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50CE29C8-A532-4A03-BA2A-3FF114BF80C2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P75" i="1" l="1"/>
  <c r="O75" i="1"/>
  <c r="P65" i="1" l="1"/>
  <c r="O65" i="1"/>
  <c r="P24" i="1"/>
  <c r="O24" i="1"/>
  <c r="O26" i="1"/>
  <c r="P26" i="1"/>
  <c r="O27" i="1"/>
  <c r="P27" i="1"/>
  <c r="P20" i="1"/>
  <c r="O20" i="1"/>
  <c r="O18" i="1"/>
  <c r="P18" i="1"/>
  <c r="P68" i="1" l="1"/>
  <c r="O68" i="1"/>
  <c r="P69" i="1"/>
  <c r="O69" i="1"/>
  <c r="O70" i="1"/>
  <c r="P70" i="1"/>
  <c r="P28" i="1"/>
  <c r="O28" i="1"/>
  <c r="P22" i="1"/>
  <c r="O22" i="1"/>
  <c r="P74" i="1" l="1"/>
  <c r="P73" i="1"/>
  <c r="P71" i="1"/>
  <c r="P66" i="1"/>
  <c r="P64" i="1"/>
  <c r="P63" i="1"/>
  <c r="P62" i="1"/>
  <c r="P60" i="1"/>
  <c r="P59" i="1"/>
  <c r="P58" i="1"/>
  <c r="P57" i="1"/>
  <c r="P56" i="1"/>
  <c r="P55" i="1"/>
  <c r="P54" i="1"/>
  <c r="P52" i="1"/>
  <c r="P51" i="1"/>
  <c r="P50" i="1"/>
  <c r="P49" i="1"/>
  <c r="P48" i="1"/>
  <c r="P47" i="1"/>
  <c r="P46" i="1"/>
  <c r="P45" i="1"/>
  <c r="P44" i="1"/>
  <c r="P43" i="1"/>
  <c r="P41" i="1"/>
  <c r="P40" i="1"/>
  <c r="P72" i="1"/>
  <c r="P39" i="1"/>
  <c r="P38" i="1"/>
  <c r="P37" i="1"/>
  <c r="P36" i="1"/>
  <c r="P34" i="1"/>
  <c r="P33" i="1"/>
  <c r="P32" i="1"/>
  <c r="P31" i="1"/>
  <c r="P25" i="1"/>
  <c r="P21" i="1"/>
  <c r="P17" i="1"/>
  <c r="P16" i="1"/>
  <c r="O71" i="1"/>
  <c r="O67" i="1"/>
  <c r="O66" i="1"/>
  <c r="O64" i="1"/>
  <c r="O63" i="1"/>
  <c r="O62" i="1"/>
  <c r="O60" i="1"/>
  <c r="O59" i="1"/>
  <c r="O58" i="1"/>
  <c r="O57" i="1"/>
  <c r="O56" i="1"/>
  <c r="O55" i="1"/>
  <c r="O54" i="1"/>
  <c r="O52" i="1"/>
  <c r="O51" i="1"/>
  <c r="O50" i="1"/>
  <c r="O49" i="1"/>
  <c r="O48" i="1"/>
  <c r="O47" i="1"/>
  <c r="O46" i="1"/>
  <c r="O45" i="1"/>
  <c r="O44" i="1"/>
  <c r="O43" i="1"/>
  <c r="O41" i="1"/>
  <c r="O40" i="1"/>
  <c r="O72" i="1"/>
  <c r="O39" i="1"/>
  <c r="O38" i="1"/>
  <c r="O37" i="1"/>
  <c r="O36" i="1"/>
  <c r="O34" i="1"/>
  <c r="O33" i="1"/>
  <c r="O32" i="1"/>
  <c r="O31" i="1"/>
  <c r="O25" i="1"/>
  <c r="O21" i="1"/>
  <c r="O17" i="1"/>
  <c r="O16" i="1"/>
</calcChain>
</file>

<file path=xl/sharedStrings.xml><?xml version="1.0" encoding="utf-8"?>
<sst xmlns="http://schemas.openxmlformats.org/spreadsheetml/2006/main" count="748" uniqueCount="440">
  <si>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</si>
  <si>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</si>
  <si>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</si>
  <si>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</si>
  <si>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</si>
  <si>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</si>
  <si>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</si>
  <si>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</si>
  <si>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</si>
  <si>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</si>
  <si>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</si>
  <si>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</si>
  <si>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</si>
  <si>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</si>
  <si>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</si>
  <si>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</si>
  <si>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</si>
  <si>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</si>
  <si>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</si>
  <si>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</si>
  <si>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</si>
  <si>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</si>
  <si>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</si>
  <si>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</si>
  <si>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</si>
  <si>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</si>
  <si>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</si>
  <si>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</si>
  <si>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</si>
  <si>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</si>
  <si>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</si>
  <si>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</si>
  <si>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</si>
  <si>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</si>
  <si>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</si>
  <si>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</si>
  <si>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</si>
  <si>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</si>
  <si>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</si>
  <si>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</si>
  <si>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</si>
  <si>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</si>
  <si>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</si>
  <si>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</si>
  <si>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</si>
  <si>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</si>
  <si>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</si>
  <si>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</si>
  <si>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</si>
  <si>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</si>
  <si>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</si>
  <si>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</si>
  <si>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</si>
  <si>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</si>
  <si>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</si>
  <si>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</si>
  <si>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</si>
  <si>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</si>
  <si>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</si>
  <si>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</si>
  <si>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</si>
  <si>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</si>
  <si>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</si>
  <si>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</si>
  <si>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</si>
  <si>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</si>
  <si>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</si>
  <si>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</si>
  <si>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</si>
  <si>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</si>
  <si>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</si>
  <si>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</si>
  <si>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</si>
  <si>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</si>
  <si>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</si>
  <si>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</si>
  <si>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</si>
  <si>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</si>
  <si>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</si>
  <si>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</si>
  <si>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</si>
  <si>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</si>
  <si>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</si>
  <si>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</si>
  <si>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</si>
  <si>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</si>
  <si>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</si>
  <si>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</si>
  <si>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</si>
  <si>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</si>
  <si>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</si>
  <si>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</si>
  <si>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</si>
  <si>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</si>
  <si>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</si>
  <si>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</si>
  <si>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</si>
  <si>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</si>
  <si>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</si>
  <si>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</si>
  <si>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</si>
  <si>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</si>
  <si>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</si>
  <si>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</si>
  <si>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</si>
  <si>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</si>
  <si>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</si>
  <si>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</si>
  <si>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</si>
  <si>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</si>
  <si>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</si>
  <si>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</si>
  <si>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</si>
  <si>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</si>
  <si>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</si>
  <si>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</si>
  <si>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</si>
  <si>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</si>
  <si>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</si>
  <si>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</si>
  <si>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</si>
  <si>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</si>
  <si>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</si>
  <si>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</si>
  <si>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</si>
  <si>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</si>
  <si>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</si>
  <si>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</si>
  <si>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</si>
  <si>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</si>
  <si>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</si>
  <si>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</si>
  <si>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</si>
  <si>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</si>
  <si>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</si>
  <si>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</si>
  <si>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</si>
  <si>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</si>
  <si>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</si>
  <si>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</si>
  <si>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</si>
  <si>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</si>
  <si>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</si>
  <si>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</si>
  <si>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</si>
  <si>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</si>
  <si>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</si>
  <si>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</si>
  <si>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</si>
  <si>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</si>
  <si>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</si>
  <si>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</si>
  <si>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</si>
  <si>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</si>
  <si>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</si>
  <si>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</si>
  <si>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</si>
  <si>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</si>
  <si>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</si>
  <si>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</si>
  <si>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</si>
  <si>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</si>
  <si>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</si>
  <si>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</si>
  <si>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</si>
  <si>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</si>
  <si>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</si>
  <si>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</si>
  <si>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</si>
  <si>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</si>
  <si>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</si>
  <si>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</si>
  <si>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</si>
  <si>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</si>
  <si>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</si>
  <si>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</si>
  <si>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</si>
  <si>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</si>
  <si>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</si>
  <si>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</si>
  <si>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</si>
  <si>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</si>
  <si>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</si>
  <si>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</si>
  <si>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</si>
  <si>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</si>
  <si>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</si>
  <si>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</si>
  <si>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</si>
  <si>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</si>
  <si>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</si>
  <si>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</si>
  <si>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</si>
  <si>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</si>
  <si>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</si>
  <si>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</si>
  <si>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</si>
  <si>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</si>
  <si>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</si>
  <si>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</si>
  <si>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</si>
  <si>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</si>
  <si>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</si>
  <si>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</si>
  <si>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</si>
  <si>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</si>
  <si>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</si>
  <si>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</si>
  <si>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</si>
  <si>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</si>
  <si>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</si>
  <si>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</si>
  <si>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</si>
  <si>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</si>
  <si>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</si>
  <si>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</si>
  <si>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</si>
  <si>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</si>
  <si>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</si>
  <si>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</si>
  <si>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</si>
  <si>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</si>
  <si>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</si>
  <si>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</si>
  <si>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</si>
  <si>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</si>
  <si>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</si>
  <si>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</si>
  <si>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</si>
  <si>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</si>
  <si>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</si>
  <si>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</si>
  <si>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</si>
  <si>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</si>
  <si>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</si>
  <si>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</si>
  <si>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</si>
  <si>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</si>
  <si>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</si>
  <si>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</si>
  <si>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</si>
  <si>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</si>
  <si>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</si>
  <si>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</si>
  <si>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</si>
  <si>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</si>
  <si>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</si>
  <si>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</si>
  <si>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</si>
  <si>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</si>
  <si>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</si>
  <si>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</si>
  <si>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</si>
  <si>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</si>
  <si>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</si>
  <si>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</si>
  <si>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</si>
  <si>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</si>
  <si>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</si>
  <si>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</si>
  <si>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</si>
  <si>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</si>
  <si>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</si>
  <si>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</si>
  <si>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</si>
  <si>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</si>
  <si>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</si>
  <si>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</si>
  <si>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</si>
  <si>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</si>
  <si>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</si>
  <si>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</si>
  <si>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</si>
  <si>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</si>
  <si>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</si>
  <si>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</si>
  <si>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chofer servicios municipales</t>
  </si>
  <si>
    <t>Responsable de Servicios Municipales</t>
  </si>
  <si>
    <t>Encargada de Biblioteca cabecera mpal.</t>
  </si>
  <si>
    <t>Chofer de Servicios Muicipales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</si>
  <si>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</si>
  <si>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</si>
  <si>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</si>
  <si>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</si>
  <si>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</si>
  <si>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</si>
  <si>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</si>
  <si>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</si>
  <si>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</si>
  <si>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</si>
  <si>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</si>
  <si>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</si>
  <si>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</si>
  <si>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</si>
  <si>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</si>
  <si>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</si>
  <si>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</si>
  <si>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</si>
  <si>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</si>
  <si>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</si>
  <si>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</si>
  <si>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</si>
  <si>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</si>
  <si>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</si>
  <si>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</si>
  <si>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</si>
  <si>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</si>
  <si>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</si>
  <si>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</si>
  <si>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</si>
  <si>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</si>
  <si>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</si>
  <si>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</si>
  <si>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</si>
  <si>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</si>
  <si>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</si>
  <si>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</si>
  <si>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</si>
  <si>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</si>
  <si>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</si>
  <si>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</si>
  <si>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</si>
  <si>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</si>
  <si>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</si>
  <si>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</si>
  <si>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</si>
  <si>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</si>
  <si>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</si>
  <si>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</si>
  <si>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</si>
  <si>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</si>
  <si>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</si>
  <si>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</si>
  <si>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</si>
  <si>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</si>
  <si>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</si>
  <si>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</si>
  <si>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</si>
  <si>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</si>
  <si>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</si>
  <si>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</si>
  <si>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</si>
  <si>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</si>
  <si>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</si>
  <si>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</si>
  <si>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</si>
  <si>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</si>
  <si>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</si>
  <si>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</si>
  <si>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</si>
  <si>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</si>
  <si>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</si>
  <si>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</si>
  <si>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ROBLEDO </t>
  </si>
  <si>
    <t>BADILLO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</si>
  <si>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</si>
  <si>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</si>
  <si>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</si>
  <si>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</si>
  <si>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</si>
  <si>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</si>
  <si>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</si>
  <si>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</si>
  <si>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</si>
  <si>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</si>
  <si>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</si>
  <si>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</si>
  <si>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</si>
  <si>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</si>
  <si>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</si>
  <si>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RAFAEL</t>
  </si>
  <si>
    <t xml:space="preserve">MONSIVAIZ 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</si>
  <si>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</si>
  <si>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</si>
  <si>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</si>
  <si>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</si>
  <si>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</si>
  <si>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</si>
  <si>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</si>
  <si>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</si>
  <si>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</si>
  <si>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</si>
  <si>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</si>
  <si>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</si>
  <si>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</si>
  <si>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</si>
  <si>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</si>
  <si>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</si>
  <si>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</si>
  <si>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</si>
  <si>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</si>
  <si>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</si>
  <si>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</si>
  <si>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 xml:space="preserve"> MARTIN JESUS</t>
  </si>
  <si>
    <t xml:space="preserve"> OLVERA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</si>
  <si>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</si>
  <si>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</si>
  <si>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</si>
  <si>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</si>
  <si>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</si>
  <si>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</si>
  <si>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</si>
  <si>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</si>
  <si>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</si>
  <si>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</si>
  <si>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</si>
  <si>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</si>
  <si>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</si>
  <si>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</si>
  <si>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</si>
  <si>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</si>
  <si>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</si>
  <si>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</si>
  <si>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</si>
  <si>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</si>
  <si>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</si>
  <si>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</si>
  <si>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</si>
  <si>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</si>
  <si>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ISAAC</t>
  </si>
  <si>
    <t>VARGAS</t>
  </si>
  <si>
    <t>JOSE LUIS</t>
  </si>
  <si>
    <t>MENDEZ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</si>
  <si>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</si>
  <si>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</si>
  <si>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</si>
  <si>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</si>
  <si>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</si>
  <si>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</si>
  <si>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</si>
  <si>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</si>
  <si>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</si>
  <si>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</si>
  <si>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</si>
  <si>
    <t xml:space="preserve">ALVAREZ  </t>
  </si>
  <si>
    <t xml:space="preserve"> VICTOR</t>
  </si>
  <si>
    <t xml:space="preserve">CABRERA </t>
  </si>
  <si>
    <t xml:space="preserve"> SIXTO</t>
  </si>
  <si>
    <t xml:space="preserve">LEDEZMA </t>
  </si>
  <si>
    <t>LEOVIGILDO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</si>
</sst>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5"/>
  <sheetViews>
    <sheetView tabSelected="1" topLeftCell="G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F8" s="4" t="s">
        <v>404</v>
      </c>
      <c r="G8" s="4" t="s">
        <v>404</v>
      </c>
      <c r="H8" s="4" t="s">
        <v>226</v>
      </c>
      <c r="I8" s="4" t="s">
        <v>283</v>
      </c>
      <c r="J8" s="4" t="s">
        <v>282</v>
      </c>
      <c r="K8" s="4" t="s">
        <v>284</v>
      </c>
      <c r="L8" t="s">
        <v>105</v>
      </c>
      <c r="O8" s="6">
        <v>41539</v>
      </c>
      <c r="P8" s="6">
        <v>51540.9</v>
      </c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45879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286</v>
      </c>
      <c r="J9" s="4" t="s">
        <v>285</v>
      </c>
      <c r="K9" s="4" t="s">
        <v>287</v>
      </c>
      <c r="L9" t="s">
        <v>105</v>
      </c>
      <c r="O9" s="6">
        <v>22000</v>
      </c>
      <c r="P9" s="6">
        <v>18718</v>
      </c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289</v>
      </c>
      <c r="J10" s="4" t="s">
        <v>288</v>
      </c>
      <c r="K10" s="4" t="s">
        <v>290</v>
      </c>
      <c r="L10" t="s">
        <v>104</v>
      </c>
      <c r="O10" s="6">
        <v>11544</v>
      </c>
      <c r="P10" s="6">
        <v>12700.8</v>
      </c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291</v>
      </c>
      <c r="J11" s="4" t="s">
        <v>292</v>
      </c>
      <c r="K11" s="4" t="s">
        <v>293</v>
      </c>
      <c r="L11" t="s">
        <v>104</v>
      </c>
      <c r="O11" s="6">
        <v>11544</v>
      </c>
      <c r="P11" s="6">
        <v>12700.8</v>
      </c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294</v>
      </c>
      <c r="J12" s="4" t="s">
        <v>295</v>
      </c>
      <c r="K12" s="4" t="s">
        <v>296</v>
      </c>
      <c r="L12" t="s">
        <v>105</v>
      </c>
      <c r="O12" s="6">
        <v>11544</v>
      </c>
      <c r="P12" s="6">
        <v>12700.8</v>
      </c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297</v>
      </c>
      <c r="J13" s="4" t="s">
        <v>298</v>
      </c>
      <c r="K13" s="4" t="s">
        <v>299</v>
      </c>
      <c r="L13" t="s">
        <v>105</v>
      </c>
      <c r="O13" s="6">
        <v>11544</v>
      </c>
      <c r="P13" s="6">
        <v>12700.8</v>
      </c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300</v>
      </c>
      <c r="J14" s="4" t="s">
        <v>301</v>
      </c>
      <c r="K14" s="4" t="s">
        <v>302</v>
      </c>
      <c r="L14" t="s">
        <v>104</v>
      </c>
      <c r="O14" s="6">
        <v>11544</v>
      </c>
      <c r="P14" s="6">
        <v>12700.8</v>
      </c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303</v>
      </c>
      <c r="J15" s="4" t="s">
        <v>304</v>
      </c>
      <c r="K15" s="4" t="s">
        <v>305</v>
      </c>
      <c r="L15" t="s">
        <v>104</v>
      </c>
      <c r="O15" s="6">
        <v>11544</v>
      </c>
      <c r="P15" s="6">
        <v>12700.8</v>
      </c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431</v>
      </c>
      <c r="J16" s="4" t="s">
        <v>432</v>
      </c>
      <c r="K16" s="4" t="s">
        <v>433</v>
      </c>
      <c r="L16" t="s">
        <v>105</v>
      </c>
      <c r="O16" s="6">
        <f>3678*2</f>
        <v>7356</v>
      </c>
      <c r="P16" s="6">
        <f>3735*2</f>
        <v>7470</v>
      </c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311</v>
      </c>
      <c r="J17" s="4" t="s">
        <v>312</v>
      </c>
      <c r="K17" s="4" t="s">
        <v>313</v>
      </c>
      <c r="L17" t="s">
        <v>105</v>
      </c>
      <c r="O17" s="6">
        <f>3758*2</f>
        <v>7516</v>
      </c>
      <c r="P17" s="6">
        <f>3825*2</f>
        <v>7650</v>
      </c>
    </row>
    <row r="18" spans="6:24" x14ac:dyDescent="0.25">
      <c r="F18" s="4" t="s">
        <v>233</v>
      </c>
      <c r="G18" s="4" t="s">
        <v>415</v>
      </c>
      <c r="H18" s="4" t="s">
        <v>236</v>
      </c>
      <c r="I18" s="4" t="s">
        <v>317</v>
      </c>
      <c r="J18" s="4" t="s">
        <v>318</v>
      </c>
      <c r="K18" s="4" t="s">
        <v>319</v>
      </c>
      <c r="L18" t="s">
        <v>104</v>
      </c>
      <c r="O18" s="6">
        <f>6028*2</f>
        <v>12056</v>
      </c>
      <c r="P18" s="6">
        <f>6661.2*2</f>
        <v>13322.4</v>
      </c>
    </row>
    <row r="19" spans="6:24" s="11" customFormat="1" x14ac:dyDescent="0.25">
      <c r="F19" s="11" t="s">
        <v>231</v>
      </c>
      <c r="G19" s="11" t="s">
        <v>239</v>
      </c>
      <c r="H19" s="11" t="s">
        <v>232</v>
      </c>
      <c r="I19" s="18" t="s">
        <v>406</v>
      </c>
      <c r="J19" s="18"/>
      <c r="K19" s="18"/>
      <c r="O19" s="6"/>
      <c r="P19" s="6"/>
    </row>
    <row r="20" spans="6:24" x14ac:dyDescent="0.25">
      <c r="F20" s="4" t="s">
        <v>231</v>
      </c>
      <c r="G20" s="4" t="s">
        <v>426</v>
      </c>
      <c r="H20" s="4" t="s">
        <v>232</v>
      </c>
      <c r="I20" s="4" t="s">
        <v>427</v>
      </c>
      <c r="J20" s="4" t="s">
        <v>306</v>
      </c>
      <c r="K20" s="4" t="s">
        <v>428</v>
      </c>
      <c r="L20" t="s">
        <v>105</v>
      </c>
      <c r="O20" s="6">
        <f>6028*2</f>
        <v>12056</v>
      </c>
      <c r="P20" s="6">
        <f>6661.2*2</f>
        <v>13322.4</v>
      </c>
    </row>
    <row r="21" spans="6:24" x14ac:dyDescent="0.25">
      <c r="F21" s="4" t="s">
        <v>233</v>
      </c>
      <c r="G21" s="4" t="s">
        <v>238</v>
      </c>
      <c r="H21" s="4" t="s">
        <v>232</v>
      </c>
      <c r="I21" s="12" t="s">
        <v>307</v>
      </c>
      <c r="J21" s="12" t="s">
        <v>308</v>
      </c>
      <c r="K21" s="12" t="s">
        <v>309</v>
      </c>
      <c r="L21" t="s">
        <v>105</v>
      </c>
      <c r="O21" s="6">
        <f>3686*2</f>
        <v>7372</v>
      </c>
      <c r="P21" s="6">
        <f>3685.8*2</f>
        <v>7371.6</v>
      </c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413</v>
      </c>
      <c r="J22" s="4" t="s">
        <v>414</v>
      </c>
      <c r="K22" s="4" t="s">
        <v>395</v>
      </c>
      <c r="L22" t="s">
        <v>105</v>
      </c>
      <c r="O22" s="6">
        <f>3893.7*2</f>
        <v>7787.4</v>
      </c>
      <c r="P22" s="6">
        <f>3894*2</f>
        <v>7788</v>
      </c>
    </row>
    <row r="24" spans="6:24" x14ac:dyDescent="0.25">
      <c r="F24" s="4" t="s">
        <v>240</v>
      </c>
      <c r="G24" s="4" t="s">
        <v>243</v>
      </c>
      <c r="H24" s="4" t="s">
        <v>242</v>
      </c>
      <c r="I24" s="11" t="s">
        <v>320</v>
      </c>
      <c r="J24" s="11" t="s">
        <v>321</v>
      </c>
      <c r="K24" s="11" t="s">
        <v>306</v>
      </c>
      <c r="L24" s="11" t="s">
        <v>105</v>
      </c>
      <c r="M24" s="11"/>
      <c r="N24" s="11"/>
      <c r="O24" s="6">
        <f>3713*2</f>
        <v>7426</v>
      </c>
      <c r="P24" s="6">
        <f>3774.6*2</f>
        <v>7549.2</v>
      </c>
      <c r="Q24" s="11"/>
      <c r="R24" s="11"/>
      <c r="S24" s="11"/>
      <c r="T24" s="11"/>
      <c r="U24" s="11"/>
      <c r="V24" s="11"/>
      <c r="W24" s="11"/>
      <c r="X24" s="11"/>
    </row>
    <row r="25" spans="6:24" x14ac:dyDescent="0.25">
      <c r="F25" s="4" t="s">
        <v>240</v>
      </c>
      <c r="G25" s="4" t="s">
        <v>234</v>
      </c>
      <c r="H25" s="4" t="s">
        <v>242</v>
      </c>
      <c r="I25" s="14" t="s">
        <v>435</v>
      </c>
      <c r="J25" s="14" t="s">
        <v>434</v>
      </c>
      <c r="K25" s="14" t="s">
        <v>436</v>
      </c>
      <c r="L25" t="s">
        <v>105</v>
      </c>
      <c r="O25" s="6">
        <f>3713*2</f>
        <v>7426</v>
      </c>
      <c r="P25" s="6">
        <f>3774.6*2</f>
        <v>7549.2</v>
      </c>
    </row>
    <row r="26" spans="6:24" x14ac:dyDescent="0.25">
      <c r="F26" s="4" t="s">
        <v>240</v>
      </c>
      <c r="G26" s="4" t="s">
        <v>410</v>
      </c>
      <c r="H26" s="4" t="s">
        <v>242</v>
      </c>
      <c r="I26" s="18" t="s">
        <v>406</v>
      </c>
      <c r="J26" s="18"/>
      <c r="K26" s="18"/>
      <c r="L26" t="s">
        <v>105</v>
      </c>
      <c r="O26" s="6">
        <f>8399*2</f>
        <v>16798</v>
      </c>
      <c r="P26" s="6">
        <f>9633.75*2</f>
        <v>19267.5</v>
      </c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429</v>
      </c>
      <c r="J27" s="4" t="s">
        <v>430</v>
      </c>
      <c r="K27" s="4" t="s">
        <v>309</v>
      </c>
      <c r="L27" t="s">
        <v>105</v>
      </c>
      <c r="O27" s="6">
        <f>8399*2</f>
        <v>16798</v>
      </c>
      <c r="P27" s="6">
        <f>9633.75*2</f>
        <v>19267.5</v>
      </c>
    </row>
    <row r="28" spans="6:24" x14ac:dyDescent="0.25">
      <c r="F28" s="4" t="s">
        <v>244</v>
      </c>
      <c r="G28" s="11" t="s">
        <v>244</v>
      </c>
      <c r="H28" s="4" t="s">
        <v>246</v>
      </c>
      <c r="I28" s="4" t="s">
        <v>416</v>
      </c>
      <c r="J28" s="4" t="s">
        <v>417</v>
      </c>
      <c r="K28" s="4" t="s">
        <v>418</v>
      </c>
      <c r="L28" t="s">
        <v>105</v>
      </c>
      <c r="O28" s="6">
        <f>4366.8*2</f>
        <v>8733.6</v>
      </c>
      <c r="P28" s="6">
        <f>4241*2</f>
        <v>8482</v>
      </c>
    </row>
    <row r="29" spans="6:24" x14ac:dyDescent="0.25">
      <c r="F29" s="4"/>
      <c r="G29" s="4"/>
      <c r="H29" s="4"/>
      <c r="I29" s="4"/>
      <c r="J29" s="4"/>
      <c r="K29" s="4"/>
      <c r="O29" s="6"/>
      <c r="P29" s="6"/>
    </row>
    <row r="30" spans="6:24" x14ac:dyDescent="0.25">
      <c r="F30" s="4"/>
      <c r="G30" s="4"/>
      <c r="H30" s="4"/>
      <c r="I30" s="4"/>
      <c r="J30" s="4"/>
      <c r="K30" s="4"/>
      <c r="O30" s="6"/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326</v>
      </c>
      <c r="J31" s="4" t="s">
        <v>327</v>
      </c>
      <c r="K31" s="4" t="s">
        <v>328</v>
      </c>
      <c r="L31" t="s">
        <v>105</v>
      </c>
      <c r="O31" s="6">
        <f>4293*2</f>
        <v>8586</v>
      </c>
      <c r="P31" s="6">
        <f>4425*2</f>
        <v>8850</v>
      </c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329</v>
      </c>
      <c r="J32" s="4" t="s">
        <v>330</v>
      </c>
      <c r="K32" s="4" t="s">
        <v>331</v>
      </c>
      <c r="L32" t="s">
        <v>105</v>
      </c>
      <c r="O32" s="6">
        <f>3677*2</f>
        <v>7354</v>
      </c>
      <c r="P32" s="6">
        <f>3735*2</f>
        <v>7470</v>
      </c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332</v>
      </c>
      <c r="J33" s="4" t="s">
        <v>333</v>
      </c>
      <c r="K33" s="4" t="s">
        <v>334</v>
      </c>
      <c r="L33" s="4" t="s">
        <v>104</v>
      </c>
      <c r="O33" s="6">
        <f>4292*2</f>
        <v>8584</v>
      </c>
      <c r="P33" s="6">
        <f>4425*2</f>
        <v>8850</v>
      </c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335</v>
      </c>
      <c r="J34" s="4" t="s">
        <v>336</v>
      </c>
      <c r="K34" s="4" t="s">
        <v>337</v>
      </c>
      <c r="L34" t="s">
        <v>105</v>
      </c>
      <c r="O34" s="6">
        <f>4292*2</f>
        <v>8584</v>
      </c>
      <c r="P34" s="6">
        <f>4425*2</f>
        <v>8850</v>
      </c>
    </row>
    <row r="35" spans="6:16" x14ac:dyDescent="0.25">
      <c r="F35" s="4"/>
      <c r="G35" s="4"/>
      <c r="H35" s="4"/>
      <c r="I35" s="4"/>
      <c r="J35" s="4"/>
      <c r="K35" s="4"/>
      <c r="O35" s="6"/>
      <c r="P35" s="6"/>
    </row>
    <row r="36" spans="6:16" x14ac:dyDescent="0.25">
      <c r="F36" s="4" t="s">
        <v>247</v>
      </c>
      <c r="G36" s="4" t="s">
        <v>248</v>
      </c>
      <c r="H36" s="4" t="s">
        <v>249</v>
      </c>
      <c r="I36" s="4" t="s">
        <v>323</v>
      </c>
      <c r="J36" s="4" t="s">
        <v>324</v>
      </c>
      <c r="K36" s="4" t="s">
        <v>325</v>
      </c>
      <c r="L36" t="s">
        <v>105</v>
      </c>
      <c r="O36" s="6">
        <f>5433*2</f>
        <v>10866</v>
      </c>
      <c r="P36" s="6">
        <f>5947.35*2</f>
        <v>11894.7</v>
      </c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341</v>
      </c>
      <c r="J37" s="4" t="s">
        <v>342</v>
      </c>
      <c r="K37" s="4" t="s">
        <v>343</v>
      </c>
      <c r="L37" t="s">
        <v>105</v>
      </c>
      <c r="O37" s="6">
        <f>5100*2</f>
        <v>10200</v>
      </c>
      <c r="P37" s="6">
        <f>5550.45*2</f>
        <v>11100.9</v>
      </c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338</v>
      </c>
      <c r="J38" s="4" t="s">
        <v>339</v>
      </c>
      <c r="K38" s="4" t="s">
        <v>340</v>
      </c>
      <c r="L38" t="s">
        <v>104</v>
      </c>
      <c r="O38" s="6">
        <f>6522*2</f>
        <v>13044</v>
      </c>
      <c r="P38" s="6">
        <f>7264.35*2</f>
        <v>14528.7</v>
      </c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344</v>
      </c>
      <c r="J39" s="4" t="s">
        <v>322</v>
      </c>
      <c r="K39" s="4" t="s">
        <v>337</v>
      </c>
      <c r="L39" s="4" t="s">
        <v>104</v>
      </c>
      <c r="O39" s="6">
        <f>3713*2</f>
        <v>7426</v>
      </c>
      <c r="P39" s="6">
        <f>3774.6*2</f>
        <v>7549.2</v>
      </c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345</v>
      </c>
      <c r="J40" s="4" t="s">
        <v>346</v>
      </c>
      <c r="K40" s="4" t="s">
        <v>347</v>
      </c>
      <c r="L40" t="s">
        <v>104</v>
      </c>
      <c r="O40" s="6">
        <f>6028*2</f>
        <v>12056</v>
      </c>
      <c r="P40" s="6">
        <f>6661.2*2</f>
        <v>13322.4</v>
      </c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350</v>
      </c>
      <c r="J41" s="4" t="s">
        <v>351</v>
      </c>
      <c r="K41" s="4" t="s">
        <v>337</v>
      </c>
      <c r="L41" t="s">
        <v>105</v>
      </c>
      <c r="O41" s="6">
        <f>4109*2</f>
        <v>8218</v>
      </c>
      <c r="P41" s="6">
        <f>4218.75*2</f>
        <v>8437.5</v>
      </c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352</v>
      </c>
      <c r="J43" s="4" t="s">
        <v>353</v>
      </c>
      <c r="K43" s="4" t="s">
        <v>354</v>
      </c>
      <c r="L43" t="s">
        <v>104</v>
      </c>
      <c r="O43" s="6">
        <f>4292*2</f>
        <v>8584</v>
      </c>
      <c r="P43" s="6">
        <f>4425*2</f>
        <v>8850</v>
      </c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355</v>
      </c>
      <c r="J44" s="4" t="s">
        <v>356</v>
      </c>
      <c r="K44" s="4" t="s">
        <v>357</v>
      </c>
      <c r="L44" t="s">
        <v>105</v>
      </c>
      <c r="O44" s="6">
        <f>4293*2</f>
        <v>8586</v>
      </c>
      <c r="P44" s="6">
        <f>4425*2</f>
        <v>8850</v>
      </c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358</v>
      </c>
      <c r="J45" s="4" t="s">
        <v>359</v>
      </c>
      <c r="K45" s="4" t="s">
        <v>360</v>
      </c>
      <c r="L45" t="s">
        <v>105</v>
      </c>
      <c r="O45" s="6">
        <f>4292*2</f>
        <v>8584</v>
      </c>
      <c r="P45" s="6">
        <f>4425*2</f>
        <v>8850</v>
      </c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361</v>
      </c>
      <c r="J46" s="4" t="s">
        <v>362</v>
      </c>
      <c r="K46" s="4" t="s">
        <v>328</v>
      </c>
      <c r="L46" t="s">
        <v>104</v>
      </c>
      <c r="O46" s="6">
        <f>3677*2</f>
        <v>7354</v>
      </c>
      <c r="P46" s="6">
        <f>3735*2</f>
        <v>7470</v>
      </c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363</v>
      </c>
      <c r="J47" s="4" t="s">
        <v>359</v>
      </c>
      <c r="K47" s="4" t="s">
        <v>364</v>
      </c>
      <c r="L47" t="s">
        <v>104</v>
      </c>
      <c r="O47" s="6">
        <f>3677*2</f>
        <v>7354</v>
      </c>
      <c r="P47" s="6">
        <f>3735*2</f>
        <v>7470</v>
      </c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365</v>
      </c>
      <c r="J48" s="4" t="s">
        <v>359</v>
      </c>
      <c r="K48" s="4" t="s">
        <v>366</v>
      </c>
      <c r="L48" t="s">
        <v>104</v>
      </c>
      <c r="O48" s="6">
        <f>3678*2</f>
        <v>7356</v>
      </c>
      <c r="P48" s="6">
        <f>3735*2</f>
        <v>7470</v>
      </c>
    </row>
    <row r="49" spans="6:16" x14ac:dyDescent="0.25">
      <c r="F49" s="4" t="s">
        <v>271</v>
      </c>
      <c r="G49" s="4" t="s">
        <v>274</v>
      </c>
      <c r="H49" s="4" t="s">
        <v>270</v>
      </c>
      <c r="I49" s="18" t="s">
        <v>406</v>
      </c>
      <c r="J49" s="18"/>
      <c r="K49" s="18"/>
      <c r="L49" t="s">
        <v>104</v>
      </c>
      <c r="O49" s="6">
        <f>5061*2</f>
        <v>10122</v>
      </c>
      <c r="P49" s="6">
        <f>5504.66*2</f>
        <v>11009.32</v>
      </c>
    </row>
    <row r="50" spans="6:16" x14ac:dyDescent="0.25">
      <c r="F50" s="4" t="s">
        <v>271</v>
      </c>
      <c r="G50" s="4" t="s">
        <v>275</v>
      </c>
      <c r="H50" s="4" t="s">
        <v>270</v>
      </c>
      <c r="I50" s="4" t="s">
        <v>367</v>
      </c>
      <c r="J50" s="4" t="s">
        <v>368</v>
      </c>
      <c r="K50" s="4" t="s">
        <v>369</v>
      </c>
      <c r="L50" t="s">
        <v>105</v>
      </c>
      <c r="O50" s="6">
        <f>3678*2</f>
        <v>7356</v>
      </c>
      <c r="P50" s="6">
        <f t="shared" ref="P50:P60" si="0">3735*2</f>
        <v>7470</v>
      </c>
    </row>
    <row r="51" spans="6:16" x14ac:dyDescent="0.25">
      <c r="F51" s="4" t="s">
        <v>271</v>
      </c>
      <c r="G51" s="4" t="s">
        <v>276</v>
      </c>
      <c r="H51" s="4" t="s">
        <v>270</v>
      </c>
      <c r="I51" s="4" t="s">
        <v>370</v>
      </c>
      <c r="J51" s="4" t="s">
        <v>371</v>
      </c>
      <c r="K51" s="4" t="s">
        <v>309</v>
      </c>
      <c r="L51" t="s">
        <v>104</v>
      </c>
      <c r="O51" s="6">
        <f>3677*2</f>
        <v>7354</v>
      </c>
      <c r="P51" s="6">
        <f t="shared" si="0"/>
        <v>7470</v>
      </c>
    </row>
    <row r="52" spans="6:16" x14ac:dyDescent="0.25">
      <c r="F52" s="4" t="s">
        <v>271</v>
      </c>
      <c r="G52" s="9" t="s">
        <v>411</v>
      </c>
      <c r="H52" s="4" t="s">
        <v>270</v>
      </c>
      <c r="I52" s="4" t="s">
        <v>372</v>
      </c>
      <c r="J52" s="4" t="s">
        <v>373</v>
      </c>
      <c r="K52" s="4" t="s">
        <v>374</v>
      </c>
      <c r="L52" t="s">
        <v>105</v>
      </c>
      <c r="O52" s="6">
        <f>3677*2</f>
        <v>7354</v>
      </c>
      <c r="P52" s="6">
        <f t="shared" si="0"/>
        <v>7470</v>
      </c>
    </row>
    <row r="53" spans="6:16" x14ac:dyDescent="0.25">
      <c r="F53" s="4" t="s">
        <v>271</v>
      </c>
      <c r="G53" s="4" t="s">
        <v>273</v>
      </c>
      <c r="H53" s="4" t="s">
        <v>270</v>
      </c>
      <c r="I53" s="14" t="s">
        <v>437</v>
      </c>
      <c r="J53" s="14" t="s">
        <v>438</v>
      </c>
      <c r="K53" s="14" t="s">
        <v>337</v>
      </c>
      <c r="L53" t="s">
        <v>104</v>
      </c>
      <c r="O53" s="6"/>
      <c r="P53" s="6"/>
    </row>
    <row r="54" spans="6:16" x14ac:dyDescent="0.25">
      <c r="F54" s="4" t="s">
        <v>271</v>
      </c>
      <c r="G54" s="9" t="s">
        <v>411</v>
      </c>
      <c r="H54" s="4" t="s">
        <v>270</v>
      </c>
      <c r="I54" s="4" t="s">
        <v>375</v>
      </c>
      <c r="J54" s="4" t="s">
        <v>376</v>
      </c>
      <c r="K54" s="4" t="s">
        <v>377</v>
      </c>
      <c r="L54" t="s">
        <v>105</v>
      </c>
      <c r="O54" s="6">
        <f>3678*2</f>
        <v>7356</v>
      </c>
      <c r="P54" s="6">
        <f t="shared" si="0"/>
        <v>7470</v>
      </c>
    </row>
    <row r="55" spans="6:16" x14ac:dyDescent="0.25">
      <c r="F55" s="4" t="s">
        <v>271</v>
      </c>
      <c r="G55" s="9" t="s">
        <v>411</v>
      </c>
      <c r="H55" s="4" t="s">
        <v>270</v>
      </c>
      <c r="I55" s="4" t="s">
        <v>378</v>
      </c>
      <c r="J55" s="4" t="s">
        <v>379</v>
      </c>
      <c r="K55" s="4" t="s">
        <v>380</v>
      </c>
      <c r="L55" t="s">
        <v>105</v>
      </c>
      <c r="O55" s="6">
        <f>3677*2</f>
        <v>7354</v>
      </c>
      <c r="P55" s="6">
        <f t="shared" si="0"/>
        <v>7470</v>
      </c>
    </row>
    <row r="56" spans="6:16" x14ac:dyDescent="0.25">
      <c r="F56" s="4" t="s">
        <v>271</v>
      </c>
      <c r="G56" s="9" t="s">
        <v>411</v>
      </c>
      <c r="H56" s="4" t="s">
        <v>270</v>
      </c>
      <c r="I56" s="4" t="s">
        <v>381</v>
      </c>
      <c r="J56" s="4" t="s">
        <v>321</v>
      </c>
      <c r="K56" s="4" t="s">
        <v>382</v>
      </c>
      <c r="L56" t="s">
        <v>104</v>
      </c>
      <c r="O56" s="6">
        <f>3678*2</f>
        <v>7356</v>
      </c>
      <c r="P56" s="6">
        <f t="shared" si="0"/>
        <v>7470</v>
      </c>
    </row>
    <row r="57" spans="6:16" x14ac:dyDescent="0.25">
      <c r="F57" s="4" t="s">
        <v>271</v>
      </c>
      <c r="G57" s="9" t="s">
        <v>411</v>
      </c>
      <c r="H57" s="4" t="s">
        <v>270</v>
      </c>
      <c r="I57" s="4" t="s">
        <v>383</v>
      </c>
      <c r="J57" s="4" t="s">
        <v>373</v>
      </c>
      <c r="K57" s="4" t="s">
        <v>310</v>
      </c>
      <c r="L57" t="s">
        <v>104</v>
      </c>
      <c r="O57" s="6">
        <f>3678*2</f>
        <v>7356</v>
      </c>
      <c r="P57" s="6">
        <f t="shared" si="0"/>
        <v>7470</v>
      </c>
    </row>
    <row r="58" spans="6:16" x14ac:dyDescent="0.25">
      <c r="F58" s="4" t="s">
        <v>271</v>
      </c>
      <c r="G58" s="4" t="s">
        <v>280</v>
      </c>
      <c r="H58" s="4" t="s">
        <v>270</v>
      </c>
      <c r="I58" s="4" t="s">
        <v>384</v>
      </c>
      <c r="J58" s="4" t="s">
        <v>385</v>
      </c>
      <c r="K58" s="4" t="s">
        <v>386</v>
      </c>
      <c r="L58" t="s">
        <v>104</v>
      </c>
      <c r="O58" s="6">
        <f>3678*2</f>
        <v>7356</v>
      </c>
      <c r="P58" s="6">
        <f t="shared" si="0"/>
        <v>7470</v>
      </c>
    </row>
    <row r="59" spans="6:16" x14ac:dyDescent="0.25">
      <c r="F59" s="4" t="s">
        <v>271</v>
      </c>
      <c r="G59" s="9" t="s">
        <v>411</v>
      </c>
      <c r="H59" s="4" t="s">
        <v>270</v>
      </c>
      <c r="I59" s="4" t="s">
        <v>387</v>
      </c>
      <c r="J59" s="4" t="s">
        <v>321</v>
      </c>
      <c r="K59" s="4" t="s">
        <v>328</v>
      </c>
      <c r="L59" t="s">
        <v>104</v>
      </c>
      <c r="O59" s="6">
        <f>3677*2</f>
        <v>7354</v>
      </c>
      <c r="P59" s="6">
        <f t="shared" si="0"/>
        <v>7470</v>
      </c>
    </row>
    <row r="60" spans="6:16" x14ac:dyDescent="0.25">
      <c r="F60" s="4" t="s">
        <v>271</v>
      </c>
      <c r="G60" s="9" t="s">
        <v>411</v>
      </c>
      <c r="H60" s="4" t="s">
        <v>270</v>
      </c>
      <c r="I60" s="4" t="s">
        <v>388</v>
      </c>
      <c r="J60" s="4" t="s">
        <v>389</v>
      </c>
      <c r="K60" s="4" t="s">
        <v>390</v>
      </c>
      <c r="L60" t="s">
        <v>104</v>
      </c>
      <c r="O60" s="6">
        <f>3678*2</f>
        <v>7356</v>
      </c>
      <c r="P60" s="6">
        <f t="shared" si="0"/>
        <v>7470</v>
      </c>
    </row>
    <row r="61" spans="6:16" x14ac:dyDescent="0.25">
      <c r="F61" s="4"/>
      <c r="G61" s="4"/>
      <c r="H61" s="4"/>
      <c r="I61" s="4"/>
      <c r="J61" s="4"/>
      <c r="K61" s="4"/>
      <c r="O61" s="6"/>
      <c r="P61" s="6"/>
    </row>
    <row r="62" spans="6:16" x14ac:dyDescent="0.25">
      <c r="F62" s="4" t="s">
        <v>271</v>
      </c>
      <c r="G62" s="9" t="s">
        <v>411</v>
      </c>
      <c r="H62" s="4" t="s">
        <v>270</v>
      </c>
      <c r="I62" s="4" t="s">
        <v>391</v>
      </c>
      <c r="J62" s="4" t="s">
        <v>392</v>
      </c>
      <c r="K62" s="4" t="s">
        <v>334</v>
      </c>
      <c r="L62" t="s">
        <v>104</v>
      </c>
      <c r="O62" s="6">
        <f>3677*2</f>
        <v>7354</v>
      </c>
      <c r="P62" s="6">
        <f>3735*2</f>
        <v>7470</v>
      </c>
    </row>
    <row r="63" spans="6:16" x14ac:dyDescent="0.25">
      <c r="F63" s="4" t="s">
        <v>271</v>
      </c>
      <c r="G63" s="4" t="s">
        <v>279</v>
      </c>
      <c r="H63" s="4" t="s">
        <v>270</v>
      </c>
      <c r="I63" s="4" t="s">
        <v>393</v>
      </c>
      <c r="J63" s="4" t="s">
        <v>328</v>
      </c>
      <c r="K63" s="4" t="s">
        <v>394</v>
      </c>
      <c r="L63" t="s">
        <v>104</v>
      </c>
      <c r="O63" s="6">
        <f>3686*2</f>
        <v>7372</v>
      </c>
      <c r="P63" s="6">
        <f>3685.8*2</f>
        <v>7371.6</v>
      </c>
    </row>
    <row r="64" spans="6:16" x14ac:dyDescent="0.25">
      <c r="F64" s="4" t="s">
        <v>271</v>
      </c>
      <c r="G64" s="4" t="s">
        <v>277</v>
      </c>
      <c r="H64" s="4" t="s">
        <v>270</v>
      </c>
      <c r="I64" s="4" t="s">
        <v>314</v>
      </c>
      <c r="J64" s="4" t="s">
        <v>315</v>
      </c>
      <c r="K64" s="4" t="s">
        <v>316</v>
      </c>
      <c r="L64" s="4" t="s">
        <v>105</v>
      </c>
      <c r="O64" s="6">
        <f>4140*2</f>
        <v>8280</v>
      </c>
      <c r="P64" s="6">
        <f>4254.75*2</f>
        <v>8509.5</v>
      </c>
    </row>
    <row r="65" spans="6:26" x14ac:dyDescent="0.25">
      <c r="F65" s="4" t="s">
        <v>271</v>
      </c>
      <c r="G65" s="4" t="s">
        <v>278</v>
      </c>
      <c r="H65" s="4" t="s">
        <v>270</v>
      </c>
      <c r="I65" s="11" t="s">
        <v>423</v>
      </c>
      <c r="J65" s="11" t="s">
        <v>334</v>
      </c>
      <c r="K65" s="11" t="s">
        <v>424</v>
      </c>
      <c r="L65" s="11" t="s">
        <v>105</v>
      </c>
      <c r="M65" s="11"/>
      <c r="N65" s="11"/>
      <c r="O65" s="6">
        <f>3996.75*2</f>
        <v>7993.5</v>
      </c>
      <c r="P65" s="6">
        <f>3997*2</f>
        <v>7994</v>
      </c>
      <c r="Q65" s="11"/>
      <c r="R65" s="11"/>
      <c r="S65" s="11"/>
      <c r="T65" s="11"/>
      <c r="U65" s="11"/>
      <c r="V65" s="11"/>
      <c r="W65" s="11"/>
      <c r="X65" s="11"/>
      <c r="Y65" s="11"/>
      <c r="Z65" s="11"/>
    </row>
    <row r="66" spans="6:26" x14ac:dyDescent="0.25">
      <c r="F66" s="9" t="s">
        <v>271</v>
      </c>
      <c r="G66" s="4" t="s">
        <v>411</v>
      </c>
      <c r="H66" s="9" t="s">
        <v>270</v>
      </c>
      <c r="I66" s="4" t="s">
        <v>402</v>
      </c>
      <c r="J66" s="4" t="s">
        <v>403</v>
      </c>
      <c r="K66" s="4" t="s">
        <v>395</v>
      </c>
      <c r="L66" s="4" t="s">
        <v>104</v>
      </c>
      <c r="O66" s="6">
        <f>3686*2</f>
        <v>7372</v>
      </c>
      <c r="P66" s="6">
        <f>3685.8*2</f>
        <v>7371.6</v>
      </c>
    </row>
    <row r="67" spans="6:26" x14ac:dyDescent="0.25">
      <c r="F67" s="9" t="s">
        <v>271</v>
      </c>
      <c r="G67" s="9" t="s">
        <v>411</v>
      </c>
      <c r="H67" s="9" t="s">
        <v>270</v>
      </c>
      <c r="I67" s="4" t="s">
        <v>407</v>
      </c>
      <c r="J67" s="4" t="s">
        <v>403</v>
      </c>
      <c r="K67" s="4" t="s">
        <v>319</v>
      </c>
      <c r="L67" s="4" t="s">
        <v>105</v>
      </c>
      <c r="O67" s="6">
        <f>3686*2</f>
        <v>7372</v>
      </c>
      <c r="P67" s="6">
        <v>7993.5</v>
      </c>
    </row>
    <row r="68" spans="6:26" s="9" customFormat="1" x14ac:dyDescent="0.25">
      <c r="F68" s="9" t="s">
        <v>271</v>
      </c>
      <c r="G68" s="9" t="s">
        <v>411</v>
      </c>
      <c r="H68" s="9" t="s">
        <v>270</v>
      </c>
      <c r="I68" s="9" t="s">
        <v>408</v>
      </c>
      <c r="J68" s="9" t="s">
        <v>389</v>
      </c>
      <c r="K68" s="9" t="s">
        <v>409</v>
      </c>
      <c r="L68" s="9" t="s">
        <v>104</v>
      </c>
      <c r="O68" s="6">
        <f>3996.75*2</f>
        <v>7993.5</v>
      </c>
      <c r="P68" s="6">
        <f>3997*2</f>
        <v>7994</v>
      </c>
    </row>
    <row r="69" spans="6:26" s="10" customFormat="1" x14ac:dyDescent="0.25">
      <c r="F69" s="10" t="s">
        <v>271</v>
      </c>
      <c r="G69" s="10" t="s">
        <v>411</v>
      </c>
      <c r="H69" s="10" t="s">
        <v>270</v>
      </c>
      <c r="I69" s="10" t="s">
        <v>419</v>
      </c>
      <c r="J69" s="10" t="s">
        <v>420</v>
      </c>
      <c r="K69" s="10" t="s">
        <v>306</v>
      </c>
      <c r="L69" s="10" t="s">
        <v>104</v>
      </c>
      <c r="O69" s="6">
        <f>3996.75*2</f>
        <v>7993.5</v>
      </c>
      <c r="P69" s="6">
        <f>3997*2</f>
        <v>7994</v>
      </c>
    </row>
    <row r="70" spans="6:26" s="10" customFormat="1" x14ac:dyDescent="0.25">
      <c r="F70" s="10" t="s">
        <v>271</v>
      </c>
      <c r="G70" s="10" t="s">
        <v>411</v>
      </c>
      <c r="H70" s="10" t="s">
        <v>270</v>
      </c>
      <c r="I70" s="10" t="s">
        <v>421</v>
      </c>
      <c r="J70" s="10" t="s">
        <v>315</v>
      </c>
      <c r="K70" s="10" t="s">
        <v>422</v>
      </c>
      <c r="L70" s="10" t="s">
        <v>104</v>
      </c>
      <c r="O70" s="6">
        <f>3996.75*2</f>
        <v>7993.5</v>
      </c>
      <c r="P70" s="6">
        <f>3997*2</f>
        <v>7994</v>
      </c>
    </row>
    <row r="71" spans="6:26" x14ac:dyDescent="0.25">
      <c r="F71" s="4" t="s">
        <v>260</v>
      </c>
      <c r="G71" s="4" t="s">
        <v>261</v>
      </c>
      <c r="H71" s="4" t="s">
        <v>262</v>
      </c>
      <c r="I71" s="4" t="s">
        <v>348</v>
      </c>
      <c r="J71" s="4" t="s">
        <v>315</v>
      </c>
      <c r="K71" s="4" t="s">
        <v>349</v>
      </c>
      <c r="L71" s="4" t="s">
        <v>104</v>
      </c>
      <c r="O71" s="6">
        <f>5500*2</f>
        <v>11000</v>
      </c>
      <c r="P71" s="6">
        <f>6026.7*2</f>
        <v>12053.4</v>
      </c>
    </row>
    <row r="72" spans="6:26" x14ac:dyDescent="0.25">
      <c r="F72" s="4" t="s">
        <v>260</v>
      </c>
      <c r="G72" s="4" t="s">
        <v>412</v>
      </c>
      <c r="H72" s="4" t="s">
        <v>262</v>
      </c>
      <c r="I72" s="4" t="s">
        <v>401</v>
      </c>
      <c r="J72" s="4" t="s">
        <v>298</v>
      </c>
      <c r="K72" s="4" t="s">
        <v>328</v>
      </c>
      <c r="L72" t="s">
        <v>105</v>
      </c>
      <c r="O72" s="6">
        <f>3686*2</f>
        <v>7372</v>
      </c>
      <c r="P72" s="6">
        <f>3685.8*2</f>
        <v>7371.6</v>
      </c>
    </row>
    <row r="73" spans="6:26" x14ac:dyDescent="0.25">
      <c r="F73" s="4" t="s">
        <v>281</v>
      </c>
      <c r="G73" s="4" t="s">
        <v>425</v>
      </c>
      <c r="H73" s="4" t="s">
        <v>281</v>
      </c>
      <c r="I73" s="4" t="s">
        <v>396</v>
      </c>
      <c r="J73" s="4" t="s">
        <v>306</v>
      </c>
      <c r="K73" s="4" t="s">
        <v>397</v>
      </c>
      <c r="L73" s="4" t="s">
        <v>105</v>
      </c>
      <c r="O73" s="6">
        <v>5986</v>
      </c>
      <c r="P73" s="6">
        <f>5986*2</f>
        <v>11972</v>
      </c>
    </row>
    <row r="74" spans="6:26" x14ac:dyDescent="0.25">
      <c r="F74" s="4" t="s">
        <v>281</v>
      </c>
      <c r="G74" s="4" t="s">
        <v>425</v>
      </c>
      <c r="H74" s="4" t="s">
        <v>281</v>
      </c>
      <c r="I74" s="4" t="s">
        <v>398</v>
      </c>
      <c r="J74" s="4" t="s">
        <v>399</v>
      </c>
      <c r="K74" s="4" t="s">
        <v>400</v>
      </c>
      <c r="L74" s="4" t="s">
        <v>104</v>
      </c>
      <c r="O74" s="6">
        <v>4255</v>
      </c>
      <c r="P74" s="6">
        <f>4254.36*2</f>
        <v>8508.7199999999993</v>
      </c>
    </row>
    <row r="75" spans="6:26" x14ac:dyDescent="0.25">
      <c r="G75" s="13" t="s">
        <v>425</v>
      </c>
      <c r="H75" s="13" t="s">
        <v>281</v>
      </c>
      <c r="I75" t="s">
        <v>439</v>
      </c>
      <c r="J75" t="s">
        <v>389</v>
      </c>
      <c r="K75" t="s">
        <v>285</v>
      </c>
      <c r="L75" t="s">
        <v>104</v>
      </c>
      <c r="O75" s="6">
        <f>5061*2</f>
        <v>10122</v>
      </c>
      <c r="P75" s="6">
        <f>5504.66*2</f>
        <v>11009.32</v>
      </c>
    </row>
  </sheetData>
  <mergeCells count="10">
    <mergeCell ref="I49:K49"/>
    <mergeCell ref="I26:K26"/>
    <mergeCell ref="I19:K1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41 D8:D22 D43:D207" xr:uid="{00000000-0002-0000-0000-000000000000}">
      <formula1>Hidden_13</formula1>
    </dataValidation>
    <dataValidation type="list" allowBlank="1" showErrorMessage="1" sqref="L24:L41 L8:L22 L43:L207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405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2025-11-07T20:13:33Z</dcterms:modified>
</cp:coreProperties>
</file>