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4\3. XI\"/>
    </mc:Choice>
  </mc:AlternateContent>
  <xr:revisionPtr revIDLastSave="0" documentId="13_ncr:1_{FBCB6540-8831-4B75-93F9-BABD48FD1FE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O8" i="1" l="1"/>
  <c r="D4" i="6"/>
  <c r="O20" i="1"/>
  <c r="O19" i="1"/>
  <c r="M20" i="1"/>
  <c r="M19" i="1"/>
  <c r="O18" i="1"/>
  <c r="M18" i="1"/>
  <c r="O17" i="1"/>
  <c r="M17" i="1"/>
  <c r="O16" i="1"/>
  <c r="M16" i="1"/>
  <c r="O15" i="1"/>
  <c r="M15" i="1"/>
  <c r="O14" i="1"/>
  <c r="M14" i="1"/>
  <c r="O13" i="1"/>
  <c r="M13" i="1"/>
  <c r="O12" i="1"/>
  <c r="M12" i="1"/>
  <c r="O11" i="1"/>
  <c r="M11" i="1"/>
  <c r="O10" i="1"/>
  <c r="M10" i="1"/>
  <c r="O9" i="1"/>
  <c r="M9" i="1"/>
  <c r="M8" i="1"/>
  <c r="O27" i="1" l="1"/>
  <c r="M27" i="1"/>
  <c r="O26" i="1"/>
  <c r="M26" i="1"/>
  <c r="O25" i="1"/>
  <c r="M25" i="1"/>
  <c r="O24" i="1"/>
  <c r="M24" i="1"/>
  <c r="O23" i="1"/>
  <c r="M23" i="1"/>
  <c r="O22" i="1"/>
  <c r="M22" i="1"/>
  <c r="O21" i="1"/>
  <c r="M21" i="1"/>
  <c r="D23" i="6"/>
  <c r="D22" i="6"/>
  <c r="D21" i="6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C4" i="6"/>
  <c r="C23" i="6"/>
  <c r="C22" i="6"/>
  <c r="C21" i="6"/>
  <c r="C20" i="6"/>
  <c r="C19" i="6"/>
  <c r="C18" i="6"/>
  <c r="C17" i="6"/>
  <c r="C16" i="6"/>
  <c r="C15" i="6"/>
  <c r="C14" i="6"/>
  <c r="C13" i="6"/>
  <c r="C12" i="6"/>
  <c r="C11" i="6"/>
  <c r="C10" i="6"/>
  <c r="C9" i="6"/>
  <c r="C8" i="6"/>
  <c r="C7" i="6"/>
  <c r="C6" i="6"/>
  <c r="C5" i="6"/>
</calcChain>
</file>

<file path=xl/sharedStrings.xml><?xml version="1.0" encoding="utf-8"?>
<sst xmlns="http://schemas.openxmlformats.org/spreadsheetml/2006/main" count="1304" uniqueCount="316">
  <si>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</si>
  <si>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</si>
  <si>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</si>
  <si>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</si>
  <si>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</si>
  <si>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</si>
  <si>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</si>
  <si>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</si>
  <si>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</si>
  <si>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</si>
  <si>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</si>
  <si>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</si>
  <si>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</si>
  <si>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</si>
  <si>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</si>
  <si>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</si>
  <si>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</si>
  <si>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</si>
  <si>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</si>
  <si>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</si>
  <si>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</si>
  <si>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</si>
  <si>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</si>
  <si>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</si>
  <si>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</si>
  <si>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</si>
  <si>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</si>
  <si>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</si>
  <si>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</si>
  <si>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</si>
  <si>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</si>
  <si>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</si>
  <si>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</si>
  <si>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</si>
  <si>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</si>
  <si>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</si>
  <si>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</si>
  <si>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</si>
  <si>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</si>
  <si>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</si>
  <si>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</si>
  <si>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</si>
  <si>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</si>
  <si>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</si>
  <si>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</si>
  <si>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</si>
  <si>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</si>
  <si>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</si>
  <si>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</si>
  <si>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</si>
  <si>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</si>
  <si>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</si>
  <si>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</si>
  <si>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</si>
  <si>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</si>
  <si>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</si>
  <si>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</si>
  <si>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</si>
  <si>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</si>
  <si>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</si>
  <si>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</si>
  <si>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</si>
  <si>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</si>
  <si>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</si>
  <si>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</si>
  <si>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</si>
  <si>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</si>
  <si>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</si>
  <si>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</si>
  <si>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</si>
  <si>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</si>
  <si>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</si>
  <si>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</si>
  <si>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</si>
  <si>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</si>
  <si>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</si>
  <si>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</si>
  <si>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</si>
  <si>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</si>
  <si>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</si>
  <si>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</si>
  <si>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</si>
  <si>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</si>
  <si>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</si>
  <si>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</si>
  <si>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</si>
  <si>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</si>
  <si>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</si>
  <si>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</si>
  <si>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</si>
  <si>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</si>
  <si>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</si>
  <si>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</si>
  <si>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</si>
  <si>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</si>
  <si>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</si>
  <si>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</si>
  <si>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</si>
  <si>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</si>
  <si>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</si>
  <si>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</si>
  <si>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</si>
  <si>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</si>
  <si>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</si>
  <si>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</si>
  <si>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</si>
  <si>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</si>
  <si>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</si>
  <si>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</si>
  <si>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</si>
  <si>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</si>
  <si>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</si>
  <si>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</si>
  <si>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</si>
  <si>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</si>
  <si>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</si>
  <si>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</si>
  <si>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</si>
  <si>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</si>
  <si>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</si>
  <si>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</si>
  <si>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</si>
  <si>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</si>
  <si>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</si>
  <si>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</si>
  <si>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</si>
  <si>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</si>
  <si>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</si>
  <si>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</si>
  <si>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</si>
  <si>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</si>
  <si>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</si>
  <si>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</si>
  <si>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</si>
  <si>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</si>
  <si>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</si>
  <si>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</si>
  <si>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</si>
  <si>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</si>
  <si>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</si>
  <si>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</si>
  <si>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</si>
  <si>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</si>
  <si>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</si>
  <si>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</si>
  <si>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</si>
  <si>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</si>
  <si>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</si>
  <si>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</si>
  <si>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</si>
  <si>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</si>
  <si>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</si>
  <si>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</si>
  <si>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</si>
  <si>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</si>
  <si>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</si>
  <si>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</si>
  <si>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</si>
  <si>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</si>
  <si>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</si>
  <si>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</si>
  <si>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</si>
  <si>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</si>
  <si>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</si>
  <si>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</si>
  <si>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</si>
  <si>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</si>
  <si>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</si>
  <si>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</si>
  <si>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</si>
  <si>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</si>
  <si>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</si>
  <si>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</si>
  <si>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</si>
  <si>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</si>
  <si>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</si>
  <si>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</si>
  <si>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</si>
  <si>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</si>
  <si>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</si>
  <si>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</si>
  <si>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</si>
  <si>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</si>
  <si>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</si>
  <si>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</si>
  <si>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</si>
  <si>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</si>
  <si>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</si>
  <si>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</si>
  <si>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</si>
  <si>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</si>
  <si>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</si>
  <si>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</si>
  <si>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</si>
  <si>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</si>
  <si>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</si>
  <si>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</si>
  <si>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</si>
  <si>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</si>
  <si>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</si>
  <si>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</si>
  <si>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</si>
  <si>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</si>
  <si>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</si>
  <si>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</si>
  <si>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</si>
  <si>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</si>
  <si>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</si>
  <si>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</si>
  <si>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</si>
  <si>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</si>
  <si>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</si>
  <si>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</si>
  <si>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P</t>
  </si>
  <si>
    <t>O</t>
  </si>
  <si>
    <t>C</t>
  </si>
  <si>
    <t>GERENTE ADMINISTRATIVO</t>
  </si>
  <si>
    <t>GERENTE DE TRANSMISIÓN</t>
  </si>
  <si>
    <t>GERENTE DE PROGRAMACIÓN</t>
  </si>
  <si>
    <t>PRODUCTORA</t>
  </si>
  <si>
    <t>ASISTENTE DE PROGRAMACION</t>
  </si>
  <si>
    <t>JEFATURA CONTABLE</t>
  </si>
  <si>
    <t>OPERADOR DE CABALLOS</t>
  </si>
  <si>
    <t>GERENTE DE VINCULACION</t>
  </si>
  <si>
    <t>JEFATURA JURIDICA</t>
  </si>
  <si>
    <t>EDITOR Y POSPRODUCTOR</t>
  </si>
  <si>
    <t>AUXILIAR DE PRODUCCIÓN</t>
  </si>
  <si>
    <t>CONDUCTORA</t>
  </si>
  <si>
    <t>PRODUCTOR</t>
  </si>
  <si>
    <t>GERENCIA</t>
  </si>
  <si>
    <t xml:space="preserve">ASISTENTE </t>
  </si>
  <si>
    <t>JEFATURA</t>
  </si>
  <si>
    <t>AUXILIAR</t>
  </si>
  <si>
    <t>OPERADOR</t>
  </si>
  <si>
    <t xml:space="preserve">PRODUCCIÓN </t>
  </si>
  <si>
    <t>Instituto de Televisión Publica de SLP</t>
  </si>
  <si>
    <t>Victor Manuel</t>
  </si>
  <si>
    <t>César  Olimpo</t>
  </si>
  <si>
    <t>Beatriz Eugenia</t>
  </si>
  <si>
    <t>Edna Karina</t>
  </si>
  <si>
    <t xml:space="preserve">Karem Fabiola </t>
  </si>
  <si>
    <t>Luis Alberto</t>
  </si>
  <si>
    <t>Sergio</t>
  </si>
  <si>
    <t xml:space="preserve">Nidia </t>
  </si>
  <si>
    <t>Rebeca</t>
  </si>
  <si>
    <t>Martha Judith</t>
  </si>
  <si>
    <t>Cesar Alejandro</t>
  </si>
  <si>
    <t xml:space="preserve">José Luis </t>
  </si>
  <si>
    <t>Rosa Isela</t>
  </si>
  <si>
    <t>Martha Lucia</t>
  </si>
  <si>
    <t xml:space="preserve">Adriana Judith </t>
  </si>
  <si>
    <t>Erick Martin</t>
  </si>
  <si>
    <t xml:space="preserve">Juan Martín </t>
  </si>
  <si>
    <t xml:space="preserve">Agustín </t>
  </si>
  <si>
    <t>Rodolfo</t>
  </si>
  <si>
    <t>Moreno</t>
  </si>
  <si>
    <t>Noriega</t>
  </si>
  <si>
    <t>Osorio</t>
  </si>
  <si>
    <t xml:space="preserve">Avila </t>
  </si>
  <si>
    <t xml:space="preserve">Franco </t>
  </si>
  <si>
    <t>Alvarado</t>
  </si>
  <si>
    <t>González</t>
  </si>
  <si>
    <t>Hernández</t>
  </si>
  <si>
    <t>Lira</t>
  </si>
  <si>
    <t xml:space="preserve">Alonso </t>
  </si>
  <si>
    <t>Borja</t>
  </si>
  <si>
    <t>Martinez</t>
  </si>
  <si>
    <t>Castillo</t>
  </si>
  <si>
    <t xml:space="preserve">Prado </t>
  </si>
  <si>
    <t>Martínez</t>
  </si>
  <si>
    <t xml:space="preserve">Navarro </t>
  </si>
  <si>
    <t>Ortiz</t>
  </si>
  <si>
    <t>Arroyo</t>
  </si>
  <si>
    <t>Ayala</t>
  </si>
  <si>
    <t>Cabrera</t>
  </si>
  <si>
    <t>Soto</t>
  </si>
  <si>
    <t>Sanchez</t>
  </si>
  <si>
    <t>Rosillo</t>
  </si>
  <si>
    <t>Reyna</t>
  </si>
  <si>
    <t>Gutiérrez</t>
  </si>
  <si>
    <t>Muñoz</t>
  </si>
  <si>
    <t>Rojas</t>
  </si>
  <si>
    <t>Salazar</t>
  </si>
  <si>
    <t xml:space="preserve">Ramirez </t>
  </si>
  <si>
    <t>Carrillo</t>
  </si>
  <si>
    <t>Gallegos</t>
  </si>
  <si>
    <t>Morales</t>
  </si>
  <si>
    <t>Prado</t>
  </si>
  <si>
    <t>Carrizalez</t>
  </si>
  <si>
    <t>Valderrama</t>
  </si>
  <si>
    <t>Molina</t>
  </si>
  <si>
    <t>PESO</t>
  </si>
  <si>
    <t>Guzmán</t>
  </si>
  <si>
    <t>Erick Javier</t>
  </si>
  <si>
    <t xml:space="preserve">Cadena </t>
  </si>
  <si>
    <t xml:space="preserve">JEFATURA DE CONTABILIDAD </t>
  </si>
  <si>
    <t>SE INFORMA QUE EN CADA TABLA DONDE SE REQUIRIÓ EL MONTO NETO DE CADA PERCEPCIÓN, SE REGISTRÓ LA CANTIDAD BRUTA, ESTO DEBIDO A QUE EL CÁLCULO DEL IMPUESTO ES EN BASE AL MONTO ACUMULADO</t>
  </si>
  <si>
    <t>No se genera</t>
  </si>
  <si>
    <t>Peso</t>
  </si>
  <si>
    <t>Sueldo</t>
  </si>
  <si>
    <t>Mensual</t>
  </si>
  <si>
    <t>Honorarios</t>
  </si>
  <si>
    <t xml:space="preserve">ASISTENTE DE PRODUCCIÓN </t>
  </si>
  <si>
    <t>CONDUCTOR Y ASISTENTE DE PRODUCCIÓN Y REDES SOCIALES</t>
  </si>
  <si>
    <t xml:space="preserve">EDITOR </t>
  </si>
  <si>
    <t xml:space="preserve">PROGRAMACIÓN </t>
  </si>
  <si>
    <t xml:space="preserve">APOYO A PRODUCCIÓN </t>
  </si>
  <si>
    <t xml:space="preserve">PROGRAMADOR </t>
  </si>
  <si>
    <t xml:space="preserve">Peso </t>
  </si>
  <si>
    <t>Anual</t>
  </si>
  <si>
    <t>No se Genera</t>
  </si>
  <si>
    <t>E</t>
  </si>
  <si>
    <t>AP</t>
  </si>
  <si>
    <t>CPR</t>
  </si>
  <si>
    <t>Aguinaldo 2024</t>
  </si>
  <si>
    <t>Complemento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</si>
</sst>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1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2" applyNumberFormat="1" applyFont="1"/>
    <xf numFmtId="2" fontId="0" fillId="3" borderId="0" xfId="2" applyNumberFormat="1" applyFont="1" applyFill="1"/>
    <xf numFmtId="44" fontId="2" fillId="3" borderId="0" xfId="2" applyFont="1" applyFill="1"/>
    <xf numFmtId="0" fontId="2" fillId="3" borderId="0" xfId="2" applyNumberFormat="1" applyFont="1" applyFill="1"/>
    <xf numFmtId="0" fontId="5" fillId="0" borderId="0" xfId="0" applyFont="1"/>
    <xf numFmtId="3" fontId="2" fillId="3" borderId="0" xfId="1" applyNumberFormat="1" applyFont="1" applyFill="1"/>
    <xf numFmtId="2" fontId="0" fillId="0" borderId="0" xfId="0" applyNumberFormat="1"/>
    <xf numFmtId="44" fontId="1" fillId="3" borderId="0" xfId="2" applyFont="1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7"/>
  <sheetViews>
    <sheetView tabSelected="1" topLeftCell="AB2" zoomScale="93" zoomScaleNormal="93" workbookViewId="0">
      <selection activeCell="AG35" sqref="AG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4.42578125" bestFit="1" customWidth="1"/>
    <col min="9" max="9" width="15.140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2024</v>
      </c>
      <c r="B8" s="3">
        <v>45627</v>
      </c>
      <c r="C8" s="3">
        <v>45657</v>
      </c>
      <c r="D8" t="s">
        <v>88</v>
      </c>
      <c r="E8" t="s">
        <v>212</v>
      </c>
      <c r="F8" t="s">
        <v>216</v>
      </c>
      <c r="G8" t="s">
        <v>229</v>
      </c>
      <c r="H8" t="s">
        <v>235</v>
      </c>
      <c r="I8" t="s">
        <v>236</v>
      </c>
      <c r="J8" t="s">
        <v>255</v>
      </c>
      <c r="K8" t="s">
        <v>273</v>
      </c>
      <c r="L8" t="s">
        <v>91</v>
      </c>
      <c r="M8" s="4">
        <f>14068.95+14068.95+46896.5+6937.08</f>
        <v>81971.48</v>
      </c>
      <c r="N8" t="s">
        <v>291</v>
      </c>
      <c r="O8" s="10">
        <f>11455.65+11426.91+37436.1+6002.75</f>
        <v>66321.41</v>
      </c>
      <c r="P8" t="s">
        <v>291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295</v>
      </c>
      <c r="AE8" s="3">
        <v>45667</v>
      </c>
      <c r="AF8" t="s">
        <v>296</v>
      </c>
    </row>
    <row r="9" spans="1:32" x14ac:dyDescent="0.25">
      <c r="A9">
        <v>2024</v>
      </c>
      <c r="B9" s="3">
        <v>45627</v>
      </c>
      <c r="C9" s="3">
        <v>45657</v>
      </c>
      <c r="D9" t="s">
        <v>88</v>
      </c>
      <c r="E9" t="s">
        <v>212</v>
      </c>
      <c r="F9" t="s">
        <v>217</v>
      </c>
      <c r="G9" t="s">
        <v>229</v>
      </c>
      <c r="H9" t="s">
        <v>235</v>
      </c>
      <c r="I9" t="s">
        <v>237</v>
      </c>
      <c r="J9" t="s">
        <v>256</v>
      </c>
      <c r="K9" t="s">
        <v>274</v>
      </c>
      <c r="L9" t="s">
        <v>91</v>
      </c>
      <c r="M9" s="4">
        <f>11817.9+11817.9+39393+8066.24</f>
        <v>71095.040000000008</v>
      </c>
      <c r="N9" t="s">
        <v>291</v>
      </c>
      <c r="O9" s="10">
        <f>9755.39+9731.3+31674.37+6933.17</f>
        <v>58094.229999999996</v>
      </c>
      <c r="P9" t="s">
        <v>291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295</v>
      </c>
      <c r="AE9" s="3">
        <v>45667</v>
      </c>
      <c r="AF9" t="s">
        <v>296</v>
      </c>
    </row>
    <row r="10" spans="1:32" x14ac:dyDescent="0.25">
      <c r="A10">
        <v>2024</v>
      </c>
      <c r="B10" s="3">
        <v>45627</v>
      </c>
      <c r="C10" s="3">
        <v>45657</v>
      </c>
      <c r="D10" t="s">
        <v>88</v>
      </c>
      <c r="E10" t="s">
        <v>212</v>
      </c>
      <c r="F10" t="s">
        <v>218</v>
      </c>
      <c r="G10" t="s">
        <v>229</v>
      </c>
      <c r="H10" t="s">
        <v>235</v>
      </c>
      <c r="I10" t="s">
        <v>238</v>
      </c>
      <c r="J10" t="s">
        <v>257</v>
      </c>
      <c r="K10" t="s">
        <v>275</v>
      </c>
      <c r="L10" t="s">
        <v>92</v>
      </c>
      <c r="M10" s="4">
        <f>11817.9+11817.9+39393+8066.24</f>
        <v>71095.040000000008</v>
      </c>
      <c r="N10" t="s">
        <v>291</v>
      </c>
      <c r="O10" s="10">
        <f>9755.39+9731.3+31674.37+6933.17</f>
        <v>58094.229999999996</v>
      </c>
      <c r="P10" t="s">
        <v>291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295</v>
      </c>
      <c r="AE10" s="3">
        <v>45667</v>
      </c>
      <c r="AF10" t="s">
        <v>296</v>
      </c>
    </row>
    <row r="11" spans="1:32" x14ac:dyDescent="0.25">
      <c r="A11">
        <v>2024</v>
      </c>
      <c r="B11" s="3">
        <v>45627</v>
      </c>
      <c r="C11" s="3">
        <v>45657</v>
      </c>
      <c r="D11" t="s">
        <v>88</v>
      </c>
      <c r="E11" t="s">
        <v>213</v>
      </c>
      <c r="F11" t="s">
        <v>219</v>
      </c>
      <c r="G11" t="s">
        <v>228</v>
      </c>
      <c r="H11" t="s">
        <v>235</v>
      </c>
      <c r="I11" t="s">
        <v>239</v>
      </c>
      <c r="J11" t="s">
        <v>258</v>
      </c>
      <c r="K11" t="s">
        <v>276</v>
      </c>
      <c r="L11" t="s">
        <v>92</v>
      </c>
      <c r="M11" s="5">
        <f>5627.55+5627.55+18758.5+3569.17</f>
        <v>33582.769999999997</v>
      </c>
      <c r="N11" t="s">
        <v>291</v>
      </c>
      <c r="O11" s="10">
        <f>5002.95+4992.17+16278.28+3301.5</f>
        <v>29574.9</v>
      </c>
      <c r="P11" t="s">
        <v>291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295</v>
      </c>
      <c r="AE11" s="3">
        <v>45667</v>
      </c>
      <c r="AF11" t="s">
        <v>296</v>
      </c>
    </row>
    <row r="12" spans="1:32" x14ac:dyDescent="0.25">
      <c r="A12">
        <v>2024</v>
      </c>
      <c r="B12" s="3">
        <v>45627</v>
      </c>
      <c r="C12" s="3">
        <v>45657</v>
      </c>
      <c r="D12" t="s">
        <v>88</v>
      </c>
      <c r="E12" t="s">
        <v>212</v>
      </c>
      <c r="F12" t="s">
        <v>221</v>
      </c>
      <c r="G12" t="s">
        <v>231</v>
      </c>
      <c r="H12" t="s">
        <v>235</v>
      </c>
      <c r="I12" t="s">
        <v>240</v>
      </c>
      <c r="J12" t="s">
        <v>259</v>
      </c>
      <c r="K12" t="s">
        <v>277</v>
      </c>
      <c r="L12" t="s">
        <v>92</v>
      </c>
      <c r="M12" s="4">
        <f>8500.05+8500.05+28333.5+3503.34</f>
        <v>48836.94</v>
      </c>
      <c r="N12" t="s">
        <v>291</v>
      </c>
      <c r="O12" s="10">
        <f>4235.77+4098.99+22977.18+3173.37</f>
        <v>34485.310000000005</v>
      </c>
      <c r="P12" t="s">
        <v>291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295</v>
      </c>
      <c r="AE12" s="3">
        <v>45667</v>
      </c>
      <c r="AF12" t="s">
        <v>296</v>
      </c>
    </row>
    <row r="13" spans="1:32" x14ac:dyDescent="0.25">
      <c r="A13">
        <v>2024</v>
      </c>
      <c r="B13" s="3">
        <v>45627</v>
      </c>
      <c r="C13" s="3">
        <v>45657</v>
      </c>
      <c r="D13" t="s">
        <v>88</v>
      </c>
      <c r="E13" t="s">
        <v>214</v>
      </c>
      <c r="F13" t="s">
        <v>222</v>
      </c>
      <c r="G13" t="s">
        <v>233</v>
      </c>
      <c r="H13" t="s">
        <v>235</v>
      </c>
      <c r="I13" t="s">
        <v>241</v>
      </c>
      <c r="J13" t="s">
        <v>262</v>
      </c>
      <c r="K13" t="s">
        <v>278</v>
      </c>
      <c r="L13" t="s">
        <v>91</v>
      </c>
      <c r="M13" s="4">
        <f>5627.55+5627.55+18758.5+3569.17</f>
        <v>33582.769999999997</v>
      </c>
      <c r="N13" t="s">
        <v>291</v>
      </c>
      <c r="O13" s="10">
        <f>5002.95+4992.17+16278.28+3301.5</f>
        <v>29574.9</v>
      </c>
      <c r="P13" t="s">
        <v>291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295</v>
      </c>
      <c r="AE13" s="3">
        <v>45667</v>
      </c>
      <c r="AF13" t="s">
        <v>296</v>
      </c>
    </row>
    <row r="14" spans="1:32" x14ac:dyDescent="0.25">
      <c r="A14">
        <v>2024</v>
      </c>
      <c r="B14" s="3">
        <v>45627</v>
      </c>
      <c r="C14" s="3">
        <v>45657</v>
      </c>
      <c r="D14" t="s">
        <v>88</v>
      </c>
      <c r="E14" t="s">
        <v>214</v>
      </c>
      <c r="F14" t="s">
        <v>222</v>
      </c>
      <c r="G14" t="s">
        <v>233</v>
      </c>
      <c r="H14" t="s">
        <v>235</v>
      </c>
      <c r="I14" t="s">
        <v>242</v>
      </c>
      <c r="J14" t="s">
        <v>263</v>
      </c>
      <c r="K14" t="s">
        <v>279</v>
      </c>
      <c r="L14" t="s">
        <v>91</v>
      </c>
      <c r="M14" s="4">
        <f>5627.55+5627.55+18758.5+3569.17</f>
        <v>33582.769999999997</v>
      </c>
      <c r="N14" t="s">
        <v>291</v>
      </c>
      <c r="O14" s="10">
        <f>3068.66+2928.93+16278.28+3301.5</f>
        <v>25577.370000000003</v>
      </c>
      <c r="P14" t="s">
        <v>291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295</v>
      </c>
      <c r="AE14" s="3">
        <v>45667</v>
      </c>
      <c r="AF14" t="s">
        <v>296</v>
      </c>
    </row>
    <row r="15" spans="1:32" x14ac:dyDescent="0.25">
      <c r="A15">
        <v>2024</v>
      </c>
      <c r="B15" s="3">
        <v>45627</v>
      </c>
      <c r="C15" s="3">
        <v>45657</v>
      </c>
      <c r="D15" t="s">
        <v>88</v>
      </c>
      <c r="E15" t="s">
        <v>215</v>
      </c>
      <c r="F15" t="s">
        <v>223</v>
      </c>
      <c r="G15" t="s">
        <v>229</v>
      </c>
      <c r="H15" t="s">
        <v>235</v>
      </c>
      <c r="I15" t="s">
        <v>243</v>
      </c>
      <c r="J15" t="s">
        <v>264</v>
      </c>
      <c r="K15" t="s">
        <v>280</v>
      </c>
      <c r="L15" t="s">
        <v>92</v>
      </c>
      <c r="M15" s="4">
        <f>13943.4+13943.4+46478+5969.59</f>
        <v>80334.39</v>
      </c>
      <c r="N15" t="s">
        <v>291</v>
      </c>
      <c r="O15" s="10">
        <f>11361.78+11333.35+37181.16+5205.54</f>
        <v>65081.830000000009</v>
      </c>
      <c r="P15" t="s">
        <v>291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295</v>
      </c>
      <c r="AE15" s="3">
        <v>45667</v>
      </c>
      <c r="AF15" t="s">
        <v>296</v>
      </c>
    </row>
    <row r="16" spans="1:32" x14ac:dyDescent="0.25">
      <c r="A16">
        <v>2024</v>
      </c>
      <c r="B16" s="3">
        <v>45627</v>
      </c>
      <c r="C16" s="3">
        <v>45657</v>
      </c>
      <c r="D16" t="s">
        <v>88</v>
      </c>
      <c r="E16" t="s">
        <v>212</v>
      </c>
      <c r="F16" t="s">
        <v>224</v>
      </c>
      <c r="G16" t="s">
        <v>231</v>
      </c>
      <c r="H16" t="s">
        <v>235</v>
      </c>
      <c r="I16" t="s">
        <v>244</v>
      </c>
      <c r="J16" t="s">
        <v>265</v>
      </c>
      <c r="K16" t="s">
        <v>281</v>
      </c>
      <c r="L16" t="s">
        <v>92</v>
      </c>
      <c r="M16" s="4">
        <f>8441.25+8441.25+28137.5+4023.04</f>
        <v>49043.040000000001</v>
      </c>
      <c r="N16" t="s">
        <v>291</v>
      </c>
      <c r="O16" s="10">
        <f>5807.74+5697.52+22823.05+3601.6</f>
        <v>37929.909999999996</v>
      </c>
      <c r="P16" t="s">
        <v>291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295</v>
      </c>
      <c r="AE16" s="3">
        <v>45667</v>
      </c>
      <c r="AF16" t="s">
        <v>296</v>
      </c>
    </row>
    <row r="17" spans="1:32" x14ac:dyDescent="0.25">
      <c r="A17">
        <v>2024</v>
      </c>
      <c r="B17" s="3">
        <v>45627</v>
      </c>
      <c r="C17" s="3">
        <v>45657</v>
      </c>
      <c r="D17" t="s">
        <v>88</v>
      </c>
      <c r="E17" t="s">
        <v>212</v>
      </c>
      <c r="F17" t="s">
        <v>220</v>
      </c>
      <c r="G17" t="s">
        <v>230</v>
      </c>
      <c r="H17" t="s">
        <v>235</v>
      </c>
      <c r="I17" t="s">
        <v>245</v>
      </c>
      <c r="J17" t="s">
        <v>266</v>
      </c>
      <c r="K17" t="s">
        <v>282</v>
      </c>
      <c r="L17" t="s">
        <v>92</v>
      </c>
      <c r="M17" s="4">
        <f>5908.95+5908.95+19696.5+2298.4</f>
        <v>33812.800000000003</v>
      </c>
      <c r="N17" t="s">
        <v>291</v>
      </c>
      <c r="O17" s="10">
        <f>4493.51+4482.2+17008.27+2206.01</f>
        <v>28189.989999999998</v>
      </c>
      <c r="P17" t="s">
        <v>291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295</v>
      </c>
      <c r="AE17" s="3">
        <v>45667</v>
      </c>
      <c r="AF17" t="s">
        <v>296</v>
      </c>
    </row>
    <row r="18" spans="1:32" x14ac:dyDescent="0.25">
      <c r="A18">
        <v>2024</v>
      </c>
      <c r="B18" s="3">
        <v>45627</v>
      </c>
      <c r="C18" s="3">
        <v>45657</v>
      </c>
      <c r="D18" t="s">
        <v>88</v>
      </c>
      <c r="E18" t="s">
        <v>213</v>
      </c>
      <c r="F18" t="s">
        <v>225</v>
      </c>
      <c r="G18" t="s">
        <v>225</v>
      </c>
      <c r="H18" t="s">
        <v>235</v>
      </c>
      <c r="I18" t="s">
        <v>246</v>
      </c>
      <c r="J18" t="s">
        <v>267</v>
      </c>
      <c r="K18" t="s">
        <v>283</v>
      </c>
      <c r="L18" t="s">
        <v>91</v>
      </c>
      <c r="M18" s="4">
        <f>5715+5715+19050+2214.41</f>
        <v>32694.41</v>
      </c>
      <c r="N18" t="s">
        <v>291</v>
      </c>
      <c r="O18" s="10">
        <f>4503.13+4492.23+16523.14+2133.6</f>
        <v>27652.1</v>
      </c>
      <c r="P18" t="s">
        <v>291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295</v>
      </c>
      <c r="AE18" s="3">
        <v>45667</v>
      </c>
      <c r="AF18" t="s">
        <v>296</v>
      </c>
    </row>
    <row r="19" spans="1:32" x14ac:dyDescent="0.25">
      <c r="A19">
        <v>2024</v>
      </c>
      <c r="B19" s="3">
        <v>45627</v>
      </c>
      <c r="C19" s="3">
        <v>45657</v>
      </c>
      <c r="D19" t="s">
        <v>88</v>
      </c>
      <c r="E19" t="s">
        <v>213</v>
      </c>
      <c r="F19" t="s">
        <v>226</v>
      </c>
      <c r="G19" t="s">
        <v>232</v>
      </c>
      <c r="H19" t="s">
        <v>235</v>
      </c>
      <c r="I19" t="s">
        <v>247</v>
      </c>
      <c r="J19" t="s">
        <v>268</v>
      </c>
      <c r="K19" t="s">
        <v>284</v>
      </c>
      <c r="L19" t="s">
        <v>91</v>
      </c>
      <c r="M19" s="4">
        <f>3825+3825+12750+1495.26</f>
        <v>21895.26</v>
      </c>
      <c r="N19" t="s">
        <v>291</v>
      </c>
      <c r="O19" s="10">
        <f>3653.05+3646.09+11717.17+1428</f>
        <v>20444.310000000001</v>
      </c>
      <c r="P19" t="s">
        <v>291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295</v>
      </c>
      <c r="AE19" s="3">
        <v>45667</v>
      </c>
      <c r="AF19" t="s">
        <v>296</v>
      </c>
    </row>
    <row r="20" spans="1:32" x14ac:dyDescent="0.25">
      <c r="A20">
        <v>2024</v>
      </c>
      <c r="B20" s="3">
        <v>45627</v>
      </c>
      <c r="C20" s="3">
        <v>45657</v>
      </c>
      <c r="D20" t="s">
        <v>88</v>
      </c>
      <c r="E20" t="s">
        <v>213</v>
      </c>
      <c r="F20" t="s">
        <v>220</v>
      </c>
      <c r="G20" t="s">
        <v>234</v>
      </c>
      <c r="H20" t="s">
        <v>235</v>
      </c>
      <c r="I20" t="s">
        <v>248</v>
      </c>
      <c r="J20" t="s">
        <v>269</v>
      </c>
      <c r="K20" t="s">
        <v>269</v>
      </c>
      <c r="L20" t="s">
        <v>92</v>
      </c>
      <c r="M20" s="4">
        <f>5700+5700+19000+1855.27</f>
        <v>32255.27</v>
      </c>
      <c r="N20" t="s">
        <v>291</v>
      </c>
      <c r="O20" s="10">
        <f>5063.22+5052.38+16481.14+1824</f>
        <v>28420.739999999998</v>
      </c>
      <c r="P20" t="s">
        <v>291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295</v>
      </c>
      <c r="AE20" s="3">
        <v>45667</v>
      </c>
      <c r="AF20" t="s">
        <v>296</v>
      </c>
    </row>
    <row r="21" spans="1:32" x14ac:dyDescent="0.25">
      <c r="A21">
        <v>2024</v>
      </c>
      <c r="B21" s="3">
        <v>45627</v>
      </c>
      <c r="C21" s="3">
        <v>45657</v>
      </c>
      <c r="D21" t="s">
        <v>89</v>
      </c>
      <c r="E21" t="s">
        <v>215</v>
      </c>
      <c r="F21" t="s">
        <v>227</v>
      </c>
      <c r="G21" t="s">
        <v>234</v>
      </c>
      <c r="H21" t="s">
        <v>235</v>
      </c>
      <c r="I21" t="s">
        <v>249</v>
      </c>
      <c r="J21" t="s">
        <v>270</v>
      </c>
      <c r="K21" t="s">
        <v>285</v>
      </c>
      <c r="L21" t="s">
        <v>92</v>
      </c>
      <c r="M21" s="4">
        <f>2082.05+2082.05+2082.05</f>
        <v>6246.1500000000005</v>
      </c>
      <c r="N21" t="s">
        <v>291</v>
      </c>
      <c r="O21" s="10">
        <f>2059.61+2059.61+2059.61</f>
        <v>6178.83</v>
      </c>
      <c r="P21" t="s">
        <v>291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295</v>
      </c>
      <c r="AE21" s="3">
        <v>45667</v>
      </c>
      <c r="AF21" t="s">
        <v>296</v>
      </c>
    </row>
    <row r="22" spans="1:32" x14ac:dyDescent="0.25">
      <c r="A22">
        <v>2024</v>
      </c>
      <c r="B22" s="3">
        <v>45627</v>
      </c>
      <c r="C22" s="3">
        <v>45657</v>
      </c>
      <c r="D22" t="s">
        <v>89</v>
      </c>
      <c r="E22" t="s">
        <v>215</v>
      </c>
      <c r="F22" t="s">
        <v>227</v>
      </c>
      <c r="G22" t="s">
        <v>234</v>
      </c>
      <c r="H22" t="s">
        <v>235</v>
      </c>
      <c r="I22" t="s">
        <v>250</v>
      </c>
      <c r="J22" t="s">
        <v>260</v>
      </c>
      <c r="K22" t="s">
        <v>286</v>
      </c>
      <c r="L22" t="s">
        <v>92</v>
      </c>
      <c r="M22" s="4">
        <f>3790.85+3790.85+3790.85</f>
        <v>11372.55</v>
      </c>
      <c r="N22" t="s">
        <v>291</v>
      </c>
      <c r="O22" s="10">
        <f>3750+3750+3750</f>
        <v>11250</v>
      </c>
      <c r="P22" t="s">
        <v>291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295</v>
      </c>
      <c r="AE22" s="3">
        <v>45667</v>
      </c>
      <c r="AF22" t="s">
        <v>296</v>
      </c>
    </row>
    <row r="23" spans="1:32" x14ac:dyDescent="0.25">
      <c r="A23">
        <v>2024</v>
      </c>
      <c r="B23" s="3">
        <v>45627</v>
      </c>
      <c r="C23" s="3">
        <v>45657</v>
      </c>
      <c r="D23" t="s">
        <v>89</v>
      </c>
      <c r="E23" t="s">
        <v>312</v>
      </c>
      <c r="F23" t="s">
        <v>302</v>
      </c>
      <c r="G23" t="s">
        <v>234</v>
      </c>
      <c r="H23" t="s">
        <v>235</v>
      </c>
      <c r="I23" t="s">
        <v>251</v>
      </c>
      <c r="J23" t="s">
        <v>261</v>
      </c>
      <c r="K23" t="s">
        <v>287</v>
      </c>
      <c r="L23" t="s">
        <v>91</v>
      </c>
      <c r="M23" s="4">
        <f>10440+10440+10440</f>
        <v>31320</v>
      </c>
      <c r="N23" t="s">
        <v>291</v>
      </c>
      <c r="O23">
        <f>9540+9540+9540</f>
        <v>28620</v>
      </c>
      <c r="P23" t="s">
        <v>291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295</v>
      </c>
      <c r="AE23" s="3">
        <v>45667</v>
      </c>
      <c r="AF23" t="s">
        <v>296</v>
      </c>
    </row>
    <row r="24" spans="1:32" x14ac:dyDescent="0.25">
      <c r="A24">
        <v>2024</v>
      </c>
      <c r="B24" s="3">
        <v>45627</v>
      </c>
      <c r="C24" s="3">
        <v>45657</v>
      </c>
      <c r="D24" t="s">
        <v>89</v>
      </c>
      <c r="E24" t="s">
        <v>313</v>
      </c>
      <c r="F24" t="s">
        <v>303</v>
      </c>
      <c r="G24" t="s">
        <v>234</v>
      </c>
      <c r="H24" t="s">
        <v>235</v>
      </c>
      <c r="I24" t="s">
        <v>252</v>
      </c>
      <c r="J24" t="s">
        <v>271</v>
      </c>
      <c r="K24" t="s">
        <v>288</v>
      </c>
      <c r="L24" t="s">
        <v>91</v>
      </c>
      <c r="M24" s="4">
        <f>5353.84+5353.84+5353.84</f>
        <v>16061.52</v>
      </c>
      <c r="N24" t="s">
        <v>291</v>
      </c>
      <c r="O24">
        <f>5296.15+5296.15+5296.15</f>
        <v>15888.449999999999</v>
      </c>
      <c r="P24" t="s">
        <v>291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295</v>
      </c>
      <c r="AE24" s="3">
        <v>45667</v>
      </c>
      <c r="AF24" t="s">
        <v>296</v>
      </c>
    </row>
    <row r="25" spans="1:32" x14ac:dyDescent="0.25">
      <c r="A25">
        <v>2024</v>
      </c>
      <c r="B25" s="3">
        <v>45627</v>
      </c>
      <c r="C25" s="3">
        <v>45657</v>
      </c>
      <c r="D25" t="s">
        <v>89</v>
      </c>
      <c r="E25" t="s">
        <v>311</v>
      </c>
      <c r="F25" t="s">
        <v>304</v>
      </c>
      <c r="G25" t="s">
        <v>234</v>
      </c>
      <c r="H25" t="s">
        <v>235</v>
      </c>
      <c r="I25" t="s">
        <v>253</v>
      </c>
      <c r="J25" t="s">
        <v>262</v>
      </c>
      <c r="K25" t="s">
        <v>289</v>
      </c>
      <c r="L25" t="s">
        <v>91</v>
      </c>
      <c r="M25" s="4">
        <f>10500.68+10500.68+10500.68</f>
        <v>31502.04</v>
      </c>
      <c r="N25" t="s">
        <v>291</v>
      </c>
      <c r="O25">
        <f>10387.53+10387.53+10387.53</f>
        <v>31162.590000000004</v>
      </c>
      <c r="P25" t="s">
        <v>291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295</v>
      </c>
      <c r="AE25" s="3">
        <v>45667</v>
      </c>
      <c r="AF25" t="s">
        <v>296</v>
      </c>
    </row>
    <row r="26" spans="1:32" x14ac:dyDescent="0.25">
      <c r="A26">
        <v>2024</v>
      </c>
      <c r="B26" s="3">
        <v>45627</v>
      </c>
      <c r="C26" s="3">
        <v>45657</v>
      </c>
      <c r="D26" t="s">
        <v>89</v>
      </c>
      <c r="E26" t="s">
        <v>312</v>
      </c>
      <c r="F26" t="s">
        <v>306</v>
      </c>
      <c r="G26" t="s">
        <v>234</v>
      </c>
      <c r="H26" t="s">
        <v>235</v>
      </c>
      <c r="I26" t="s">
        <v>293</v>
      </c>
      <c r="J26" t="s">
        <v>294</v>
      </c>
      <c r="K26" t="s">
        <v>292</v>
      </c>
      <c r="L26" t="s">
        <v>91</v>
      </c>
      <c r="M26" s="4">
        <f>1784.61+1784.61+1784.61</f>
        <v>5353.83</v>
      </c>
      <c r="N26" t="s">
        <v>291</v>
      </c>
      <c r="O26" s="4">
        <f>1765.38+1765.38+1765.38</f>
        <v>5296.14</v>
      </c>
      <c r="P26" t="s">
        <v>291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295</v>
      </c>
      <c r="AE26" s="3">
        <v>45667</v>
      </c>
      <c r="AF26" t="s">
        <v>296</v>
      </c>
    </row>
    <row r="27" spans="1:32" x14ac:dyDescent="0.25">
      <c r="A27">
        <v>2024</v>
      </c>
      <c r="B27" s="3">
        <v>45627</v>
      </c>
      <c r="C27" s="3">
        <v>45657</v>
      </c>
      <c r="D27" t="s">
        <v>89</v>
      </c>
      <c r="E27" t="s">
        <v>213</v>
      </c>
      <c r="F27" t="s">
        <v>307</v>
      </c>
      <c r="G27" t="s">
        <v>305</v>
      </c>
      <c r="H27" t="s">
        <v>235</v>
      </c>
      <c r="I27" t="s">
        <v>254</v>
      </c>
      <c r="J27" t="s">
        <v>272</v>
      </c>
      <c r="K27" t="s">
        <v>290</v>
      </c>
      <c r="L27" t="s">
        <v>91</v>
      </c>
      <c r="M27" s="4">
        <f>4758.97+4758.97+4758.97</f>
        <v>14276.91</v>
      </c>
      <c r="N27" t="s">
        <v>291</v>
      </c>
      <c r="O27">
        <f>4707.69+4707.69+4707.69</f>
        <v>14123.07</v>
      </c>
      <c r="P27" t="s">
        <v>291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295</v>
      </c>
      <c r="AE27" s="3">
        <v>45667</v>
      </c>
      <c r="AF27" t="s">
        <v>296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37" sqref="C37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3"/>
  <sheetViews>
    <sheetView topLeftCell="A3" zoomScale="89" zoomScaleNormal="89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6" t="s">
        <v>297</v>
      </c>
      <c r="C4" s="7">
        <v>0</v>
      </c>
      <c r="D4" s="7">
        <v>0</v>
      </c>
      <c r="E4" s="8" t="s">
        <v>298</v>
      </c>
      <c r="F4" s="6" t="s">
        <v>297</v>
      </c>
    </row>
    <row r="5" spans="1:6" x14ac:dyDescent="0.25">
      <c r="A5">
        <v>2</v>
      </c>
      <c r="B5" s="6" t="s">
        <v>297</v>
      </c>
      <c r="C5" s="7">
        <v>0</v>
      </c>
      <c r="D5" s="7">
        <v>0</v>
      </c>
      <c r="E5" s="8" t="s">
        <v>298</v>
      </c>
      <c r="F5" s="6" t="s">
        <v>297</v>
      </c>
    </row>
    <row r="6" spans="1:6" x14ac:dyDescent="0.25">
      <c r="A6">
        <v>3</v>
      </c>
      <c r="B6" s="6" t="s">
        <v>297</v>
      </c>
      <c r="C6" s="7">
        <v>0</v>
      </c>
      <c r="D6" s="7">
        <v>0</v>
      </c>
      <c r="E6" s="8" t="s">
        <v>298</v>
      </c>
      <c r="F6" s="6" t="s">
        <v>297</v>
      </c>
    </row>
    <row r="7" spans="1:6" x14ac:dyDescent="0.25">
      <c r="A7">
        <v>4</v>
      </c>
      <c r="B7" s="6" t="s">
        <v>297</v>
      </c>
      <c r="C7" s="7">
        <v>0</v>
      </c>
      <c r="D7" s="7">
        <v>0</v>
      </c>
      <c r="E7" s="8" t="s">
        <v>298</v>
      </c>
      <c r="F7" s="6" t="s">
        <v>297</v>
      </c>
    </row>
    <row r="8" spans="1:6" x14ac:dyDescent="0.25">
      <c r="A8">
        <v>5</v>
      </c>
      <c r="B8" s="6" t="s">
        <v>297</v>
      </c>
      <c r="C8" s="7">
        <v>0</v>
      </c>
      <c r="D8" s="7">
        <v>0</v>
      </c>
      <c r="E8" s="8" t="s">
        <v>298</v>
      </c>
      <c r="F8" s="6" t="s">
        <v>297</v>
      </c>
    </row>
    <row r="9" spans="1:6" x14ac:dyDescent="0.25">
      <c r="A9">
        <v>6</v>
      </c>
      <c r="B9" s="6" t="s">
        <v>297</v>
      </c>
      <c r="C9" s="7">
        <v>0</v>
      </c>
      <c r="D9" s="7">
        <v>0</v>
      </c>
      <c r="E9" s="8" t="s">
        <v>298</v>
      </c>
      <c r="F9" s="6" t="s">
        <v>297</v>
      </c>
    </row>
    <row r="10" spans="1:6" x14ac:dyDescent="0.25">
      <c r="A10">
        <v>7</v>
      </c>
      <c r="B10" s="6" t="s">
        <v>297</v>
      </c>
      <c r="C10" s="7">
        <v>0</v>
      </c>
      <c r="D10" s="7">
        <v>0</v>
      </c>
      <c r="E10" s="8" t="s">
        <v>298</v>
      </c>
      <c r="F10" s="6" t="s">
        <v>297</v>
      </c>
    </row>
    <row r="11" spans="1:6" x14ac:dyDescent="0.25">
      <c r="A11">
        <v>8</v>
      </c>
      <c r="B11" s="6" t="s">
        <v>297</v>
      </c>
      <c r="C11" s="7">
        <v>0</v>
      </c>
      <c r="D11" s="7">
        <v>0</v>
      </c>
      <c r="E11" s="8" t="s">
        <v>298</v>
      </c>
      <c r="F11" s="6" t="s">
        <v>297</v>
      </c>
    </row>
    <row r="12" spans="1:6" x14ac:dyDescent="0.25">
      <c r="A12">
        <v>9</v>
      </c>
      <c r="B12" s="6" t="s">
        <v>297</v>
      </c>
      <c r="C12" s="7">
        <v>0</v>
      </c>
      <c r="D12" s="7">
        <v>0</v>
      </c>
      <c r="E12" s="8" t="s">
        <v>298</v>
      </c>
      <c r="F12" s="6" t="s">
        <v>297</v>
      </c>
    </row>
    <row r="13" spans="1:6" x14ac:dyDescent="0.25">
      <c r="A13">
        <v>10</v>
      </c>
      <c r="B13" s="6" t="s">
        <v>297</v>
      </c>
      <c r="C13" s="7">
        <v>0</v>
      </c>
      <c r="D13" s="7">
        <v>0</v>
      </c>
      <c r="E13" s="8" t="s">
        <v>298</v>
      </c>
      <c r="F13" s="6" t="s">
        <v>297</v>
      </c>
    </row>
    <row r="14" spans="1:6" x14ac:dyDescent="0.25">
      <c r="A14">
        <v>11</v>
      </c>
      <c r="B14" s="6" t="s">
        <v>297</v>
      </c>
      <c r="C14" s="7">
        <v>0</v>
      </c>
      <c r="D14" s="7">
        <v>0</v>
      </c>
      <c r="E14" s="8" t="s">
        <v>298</v>
      </c>
      <c r="F14" s="6" t="s">
        <v>297</v>
      </c>
    </row>
    <row r="15" spans="1:6" x14ac:dyDescent="0.25">
      <c r="A15">
        <v>12</v>
      </c>
      <c r="B15" s="6" t="s">
        <v>297</v>
      </c>
      <c r="C15" s="7">
        <v>0</v>
      </c>
      <c r="D15" s="7">
        <v>0</v>
      </c>
      <c r="E15" s="8" t="s">
        <v>298</v>
      </c>
      <c r="F15" s="6" t="s">
        <v>297</v>
      </c>
    </row>
    <row r="16" spans="1:6" x14ac:dyDescent="0.25">
      <c r="A16">
        <v>13</v>
      </c>
      <c r="B16" s="6" t="s">
        <v>297</v>
      </c>
      <c r="C16" s="7">
        <v>0</v>
      </c>
      <c r="D16" s="7">
        <v>0</v>
      </c>
      <c r="E16" s="8" t="s">
        <v>298</v>
      </c>
      <c r="F16" s="6" t="s">
        <v>297</v>
      </c>
    </row>
    <row r="17" spans="1:6" x14ac:dyDescent="0.25">
      <c r="A17">
        <v>14</v>
      </c>
      <c r="B17" s="6" t="s">
        <v>297</v>
      </c>
      <c r="C17" s="7">
        <v>0</v>
      </c>
      <c r="D17" s="7">
        <v>0</v>
      </c>
      <c r="E17" s="8" t="s">
        <v>298</v>
      </c>
      <c r="F17" s="6" t="s">
        <v>297</v>
      </c>
    </row>
    <row r="18" spans="1:6" x14ac:dyDescent="0.25">
      <c r="A18">
        <v>15</v>
      </c>
      <c r="B18" s="6" t="s">
        <v>297</v>
      </c>
      <c r="C18" s="7">
        <v>0</v>
      </c>
      <c r="D18" s="7">
        <v>0</v>
      </c>
      <c r="E18" s="8" t="s">
        <v>298</v>
      </c>
      <c r="F18" s="6" t="s">
        <v>297</v>
      </c>
    </row>
    <row r="19" spans="1:6" x14ac:dyDescent="0.25">
      <c r="A19">
        <v>16</v>
      </c>
      <c r="B19" s="6" t="s">
        <v>297</v>
      </c>
      <c r="C19" s="7">
        <v>0</v>
      </c>
      <c r="D19" s="7">
        <v>0</v>
      </c>
      <c r="E19" s="8" t="s">
        <v>298</v>
      </c>
      <c r="F19" s="6" t="s">
        <v>297</v>
      </c>
    </row>
    <row r="20" spans="1:6" x14ac:dyDescent="0.25">
      <c r="A20">
        <v>17</v>
      </c>
      <c r="B20" s="6" t="s">
        <v>297</v>
      </c>
      <c r="C20" s="7">
        <v>0</v>
      </c>
      <c r="D20" s="7">
        <v>0</v>
      </c>
      <c r="E20" s="8" t="s">
        <v>298</v>
      </c>
      <c r="F20" s="6" t="s">
        <v>297</v>
      </c>
    </row>
    <row r="21" spans="1:6" x14ac:dyDescent="0.25">
      <c r="A21">
        <v>18</v>
      </c>
      <c r="B21" s="6" t="s">
        <v>297</v>
      </c>
      <c r="C21" s="7">
        <v>0</v>
      </c>
      <c r="D21" s="7">
        <v>0</v>
      </c>
      <c r="E21" s="8" t="s">
        <v>298</v>
      </c>
      <c r="F21" s="6" t="s">
        <v>297</v>
      </c>
    </row>
    <row r="22" spans="1:6" x14ac:dyDescent="0.25">
      <c r="A22">
        <v>19</v>
      </c>
      <c r="B22" s="6" t="s">
        <v>297</v>
      </c>
      <c r="C22" s="7">
        <v>0</v>
      </c>
      <c r="D22" s="7">
        <v>0</v>
      </c>
      <c r="E22" s="8" t="s">
        <v>298</v>
      </c>
      <c r="F22" s="6" t="s">
        <v>297</v>
      </c>
    </row>
    <row r="23" spans="1:6" x14ac:dyDescent="0.25">
      <c r="A23">
        <v>20</v>
      </c>
      <c r="B23" s="6" t="s">
        <v>297</v>
      </c>
      <c r="C23" s="7">
        <v>0</v>
      </c>
      <c r="D23" s="7">
        <v>0</v>
      </c>
      <c r="E23" s="8" t="s">
        <v>298</v>
      </c>
      <c r="F23" s="6" t="s">
        <v>297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3"/>
  <sheetViews>
    <sheetView topLeftCell="A3" zoomScale="90" zoomScaleNormal="90" workbookViewId="0">
      <selection activeCell="A4" sqref="A4"/>
    </sheetView>
  </sheetViews>
  <sheetFormatPr baseColWidth="10" defaultColWidth="9.140625" defaultRowHeight="15" x14ac:dyDescent="0.25"/>
  <cols>
    <col min="1" max="1" width="7.285156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9">
        <v>1</v>
      </c>
      <c r="B4" s="6" t="s">
        <v>297</v>
      </c>
      <c r="C4" s="6" t="s">
        <v>297</v>
      </c>
    </row>
    <row r="5" spans="1:3" x14ac:dyDescent="0.25">
      <c r="A5" s="9">
        <v>2</v>
      </c>
      <c r="B5" s="6" t="s">
        <v>297</v>
      </c>
      <c r="C5" s="6" t="s">
        <v>297</v>
      </c>
    </row>
    <row r="6" spans="1:3" x14ac:dyDescent="0.25">
      <c r="A6" s="9">
        <v>3</v>
      </c>
      <c r="B6" s="6" t="s">
        <v>297</v>
      </c>
      <c r="C6" s="6" t="s">
        <v>297</v>
      </c>
    </row>
    <row r="7" spans="1:3" x14ac:dyDescent="0.25">
      <c r="A7" s="9">
        <v>4</v>
      </c>
      <c r="B7" s="6" t="s">
        <v>297</v>
      </c>
      <c r="C7" s="6" t="s">
        <v>297</v>
      </c>
    </row>
    <row r="8" spans="1:3" x14ac:dyDescent="0.25">
      <c r="A8" s="9">
        <v>5</v>
      </c>
      <c r="B8" s="6" t="s">
        <v>297</v>
      </c>
      <c r="C8" s="6" t="s">
        <v>297</v>
      </c>
    </row>
    <row r="9" spans="1:3" x14ac:dyDescent="0.25">
      <c r="A9" s="9">
        <v>6</v>
      </c>
      <c r="B9" s="6" t="s">
        <v>297</v>
      </c>
      <c r="C9" s="6" t="s">
        <v>297</v>
      </c>
    </row>
    <row r="10" spans="1:3" x14ac:dyDescent="0.25">
      <c r="A10" s="9">
        <v>7</v>
      </c>
      <c r="B10" s="6" t="s">
        <v>297</v>
      </c>
      <c r="C10" s="6" t="s">
        <v>297</v>
      </c>
    </row>
    <row r="11" spans="1:3" x14ac:dyDescent="0.25">
      <c r="A11" s="9">
        <v>8</v>
      </c>
      <c r="B11" s="6" t="s">
        <v>297</v>
      </c>
      <c r="C11" s="6" t="s">
        <v>297</v>
      </c>
    </row>
    <row r="12" spans="1:3" x14ac:dyDescent="0.25">
      <c r="A12" s="9">
        <v>9</v>
      </c>
      <c r="B12" s="6" t="s">
        <v>297</v>
      </c>
      <c r="C12" s="6" t="s">
        <v>297</v>
      </c>
    </row>
    <row r="13" spans="1:3" x14ac:dyDescent="0.25">
      <c r="A13" s="9">
        <v>10</v>
      </c>
      <c r="B13" s="6" t="s">
        <v>297</v>
      </c>
      <c r="C13" s="6" t="s">
        <v>297</v>
      </c>
    </row>
    <row r="14" spans="1:3" x14ac:dyDescent="0.25">
      <c r="A14" s="9">
        <v>11</v>
      </c>
      <c r="B14" s="6" t="s">
        <v>297</v>
      </c>
      <c r="C14" s="6" t="s">
        <v>297</v>
      </c>
    </row>
    <row r="15" spans="1:3" x14ac:dyDescent="0.25">
      <c r="A15" s="9">
        <v>12</v>
      </c>
      <c r="B15" s="6" t="s">
        <v>297</v>
      </c>
      <c r="C15" s="6" t="s">
        <v>297</v>
      </c>
    </row>
    <row r="16" spans="1:3" x14ac:dyDescent="0.25">
      <c r="A16" s="9">
        <v>13</v>
      </c>
      <c r="B16" s="6" t="s">
        <v>297</v>
      </c>
      <c r="C16" s="6" t="s">
        <v>297</v>
      </c>
    </row>
    <row r="17" spans="1:3" x14ac:dyDescent="0.25">
      <c r="A17" s="9">
        <v>14</v>
      </c>
      <c r="B17" s="6" t="s">
        <v>297</v>
      </c>
      <c r="C17" s="6" t="s">
        <v>297</v>
      </c>
    </row>
    <row r="18" spans="1:3" x14ac:dyDescent="0.25">
      <c r="A18" s="9">
        <v>15</v>
      </c>
      <c r="B18" s="6" t="s">
        <v>297</v>
      </c>
      <c r="C18" s="6" t="s">
        <v>297</v>
      </c>
    </row>
    <row r="19" spans="1:3" x14ac:dyDescent="0.25">
      <c r="A19" s="9">
        <v>16</v>
      </c>
      <c r="B19" s="6" t="s">
        <v>297</v>
      </c>
      <c r="C19" s="6" t="s">
        <v>297</v>
      </c>
    </row>
    <row r="20" spans="1:3" x14ac:dyDescent="0.25">
      <c r="A20" s="9">
        <v>17</v>
      </c>
      <c r="B20" s="6" t="s">
        <v>297</v>
      </c>
      <c r="C20" s="6" t="s">
        <v>297</v>
      </c>
    </row>
    <row r="21" spans="1:3" x14ac:dyDescent="0.25">
      <c r="A21" s="9">
        <v>18</v>
      </c>
      <c r="B21" s="6" t="s">
        <v>297</v>
      </c>
      <c r="C21" s="6" t="s">
        <v>297</v>
      </c>
    </row>
    <row r="22" spans="1:3" x14ac:dyDescent="0.25">
      <c r="A22" s="9">
        <v>19</v>
      </c>
      <c r="B22" s="6" t="s">
        <v>297</v>
      </c>
      <c r="C22" s="6" t="s">
        <v>297</v>
      </c>
    </row>
    <row r="23" spans="1:3" x14ac:dyDescent="0.25">
      <c r="A23" s="9">
        <v>20</v>
      </c>
      <c r="B23" s="6" t="s">
        <v>297</v>
      </c>
      <c r="C23" s="6" t="s">
        <v>297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3"/>
  <sheetViews>
    <sheetView topLeftCell="A3" workbookViewId="0">
      <selection activeCell="D4" sqref="D4:D2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9">
        <v>1</v>
      </c>
      <c r="B4" s="6" t="s">
        <v>299</v>
      </c>
      <c r="C4" s="4">
        <f>14068.95+14068.95</f>
        <v>28137.9</v>
      </c>
      <c r="D4" s="10">
        <f>11455.65+11426.91</f>
        <v>22882.559999999998</v>
      </c>
      <c r="E4" s="8" t="s">
        <v>298</v>
      </c>
      <c r="F4" s="8" t="s">
        <v>300</v>
      </c>
    </row>
    <row r="5" spans="1:6" x14ac:dyDescent="0.25">
      <c r="A5" s="9">
        <v>2</v>
      </c>
      <c r="B5" s="6" t="s">
        <v>299</v>
      </c>
      <c r="C5" s="4">
        <f>11817.9+11817.9</f>
        <v>23635.8</v>
      </c>
      <c r="D5" s="10">
        <f>9755.39+9731.3</f>
        <v>19486.689999999999</v>
      </c>
      <c r="E5" s="8" t="s">
        <v>298</v>
      </c>
      <c r="F5" s="8" t="s">
        <v>300</v>
      </c>
    </row>
    <row r="6" spans="1:6" x14ac:dyDescent="0.25">
      <c r="A6" s="9">
        <v>3</v>
      </c>
      <c r="B6" s="6" t="s">
        <v>299</v>
      </c>
      <c r="C6" s="4">
        <f>11817.9+11817.9</f>
        <v>23635.8</v>
      </c>
      <c r="D6" s="10">
        <f>9755.39+9731.3</f>
        <v>19486.689999999999</v>
      </c>
      <c r="E6" s="8" t="s">
        <v>298</v>
      </c>
      <c r="F6" s="8" t="s">
        <v>300</v>
      </c>
    </row>
    <row r="7" spans="1:6" x14ac:dyDescent="0.25">
      <c r="A7" s="9">
        <v>4</v>
      </c>
      <c r="B7" s="6" t="s">
        <v>299</v>
      </c>
      <c r="C7" s="5">
        <f>5627.55+5627.55</f>
        <v>11255.1</v>
      </c>
      <c r="D7" s="10">
        <f>5002.95+4992.17</f>
        <v>9995.119999999999</v>
      </c>
      <c r="E7" s="8" t="s">
        <v>298</v>
      </c>
      <c r="F7" s="8" t="s">
        <v>300</v>
      </c>
    </row>
    <row r="8" spans="1:6" x14ac:dyDescent="0.25">
      <c r="A8" s="9">
        <v>5</v>
      </c>
      <c r="B8" s="6" t="s">
        <v>299</v>
      </c>
      <c r="C8" s="4">
        <f>8500.05+8500.05</f>
        <v>17000.099999999999</v>
      </c>
      <c r="D8" s="10">
        <f>4235.77+4098.99</f>
        <v>8334.76</v>
      </c>
      <c r="E8" s="8" t="s">
        <v>298</v>
      </c>
      <c r="F8" s="8" t="s">
        <v>300</v>
      </c>
    </row>
    <row r="9" spans="1:6" x14ac:dyDescent="0.25">
      <c r="A9" s="9">
        <v>6</v>
      </c>
      <c r="B9" s="6" t="s">
        <v>299</v>
      </c>
      <c r="C9" s="4">
        <f>5627.55+5627.55</f>
        <v>11255.1</v>
      </c>
      <c r="D9" s="10">
        <f>5002.95+4992.17</f>
        <v>9995.119999999999</v>
      </c>
      <c r="E9" s="8" t="s">
        <v>298</v>
      </c>
      <c r="F9" s="8" t="s">
        <v>300</v>
      </c>
    </row>
    <row r="10" spans="1:6" x14ac:dyDescent="0.25">
      <c r="A10" s="9">
        <v>7</v>
      </c>
      <c r="B10" s="6" t="s">
        <v>299</v>
      </c>
      <c r="C10" s="4">
        <f>5627.55+5627.55</f>
        <v>11255.1</v>
      </c>
      <c r="D10" s="10">
        <f>3068.66+2928.93</f>
        <v>5997.59</v>
      </c>
      <c r="E10" s="8" t="s">
        <v>298</v>
      </c>
      <c r="F10" s="8" t="s">
        <v>300</v>
      </c>
    </row>
    <row r="11" spans="1:6" x14ac:dyDescent="0.25">
      <c r="A11" s="9">
        <v>8</v>
      </c>
      <c r="B11" s="6" t="s">
        <v>299</v>
      </c>
      <c r="C11" s="4">
        <f>13943.4+13943.4</f>
        <v>27886.799999999999</v>
      </c>
      <c r="D11" s="10">
        <f>11361.78+11333.35</f>
        <v>22695.13</v>
      </c>
      <c r="E11" s="8" t="s">
        <v>298</v>
      </c>
      <c r="F11" s="8" t="s">
        <v>300</v>
      </c>
    </row>
    <row r="12" spans="1:6" x14ac:dyDescent="0.25">
      <c r="A12" s="9">
        <v>9</v>
      </c>
      <c r="B12" s="6" t="s">
        <v>299</v>
      </c>
      <c r="C12" s="4">
        <f>8441.25+8441.25</f>
        <v>16882.5</v>
      </c>
      <c r="D12" s="10">
        <f>5807.74+5697.52</f>
        <v>11505.26</v>
      </c>
      <c r="E12" s="8" t="s">
        <v>298</v>
      </c>
      <c r="F12" s="8" t="s">
        <v>300</v>
      </c>
    </row>
    <row r="13" spans="1:6" x14ac:dyDescent="0.25">
      <c r="A13" s="9">
        <v>10</v>
      </c>
      <c r="B13" s="6" t="s">
        <v>299</v>
      </c>
      <c r="C13" s="4">
        <f>5908.95+5908.95</f>
        <v>11817.9</v>
      </c>
      <c r="D13" s="10">
        <f>4493.51+4482.2</f>
        <v>8975.7099999999991</v>
      </c>
      <c r="E13" s="8" t="s">
        <v>298</v>
      </c>
      <c r="F13" s="8" t="s">
        <v>300</v>
      </c>
    </row>
    <row r="14" spans="1:6" x14ac:dyDescent="0.25">
      <c r="A14" s="9">
        <v>11</v>
      </c>
      <c r="B14" s="6" t="s">
        <v>299</v>
      </c>
      <c r="C14" s="4">
        <f>5715+5715</f>
        <v>11430</v>
      </c>
      <c r="D14" s="10">
        <f>4503.13+4492.23</f>
        <v>8995.36</v>
      </c>
      <c r="E14" s="8" t="s">
        <v>298</v>
      </c>
      <c r="F14" s="8" t="s">
        <v>300</v>
      </c>
    </row>
    <row r="15" spans="1:6" x14ac:dyDescent="0.25">
      <c r="A15" s="9">
        <v>12</v>
      </c>
      <c r="B15" s="6" t="s">
        <v>299</v>
      </c>
      <c r="C15" s="4">
        <f>3825+3825</f>
        <v>7650</v>
      </c>
      <c r="D15" s="10">
        <f>3653.05+3646.09</f>
        <v>7299.14</v>
      </c>
      <c r="E15" s="8" t="s">
        <v>298</v>
      </c>
      <c r="F15" s="8" t="s">
        <v>300</v>
      </c>
    </row>
    <row r="16" spans="1:6" x14ac:dyDescent="0.25">
      <c r="A16" s="9">
        <v>13</v>
      </c>
      <c r="B16" s="11" t="s">
        <v>299</v>
      </c>
      <c r="C16" s="4">
        <f>5700+5700</f>
        <v>11400</v>
      </c>
      <c r="D16" s="10">
        <f>5063.22+5052.38</f>
        <v>10115.6</v>
      </c>
      <c r="E16" s="8" t="s">
        <v>298</v>
      </c>
      <c r="F16" s="8" t="s">
        <v>300</v>
      </c>
    </row>
    <row r="17" spans="1:6" x14ac:dyDescent="0.25">
      <c r="A17" s="9">
        <v>14</v>
      </c>
      <c r="B17" s="11" t="s">
        <v>301</v>
      </c>
      <c r="C17" s="4">
        <f>2082.05+2082.05</f>
        <v>4164.1000000000004</v>
      </c>
      <c r="D17" s="10">
        <f>2059.61+2059.61</f>
        <v>4119.22</v>
      </c>
      <c r="E17" s="8" t="s">
        <v>298</v>
      </c>
      <c r="F17" s="8" t="s">
        <v>300</v>
      </c>
    </row>
    <row r="18" spans="1:6" x14ac:dyDescent="0.25">
      <c r="A18" s="9">
        <v>15</v>
      </c>
      <c r="B18" s="11" t="s">
        <v>301</v>
      </c>
      <c r="C18" s="4">
        <f>3790.85+3790.85</f>
        <v>7581.7</v>
      </c>
      <c r="D18" s="10">
        <f>3750+3750</f>
        <v>7500</v>
      </c>
      <c r="E18" s="8" t="s">
        <v>298</v>
      </c>
      <c r="F18" s="8" t="s">
        <v>300</v>
      </c>
    </row>
    <row r="19" spans="1:6" x14ac:dyDescent="0.25">
      <c r="A19" s="9">
        <v>16</v>
      </c>
      <c r="B19" s="11" t="s">
        <v>301</v>
      </c>
      <c r="C19" s="4">
        <f>10440+10440</f>
        <v>20880</v>
      </c>
      <c r="D19">
        <f>9540+9540</f>
        <v>19080</v>
      </c>
      <c r="E19" s="8" t="s">
        <v>298</v>
      </c>
      <c r="F19" s="8" t="s">
        <v>300</v>
      </c>
    </row>
    <row r="20" spans="1:6" x14ac:dyDescent="0.25">
      <c r="A20" s="9">
        <v>17</v>
      </c>
      <c r="B20" s="11" t="s">
        <v>301</v>
      </c>
      <c r="C20" s="4">
        <f>5353.84+5353.84</f>
        <v>10707.68</v>
      </c>
      <c r="D20">
        <f>5296.15+5296.15</f>
        <v>10592.3</v>
      </c>
      <c r="E20" s="8" t="s">
        <v>298</v>
      </c>
      <c r="F20" s="8" t="s">
        <v>300</v>
      </c>
    </row>
    <row r="21" spans="1:6" x14ac:dyDescent="0.25">
      <c r="A21" s="9">
        <v>18</v>
      </c>
      <c r="B21" s="11" t="s">
        <v>301</v>
      </c>
      <c r="C21" s="4">
        <f>10500.68+10500.68</f>
        <v>21001.360000000001</v>
      </c>
      <c r="D21">
        <f>10387.53+10387.53</f>
        <v>20775.060000000001</v>
      </c>
      <c r="E21" s="8" t="s">
        <v>298</v>
      </c>
      <c r="F21" s="8" t="s">
        <v>300</v>
      </c>
    </row>
    <row r="22" spans="1:6" x14ac:dyDescent="0.25">
      <c r="A22" s="9">
        <v>19</v>
      </c>
      <c r="B22" s="11" t="s">
        <v>301</v>
      </c>
      <c r="C22" s="4">
        <f>1784.61+1784.61</f>
        <v>3569.22</v>
      </c>
      <c r="D22" s="4">
        <f>1765.38+1765.38</f>
        <v>3530.76</v>
      </c>
      <c r="E22" s="8" t="s">
        <v>298</v>
      </c>
      <c r="F22" s="8" t="s">
        <v>300</v>
      </c>
    </row>
    <row r="23" spans="1:6" x14ac:dyDescent="0.25">
      <c r="A23" s="9">
        <v>20</v>
      </c>
      <c r="B23" s="11" t="s">
        <v>301</v>
      </c>
      <c r="C23" s="4">
        <f>4758.97+4758.97</f>
        <v>9517.94</v>
      </c>
      <c r="D23">
        <f>4707.69+4707.69</f>
        <v>9415.3799999999992</v>
      </c>
      <c r="E23" s="8" t="s">
        <v>298</v>
      </c>
      <c r="F23" s="8" t="s">
        <v>300</v>
      </c>
    </row>
  </sheetData>
  <pageMargins left="0.7" right="0.7" top="0.75" bottom="0.75" header="0.3" footer="0.3"/>
  <ignoredErrors>
    <ignoredError sqref="C8:D8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2"/>
  <sheetViews>
    <sheetView topLeftCell="A3" zoomScale="70" zoomScaleNormal="70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9">
        <v>1</v>
      </c>
      <c r="B4" s="8" t="s">
        <v>297</v>
      </c>
      <c r="C4" s="7">
        <v>0</v>
      </c>
      <c r="D4" s="7">
        <v>0</v>
      </c>
      <c r="E4" s="8" t="s">
        <v>298</v>
      </c>
      <c r="F4" s="8" t="s">
        <v>297</v>
      </c>
    </row>
    <row r="5" spans="1:6" x14ac:dyDescent="0.25">
      <c r="A5" s="9">
        <v>2</v>
      </c>
      <c r="B5" s="8" t="s">
        <v>297</v>
      </c>
      <c r="C5" s="7">
        <v>0</v>
      </c>
      <c r="D5" s="7">
        <v>0</v>
      </c>
      <c r="E5" s="8" t="s">
        <v>298</v>
      </c>
      <c r="F5" s="8" t="s">
        <v>297</v>
      </c>
    </row>
    <row r="6" spans="1:6" x14ac:dyDescent="0.25">
      <c r="A6" s="9">
        <v>3</v>
      </c>
      <c r="B6" s="8" t="s">
        <v>297</v>
      </c>
      <c r="C6" s="7">
        <v>0</v>
      </c>
      <c r="D6" s="7">
        <v>0</v>
      </c>
      <c r="E6" s="8" t="s">
        <v>298</v>
      </c>
      <c r="F6" s="8" t="s">
        <v>297</v>
      </c>
    </row>
    <row r="7" spans="1:6" x14ac:dyDescent="0.25">
      <c r="A7" s="9">
        <v>4</v>
      </c>
      <c r="B7" s="8" t="s">
        <v>297</v>
      </c>
      <c r="C7" s="7">
        <v>0</v>
      </c>
      <c r="D7" s="7">
        <v>0</v>
      </c>
      <c r="E7" s="8" t="s">
        <v>298</v>
      </c>
      <c r="F7" s="8" t="s">
        <v>297</v>
      </c>
    </row>
    <row r="8" spans="1:6" x14ac:dyDescent="0.25">
      <c r="A8" s="9">
        <v>5</v>
      </c>
      <c r="B8" s="8" t="s">
        <v>297</v>
      </c>
      <c r="C8" s="7">
        <v>0</v>
      </c>
      <c r="D8" s="7">
        <v>0</v>
      </c>
      <c r="E8" s="8" t="s">
        <v>298</v>
      </c>
      <c r="F8" s="8" t="s">
        <v>297</v>
      </c>
    </row>
    <row r="9" spans="1:6" x14ac:dyDescent="0.25">
      <c r="A9" s="9">
        <v>6</v>
      </c>
      <c r="B9" s="8" t="s">
        <v>297</v>
      </c>
      <c r="C9" s="7">
        <v>0</v>
      </c>
      <c r="D9" s="7">
        <v>0</v>
      </c>
      <c r="E9" s="8" t="s">
        <v>298</v>
      </c>
      <c r="F9" s="8" t="s">
        <v>297</v>
      </c>
    </row>
    <row r="10" spans="1:6" x14ac:dyDescent="0.25">
      <c r="A10" s="9">
        <v>7</v>
      </c>
      <c r="B10" s="8" t="s">
        <v>297</v>
      </c>
      <c r="C10" s="7">
        <v>0</v>
      </c>
      <c r="D10" s="7">
        <v>0</v>
      </c>
      <c r="E10" s="8" t="s">
        <v>298</v>
      </c>
      <c r="F10" s="8" t="s">
        <v>297</v>
      </c>
    </row>
    <row r="11" spans="1:6" x14ac:dyDescent="0.25">
      <c r="A11" s="9">
        <v>8</v>
      </c>
      <c r="B11" s="8" t="s">
        <v>297</v>
      </c>
      <c r="C11" s="7">
        <v>0</v>
      </c>
      <c r="D11" s="7">
        <v>0</v>
      </c>
      <c r="E11" s="8" t="s">
        <v>298</v>
      </c>
      <c r="F11" s="8" t="s">
        <v>297</v>
      </c>
    </row>
    <row r="12" spans="1:6" x14ac:dyDescent="0.25">
      <c r="A12" s="9">
        <v>9</v>
      </c>
      <c r="B12" s="8" t="s">
        <v>297</v>
      </c>
      <c r="C12" s="7">
        <v>0</v>
      </c>
      <c r="D12" s="7">
        <v>0</v>
      </c>
      <c r="E12" s="8" t="s">
        <v>298</v>
      </c>
      <c r="F12" s="8" t="s">
        <v>297</v>
      </c>
    </row>
    <row r="13" spans="1:6" x14ac:dyDescent="0.25">
      <c r="A13" s="9">
        <v>10</v>
      </c>
      <c r="B13" s="8" t="s">
        <v>297</v>
      </c>
      <c r="C13" s="7">
        <v>0</v>
      </c>
      <c r="D13" s="7">
        <v>0</v>
      </c>
      <c r="E13" s="8" t="s">
        <v>298</v>
      </c>
      <c r="F13" s="8" t="s">
        <v>297</v>
      </c>
    </row>
    <row r="14" spans="1:6" x14ac:dyDescent="0.25">
      <c r="A14" s="9">
        <v>11</v>
      </c>
      <c r="B14" s="8" t="s">
        <v>297</v>
      </c>
      <c r="C14" s="7">
        <v>0</v>
      </c>
      <c r="D14" s="7">
        <v>0</v>
      </c>
      <c r="E14" s="8" t="s">
        <v>298</v>
      </c>
      <c r="F14" s="8" t="s">
        <v>297</v>
      </c>
    </row>
    <row r="15" spans="1:6" x14ac:dyDescent="0.25">
      <c r="A15" s="9">
        <v>12</v>
      </c>
      <c r="B15" s="8" t="s">
        <v>297</v>
      </c>
      <c r="C15" s="7">
        <v>0</v>
      </c>
      <c r="D15" s="7">
        <v>0</v>
      </c>
      <c r="E15" s="8" t="s">
        <v>298</v>
      </c>
      <c r="F15" s="8" t="s">
        <v>297</v>
      </c>
    </row>
    <row r="16" spans="1:6" x14ac:dyDescent="0.25">
      <c r="A16" s="9">
        <v>13</v>
      </c>
      <c r="B16" s="8" t="s">
        <v>297</v>
      </c>
      <c r="C16" s="7">
        <v>0</v>
      </c>
      <c r="D16" s="7">
        <v>0</v>
      </c>
      <c r="E16" s="8" t="s">
        <v>298</v>
      </c>
      <c r="F16" s="8" t="s">
        <v>297</v>
      </c>
    </row>
    <row r="17" spans="1:6" x14ac:dyDescent="0.25">
      <c r="A17" s="9">
        <v>14</v>
      </c>
      <c r="B17" s="8" t="s">
        <v>297</v>
      </c>
      <c r="C17" s="7">
        <v>0</v>
      </c>
      <c r="D17" s="7">
        <v>0</v>
      </c>
      <c r="E17" s="8" t="s">
        <v>298</v>
      </c>
      <c r="F17" s="8" t="s">
        <v>297</v>
      </c>
    </row>
    <row r="18" spans="1:6" x14ac:dyDescent="0.25">
      <c r="A18" s="9">
        <v>15</v>
      </c>
      <c r="B18" s="8" t="s">
        <v>297</v>
      </c>
      <c r="C18" s="7">
        <v>0</v>
      </c>
      <c r="D18" s="7">
        <v>0</v>
      </c>
      <c r="E18" s="8" t="s">
        <v>298</v>
      </c>
      <c r="F18" s="8" t="s">
        <v>297</v>
      </c>
    </row>
    <row r="19" spans="1:6" x14ac:dyDescent="0.25">
      <c r="A19" s="9">
        <v>16</v>
      </c>
      <c r="B19" s="8" t="s">
        <v>297</v>
      </c>
      <c r="C19" s="7">
        <v>0</v>
      </c>
      <c r="D19" s="7">
        <v>0</v>
      </c>
      <c r="E19" s="8" t="s">
        <v>298</v>
      </c>
      <c r="F19" s="8" t="s">
        <v>297</v>
      </c>
    </row>
    <row r="20" spans="1:6" x14ac:dyDescent="0.25">
      <c r="A20" s="9">
        <v>18</v>
      </c>
      <c r="B20" s="8" t="s">
        <v>297</v>
      </c>
      <c r="C20" s="7">
        <v>0</v>
      </c>
      <c r="D20" s="7">
        <v>0</v>
      </c>
      <c r="E20" s="8" t="s">
        <v>298</v>
      </c>
      <c r="F20" s="8" t="s">
        <v>297</v>
      </c>
    </row>
    <row r="21" spans="1:6" x14ac:dyDescent="0.25">
      <c r="A21" s="9">
        <v>19</v>
      </c>
      <c r="B21" s="8" t="s">
        <v>297</v>
      </c>
      <c r="C21" s="7">
        <v>0</v>
      </c>
      <c r="D21" s="7">
        <v>0</v>
      </c>
      <c r="E21" s="8" t="s">
        <v>298</v>
      </c>
      <c r="F21" s="8" t="s">
        <v>297</v>
      </c>
    </row>
    <row r="22" spans="1:6" x14ac:dyDescent="0.25">
      <c r="A22" s="9">
        <v>20</v>
      </c>
      <c r="B22" s="8" t="s">
        <v>297</v>
      </c>
      <c r="C22" s="7">
        <v>0</v>
      </c>
      <c r="D22" s="7">
        <v>0</v>
      </c>
      <c r="E22" s="8" t="s">
        <v>298</v>
      </c>
      <c r="F22" s="8" t="s">
        <v>297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3"/>
  <sheetViews>
    <sheetView topLeftCell="A3" workbookViewId="0">
      <selection activeCell="D4" sqref="D4:D3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9">
        <v>1</v>
      </c>
      <c r="B4" s="8" t="s">
        <v>314</v>
      </c>
      <c r="C4" s="7">
        <v>46896.5</v>
      </c>
      <c r="D4" s="7">
        <v>37436.1</v>
      </c>
      <c r="E4" s="8" t="s">
        <v>308</v>
      </c>
      <c r="F4" s="8" t="s">
        <v>309</v>
      </c>
    </row>
    <row r="5" spans="1:6" x14ac:dyDescent="0.25">
      <c r="A5" s="9">
        <v>2</v>
      </c>
      <c r="B5" s="8" t="s">
        <v>314</v>
      </c>
      <c r="C5" s="7">
        <v>39393</v>
      </c>
      <c r="D5" s="7">
        <v>31674.37</v>
      </c>
      <c r="E5" s="8" t="s">
        <v>308</v>
      </c>
      <c r="F5" s="8" t="s">
        <v>309</v>
      </c>
    </row>
    <row r="6" spans="1:6" x14ac:dyDescent="0.25">
      <c r="A6" s="9">
        <v>3</v>
      </c>
      <c r="B6" s="8" t="s">
        <v>314</v>
      </c>
      <c r="C6" s="7">
        <v>39393</v>
      </c>
      <c r="D6" s="7">
        <v>31674.37</v>
      </c>
      <c r="E6" s="8" t="s">
        <v>308</v>
      </c>
      <c r="F6" s="8" t="s">
        <v>309</v>
      </c>
    </row>
    <row r="7" spans="1:6" x14ac:dyDescent="0.25">
      <c r="A7" s="9">
        <v>4</v>
      </c>
      <c r="B7" s="8" t="s">
        <v>314</v>
      </c>
      <c r="C7" s="7">
        <v>18758.5</v>
      </c>
      <c r="D7" s="7">
        <v>16278.28</v>
      </c>
      <c r="E7" s="8" t="s">
        <v>308</v>
      </c>
      <c r="F7" s="8" t="s">
        <v>309</v>
      </c>
    </row>
    <row r="8" spans="1:6" x14ac:dyDescent="0.25">
      <c r="A8" s="9">
        <v>5</v>
      </c>
      <c r="B8" s="8" t="s">
        <v>314</v>
      </c>
      <c r="C8" s="7">
        <v>28333.5</v>
      </c>
      <c r="D8" s="7">
        <v>22977.18</v>
      </c>
      <c r="E8" s="8" t="s">
        <v>308</v>
      </c>
      <c r="F8" s="8" t="s">
        <v>309</v>
      </c>
    </row>
    <row r="9" spans="1:6" x14ac:dyDescent="0.25">
      <c r="A9" s="9">
        <v>6</v>
      </c>
      <c r="B9" s="8" t="s">
        <v>314</v>
      </c>
      <c r="C9" s="7">
        <v>18758.5</v>
      </c>
      <c r="D9" s="7">
        <v>16278.28</v>
      </c>
      <c r="E9" s="8" t="s">
        <v>308</v>
      </c>
      <c r="F9" s="8" t="s">
        <v>309</v>
      </c>
    </row>
    <row r="10" spans="1:6" x14ac:dyDescent="0.25">
      <c r="A10" s="9">
        <v>7</v>
      </c>
      <c r="B10" s="8" t="s">
        <v>314</v>
      </c>
      <c r="C10" s="7">
        <v>18758.5</v>
      </c>
      <c r="D10" s="7">
        <v>16278.28</v>
      </c>
      <c r="E10" s="8" t="s">
        <v>308</v>
      </c>
      <c r="F10" s="8" t="s">
        <v>309</v>
      </c>
    </row>
    <row r="11" spans="1:6" x14ac:dyDescent="0.25">
      <c r="A11" s="9">
        <v>8</v>
      </c>
      <c r="B11" s="8" t="s">
        <v>314</v>
      </c>
      <c r="C11" s="7">
        <v>46478</v>
      </c>
      <c r="D11" s="7">
        <v>37181.160000000003</v>
      </c>
      <c r="E11" s="8" t="s">
        <v>308</v>
      </c>
      <c r="F11" s="8" t="s">
        <v>309</v>
      </c>
    </row>
    <row r="12" spans="1:6" x14ac:dyDescent="0.25">
      <c r="A12" s="9">
        <v>9</v>
      </c>
      <c r="B12" s="8" t="s">
        <v>314</v>
      </c>
      <c r="C12" s="7">
        <v>28137.5</v>
      </c>
      <c r="D12" s="7">
        <v>22823.05</v>
      </c>
      <c r="E12" s="8" t="s">
        <v>308</v>
      </c>
      <c r="F12" s="8" t="s">
        <v>309</v>
      </c>
    </row>
    <row r="13" spans="1:6" x14ac:dyDescent="0.25">
      <c r="A13" s="9">
        <v>10</v>
      </c>
      <c r="B13" s="8" t="s">
        <v>314</v>
      </c>
      <c r="C13" s="7">
        <v>19696.5</v>
      </c>
      <c r="D13" s="7">
        <v>17008.27</v>
      </c>
      <c r="E13" s="8" t="s">
        <v>308</v>
      </c>
      <c r="F13" s="8" t="s">
        <v>309</v>
      </c>
    </row>
    <row r="14" spans="1:6" x14ac:dyDescent="0.25">
      <c r="A14" s="9">
        <v>11</v>
      </c>
      <c r="B14" s="8" t="s">
        <v>314</v>
      </c>
      <c r="C14" s="7">
        <v>19050</v>
      </c>
      <c r="D14" s="7">
        <v>16523.14</v>
      </c>
      <c r="E14" s="8" t="s">
        <v>308</v>
      </c>
      <c r="F14" s="8" t="s">
        <v>309</v>
      </c>
    </row>
    <row r="15" spans="1:6" x14ac:dyDescent="0.25">
      <c r="A15" s="9">
        <v>12</v>
      </c>
      <c r="B15" s="8" t="s">
        <v>314</v>
      </c>
      <c r="C15" s="7">
        <v>12750</v>
      </c>
      <c r="D15" s="7">
        <v>11717.17</v>
      </c>
      <c r="E15" s="8" t="s">
        <v>308</v>
      </c>
      <c r="F15" s="8" t="s">
        <v>309</v>
      </c>
    </row>
    <row r="16" spans="1:6" x14ac:dyDescent="0.25">
      <c r="A16" s="9">
        <v>13</v>
      </c>
      <c r="B16" s="8" t="s">
        <v>314</v>
      </c>
      <c r="C16" s="7">
        <v>19000</v>
      </c>
      <c r="D16" s="7">
        <v>16481.14</v>
      </c>
      <c r="E16" s="8" t="s">
        <v>308</v>
      </c>
      <c r="F16" s="8" t="s">
        <v>309</v>
      </c>
    </row>
    <row r="17" spans="1:6" x14ac:dyDescent="0.25">
      <c r="A17" s="9">
        <v>14</v>
      </c>
      <c r="B17" s="8" t="s">
        <v>315</v>
      </c>
      <c r="C17" s="7">
        <v>2082.0500000000002</v>
      </c>
      <c r="D17" s="7">
        <v>2059.61</v>
      </c>
      <c r="E17" s="8" t="s">
        <v>308</v>
      </c>
      <c r="F17" s="8" t="s">
        <v>309</v>
      </c>
    </row>
    <row r="18" spans="1:6" x14ac:dyDescent="0.25">
      <c r="A18" s="9">
        <v>15</v>
      </c>
      <c r="B18" s="8" t="s">
        <v>315</v>
      </c>
      <c r="C18" s="7">
        <v>3790.85</v>
      </c>
      <c r="D18" s="7">
        <v>3750</v>
      </c>
      <c r="E18" s="8" t="s">
        <v>308</v>
      </c>
      <c r="F18" s="8" t="s">
        <v>309</v>
      </c>
    </row>
    <row r="19" spans="1:6" x14ac:dyDescent="0.25">
      <c r="A19" s="9">
        <v>16</v>
      </c>
      <c r="B19" s="8" t="s">
        <v>315</v>
      </c>
      <c r="C19" s="7">
        <v>10440</v>
      </c>
      <c r="D19" s="7">
        <v>9540</v>
      </c>
      <c r="E19" s="8" t="s">
        <v>308</v>
      </c>
      <c r="F19" s="8" t="s">
        <v>309</v>
      </c>
    </row>
    <row r="20" spans="1:6" x14ac:dyDescent="0.25">
      <c r="A20" s="9">
        <v>17</v>
      </c>
      <c r="B20" s="8" t="s">
        <v>315</v>
      </c>
      <c r="C20" s="7">
        <v>5353.84</v>
      </c>
      <c r="D20" s="7">
        <v>5296.15</v>
      </c>
      <c r="E20" s="8" t="s">
        <v>308</v>
      </c>
      <c r="F20" s="8" t="s">
        <v>309</v>
      </c>
    </row>
    <row r="21" spans="1:6" x14ac:dyDescent="0.25">
      <c r="A21" s="9">
        <v>18</v>
      </c>
      <c r="B21" s="8" t="s">
        <v>315</v>
      </c>
      <c r="C21" s="7">
        <v>10500.68</v>
      </c>
      <c r="D21" s="7">
        <v>10387.530000000001</v>
      </c>
      <c r="E21" s="8" t="s">
        <v>308</v>
      </c>
      <c r="F21" s="8" t="s">
        <v>309</v>
      </c>
    </row>
    <row r="22" spans="1:6" x14ac:dyDescent="0.25">
      <c r="A22" s="9">
        <v>19</v>
      </c>
      <c r="B22" s="8" t="s">
        <v>315</v>
      </c>
      <c r="C22" s="7">
        <v>1784.61</v>
      </c>
      <c r="D22" s="7">
        <v>1765.38</v>
      </c>
      <c r="E22" s="8" t="s">
        <v>308</v>
      </c>
      <c r="F22" s="8" t="s">
        <v>309</v>
      </c>
    </row>
    <row r="23" spans="1:6" x14ac:dyDescent="0.25">
      <c r="A23" s="9">
        <v>20</v>
      </c>
      <c r="B23" s="8" t="s">
        <v>315</v>
      </c>
      <c r="C23" s="7">
        <v>4758.97</v>
      </c>
      <c r="D23" s="7">
        <v>4707.6899999999996</v>
      </c>
      <c r="E23" s="8" t="s">
        <v>308</v>
      </c>
      <c r="F23" s="8" t="s">
        <v>309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3"/>
  <sheetViews>
    <sheetView topLeftCell="A3" zoomScale="80" zoomScaleNormal="80" workbookViewId="0">
      <selection activeCell="D4" sqref="D4:D2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310</v>
      </c>
      <c r="C4">
        <v>6937.08</v>
      </c>
      <c r="D4">
        <v>6002.75</v>
      </c>
      <c r="E4" t="s">
        <v>298</v>
      </c>
      <c r="F4" t="s">
        <v>309</v>
      </c>
    </row>
    <row r="5" spans="1:6" x14ac:dyDescent="0.25">
      <c r="A5">
        <v>2</v>
      </c>
      <c r="B5" t="s">
        <v>310</v>
      </c>
      <c r="C5">
        <v>8066.24</v>
      </c>
      <c r="D5">
        <v>6933.17</v>
      </c>
      <c r="E5" t="s">
        <v>298</v>
      </c>
      <c r="F5" t="s">
        <v>309</v>
      </c>
    </row>
    <row r="6" spans="1:6" x14ac:dyDescent="0.25">
      <c r="A6">
        <v>3</v>
      </c>
      <c r="B6" t="s">
        <v>310</v>
      </c>
      <c r="C6">
        <v>8066.24</v>
      </c>
      <c r="D6">
        <v>6933.17</v>
      </c>
      <c r="E6" t="s">
        <v>298</v>
      </c>
      <c r="F6" t="s">
        <v>309</v>
      </c>
    </row>
    <row r="7" spans="1:6" x14ac:dyDescent="0.25">
      <c r="A7">
        <v>4</v>
      </c>
      <c r="B7" t="s">
        <v>310</v>
      </c>
      <c r="C7">
        <v>3569.17</v>
      </c>
      <c r="D7">
        <v>3301.5</v>
      </c>
      <c r="E7" t="s">
        <v>298</v>
      </c>
      <c r="F7" t="s">
        <v>309</v>
      </c>
    </row>
    <row r="8" spans="1:6" x14ac:dyDescent="0.25">
      <c r="A8">
        <v>5</v>
      </c>
      <c r="B8" t="s">
        <v>310</v>
      </c>
      <c r="C8">
        <v>3503.34</v>
      </c>
      <c r="D8">
        <v>3173.37</v>
      </c>
      <c r="E8" t="s">
        <v>298</v>
      </c>
      <c r="F8" t="s">
        <v>309</v>
      </c>
    </row>
    <row r="9" spans="1:6" x14ac:dyDescent="0.25">
      <c r="A9">
        <v>6</v>
      </c>
      <c r="B9" t="s">
        <v>310</v>
      </c>
      <c r="C9">
        <v>3569.17</v>
      </c>
      <c r="D9">
        <v>3301.5</v>
      </c>
      <c r="E9" t="s">
        <v>298</v>
      </c>
      <c r="F9" t="s">
        <v>309</v>
      </c>
    </row>
    <row r="10" spans="1:6" x14ac:dyDescent="0.25">
      <c r="A10">
        <v>7</v>
      </c>
      <c r="B10" t="s">
        <v>310</v>
      </c>
      <c r="C10">
        <v>3569.17</v>
      </c>
      <c r="D10">
        <v>3301.5</v>
      </c>
      <c r="E10" t="s">
        <v>298</v>
      </c>
      <c r="F10" t="s">
        <v>309</v>
      </c>
    </row>
    <row r="11" spans="1:6" x14ac:dyDescent="0.25">
      <c r="A11">
        <v>8</v>
      </c>
      <c r="B11" t="s">
        <v>310</v>
      </c>
      <c r="C11">
        <v>5969.59</v>
      </c>
      <c r="D11">
        <v>5205.54</v>
      </c>
      <c r="E11" t="s">
        <v>298</v>
      </c>
      <c r="F11" t="s">
        <v>309</v>
      </c>
    </row>
    <row r="12" spans="1:6" x14ac:dyDescent="0.25">
      <c r="A12">
        <v>9</v>
      </c>
      <c r="B12" t="s">
        <v>310</v>
      </c>
      <c r="C12">
        <v>4023.04</v>
      </c>
      <c r="D12">
        <v>3601.6</v>
      </c>
      <c r="E12" t="s">
        <v>298</v>
      </c>
      <c r="F12" t="s">
        <v>309</v>
      </c>
    </row>
    <row r="13" spans="1:6" x14ac:dyDescent="0.25">
      <c r="A13">
        <v>10</v>
      </c>
      <c r="B13" t="s">
        <v>310</v>
      </c>
      <c r="C13">
        <v>2298.4</v>
      </c>
      <c r="D13">
        <v>2206.0100000000002</v>
      </c>
      <c r="E13" t="s">
        <v>298</v>
      </c>
      <c r="F13" t="s">
        <v>309</v>
      </c>
    </row>
    <row r="14" spans="1:6" x14ac:dyDescent="0.25">
      <c r="A14">
        <v>11</v>
      </c>
      <c r="B14" t="s">
        <v>310</v>
      </c>
      <c r="C14">
        <v>2214.41</v>
      </c>
      <c r="D14">
        <v>2133.6</v>
      </c>
      <c r="E14" t="s">
        <v>298</v>
      </c>
      <c r="F14" t="s">
        <v>309</v>
      </c>
    </row>
    <row r="15" spans="1:6" x14ac:dyDescent="0.25">
      <c r="A15">
        <v>12</v>
      </c>
      <c r="B15" t="s">
        <v>310</v>
      </c>
      <c r="C15">
        <v>1495.26</v>
      </c>
      <c r="D15">
        <v>1428</v>
      </c>
      <c r="E15" t="s">
        <v>298</v>
      </c>
      <c r="F15" t="s">
        <v>309</v>
      </c>
    </row>
    <row r="16" spans="1:6" x14ac:dyDescent="0.25">
      <c r="A16">
        <v>13</v>
      </c>
      <c r="B16" t="s">
        <v>310</v>
      </c>
      <c r="C16">
        <v>1855.27</v>
      </c>
      <c r="D16">
        <v>1824</v>
      </c>
      <c r="E16" t="s">
        <v>298</v>
      </c>
      <c r="F16" t="s">
        <v>309</v>
      </c>
    </row>
    <row r="17" spans="1:6" x14ac:dyDescent="0.25">
      <c r="A17">
        <v>14</v>
      </c>
      <c r="B17" t="s">
        <v>310</v>
      </c>
      <c r="C17">
        <v>0</v>
      </c>
      <c r="D17">
        <v>0</v>
      </c>
      <c r="E17" t="s">
        <v>298</v>
      </c>
      <c r="F17" t="s">
        <v>309</v>
      </c>
    </row>
    <row r="18" spans="1:6" x14ac:dyDescent="0.25">
      <c r="A18">
        <v>15</v>
      </c>
      <c r="B18" t="s">
        <v>310</v>
      </c>
      <c r="C18">
        <v>0</v>
      </c>
      <c r="D18">
        <v>0</v>
      </c>
      <c r="E18" t="s">
        <v>298</v>
      </c>
      <c r="F18" t="s">
        <v>309</v>
      </c>
    </row>
    <row r="19" spans="1:6" x14ac:dyDescent="0.25">
      <c r="A19">
        <v>16</v>
      </c>
      <c r="B19" t="s">
        <v>310</v>
      </c>
      <c r="C19">
        <v>0</v>
      </c>
      <c r="D19">
        <v>0</v>
      </c>
      <c r="E19" t="s">
        <v>298</v>
      </c>
      <c r="F19" t="s">
        <v>309</v>
      </c>
    </row>
    <row r="20" spans="1:6" x14ac:dyDescent="0.25">
      <c r="A20">
        <v>17</v>
      </c>
      <c r="B20" t="s">
        <v>310</v>
      </c>
      <c r="C20">
        <v>0</v>
      </c>
      <c r="D20">
        <v>0</v>
      </c>
      <c r="E20" t="s">
        <v>298</v>
      </c>
      <c r="F20" t="s">
        <v>309</v>
      </c>
    </row>
    <row r="21" spans="1:6" x14ac:dyDescent="0.25">
      <c r="A21">
        <v>18</v>
      </c>
      <c r="B21" t="s">
        <v>310</v>
      </c>
      <c r="C21">
        <v>0</v>
      </c>
      <c r="D21">
        <v>0</v>
      </c>
      <c r="E21" t="s">
        <v>298</v>
      </c>
      <c r="F21" t="s">
        <v>309</v>
      </c>
    </row>
    <row r="22" spans="1:6" x14ac:dyDescent="0.25">
      <c r="A22">
        <v>19</v>
      </c>
      <c r="B22" t="s">
        <v>310</v>
      </c>
      <c r="C22">
        <v>0</v>
      </c>
      <c r="D22">
        <v>0</v>
      </c>
      <c r="E22" t="s">
        <v>298</v>
      </c>
      <c r="F22" t="s">
        <v>309</v>
      </c>
    </row>
    <row r="23" spans="1:6" x14ac:dyDescent="0.25">
      <c r="A23">
        <v>20</v>
      </c>
      <c r="B23" t="s">
        <v>310</v>
      </c>
      <c r="C23">
        <v>0</v>
      </c>
      <c r="D23">
        <v>0</v>
      </c>
      <c r="E23" t="s">
        <v>298</v>
      </c>
      <c r="F23" t="s">
        <v>309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298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298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298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298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298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298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298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298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298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298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298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298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298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298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298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298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298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298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298</v>
      </c>
      <c r="F22" t="s">
        <v>297</v>
      </c>
    </row>
    <row r="23" spans="1:6" x14ac:dyDescent="0.25">
      <c r="A23">
        <v>20</v>
      </c>
      <c r="B23" t="s">
        <v>297</v>
      </c>
      <c r="C23">
        <v>0</v>
      </c>
      <c r="D23">
        <v>0</v>
      </c>
      <c r="E23" t="s">
        <v>298</v>
      </c>
      <c r="F23" t="s">
        <v>297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298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298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298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298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298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298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298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298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298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298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298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298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298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298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298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298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298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298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298</v>
      </c>
      <c r="F22" t="s">
        <v>297</v>
      </c>
    </row>
    <row r="23" spans="1:6" x14ac:dyDescent="0.25">
      <c r="A23">
        <v>20</v>
      </c>
      <c r="B23" t="s">
        <v>297</v>
      </c>
      <c r="C23">
        <v>0</v>
      </c>
      <c r="D23">
        <v>0</v>
      </c>
      <c r="E23" t="s">
        <v>298</v>
      </c>
      <c r="F23" t="s">
        <v>297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298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298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298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298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298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298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298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298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298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298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298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298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298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298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298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298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298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298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298</v>
      </c>
      <c r="F22" t="s">
        <v>297</v>
      </c>
    </row>
    <row r="23" spans="1:6" x14ac:dyDescent="0.25">
      <c r="A23">
        <v>20</v>
      </c>
      <c r="B23" t="s">
        <v>297</v>
      </c>
      <c r="C23">
        <v>0</v>
      </c>
      <c r="D23">
        <v>0</v>
      </c>
      <c r="E23" t="s">
        <v>298</v>
      </c>
      <c r="F23" t="s">
        <v>297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298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298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298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298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298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298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298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298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298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298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298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298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298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298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298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298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298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298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298</v>
      </c>
      <c r="F22" t="s">
        <v>297</v>
      </c>
    </row>
    <row r="23" spans="1:6" x14ac:dyDescent="0.25">
      <c r="A23">
        <v>20</v>
      </c>
      <c r="B23" t="s">
        <v>297</v>
      </c>
      <c r="C23">
        <v>0</v>
      </c>
      <c r="D23">
        <v>0</v>
      </c>
      <c r="E23" t="s">
        <v>298</v>
      </c>
      <c r="F23" t="s">
        <v>297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298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298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298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298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298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298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298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298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298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298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298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298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298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298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298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298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298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298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298</v>
      </c>
      <c r="F22" t="s">
        <v>297</v>
      </c>
    </row>
    <row r="23" spans="1:6" x14ac:dyDescent="0.25">
      <c r="A23">
        <v>20</v>
      </c>
      <c r="B23" t="s">
        <v>297</v>
      </c>
      <c r="C23">
        <v>0</v>
      </c>
      <c r="D23">
        <v>0</v>
      </c>
      <c r="E23" t="s">
        <v>298</v>
      </c>
      <c r="F23" t="s">
        <v>297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297</v>
      </c>
      <c r="C4">
        <v>0</v>
      </c>
      <c r="D4">
        <v>0</v>
      </c>
      <c r="E4" t="s">
        <v>298</v>
      </c>
      <c r="F4" t="s">
        <v>297</v>
      </c>
    </row>
    <row r="5" spans="1:6" x14ac:dyDescent="0.25">
      <c r="A5">
        <v>2</v>
      </c>
      <c r="B5" t="s">
        <v>297</v>
      </c>
      <c r="C5">
        <v>0</v>
      </c>
      <c r="D5">
        <v>0</v>
      </c>
      <c r="E5" t="s">
        <v>298</v>
      </c>
      <c r="F5" t="s">
        <v>297</v>
      </c>
    </row>
    <row r="6" spans="1:6" x14ac:dyDescent="0.25">
      <c r="A6">
        <v>3</v>
      </c>
      <c r="B6" t="s">
        <v>297</v>
      </c>
      <c r="C6">
        <v>0</v>
      </c>
      <c r="D6">
        <v>0</v>
      </c>
      <c r="E6" t="s">
        <v>298</v>
      </c>
      <c r="F6" t="s">
        <v>297</v>
      </c>
    </row>
    <row r="7" spans="1:6" x14ac:dyDescent="0.25">
      <c r="A7">
        <v>4</v>
      </c>
      <c r="B7" t="s">
        <v>297</v>
      </c>
      <c r="C7">
        <v>0</v>
      </c>
      <c r="D7">
        <v>0</v>
      </c>
      <c r="E7" t="s">
        <v>298</v>
      </c>
      <c r="F7" t="s">
        <v>297</v>
      </c>
    </row>
    <row r="8" spans="1:6" x14ac:dyDescent="0.25">
      <c r="A8">
        <v>5</v>
      </c>
      <c r="B8" t="s">
        <v>297</v>
      </c>
      <c r="C8">
        <v>0</v>
      </c>
      <c r="D8">
        <v>0</v>
      </c>
      <c r="E8" t="s">
        <v>298</v>
      </c>
      <c r="F8" t="s">
        <v>297</v>
      </c>
    </row>
    <row r="9" spans="1:6" x14ac:dyDescent="0.25">
      <c r="A9">
        <v>6</v>
      </c>
      <c r="B9" t="s">
        <v>297</v>
      </c>
      <c r="C9">
        <v>0</v>
      </c>
      <c r="D9">
        <v>0</v>
      </c>
      <c r="E9" t="s">
        <v>298</v>
      </c>
      <c r="F9" t="s">
        <v>297</v>
      </c>
    </row>
    <row r="10" spans="1:6" x14ac:dyDescent="0.25">
      <c r="A10">
        <v>7</v>
      </c>
      <c r="B10" t="s">
        <v>297</v>
      </c>
      <c r="C10">
        <v>0</v>
      </c>
      <c r="D10">
        <v>0</v>
      </c>
      <c r="E10" t="s">
        <v>298</v>
      </c>
      <c r="F10" t="s">
        <v>297</v>
      </c>
    </row>
    <row r="11" spans="1:6" x14ac:dyDescent="0.25">
      <c r="A11">
        <v>8</v>
      </c>
      <c r="B11" t="s">
        <v>297</v>
      </c>
      <c r="C11">
        <v>0</v>
      </c>
      <c r="D11">
        <v>0</v>
      </c>
      <c r="E11" t="s">
        <v>298</v>
      </c>
      <c r="F11" t="s">
        <v>297</v>
      </c>
    </row>
    <row r="12" spans="1:6" x14ac:dyDescent="0.25">
      <c r="A12">
        <v>9</v>
      </c>
      <c r="B12" t="s">
        <v>297</v>
      </c>
      <c r="C12">
        <v>0</v>
      </c>
      <c r="D12">
        <v>0</v>
      </c>
      <c r="E12" t="s">
        <v>298</v>
      </c>
      <c r="F12" t="s">
        <v>297</v>
      </c>
    </row>
    <row r="13" spans="1:6" x14ac:dyDescent="0.25">
      <c r="A13">
        <v>10</v>
      </c>
      <c r="B13" t="s">
        <v>297</v>
      </c>
      <c r="C13">
        <v>0</v>
      </c>
      <c r="D13">
        <v>0</v>
      </c>
      <c r="E13" t="s">
        <v>298</v>
      </c>
      <c r="F13" t="s">
        <v>297</v>
      </c>
    </row>
    <row r="14" spans="1:6" x14ac:dyDescent="0.25">
      <c r="A14">
        <v>11</v>
      </c>
      <c r="B14" t="s">
        <v>297</v>
      </c>
      <c r="C14">
        <v>0</v>
      </c>
      <c r="D14">
        <v>0</v>
      </c>
      <c r="E14" t="s">
        <v>298</v>
      </c>
      <c r="F14" t="s">
        <v>297</v>
      </c>
    </row>
    <row r="15" spans="1:6" x14ac:dyDescent="0.25">
      <c r="A15">
        <v>12</v>
      </c>
      <c r="B15" t="s">
        <v>297</v>
      </c>
      <c r="C15">
        <v>0</v>
      </c>
      <c r="D15">
        <v>0</v>
      </c>
      <c r="E15" t="s">
        <v>298</v>
      </c>
      <c r="F15" t="s">
        <v>297</v>
      </c>
    </row>
    <row r="16" spans="1:6" x14ac:dyDescent="0.25">
      <c r="A16">
        <v>13</v>
      </c>
      <c r="B16" t="s">
        <v>297</v>
      </c>
      <c r="C16">
        <v>0</v>
      </c>
      <c r="D16">
        <v>0</v>
      </c>
      <c r="E16" t="s">
        <v>298</v>
      </c>
      <c r="F16" t="s">
        <v>297</v>
      </c>
    </row>
    <row r="17" spans="1:6" x14ac:dyDescent="0.25">
      <c r="A17">
        <v>14</v>
      </c>
      <c r="B17" t="s">
        <v>297</v>
      </c>
      <c r="C17">
        <v>0</v>
      </c>
      <c r="D17">
        <v>0</v>
      </c>
      <c r="E17" t="s">
        <v>298</v>
      </c>
      <c r="F17" t="s">
        <v>297</v>
      </c>
    </row>
    <row r="18" spans="1:6" x14ac:dyDescent="0.25">
      <c r="A18">
        <v>15</v>
      </c>
      <c r="B18" t="s">
        <v>297</v>
      </c>
      <c r="C18">
        <v>0</v>
      </c>
      <c r="D18">
        <v>0</v>
      </c>
      <c r="E18" t="s">
        <v>298</v>
      </c>
      <c r="F18" t="s">
        <v>297</v>
      </c>
    </row>
    <row r="19" spans="1:6" x14ac:dyDescent="0.25">
      <c r="A19">
        <v>16</v>
      </c>
      <c r="B19" t="s">
        <v>297</v>
      </c>
      <c r="C19">
        <v>0</v>
      </c>
      <c r="D19">
        <v>0</v>
      </c>
      <c r="E19" t="s">
        <v>298</v>
      </c>
      <c r="F19" t="s">
        <v>297</v>
      </c>
    </row>
    <row r="20" spans="1:6" x14ac:dyDescent="0.25">
      <c r="A20">
        <v>17</v>
      </c>
      <c r="B20" t="s">
        <v>297</v>
      </c>
      <c r="C20">
        <v>0</v>
      </c>
      <c r="D20">
        <v>0</v>
      </c>
      <c r="E20" t="s">
        <v>298</v>
      </c>
      <c r="F20" t="s">
        <v>297</v>
      </c>
    </row>
    <row r="21" spans="1:6" x14ac:dyDescent="0.25">
      <c r="A21">
        <v>18</v>
      </c>
      <c r="B21" t="s">
        <v>297</v>
      </c>
      <c r="C21">
        <v>0</v>
      </c>
      <c r="D21">
        <v>0</v>
      </c>
      <c r="E21" t="s">
        <v>298</v>
      </c>
      <c r="F21" t="s">
        <v>297</v>
      </c>
    </row>
    <row r="22" spans="1:6" x14ac:dyDescent="0.25">
      <c r="A22">
        <v>19</v>
      </c>
      <c r="B22" t="s">
        <v>297</v>
      </c>
      <c r="C22">
        <v>0</v>
      </c>
      <c r="D22">
        <v>0</v>
      </c>
      <c r="E22" t="s">
        <v>298</v>
      </c>
      <c r="F22" t="s">
        <v>297</v>
      </c>
    </row>
    <row r="23" spans="1:6" x14ac:dyDescent="0.25">
      <c r="A23">
        <v>20</v>
      </c>
      <c r="B23" t="s">
        <v>297</v>
      </c>
      <c r="C23">
        <v>0</v>
      </c>
      <c r="D23">
        <v>0</v>
      </c>
      <c r="E23" t="s">
        <v>298</v>
      </c>
      <c r="F23" t="s">
        <v>297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297</v>
      </c>
      <c r="C4" t="s">
        <v>297</v>
      </c>
    </row>
    <row r="5" spans="1:3" x14ac:dyDescent="0.25">
      <c r="A5">
        <v>2</v>
      </c>
      <c r="B5" t="s">
        <v>297</v>
      </c>
      <c r="C5" t="s">
        <v>297</v>
      </c>
    </row>
    <row r="6" spans="1:3" x14ac:dyDescent="0.25">
      <c r="A6">
        <v>3</v>
      </c>
      <c r="B6" t="s">
        <v>297</v>
      </c>
      <c r="C6" t="s">
        <v>297</v>
      </c>
    </row>
    <row r="7" spans="1:3" x14ac:dyDescent="0.25">
      <c r="A7">
        <v>4</v>
      </c>
      <c r="B7" t="s">
        <v>297</v>
      </c>
      <c r="C7" t="s">
        <v>297</v>
      </c>
    </row>
    <row r="8" spans="1:3" x14ac:dyDescent="0.25">
      <c r="A8">
        <v>5</v>
      </c>
      <c r="B8" t="s">
        <v>297</v>
      </c>
      <c r="C8" t="s">
        <v>297</v>
      </c>
    </row>
    <row r="9" spans="1:3" x14ac:dyDescent="0.25">
      <c r="A9">
        <v>6</v>
      </c>
      <c r="B9" t="s">
        <v>297</v>
      </c>
      <c r="C9" t="s">
        <v>297</v>
      </c>
    </row>
    <row r="10" spans="1:3" x14ac:dyDescent="0.25">
      <c r="A10">
        <v>7</v>
      </c>
      <c r="B10" t="s">
        <v>297</v>
      </c>
      <c r="C10" t="s">
        <v>297</v>
      </c>
    </row>
    <row r="11" spans="1:3" x14ac:dyDescent="0.25">
      <c r="A11">
        <v>8</v>
      </c>
      <c r="B11" t="s">
        <v>297</v>
      </c>
      <c r="C11" t="s">
        <v>297</v>
      </c>
    </row>
    <row r="12" spans="1:3" x14ac:dyDescent="0.25">
      <c r="A12">
        <v>9</v>
      </c>
      <c r="B12" t="s">
        <v>297</v>
      </c>
      <c r="C12" t="s">
        <v>297</v>
      </c>
    </row>
    <row r="13" spans="1:3" x14ac:dyDescent="0.25">
      <c r="A13">
        <v>10</v>
      </c>
      <c r="B13" t="s">
        <v>297</v>
      </c>
      <c r="C13" t="s">
        <v>297</v>
      </c>
    </row>
    <row r="14" spans="1:3" x14ac:dyDescent="0.25">
      <c r="A14">
        <v>11</v>
      </c>
      <c r="B14" t="s">
        <v>297</v>
      </c>
      <c r="C14" t="s">
        <v>297</v>
      </c>
    </row>
    <row r="15" spans="1:3" x14ac:dyDescent="0.25">
      <c r="A15">
        <v>12</v>
      </c>
      <c r="B15" t="s">
        <v>297</v>
      </c>
      <c r="C15" t="s">
        <v>297</v>
      </c>
    </row>
    <row r="16" spans="1:3" x14ac:dyDescent="0.25">
      <c r="A16">
        <v>13</v>
      </c>
      <c r="B16" t="s">
        <v>297</v>
      </c>
      <c r="C16" t="s">
        <v>297</v>
      </c>
    </row>
    <row r="17" spans="1:3" x14ac:dyDescent="0.25">
      <c r="A17">
        <v>14</v>
      </c>
      <c r="B17" t="s">
        <v>297</v>
      </c>
      <c r="C17" t="s">
        <v>297</v>
      </c>
    </row>
    <row r="18" spans="1:3" x14ac:dyDescent="0.25">
      <c r="A18">
        <v>15</v>
      </c>
      <c r="B18" t="s">
        <v>297</v>
      </c>
      <c r="C18" t="s">
        <v>297</v>
      </c>
    </row>
    <row r="19" spans="1:3" x14ac:dyDescent="0.25">
      <c r="A19">
        <v>16</v>
      </c>
      <c r="B19" t="s">
        <v>297</v>
      </c>
      <c r="C19" t="s">
        <v>297</v>
      </c>
    </row>
    <row r="20" spans="1:3" x14ac:dyDescent="0.25">
      <c r="A20">
        <v>17</v>
      </c>
      <c r="B20" t="s">
        <v>297</v>
      </c>
      <c r="C20" t="s">
        <v>297</v>
      </c>
    </row>
    <row r="21" spans="1:3" x14ac:dyDescent="0.25">
      <c r="A21">
        <v>18</v>
      </c>
      <c r="B21" t="s">
        <v>297</v>
      </c>
      <c r="C21" t="s">
        <v>297</v>
      </c>
    </row>
    <row r="22" spans="1:3" x14ac:dyDescent="0.25">
      <c r="A22">
        <v>19</v>
      </c>
      <c r="B22" t="s">
        <v>297</v>
      </c>
      <c r="C22" t="s">
        <v>297</v>
      </c>
    </row>
    <row r="23" spans="1:3" x14ac:dyDescent="0.25">
      <c r="A23">
        <v>20</v>
      </c>
      <c r="B23" t="s">
        <v>297</v>
      </c>
      <c r="C23" t="s">
        <v>297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2024-03-21T16:48:55Z</dcterms:created>
  <dcterms:modified xsi:type="dcterms:W3CDTF">2025-01-11T00:23:44Z</dcterms:modified>
</cp:coreProperties>
</file>