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CEGAIP ENERO-AGOSTO 2021_UNIDAD ADMINISTRATIVA\REVISION\50 GASTO POR CAPITULO,(CYP)\10 OCTUBRE\"/>
    </mc:Choice>
  </mc:AlternateContent>
  <bookViews>
    <workbookView xWindow="-120" yWindow="-120" windowWidth="20730" windowHeight="11160"/>
  </bookViews>
  <sheets>
    <sheet name="Reporte de Formatos" sheetId="1" r:id="rId1"/>
  </sheets>
  <externalReferences>
    <externalReference r:id="rId2"/>
  </externalReferences>
  <calcPr calcId="162913"/>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H116" i="1" l="1"/>
  <c r="M65" i="1"/>
  <c r="M66" i="1"/>
  <c r="M67" i="1"/>
  <c r="M68" i="1"/>
  <c r="M69" i="1"/>
  <c r="M70" i="1"/>
  <c r="M71" i="1"/>
  <c r="M72" i="1"/>
  <c r="M73" i="1"/>
  <c r="L65" i="1"/>
  <c r="L66" i="1"/>
  <c r="L67" i="1"/>
  <c r="L68" i="1"/>
  <c r="L69" i="1"/>
  <c r="L70" i="1"/>
  <c r="L71" i="1"/>
  <c r="L72" i="1"/>
  <c r="L73" i="1"/>
  <c r="M64" i="1"/>
  <c r="L64" i="1"/>
  <c r="K65" i="1"/>
  <c r="K66" i="1"/>
  <c r="K67" i="1"/>
  <c r="K68" i="1"/>
  <c r="K69" i="1"/>
  <c r="K70" i="1"/>
  <c r="K71" i="1"/>
  <c r="K72" i="1"/>
  <c r="K73" i="1"/>
  <c r="K64" i="1"/>
  <c r="J65" i="1"/>
  <c r="J66" i="1"/>
  <c r="J67" i="1"/>
  <c r="J68" i="1"/>
  <c r="J69" i="1"/>
  <c r="J70" i="1"/>
  <c r="J71" i="1"/>
  <c r="J72" i="1"/>
  <c r="J73" i="1"/>
  <c r="J64" i="1"/>
  <c r="I65" i="1"/>
  <c r="I66" i="1"/>
  <c r="I67" i="1"/>
  <c r="I68" i="1"/>
  <c r="I69" i="1"/>
  <c r="I70" i="1"/>
  <c r="I71" i="1"/>
  <c r="I72" i="1"/>
  <c r="I73" i="1"/>
  <c r="I64" i="1"/>
  <c r="M35" i="1"/>
  <c r="M36" i="1"/>
  <c r="M37" i="1"/>
  <c r="M38" i="1"/>
  <c r="M39" i="1"/>
  <c r="M40" i="1"/>
  <c r="M41" i="1"/>
  <c r="M42" i="1"/>
  <c r="M43" i="1"/>
  <c r="M44" i="1"/>
  <c r="M45" i="1"/>
  <c r="M46" i="1"/>
  <c r="M47" i="1"/>
  <c r="M48" i="1"/>
  <c r="M49" i="1"/>
  <c r="M50" i="1"/>
  <c r="M51" i="1"/>
  <c r="M52" i="1"/>
  <c r="M53" i="1"/>
  <c r="M54" i="1"/>
  <c r="M55" i="1"/>
  <c r="M56" i="1"/>
  <c r="M57" i="1"/>
  <c r="M58" i="1"/>
  <c r="M59" i="1"/>
  <c r="L35" i="1"/>
  <c r="L36" i="1"/>
  <c r="L37" i="1"/>
  <c r="L38" i="1"/>
  <c r="L39" i="1"/>
  <c r="L40" i="1"/>
  <c r="L41" i="1"/>
  <c r="L42" i="1"/>
  <c r="L43" i="1"/>
  <c r="L44" i="1"/>
  <c r="L45" i="1"/>
  <c r="L46" i="1"/>
  <c r="L47" i="1"/>
  <c r="L48" i="1"/>
  <c r="L49" i="1"/>
  <c r="L50" i="1"/>
  <c r="L51" i="1"/>
  <c r="L52" i="1"/>
  <c r="L53" i="1"/>
  <c r="L54" i="1"/>
  <c r="L55" i="1"/>
  <c r="L56" i="1"/>
  <c r="L57" i="1"/>
  <c r="L58" i="1"/>
  <c r="L59" i="1"/>
  <c r="M34" i="1"/>
  <c r="L34" i="1"/>
  <c r="K35" i="1"/>
  <c r="K36" i="1"/>
  <c r="K37" i="1"/>
  <c r="K38" i="1"/>
  <c r="K39" i="1"/>
  <c r="K40" i="1"/>
  <c r="K41" i="1"/>
  <c r="K42" i="1"/>
  <c r="K43" i="1"/>
  <c r="K44" i="1"/>
  <c r="K45" i="1"/>
  <c r="K46" i="1"/>
  <c r="K47" i="1"/>
  <c r="K48" i="1"/>
  <c r="K49" i="1"/>
  <c r="K50" i="1"/>
  <c r="K51" i="1"/>
  <c r="K52" i="1"/>
  <c r="K53" i="1"/>
  <c r="K54" i="1"/>
  <c r="K55" i="1"/>
  <c r="K56" i="1"/>
  <c r="K57" i="1"/>
  <c r="K58" i="1"/>
  <c r="K59" i="1"/>
  <c r="K34" i="1"/>
  <c r="J35" i="1"/>
  <c r="J36" i="1"/>
  <c r="J37" i="1"/>
  <c r="J38" i="1"/>
  <c r="J39" i="1"/>
  <c r="J40" i="1"/>
  <c r="J41" i="1"/>
  <c r="J42" i="1"/>
  <c r="J43" i="1"/>
  <c r="J44" i="1"/>
  <c r="J45" i="1"/>
  <c r="J46" i="1"/>
  <c r="J47" i="1"/>
  <c r="J48" i="1"/>
  <c r="J49" i="1"/>
  <c r="J50" i="1"/>
  <c r="J51" i="1"/>
  <c r="J52" i="1"/>
  <c r="J53" i="1"/>
  <c r="J54" i="1"/>
  <c r="J55" i="1"/>
  <c r="J56" i="1"/>
  <c r="J57" i="1"/>
  <c r="J58" i="1"/>
  <c r="J59" i="1"/>
  <c r="J34" i="1"/>
  <c r="I35" i="1"/>
  <c r="I36" i="1"/>
  <c r="I37" i="1"/>
  <c r="I38" i="1"/>
  <c r="I39" i="1"/>
  <c r="I40" i="1"/>
  <c r="I41" i="1"/>
  <c r="I42" i="1"/>
  <c r="I43" i="1"/>
  <c r="I44" i="1"/>
  <c r="I45" i="1"/>
  <c r="I46" i="1"/>
  <c r="I47" i="1"/>
  <c r="I48" i="1"/>
  <c r="I49" i="1"/>
  <c r="I50" i="1"/>
  <c r="I51" i="1"/>
  <c r="I52" i="1"/>
  <c r="I53" i="1"/>
  <c r="I54" i="1"/>
  <c r="I55" i="1"/>
  <c r="I56" i="1"/>
  <c r="I57" i="1"/>
  <c r="I58" i="1"/>
  <c r="I59" i="1"/>
  <c r="I34" i="1"/>
  <c r="I14" i="1"/>
  <c r="M9" i="1"/>
  <c r="M10" i="1"/>
  <c r="M11" i="1"/>
  <c r="M14" i="1"/>
  <c r="M15" i="1"/>
  <c r="M16" i="1"/>
  <c r="M17" i="1"/>
  <c r="M18" i="1"/>
  <c r="M19" i="1"/>
  <c r="M20" i="1"/>
  <c r="M21" i="1"/>
  <c r="M22" i="1"/>
  <c r="M23" i="1"/>
  <c r="M24" i="1"/>
  <c r="M25" i="1"/>
  <c r="M26" i="1"/>
  <c r="M27" i="1"/>
  <c r="M30" i="1"/>
  <c r="M31" i="1"/>
  <c r="M32" i="1"/>
  <c r="M33" i="1"/>
  <c r="M8" i="1"/>
  <c r="L9" i="1"/>
  <c r="L10" i="1"/>
  <c r="L11" i="1"/>
  <c r="L14" i="1"/>
  <c r="L15" i="1"/>
  <c r="L16" i="1"/>
  <c r="L17" i="1"/>
  <c r="L18" i="1"/>
  <c r="L19" i="1"/>
  <c r="L20" i="1"/>
  <c r="L21" i="1"/>
  <c r="L22" i="1"/>
  <c r="L23" i="1"/>
  <c r="L24" i="1"/>
  <c r="L25" i="1"/>
  <c r="L26" i="1"/>
  <c r="L27" i="1"/>
  <c r="L30" i="1"/>
  <c r="L31" i="1"/>
  <c r="L32" i="1"/>
  <c r="L33" i="1"/>
  <c r="L8" i="1"/>
  <c r="K9" i="1"/>
  <c r="K10" i="1"/>
  <c r="K11" i="1"/>
  <c r="K14" i="1"/>
  <c r="K15" i="1"/>
  <c r="K16" i="1"/>
  <c r="K17" i="1"/>
  <c r="K18" i="1"/>
  <c r="K19" i="1"/>
  <c r="K20" i="1"/>
  <c r="K21" i="1"/>
  <c r="K22" i="1"/>
  <c r="K23" i="1"/>
  <c r="K24" i="1"/>
  <c r="K25" i="1"/>
  <c r="K26" i="1"/>
  <c r="K27" i="1"/>
  <c r="K30" i="1"/>
  <c r="K31" i="1"/>
  <c r="K32" i="1"/>
  <c r="K33" i="1"/>
  <c r="K8" i="1"/>
  <c r="J9" i="1"/>
  <c r="J10" i="1"/>
  <c r="J11" i="1"/>
  <c r="J14" i="1"/>
  <c r="J15" i="1"/>
  <c r="J16" i="1"/>
  <c r="J17" i="1"/>
  <c r="J18" i="1"/>
  <c r="J19" i="1"/>
  <c r="J20" i="1"/>
  <c r="J21" i="1"/>
  <c r="J22" i="1"/>
  <c r="J23" i="1"/>
  <c r="J24" i="1"/>
  <c r="J25" i="1"/>
  <c r="J26" i="1"/>
  <c r="J27" i="1"/>
  <c r="J30" i="1"/>
  <c r="J31" i="1"/>
  <c r="J32" i="1"/>
  <c r="J33" i="1"/>
  <c r="J8" i="1"/>
  <c r="I9" i="1"/>
  <c r="I10" i="1"/>
  <c r="I11" i="1"/>
  <c r="I15" i="1"/>
  <c r="I16" i="1"/>
  <c r="I17" i="1"/>
  <c r="I18" i="1"/>
  <c r="I19" i="1"/>
  <c r="I20" i="1"/>
  <c r="I21" i="1"/>
  <c r="I22" i="1"/>
  <c r="I23" i="1"/>
  <c r="I24" i="1"/>
  <c r="I25" i="1"/>
  <c r="I26" i="1"/>
  <c r="I27" i="1"/>
  <c r="I30" i="1"/>
  <c r="I31" i="1"/>
  <c r="I32" i="1"/>
  <c r="I33" i="1"/>
  <c r="I8" i="1"/>
  <c r="H125" i="1"/>
  <c r="H124" i="1"/>
  <c r="H123" i="1"/>
  <c r="H126" i="1"/>
  <c r="H127" i="1"/>
  <c r="H128" i="1"/>
  <c r="H129" i="1"/>
  <c r="H130" i="1"/>
  <c r="H131" i="1"/>
  <c r="H132" i="1"/>
  <c r="H133" i="1"/>
  <c r="H122" i="1"/>
  <c r="H121" i="1"/>
  <c r="H120" i="1"/>
  <c r="H92" i="1"/>
  <c r="H93" i="1"/>
  <c r="H94" i="1"/>
  <c r="H95" i="1"/>
  <c r="H104" i="1"/>
  <c r="H105" i="1"/>
  <c r="H106" i="1"/>
  <c r="H107" i="1"/>
  <c r="H108" i="1"/>
  <c r="H109" i="1"/>
  <c r="H110" i="1"/>
  <c r="H111" i="1"/>
  <c r="H112" i="1"/>
  <c r="H113" i="1"/>
  <c r="H114" i="1"/>
  <c r="H115" i="1"/>
  <c r="H117" i="1"/>
  <c r="H118" i="1"/>
  <c r="H119" i="1"/>
  <c r="H65" i="1"/>
  <c r="H66" i="1"/>
  <c r="H67" i="1"/>
  <c r="H68" i="1"/>
  <c r="H69" i="1"/>
  <c r="H70" i="1"/>
  <c r="H71" i="1"/>
  <c r="H72" i="1"/>
  <c r="H73" i="1"/>
  <c r="H82" i="1"/>
  <c r="H83" i="1"/>
  <c r="H84" i="1"/>
  <c r="H85" i="1"/>
  <c r="H88" i="1"/>
  <c r="H89" i="1"/>
  <c r="H64" i="1"/>
  <c r="H35" i="1"/>
  <c r="H36" i="1"/>
  <c r="H37" i="1"/>
  <c r="H38" i="1"/>
  <c r="H39" i="1"/>
  <c r="H40" i="1"/>
  <c r="H41" i="1"/>
  <c r="H42" i="1"/>
  <c r="H43" i="1"/>
  <c r="H44" i="1"/>
  <c r="H45" i="1"/>
  <c r="H46" i="1"/>
  <c r="H47" i="1"/>
  <c r="H48" i="1"/>
  <c r="H49" i="1"/>
  <c r="H50" i="1"/>
  <c r="H51" i="1"/>
  <c r="H52" i="1"/>
  <c r="H53" i="1"/>
  <c r="H54" i="1"/>
  <c r="H55" i="1"/>
  <c r="H56" i="1"/>
  <c r="H57" i="1"/>
  <c r="H58" i="1"/>
  <c r="H59" i="1"/>
  <c r="H34" i="1"/>
  <c r="H27" i="1"/>
  <c r="H9" i="1"/>
  <c r="H10" i="1"/>
  <c r="H11" i="1"/>
  <c r="H14" i="1"/>
  <c r="H15" i="1"/>
  <c r="H16" i="1"/>
  <c r="H17" i="1"/>
  <c r="H18" i="1"/>
  <c r="H19" i="1"/>
  <c r="H20" i="1"/>
  <c r="H21" i="1"/>
  <c r="H22" i="1"/>
  <c r="H23" i="1"/>
  <c r="H24" i="1"/>
  <c r="H25" i="1"/>
  <c r="H26" i="1"/>
  <c r="H30" i="1"/>
  <c r="H31" i="1"/>
  <c r="H32" i="1"/>
  <c r="H33" i="1"/>
  <c r="H8" i="1"/>
</calcChain>
</file>

<file path=xl/sharedStrings.xml><?xml version="1.0" encoding="utf-8"?>
<sst xmlns="http://schemas.openxmlformats.org/spreadsheetml/2006/main" count="695" uniqueCount="120">
  <si>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</si>
  <si>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</si>
  <si>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</si>
  <si>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</si>
  <si>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</si>
  <si>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</si>
  <si>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</si>
  <si>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</si>
  <si>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</si>
  <si>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</si>
  <si>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</si>
  <si>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</si>
  <si>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</si>
  <si>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</si>
  <si>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</si>
  <si>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</si>
  <si>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</si>
  <si>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</si>
  <si>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</si>
  <si>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</si>
  <si>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</si>
  <si>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</si>
  <si>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</si>
  <si>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</si>
  <si>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</si>
  <si>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</si>
  <si>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</si>
  <si>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</si>
  <si>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</si>
  <si>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</si>
  <si>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</si>
  <si>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</si>
  <si>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</si>
  <si>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</si>
  <si>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</si>
  <si>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</si>
  <si>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</si>
  <si>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</si>
  <si>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</si>
  <si>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</si>
  <si>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</si>
  <si>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</si>
  <si>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</si>
  <si>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</si>
  <si>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</si>
  <si>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</si>
  <si>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</si>
  <si>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</si>
  <si>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</si>
  <si>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</si>
  <si>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</si>
  <si>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</si>
  <si>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</si>
  <si>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Unidad Administrativa</t>
  </si>
  <si>
    <t>Sin Nota Adicional</t>
  </si>
  <si>
    <t>Sueldos base al personal permanente</t>
  </si>
  <si>
    <t>Honorarios asimilables a salarios</t>
  </si>
  <si>
    <t>Primas de vacaciones, dominical y gratificación de fin de año</t>
  </si>
  <si>
    <t>Horas extraordinarias</t>
  </si>
  <si>
    <t>Aportaciones de seguridad social</t>
  </si>
  <si>
    <t>Aportaciones a fondos de vivienda</t>
  </si>
  <si>
    <t>Aportaciones al sistema para el retiro</t>
  </si>
  <si>
    <t>Indemnizaciones</t>
  </si>
  <si>
    <t>Materiales, útiles y equipos menores de oficina</t>
  </si>
  <si>
    <t>Materiales y útiles de impresión y reproducción</t>
  </si>
  <si>
    <t>Materiales, útiles y equipos menores de tecnologías de la información y comunicaciones</t>
  </si>
  <si>
    <t>Material de limpieza</t>
  </si>
  <si>
    <t>Productos alimenticios para personas</t>
  </si>
  <si>
    <t>Utensilios para el servicio de alimentación</t>
  </si>
  <si>
    <t>Cemento y productos de concreto</t>
  </si>
  <si>
    <t>Cal, yeso y productos de yeso</t>
  </si>
  <si>
    <t>Madera y productos de madera</t>
  </si>
  <si>
    <t>Material eléctrico y electrónico</t>
  </si>
  <si>
    <t>Materiales complementarios</t>
  </si>
  <si>
    <t>Medicinas y productos farmacéuticos</t>
  </si>
  <si>
    <t>Materiales, accesorios y suministros médicos</t>
  </si>
  <si>
    <t>Otros productos químicos</t>
  </si>
  <si>
    <t>Combustibles, lubricantes y aditivos</t>
  </si>
  <si>
    <t>Prendas de seguridad y protección personal</t>
  </si>
  <si>
    <t>Herramientas menores</t>
  </si>
  <si>
    <t>Refacciones y accesorios menores de edificios</t>
  </si>
  <si>
    <t>Refacciones y accesorios menores de equipo de cómputo y tecnologías de la información</t>
  </si>
  <si>
    <t>Refacciones y accesorios menores de equipo de transporte</t>
  </si>
  <si>
    <t>Energía eléctrica</t>
  </si>
  <si>
    <t>Agua</t>
  </si>
  <si>
    <t>Telefonía tradicional</t>
  </si>
  <si>
    <t>Servicios de telecomunicaciones y satélites</t>
  </si>
  <si>
    <t>Arrendamiento de terrenos</t>
  </si>
  <si>
    <t>Arrendamiento de mobiliario y equipo de administración, educacional y recreativo</t>
  </si>
  <si>
    <t>Servicios legales, de contabilidad, auditoría y relacionados</t>
  </si>
  <si>
    <t>Servicios de diseño, arquitectura, ingeniería y actividades relacionadas</t>
  </si>
  <si>
    <t>Servicios de consultoría administrativa, procesos, técnica y en tecnologías de la información</t>
  </si>
  <si>
    <t>Servicios de capacitación</t>
  </si>
  <si>
    <t>Servicios de investigación científica y desarrollo</t>
  </si>
  <si>
    <t>Servicios de apoyo administrativo, fotocopiado e impresión</t>
  </si>
  <si>
    <t>Servicios de vigilancia</t>
  </si>
  <si>
    <t>Servicios profesionales, científicos y técnicos integrales</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</si>
  <si>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</si>
  <si>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</si>
  <si>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</si>
  <si>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</si>
  <si>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</si>
  <si>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</si>
  <si>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Servicios de limpieza y manejo de desechos</t>
  </si>
  <si>
    <t>Servicios de jardinería y fumigación</t>
  </si>
  <si>
    <t>Pasajes aéreos</t>
  </si>
  <si>
    <t>Pasajes terrestres</t>
  </si>
  <si>
    <t>Viáticos en el país</t>
  </si>
  <si>
    <t>Otros servicios de traslado y hospedaje</t>
  </si>
  <si>
    <t>Gastos de representación</t>
  </si>
  <si>
    <t>Impuestos y derechos</t>
  </si>
  <si>
    <t>Impuesto sobre nóminas y otros que se deriven de una relación laboral</t>
  </si>
  <si>
    <t>Muebles de oficina y estantería</t>
  </si>
  <si>
    <t>Equipo de cómputo y de tecnología de la información</t>
  </si>
  <si>
    <t>Otros mobiliarios y equipos de administración</t>
  </si>
  <si>
    <t>Equipos y aparatos audiovisuales</t>
  </si>
  <si>
    <t>Cámaras fotográficas y de video</t>
  </si>
  <si>
    <t>Licencias informáticas e intelectuales</t>
  </si>
  <si>
    <t>Durante el periodo que se informa no se modifico el presupuesto del IMPLAN</t>
  </si>
  <si>
    <t>http://www.cegaipslp.org.mx/HV2021Tres.nsf/nombre_de_la_vista/CF56EA18C421514B8625879100630F20/$File/13+EstadoAnaliticoPresupuestoEgresos.pdf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</si>
</sst>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rgb="FF000000"/>
      <name val="Arial M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1"/>
    <xf numFmtId="0" fontId="0" fillId="0" borderId="0" xfId="0"/>
    <xf numFmtId="0" fontId="0" fillId="0" borderId="0" xfId="0" quotePrefix="1" applyAlignment="1">
      <alignment horizontal="center"/>
    </xf>
    <xf numFmtId="0" fontId="0" fillId="0" borderId="0" xfId="0"/>
    <xf numFmtId="0" fontId="0" fillId="0" borderId="0" xfId="0"/>
    <xf numFmtId="0" fontId="0" fillId="0" borderId="0" xfId="0"/>
    <xf numFmtId="164" fontId="4" fillId="0" borderId="0" xfId="0" applyNumberFormat="1" applyFont="1" applyFill="1" applyBorder="1" applyAlignment="1">
      <alignment horizontal="right" vertical="top" shrinkToFi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mpla\Downloads\13%20EstadoAnaliticoPresupuestoEgre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e 1"/>
      <sheetName val="Table 3"/>
      <sheetName val="Table 2"/>
      <sheetName val="Table 4"/>
      <sheetName val="Table 5"/>
      <sheetName val="Table 6"/>
      <sheetName val="Table 7"/>
      <sheetName val="Table 8"/>
      <sheetName val="Table 9"/>
      <sheetName val="Table 10"/>
    </sheetNames>
    <sheetDataSet>
      <sheetData sheetId="0"/>
      <sheetData sheetId="1"/>
      <sheetData sheetId="2">
        <row r="2">
          <cell r="A2" t="str">
            <v>Ejercicio del Presupuesto</v>
          </cell>
          <cell r="B2" t="str">
            <v>Egresos
Aprobado</v>
          </cell>
          <cell r="C2" t="str">
            <v>Egresos
Modificado</v>
          </cell>
          <cell r="D2" t="str">
            <v>Egresos
Comprometido</v>
          </cell>
          <cell r="E2" t="str">
            <v>Egresos
Devengado</v>
          </cell>
          <cell r="F2" t="str">
            <v>Egresos
Ejercido</v>
          </cell>
          <cell r="G2" t="str">
            <v>Pagado</v>
          </cell>
        </row>
        <row r="3">
          <cell r="A3" t="str">
            <v>SERVICIOS PERSONALES</v>
          </cell>
          <cell r="B3">
            <v>10339600</v>
          </cell>
          <cell r="C3">
            <v>13066266.9</v>
          </cell>
          <cell r="D3">
            <v>9435854.0700000003</v>
          </cell>
          <cell r="E3">
            <v>9293634.3300000001</v>
          </cell>
          <cell r="F3">
            <v>9293634.3300000001</v>
          </cell>
          <cell r="G3">
            <v>9293634.3300000001</v>
          </cell>
        </row>
        <row r="4">
          <cell r="A4" t="str">
            <v>REMUNERACIONES AL PERSONAL DE CARÁCT</v>
          </cell>
          <cell r="B4">
            <v>6327600</v>
          </cell>
          <cell r="C4">
            <v>7986108.5999999996</v>
          </cell>
          <cell r="D4">
            <v>6117706.1799999997</v>
          </cell>
          <cell r="E4">
            <v>6117706.1799999997</v>
          </cell>
          <cell r="F4">
            <v>6117706.1799999997</v>
          </cell>
          <cell r="G4">
            <v>6117706.1799999997</v>
          </cell>
        </row>
        <row r="5">
          <cell r="A5" t="str">
            <v>Sueldos base al personal permanente</v>
          </cell>
          <cell r="B5">
            <v>6327600</v>
          </cell>
          <cell r="C5">
            <v>7986108.5999999996</v>
          </cell>
          <cell r="D5">
            <v>6117706.1799999997</v>
          </cell>
          <cell r="E5">
            <v>6117706.1799999997</v>
          </cell>
          <cell r="F5">
            <v>6117706.1799999997</v>
          </cell>
          <cell r="G5">
            <v>6117706.1799999997</v>
          </cell>
        </row>
        <row r="6">
          <cell r="A6" t="str">
            <v>Sueldos base al personal permanente</v>
          </cell>
          <cell r="B6">
            <v>6327600</v>
          </cell>
          <cell r="C6">
            <v>7986108.5999999996</v>
          </cell>
          <cell r="D6">
            <v>6117706.1799999997</v>
          </cell>
          <cell r="E6">
            <v>6117706.1799999997</v>
          </cell>
          <cell r="F6">
            <v>6117706.1799999997</v>
          </cell>
          <cell r="G6">
            <v>6117706.1799999997</v>
          </cell>
        </row>
        <row r="7">
          <cell r="A7" t="str">
            <v>REMUNERACIONES AL PERSONAL DE CARÁCT</v>
          </cell>
          <cell r="B7">
            <v>750000</v>
          </cell>
          <cell r="C7">
            <v>1376666.7</v>
          </cell>
          <cell r="D7">
            <v>905173.68</v>
          </cell>
          <cell r="E7">
            <v>905173.68</v>
          </cell>
          <cell r="F7">
            <v>905173.68</v>
          </cell>
          <cell r="G7">
            <v>905173.68</v>
          </cell>
        </row>
        <row r="8">
          <cell r="A8" t="str">
            <v>Honorarios asimilables a salarios</v>
          </cell>
          <cell r="B8">
            <v>750000</v>
          </cell>
          <cell r="C8">
            <v>1376666.7</v>
          </cell>
          <cell r="D8">
            <v>905173.68</v>
          </cell>
          <cell r="E8">
            <v>905173.68</v>
          </cell>
          <cell r="F8">
            <v>905173.68</v>
          </cell>
          <cell r="G8">
            <v>905173.68</v>
          </cell>
        </row>
        <row r="9">
          <cell r="A9" t="str">
            <v>Honorarios asimilables a salarios</v>
          </cell>
          <cell r="B9">
            <v>750000</v>
          </cell>
          <cell r="C9">
            <v>1376666.7</v>
          </cell>
          <cell r="D9">
            <v>905173.68</v>
          </cell>
          <cell r="E9">
            <v>905173.68</v>
          </cell>
          <cell r="F9">
            <v>905173.68</v>
          </cell>
          <cell r="G9">
            <v>905173.68</v>
          </cell>
        </row>
        <row r="10">
          <cell r="A10" t="str">
            <v>REMUNERACIONES ADICIONALES Y ESPECIAL</v>
          </cell>
          <cell r="B10">
            <v>1462000</v>
          </cell>
          <cell r="C10">
            <v>1499666.7</v>
          </cell>
          <cell r="D10">
            <v>828626.42</v>
          </cell>
          <cell r="E10">
            <v>686406.68</v>
          </cell>
          <cell r="F10">
            <v>686406.68</v>
          </cell>
          <cell r="G10">
            <v>686406.68</v>
          </cell>
        </row>
        <row r="11">
          <cell r="A11" t="str">
            <v>Primas de vacaciones, dominical y gratificación de</v>
          </cell>
          <cell r="B11">
            <v>1462000</v>
          </cell>
          <cell r="C11">
            <v>1441166.7</v>
          </cell>
          <cell r="D11">
            <v>758426.42</v>
          </cell>
          <cell r="E11">
            <v>616206.68000000005</v>
          </cell>
          <cell r="F11">
            <v>616206.68000000005</v>
          </cell>
          <cell r="G11">
            <v>616206.68000000005</v>
          </cell>
        </row>
        <row r="12">
          <cell r="A12" t="str">
            <v>Primas de vacaciones, dominical y gratificación de</v>
          </cell>
          <cell r="B12">
            <v>1462000</v>
          </cell>
          <cell r="C12">
            <v>1441166.7</v>
          </cell>
          <cell r="D12">
            <v>758426.42</v>
          </cell>
          <cell r="E12">
            <v>616206.68000000005</v>
          </cell>
          <cell r="F12">
            <v>616206.68000000005</v>
          </cell>
          <cell r="G12">
            <v>616206.68000000005</v>
          </cell>
        </row>
        <row r="13">
          <cell r="A13" t="str">
            <v>Horas extraordinarias</v>
          </cell>
          <cell r="B13">
            <v>0</v>
          </cell>
          <cell r="C13">
            <v>58500</v>
          </cell>
          <cell r="D13">
            <v>70200</v>
          </cell>
          <cell r="E13">
            <v>70200</v>
          </cell>
          <cell r="F13">
            <v>70200</v>
          </cell>
          <cell r="G13">
            <v>70200</v>
          </cell>
        </row>
        <row r="14">
          <cell r="A14" t="str">
            <v>Horas extraordinarias</v>
          </cell>
          <cell r="B14">
            <v>0</v>
          </cell>
          <cell r="C14">
            <v>58500</v>
          </cell>
          <cell r="D14">
            <v>70200</v>
          </cell>
          <cell r="E14">
            <v>70200</v>
          </cell>
          <cell r="F14">
            <v>70200</v>
          </cell>
          <cell r="G14">
            <v>70200</v>
          </cell>
        </row>
        <row r="15">
          <cell r="A15" t="str">
            <v>SEGURIDAD SOCIAL</v>
          </cell>
          <cell r="B15">
            <v>1800000</v>
          </cell>
          <cell r="C15">
            <v>1703824.9</v>
          </cell>
          <cell r="D15">
            <v>1260137.5900000001</v>
          </cell>
          <cell r="E15">
            <v>1260137.5900000001</v>
          </cell>
          <cell r="F15">
            <v>1260137.5900000001</v>
          </cell>
          <cell r="G15">
            <v>1260137.5900000001</v>
          </cell>
        </row>
        <row r="16">
          <cell r="A16" t="str">
            <v>Aportaciones de seguridad social</v>
          </cell>
          <cell r="B16">
            <v>1800000</v>
          </cell>
          <cell r="C16">
            <v>1182991.5</v>
          </cell>
          <cell r="D16">
            <v>687466.85</v>
          </cell>
          <cell r="E16">
            <v>687466.85</v>
          </cell>
          <cell r="F16">
            <v>687466.85</v>
          </cell>
          <cell r="G16">
            <v>687466.85</v>
          </cell>
        </row>
        <row r="17">
          <cell r="A17" t="str">
            <v>Aportaciones de seguridad social</v>
          </cell>
          <cell r="B17">
            <v>1800000</v>
          </cell>
          <cell r="C17">
            <v>1182991.5</v>
          </cell>
          <cell r="D17">
            <v>687466.85</v>
          </cell>
          <cell r="E17">
            <v>687466.85</v>
          </cell>
          <cell r="F17">
            <v>687466.85</v>
          </cell>
          <cell r="G17">
            <v>687466.85</v>
          </cell>
        </row>
        <row r="18">
          <cell r="A18" t="str">
            <v>Aportaciones a fondos de vivienda</v>
          </cell>
          <cell r="B18">
            <v>0</v>
          </cell>
          <cell r="C18">
            <v>250000</v>
          </cell>
          <cell r="D18">
            <v>283018.65999999997</v>
          </cell>
          <cell r="E18">
            <v>283018.65999999997</v>
          </cell>
          <cell r="F18">
            <v>283018.65999999997</v>
          </cell>
          <cell r="G18">
            <v>283018.65999999997</v>
          </cell>
        </row>
        <row r="19">
          <cell r="A19" t="str">
            <v>Aportaciones a fondos de vivienda</v>
          </cell>
          <cell r="B19">
            <v>0</v>
          </cell>
          <cell r="C19">
            <v>250000</v>
          </cell>
          <cell r="D19">
            <v>283018.65999999997</v>
          </cell>
          <cell r="E19">
            <v>283018.65999999997</v>
          </cell>
          <cell r="F19">
            <v>283018.65999999997</v>
          </cell>
          <cell r="G19">
            <v>283018.65999999997</v>
          </cell>
        </row>
        <row r="20">
          <cell r="A20" t="str">
            <v>Aportaciones al sistema para el retiro</v>
          </cell>
          <cell r="B20">
            <v>0</v>
          </cell>
          <cell r="C20">
            <v>270833.40000000002</v>
          </cell>
          <cell r="D20">
            <v>289652.08</v>
          </cell>
          <cell r="E20">
            <v>289652.08</v>
          </cell>
          <cell r="F20">
            <v>289652.08</v>
          </cell>
          <cell r="G20">
            <v>289652.08</v>
          </cell>
        </row>
        <row r="21">
          <cell r="A21" t="str">
            <v>Aportaciones al sistema para el retiro</v>
          </cell>
          <cell r="B21">
            <v>0</v>
          </cell>
          <cell r="C21">
            <v>270833.40000000002</v>
          </cell>
          <cell r="D21">
            <v>289652.08</v>
          </cell>
          <cell r="E21">
            <v>289652.08</v>
          </cell>
          <cell r="F21">
            <v>289652.08</v>
          </cell>
          <cell r="G21">
            <v>289652.08</v>
          </cell>
        </row>
        <row r="22">
          <cell r="A22" t="str">
            <v>OTRAS PRESTACIONES SOCIALES Y ECONÓMI</v>
          </cell>
          <cell r="B22">
            <v>0</v>
          </cell>
          <cell r="C22">
            <v>500000</v>
          </cell>
          <cell r="D22">
            <v>324210.2</v>
          </cell>
          <cell r="E22">
            <v>324210.2</v>
          </cell>
          <cell r="F22">
            <v>324210.2</v>
          </cell>
          <cell r="G22">
            <v>324210.2</v>
          </cell>
        </row>
        <row r="23">
          <cell r="A23" t="str">
            <v>Indemnizaciones</v>
          </cell>
          <cell r="B23">
            <v>0</v>
          </cell>
          <cell r="C23">
            <v>500000</v>
          </cell>
          <cell r="D23">
            <v>324210.2</v>
          </cell>
          <cell r="E23">
            <v>324210.2</v>
          </cell>
          <cell r="F23">
            <v>324210.2</v>
          </cell>
          <cell r="G23">
            <v>324210.2</v>
          </cell>
        </row>
        <row r="24">
          <cell r="A24" t="str">
            <v>Indemnizaciones</v>
          </cell>
          <cell r="B24">
            <v>0</v>
          </cell>
          <cell r="C24">
            <v>500000</v>
          </cell>
          <cell r="D24">
            <v>324210.2</v>
          </cell>
          <cell r="E24">
            <v>324210.2</v>
          </cell>
          <cell r="F24">
            <v>324210.2</v>
          </cell>
          <cell r="G24">
            <v>324210.2</v>
          </cell>
        </row>
        <row r="25">
          <cell r="A25" t="str">
            <v>MATERIALES Y SUMINISTROS</v>
          </cell>
          <cell r="B25">
            <v>418280</v>
          </cell>
          <cell r="C25">
            <v>699113.3</v>
          </cell>
          <cell r="D25">
            <v>214015.73</v>
          </cell>
          <cell r="E25">
            <v>214015.72</v>
          </cell>
          <cell r="F25">
            <v>214015.72</v>
          </cell>
          <cell r="G25">
            <v>210906.86</v>
          </cell>
        </row>
        <row r="26">
          <cell r="A26" t="str">
            <v>MATERIALES DE ADMINISTRACIÓN, EMISIÓN D</v>
          </cell>
          <cell r="B26">
            <v>206000</v>
          </cell>
          <cell r="C26">
            <v>497250</v>
          </cell>
          <cell r="D26">
            <v>138054.35999999999</v>
          </cell>
          <cell r="E26">
            <v>138054.35999999999</v>
          </cell>
          <cell r="F26">
            <v>138054.35999999999</v>
          </cell>
          <cell r="G26">
            <v>138054.35999999999</v>
          </cell>
        </row>
        <row r="27">
          <cell r="A27" t="str">
            <v>Materiales, útiles y equipos menores de oficina</v>
          </cell>
          <cell r="B27">
            <v>65000</v>
          </cell>
          <cell r="C27">
            <v>65000</v>
          </cell>
          <cell r="D27">
            <v>16470.099999999999</v>
          </cell>
          <cell r="E27">
            <v>16470.099999999999</v>
          </cell>
          <cell r="F27">
            <v>16470.099999999999</v>
          </cell>
          <cell r="G27">
            <v>16470.099999999999</v>
          </cell>
        </row>
        <row r="28">
          <cell r="A28" t="str">
            <v>Materiales, útiles y equipos menores de oficina</v>
          </cell>
          <cell r="B28">
            <v>65000</v>
          </cell>
          <cell r="C28">
            <v>65000</v>
          </cell>
          <cell r="D28">
            <v>16470.099999999999</v>
          </cell>
          <cell r="E28">
            <v>16470.099999999999</v>
          </cell>
          <cell r="F28">
            <v>16470.099999999999</v>
          </cell>
          <cell r="G28">
            <v>16470.099999999999</v>
          </cell>
        </row>
        <row r="29">
          <cell r="A29" t="str">
            <v>Materiales y útiles de impresión y reproducción</v>
          </cell>
          <cell r="B29">
            <v>75000</v>
          </cell>
          <cell r="C29">
            <v>395833.3</v>
          </cell>
          <cell r="D29">
            <v>102739.24</v>
          </cell>
          <cell r="E29">
            <v>102739.24</v>
          </cell>
          <cell r="F29">
            <v>102739.24</v>
          </cell>
          <cell r="G29">
            <v>102739.24</v>
          </cell>
        </row>
        <row r="30">
          <cell r="A30" t="str">
            <v>Materiales y útiles de impresión y reproducción</v>
          </cell>
          <cell r="B30">
            <v>75000</v>
          </cell>
          <cell r="C30">
            <v>395833.3</v>
          </cell>
          <cell r="D30">
            <v>102739.24</v>
          </cell>
          <cell r="E30">
            <v>102739.24</v>
          </cell>
          <cell r="F30">
            <v>102739.24</v>
          </cell>
          <cell r="G30">
            <v>102739.24</v>
          </cell>
        </row>
        <row r="31">
          <cell r="A31" t="str">
            <v>Materiales, útiles y equipos menores de tecnología</v>
          </cell>
          <cell r="B31">
            <v>30000</v>
          </cell>
          <cell r="C31">
            <v>17500</v>
          </cell>
          <cell r="D31">
            <v>9268.02</v>
          </cell>
          <cell r="E31">
            <v>9268.02</v>
          </cell>
          <cell r="F31">
            <v>9268.02</v>
          </cell>
          <cell r="G31">
            <v>9268.02</v>
          </cell>
        </row>
        <row r="32">
          <cell r="A32" t="str">
            <v>Materiales, útiles y equipos menores de tecnología</v>
          </cell>
          <cell r="B32">
            <v>30000</v>
          </cell>
          <cell r="C32">
            <v>17500</v>
          </cell>
          <cell r="D32">
            <v>9268.02</v>
          </cell>
          <cell r="E32">
            <v>9268.02</v>
          </cell>
          <cell r="F32">
            <v>9268.02</v>
          </cell>
          <cell r="G32">
            <v>9268.02</v>
          </cell>
        </row>
        <row r="33">
          <cell r="A33" t="str">
            <v>Material de limpieza</v>
          </cell>
          <cell r="B33">
            <v>36000</v>
          </cell>
          <cell r="C33">
            <v>18916.7</v>
          </cell>
          <cell r="D33">
            <v>9577</v>
          </cell>
          <cell r="E33">
            <v>9577</v>
          </cell>
          <cell r="F33">
            <v>9577</v>
          </cell>
          <cell r="G33">
            <v>9577</v>
          </cell>
        </row>
        <row r="34">
          <cell r="A34" t="str">
            <v>Material de limpieza</v>
          </cell>
          <cell r="B34">
            <v>36000</v>
          </cell>
          <cell r="C34">
            <v>18916.7</v>
          </cell>
          <cell r="D34">
            <v>9577</v>
          </cell>
          <cell r="E34">
            <v>9577</v>
          </cell>
          <cell r="F34">
            <v>9577</v>
          </cell>
          <cell r="G34">
            <v>9577</v>
          </cell>
        </row>
        <row r="35">
          <cell r="A35" t="str">
            <v>ALIMENTOS Y UTENSILIOS</v>
          </cell>
          <cell r="B35">
            <v>45280</v>
          </cell>
          <cell r="C35">
            <v>34863.300000000003</v>
          </cell>
          <cell r="D35">
            <v>17298.36</v>
          </cell>
          <cell r="E35">
            <v>17298.36</v>
          </cell>
          <cell r="F35">
            <v>17298.36</v>
          </cell>
          <cell r="G35">
            <v>17298.36</v>
          </cell>
        </row>
        <row r="36">
          <cell r="A36" t="str">
            <v>Productos alimenticios para personas</v>
          </cell>
          <cell r="B36">
            <v>40000</v>
          </cell>
          <cell r="C36">
            <v>29583.3</v>
          </cell>
          <cell r="D36">
            <v>17214.36</v>
          </cell>
          <cell r="E36">
            <v>17214.36</v>
          </cell>
          <cell r="F36">
            <v>17214.36</v>
          </cell>
          <cell r="G36">
            <v>17214.36</v>
          </cell>
        </row>
      </sheetData>
      <sheetData sheetId="3">
        <row r="2">
          <cell r="A2" t="str">
            <v>Productos alimenticios para personas</v>
          </cell>
          <cell r="B2">
            <v>40000</v>
          </cell>
          <cell r="C2">
            <v>29583.3</v>
          </cell>
          <cell r="D2">
            <v>17214.36</v>
          </cell>
          <cell r="E2">
            <v>17214.36</v>
          </cell>
          <cell r="F2">
            <v>17214.36</v>
          </cell>
          <cell r="G2">
            <v>17214.36</v>
          </cell>
        </row>
        <row r="3">
          <cell r="A3" t="str">
            <v>Utensilios para el servicio de alimentación</v>
          </cell>
          <cell r="B3">
            <v>5280</v>
          </cell>
          <cell r="C3">
            <v>5280</v>
          </cell>
          <cell r="D3">
            <v>84</v>
          </cell>
          <cell r="E3">
            <v>84</v>
          </cell>
          <cell r="F3">
            <v>84</v>
          </cell>
          <cell r="G3">
            <v>84</v>
          </cell>
        </row>
        <row r="4">
          <cell r="A4" t="str">
            <v>Utensilios para el servicio de alimentación</v>
          </cell>
          <cell r="B4">
            <v>5280</v>
          </cell>
          <cell r="C4">
            <v>5280</v>
          </cell>
          <cell r="D4">
            <v>84</v>
          </cell>
          <cell r="E4">
            <v>84</v>
          </cell>
          <cell r="F4">
            <v>84</v>
          </cell>
          <cell r="G4">
            <v>84</v>
          </cell>
        </row>
        <row r="5">
          <cell r="A5" t="str">
            <v>MATERIALES Y ARTÍCULOS DE CONSTRUCCIÓ</v>
          </cell>
          <cell r="B5">
            <v>39000</v>
          </cell>
          <cell r="C5">
            <v>39000</v>
          </cell>
          <cell r="D5">
            <v>5689</v>
          </cell>
          <cell r="E5">
            <v>5689</v>
          </cell>
          <cell r="F5">
            <v>5689</v>
          </cell>
          <cell r="G5">
            <v>2580.1999999999998</v>
          </cell>
        </row>
        <row r="6">
          <cell r="A6" t="str">
            <v>Cemento y productos de concreto</v>
          </cell>
          <cell r="B6">
            <v>3000</v>
          </cell>
          <cell r="C6">
            <v>3000</v>
          </cell>
          <cell r="D6">
            <v>0</v>
          </cell>
          <cell r="E6">
            <v>0</v>
          </cell>
          <cell r="F6">
            <v>0</v>
          </cell>
          <cell r="G6">
            <v>0</v>
          </cell>
        </row>
        <row r="7">
          <cell r="A7" t="str">
            <v>Cemento y productos de concreto</v>
          </cell>
          <cell r="B7">
            <v>3000</v>
          </cell>
          <cell r="C7">
            <v>3000</v>
          </cell>
          <cell r="D7">
            <v>0</v>
          </cell>
          <cell r="E7">
            <v>0</v>
          </cell>
          <cell r="F7">
            <v>0</v>
          </cell>
          <cell r="G7">
            <v>0</v>
          </cell>
        </row>
        <row r="8">
          <cell r="A8" t="str">
            <v>Cal, yeso y productos de yeso</v>
          </cell>
          <cell r="B8">
            <v>3000</v>
          </cell>
          <cell r="C8">
            <v>3000</v>
          </cell>
          <cell r="D8">
            <v>0</v>
          </cell>
          <cell r="E8">
            <v>0</v>
          </cell>
          <cell r="F8">
            <v>0</v>
          </cell>
          <cell r="G8">
            <v>0</v>
          </cell>
        </row>
        <row r="9">
          <cell r="A9" t="str">
            <v>Cal, yeso y productos de yeso</v>
          </cell>
          <cell r="B9">
            <v>3000</v>
          </cell>
          <cell r="C9">
            <v>3000</v>
          </cell>
          <cell r="D9">
            <v>0</v>
          </cell>
          <cell r="E9">
            <v>0</v>
          </cell>
          <cell r="F9">
            <v>0</v>
          </cell>
          <cell r="G9">
            <v>0</v>
          </cell>
        </row>
        <row r="10">
          <cell r="A10" t="str">
            <v>Madera y productos de madera</v>
          </cell>
          <cell r="B10">
            <v>3000</v>
          </cell>
          <cell r="C10">
            <v>3000</v>
          </cell>
          <cell r="D10">
            <v>0</v>
          </cell>
          <cell r="E10">
            <v>0</v>
          </cell>
          <cell r="F10">
            <v>0</v>
          </cell>
          <cell r="G10">
            <v>0</v>
          </cell>
        </row>
        <row r="11">
          <cell r="A11" t="str">
            <v>Madera y productos de madera</v>
          </cell>
          <cell r="B11">
            <v>3000</v>
          </cell>
          <cell r="C11">
            <v>3000</v>
          </cell>
          <cell r="D11">
            <v>0</v>
          </cell>
          <cell r="E11">
            <v>0</v>
          </cell>
          <cell r="F11">
            <v>0</v>
          </cell>
          <cell r="G11">
            <v>0</v>
          </cell>
        </row>
        <row r="12">
          <cell r="A12" t="str">
            <v>Material eléctrico y electrónico</v>
          </cell>
          <cell r="B12">
            <v>15000</v>
          </cell>
          <cell r="C12">
            <v>15000</v>
          </cell>
          <cell r="D12">
            <v>175</v>
          </cell>
          <cell r="E12">
            <v>175</v>
          </cell>
          <cell r="F12">
            <v>175</v>
          </cell>
          <cell r="G12">
            <v>175</v>
          </cell>
        </row>
        <row r="13">
          <cell r="A13" t="str">
            <v>Material eléctrico y electrónico</v>
          </cell>
          <cell r="B13">
            <v>15000</v>
          </cell>
          <cell r="C13">
            <v>15000</v>
          </cell>
          <cell r="D13">
            <v>175</v>
          </cell>
          <cell r="E13">
            <v>175</v>
          </cell>
          <cell r="F13">
            <v>175</v>
          </cell>
          <cell r="G13">
            <v>175</v>
          </cell>
        </row>
        <row r="14">
          <cell r="A14" t="str">
            <v>Materiales complementarios</v>
          </cell>
          <cell r="B14">
            <v>15000</v>
          </cell>
          <cell r="C14">
            <v>15000</v>
          </cell>
          <cell r="D14">
            <v>5514</v>
          </cell>
          <cell r="E14">
            <v>5514</v>
          </cell>
          <cell r="F14">
            <v>5514</v>
          </cell>
          <cell r="G14">
            <v>2405.1999999999998</v>
          </cell>
        </row>
        <row r="15">
          <cell r="A15" t="str">
            <v>Materiales complementarios</v>
          </cell>
          <cell r="B15">
            <v>15000</v>
          </cell>
          <cell r="C15">
            <v>15000</v>
          </cell>
          <cell r="D15">
            <v>5514</v>
          </cell>
          <cell r="E15">
            <v>5514</v>
          </cell>
          <cell r="F15">
            <v>5514</v>
          </cell>
          <cell r="G15">
            <v>2405.1999999999998</v>
          </cell>
        </row>
        <row r="16">
          <cell r="A16" t="str">
            <v>PRODUCTOS QUÍMICOS, FARMACÉUTICOS Y D</v>
          </cell>
          <cell r="B16">
            <v>35000</v>
          </cell>
          <cell r="C16">
            <v>35000</v>
          </cell>
          <cell r="D16">
            <v>4228.7</v>
          </cell>
          <cell r="E16">
            <v>4228.7</v>
          </cell>
          <cell r="F16">
            <v>4228.7</v>
          </cell>
          <cell r="G16">
            <v>4228.7</v>
          </cell>
        </row>
        <row r="17">
          <cell r="A17" t="str">
            <v>Medicinas y productos farmacéuticos</v>
          </cell>
          <cell r="B17">
            <v>12000</v>
          </cell>
          <cell r="C17">
            <v>12000</v>
          </cell>
          <cell r="D17">
            <v>4228.7</v>
          </cell>
          <cell r="E17">
            <v>4228.7</v>
          </cell>
          <cell r="F17">
            <v>4228.7</v>
          </cell>
          <cell r="G17">
            <v>4228.7</v>
          </cell>
        </row>
        <row r="18">
          <cell r="A18" t="str">
            <v>Medicinas y productos farmacéuticos</v>
          </cell>
          <cell r="B18">
            <v>12000</v>
          </cell>
          <cell r="C18">
            <v>12000</v>
          </cell>
          <cell r="D18">
            <v>4228.7</v>
          </cell>
          <cell r="E18">
            <v>4228.7</v>
          </cell>
          <cell r="F18">
            <v>4228.7</v>
          </cell>
          <cell r="G18">
            <v>4228.7</v>
          </cell>
        </row>
        <row r="19">
          <cell r="A19" t="str">
            <v>Materiales, accesorios y suministros médicos</v>
          </cell>
          <cell r="B19">
            <v>12000</v>
          </cell>
          <cell r="C19">
            <v>12000</v>
          </cell>
          <cell r="D19">
            <v>0</v>
          </cell>
          <cell r="E19">
            <v>0</v>
          </cell>
          <cell r="F19">
            <v>0</v>
          </cell>
          <cell r="G19">
            <v>0</v>
          </cell>
        </row>
        <row r="20">
          <cell r="A20" t="str">
            <v>Materiales, accesorios y suministros médicos</v>
          </cell>
          <cell r="B20">
            <v>12000</v>
          </cell>
          <cell r="C20">
            <v>12000</v>
          </cell>
          <cell r="D20">
            <v>0</v>
          </cell>
          <cell r="E20">
            <v>0</v>
          </cell>
          <cell r="F20">
            <v>0</v>
          </cell>
          <cell r="G20">
            <v>0</v>
          </cell>
        </row>
        <row r="21">
          <cell r="A21" t="str">
            <v>Otros productos químicos</v>
          </cell>
          <cell r="B21">
            <v>11000</v>
          </cell>
          <cell r="C21">
            <v>11000</v>
          </cell>
          <cell r="D21">
            <v>0</v>
          </cell>
          <cell r="E21">
            <v>0</v>
          </cell>
          <cell r="F21">
            <v>0</v>
          </cell>
          <cell r="G21">
            <v>0</v>
          </cell>
        </row>
        <row r="22">
          <cell r="A22" t="str">
            <v>Otros productos químicos</v>
          </cell>
          <cell r="B22">
            <v>11000</v>
          </cell>
          <cell r="C22">
            <v>11000</v>
          </cell>
          <cell r="D22">
            <v>0</v>
          </cell>
          <cell r="E22">
            <v>0</v>
          </cell>
          <cell r="F22">
            <v>0</v>
          </cell>
          <cell r="G22">
            <v>0</v>
          </cell>
        </row>
        <row r="23">
          <cell r="A23" t="str">
            <v>COMBUSTIBLES, LUBRICANTES Y ADITIVOS</v>
          </cell>
          <cell r="B23">
            <v>30000</v>
          </cell>
          <cell r="C23">
            <v>30000</v>
          </cell>
          <cell r="D23">
            <v>21014.6</v>
          </cell>
          <cell r="E23">
            <v>21014.59</v>
          </cell>
          <cell r="F23">
            <v>21014.59</v>
          </cell>
          <cell r="G23">
            <v>21014.52</v>
          </cell>
        </row>
        <row r="24">
          <cell r="A24" t="str">
            <v>Combustibles, lubricantes y aditivos</v>
          </cell>
          <cell r="B24">
            <v>30000</v>
          </cell>
          <cell r="C24">
            <v>30000</v>
          </cell>
          <cell r="D24">
            <v>21014.6</v>
          </cell>
          <cell r="E24">
            <v>21014.59</v>
          </cell>
          <cell r="F24">
            <v>21014.59</v>
          </cell>
          <cell r="G24">
            <v>21014.52</v>
          </cell>
        </row>
        <row r="25">
          <cell r="A25" t="str">
            <v>Combustibles, lubricantes y aditivos</v>
          </cell>
          <cell r="B25">
            <v>30000</v>
          </cell>
          <cell r="C25">
            <v>30000</v>
          </cell>
          <cell r="D25">
            <v>21014.6</v>
          </cell>
          <cell r="E25">
            <v>21014.59</v>
          </cell>
          <cell r="F25">
            <v>21014.59</v>
          </cell>
          <cell r="G25">
            <v>21014.52</v>
          </cell>
        </row>
        <row r="26">
          <cell r="A26" t="str">
            <v>VESTUARIO, BLANCOS, PRENDAS DE PROTEC</v>
          </cell>
          <cell r="B26">
            <v>10000</v>
          </cell>
          <cell r="C26">
            <v>10000</v>
          </cell>
          <cell r="D26">
            <v>0</v>
          </cell>
          <cell r="E26">
            <v>0</v>
          </cell>
          <cell r="F26">
            <v>0</v>
          </cell>
          <cell r="G26">
            <v>0</v>
          </cell>
        </row>
        <row r="27">
          <cell r="A27" t="str">
            <v>Prendas de seguridad y protección personal</v>
          </cell>
          <cell r="B27">
            <v>10000</v>
          </cell>
          <cell r="C27">
            <v>10000</v>
          </cell>
          <cell r="D27">
            <v>0</v>
          </cell>
          <cell r="E27">
            <v>0</v>
          </cell>
          <cell r="F27">
            <v>0</v>
          </cell>
          <cell r="G27">
            <v>0</v>
          </cell>
        </row>
        <row r="28">
          <cell r="A28" t="str">
            <v>Prendas de seguridad y protección personal</v>
          </cell>
          <cell r="B28">
            <v>10000</v>
          </cell>
          <cell r="C28">
            <v>10000</v>
          </cell>
          <cell r="D28">
            <v>0</v>
          </cell>
          <cell r="E28">
            <v>0</v>
          </cell>
          <cell r="F28">
            <v>0</v>
          </cell>
          <cell r="G28">
            <v>0</v>
          </cell>
        </row>
        <row r="29">
          <cell r="A29" t="str">
            <v>HERRAMIENTAS, REFACCIONES Y ACCESORIO</v>
          </cell>
          <cell r="B29">
            <v>53000</v>
          </cell>
          <cell r="C29">
            <v>53000</v>
          </cell>
          <cell r="D29">
            <v>27730.71</v>
          </cell>
          <cell r="E29">
            <v>27730.71</v>
          </cell>
          <cell r="F29">
            <v>27730.71</v>
          </cell>
          <cell r="G29">
            <v>27730.720000000001</v>
          </cell>
        </row>
        <row r="30">
          <cell r="A30" t="str">
            <v>Herramientas menores</v>
          </cell>
          <cell r="B30">
            <v>6000</v>
          </cell>
          <cell r="C30">
            <v>6000</v>
          </cell>
          <cell r="D30">
            <v>0</v>
          </cell>
          <cell r="E30">
            <v>0</v>
          </cell>
          <cell r="F30">
            <v>0</v>
          </cell>
          <cell r="G30">
            <v>0</v>
          </cell>
        </row>
        <row r="31">
          <cell r="A31" t="str">
            <v>Herramientas menores</v>
          </cell>
          <cell r="B31">
            <v>6000</v>
          </cell>
          <cell r="C31">
            <v>6000</v>
          </cell>
          <cell r="D31">
            <v>0</v>
          </cell>
          <cell r="E31">
            <v>0</v>
          </cell>
          <cell r="F31">
            <v>0</v>
          </cell>
          <cell r="G31">
            <v>0</v>
          </cell>
        </row>
        <row r="32">
          <cell r="A32" t="str">
            <v>Refacciones y accesorios menores de edificios</v>
          </cell>
          <cell r="B32">
            <v>12000</v>
          </cell>
          <cell r="C32">
            <v>12000</v>
          </cell>
          <cell r="D32">
            <v>3634.28</v>
          </cell>
          <cell r="E32">
            <v>3634.28</v>
          </cell>
          <cell r="F32">
            <v>3634.28</v>
          </cell>
          <cell r="G32">
            <v>3634.28</v>
          </cell>
        </row>
        <row r="33">
          <cell r="A33" t="str">
            <v>Refacciones y accesorios menores de edificios</v>
          </cell>
          <cell r="B33">
            <v>12000</v>
          </cell>
          <cell r="C33">
            <v>12000</v>
          </cell>
          <cell r="D33">
            <v>3634.28</v>
          </cell>
          <cell r="E33">
            <v>3634.28</v>
          </cell>
          <cell r="F33">
            <v>3634.28</v>
          </cell>
          <cell r="G33">
            <v>3634.28</v>
          </cell>
        </row>
        <row r="34">
          <cell r="A34" t="str">
            <v>Refacciones y accesorios menores de equipo de c</v>
          </cell>
          <cell r="B34">
            <v>15000</v>
          </cell>
          <cell r="C34">
            <v>23333.3</v>
          </cell>
          <cell r="D34">
            <v>23360.3</v>
          </cell>
          <cell r="E34">
            <v>23360.3</v>
          </cell>
          <cell r="F34">
            <v>23360.3</v>
          </cell>
          <cell r="G34">
            <v>23360.31</v>
          </cell>
        </row>
        <row r="35">
          <cell r="A35" t="str">
            <v>Refacciones y accesorios menores de equipo de c</v>
          </cell>
          <cell r="B35">
            <v>15000</v>
          </cell>
          <cell r="C35">
            <v>23333.3</v>
          </cell>
          <cell r="D35">
            <v>23360.3</v>
          </cell>
          <cell r="E35">
            <v>23360.3</v>
          </cell>
          <cell r="F35">
            <v>23360.3</v>
          </cell>
          <cell r="G35">
            <v>23360.31</v>
          </cell>
        </row>
      </sheetData>
      <sheetData sheetId="4"/>
      <sheetData sheetId="5">
        <row r="2">
          <cell r="A2" t="str">
            <v>Refacciones y accesorios menores de equipo de tr</v>
          </cell>
          <cell r="B2">
            <v>20000</v>
          </cell>
          <cell r="C2">
            <v>11666.7</v>
          </cell>
          <cell r="D2">
            <v>736.13</v>
          </cell>
          <cell r="E2">
            <v>736.13</v>
          </cell>
          <cell r="F2">
            <v>736.13</v>
          </cell>
          <cell r="G2">
            <v>736.13</v>
          </cell>
        </row>
        <row r="3">
          <cell r="A3" t="str">
            <v>Refacciones y accesorios menores de equipo de tr</v>
          </cell>
          <cell r="B3">
            <v>20000</v>
          </cell>
          <cell r="C3">
            <v>11666.7</v>
          </cell>
          <cell r="D3">
            <v>736.13</v>
          </cell>
          <cell r="E3">
            <v>736.13</v>
          </cell>
          <cell r="F3">
            <v>736.13</v>
          </cell>
          <cell r="G3">
            <v>736.13</v>
          </cell>
        </row>
        <row r="4">
          <cell r="A4" t="str">
            <v>SERVICIOS GENERALES</v>
          </cell>
          <cell r="B4">
            <v>6337120</v>
          </cell>
          <cell r="C4">
            <v>3864620.1</v>
          </cell>
          <cell r="D4">
            <v>1246367.3799999999</v>
          </cell>
          <cell r="E4">
            <v>1246367.3799999999</v>
          </cell>
          <cell r="F4">
            <v>1246367.3799999999</v>
          </cell>
          <cell r="G4">
            <v>1219923.94</v>
          </cell>
        </row>
        <row r="5">
          <cell r="A5" t="str">
            <v>SERVICIOS BÁSICOS</v>
          </cell>
          <cell r="B5">
            <v>104584</v>
          </cell>
          <cell r="C5">
            <v>106667.3</v>
          </cell>
          <cell r="D5">
            <v>84976.98</v>
          </cell>
          <cell r="E5">
            <v>84976.98</v>
          </cell>
          <cell r="F5">
            <v>84976.98</v>
          </cell>
          <cell r="G5">
            <v>84976.98</v>
          </cell>
        </row>
        <row r="6">
          <cell r="A6" t="str">
            <v>Energía eléctrica</v>
          </cell>
          <cell r="B6">
            <v>30600</v>
          </cell>
          <cell r="C6">
            <v>30600</v>
          </cell>
          <cell r="D6">
            <v>18116</v>
          </cell>
          <cell r="E6">
            <v>18116</v>
          </cell>
          <cell r="F6">
            <v>18116</v>
          </cell>
          <cell r="G6">
            <v>18116</v>
          </cell>
        </row>
        <row r="7">
          <cell r="A7" t="str">
            <v>Energía eléctrica</v>
          </cell>
          <cell r="B7">
            <v>30600</v>
          </cell>
          <cell r="C7">
            <v>30600</v>
          </cell>
          <cell r="D7">
            <v>18116</v>
          </cell>
          <cell r="E7">
            <v>18116</v>
          </cell>
          <cell r="F7">
            <v>18116</v>
          </cell>
          <cell r="G7">
            <v>18116</v>
          </cell>
        </row>
        <row r="8">
          <cell r="A8" t="str">
            <v>Agua</v>
          </cell>
          <cell r="B8">
            <v>22600</v>
          </cell>
          <cell r="C8">
            <v>22600</v>
          </cell>
          <cell r="D8">
            <v>17737</v>
          </cell>
          <cell r="E8">
            <v>17737</v>
          </cell>
          <cell r="F8">
            <v>17737</v>
          </cell>
          <cell r="G8">
            <v>17737</v>
          </cell>
        </row>
        <row r="9">
          <cell r="A9" t="str">
            <v>Agua</v>
          </cell>
          <cell r="B9">
            <v>22600</v>
          </cell>
          <cell r="C9">
            <v>22600</v>
          </cell>
          <cell r="D9">
            <v>17737</v>
          </cell>
          <cell r="E9">
            <v>17737</v>
          </cell>
          <cell r="F9">
            <v>17737</v>
          </cell>
          <cell r="G9">
            <v>17737</v>
          </cell>
        </row>
        <row r="10">
          <cell r="A10" t="str">
            <v>Telefonía tradicional</v>
          </cell>
          <cell r="B10">
            <v>51384</v>
          </cell>
          <cell r="C10">
            <v>47217.3</v>
          </cell>
          <cell r="D10">
            <v>42100</v>
          </cell>
          <cell r="E10">
            <v>42100</v>
          </cell>
          <cell r="F10">
            <v>42100</v>
          </cell>
          <cell r="G10">
            <v>42100</v>
          </cell>
        </row>
        <row r="11">
          <cell r="A11" t="str">
            <v>Telefonía tradicional</v>
          </cell>
          <cell r="B11">
            <v>51384</v>
          </cell>
          <cell r="C11">
            <v>47217.3</v>
          </cell>
          <cell r="D11">
            <v>42100</v>
          </cell>
          <cell r="E11">
            <v>42100</v>
          </cell>
          <cell r="F11">
            <v>42100</v>
          </cell>
          <cell r="G11">
            <v>42100</v>
          </cell>
        </row>
        <row r="12">
          <cell r="A12" t="str">
            <v>Servicios de telecomunicaciones y satélites</v>
          </cell>
          <cell r="B12">
            <v>0</v>
          </cell>
          <cell r="C12">
            <v>5416.7</v>
          </cell>
          <cell r="D12">
            <v>6469.7</v>
          </cell>
          <cell r="E12">
            <v>6469.7</v>
          </cell>
          <cell r="F12">
            <v>6469.7</v>
          </cell>
          <cell r="G12">
            <v>6469.7</v>
          </cell>
        </row>
        <row r="13">
          <cell r="A13" t="str">
            <v>Servicios de telecomunicaciones y satélites</v>
          </cell>
          <cell r="B13">
            <v>0</v>
          </cell>
          <cell r="C13">
            <v>5416.7</v>
          </cell>
          <cell r="D13">
            <v>6469.7</v>
          </cell>
          <cell r="E13">
            <v>6469.7</v>
          </cell>
          <cell r="F13">
            <v>6469.7</v>
          </cell>
          <cell r="G13">
            <v>6469.7</v>
          </cell>
        </row>
        <row r="14">
          <cell r="A14" t="str">
            <v>Servicios postales y telegráficos</v>
          </cell>
          <cell r="B14">
            <v>0</v>
          </cell>
          <cell r="C14">
            <v>833.3</v>
          </cell>
          <cell r="D14">
            <v>554.28</v>
          </cell>
          <cell r="E14">
            <v>554.28</v>
          </cell>
          <cell r="F14">
            <v>554.28</v>
          </cell>
          <cell r="G14">
            <v>554.28</v>
          </cell>
        </row>
        <row r="15">
          <cell r="A15" t="str">
            <v>Servicios postales y telegráficos</v>
          </cell>
          <cell r="B15">
            <v>0</v>
          </cell>
          <cell r="C15">
            <v>833.3</v>
          </cell>
          <cell r="D15">
            <v>554.28</v>
          </cell>
          <cell r="E15">
            <v>554.28</v>
          </cell>
          <cell r="F15">
            <v>554.28</v>
          </cell>
          <cell r="G15">
            <v>554.28</v>
          </cell>
        </row>
        <row r="16">
          <cell r="A16" t="str">
            <v>SERVICIOS DE ARRENDAMIENTO</v>
          </cell>
          <cell r="B16">
            <v>40000</v>
          </cell>
          <cell r="C16">
            <v>27500</v>
          </cell>
          <cell r="D16">
            <v>0</v>
          </cell>
          <cell r="E16">
            <v>0</v>
          </cell>
          <cell r="F16">
            <v>0</v>
          </cell>
          <cell r="G16">
            <v>0</v>
          </cell>
        </row>
        <row r="17">
          <cell r="A17" t="str">
            <v>Arrendamiento de terrenos</v>
          </cell>
          <cell r="B17">
            <v>25000</v>
          </cell>
          <cell r="C17">
            <v>12500</v>
          </cell>
          <cell r="D17">
            <v>0</v>
          </cell>
          <cell r="E17">
            <v>0</v>
          </cell>
          <cell r="F17">
            <v>0</v>
          </cell>
          <cell r="G17">
            <v>0</v>
          </cell>
        </row>
        <row r="18">
          <cell r="A18" t="str">
            <v>Arrendamiento de terrenos</v>
          </cell>
          <cell r="B18">
            <v>25000</v>
          </cell>
          <cell r="C18">
            <v>12500</v>
          </cell>
          <cell r="D18">
            <v>0</v>
          </cell>
          <cell r="E18">
            <v>0</v>
          </cell>
          <cell r="F18">
            <v>0</v>
          </cell>
          <cell r="G18">
            <v>0</v>
          </cell>
        </row>
        <row r="19">
          <cell r="A19" t="str">
            <v>Arrendamiento de mobiliario y equipo de administr</v>
          </cell>
          <cell r="B19">
            <v>15000</v>
          </cell>
          <cell r="C19">
            <v>15000</v>
          </cell>
          <cell r="D19">
            <v>0</v>
          </cell>
          <cell r="E19">
            <v>0</v>
          </cell>
          <cell r="F19">
            <v>0</v>
          </cell>
          <cell r="G19">
            <v>0</v>
          </cell>
        </row>
        <row r="20">
          <cell r="A20" t="str">
            <v>Arrendamiento de mobiliario y equipo de administr</v>
          </cell>
          <cell r="B20">
            <v>15000</v>
          </cell>
          <cell r="C20">
            <v>15000</v>
          </cell>
          <cell r="D20">
            <v>0</v>
          </cell>
          <cell r="E20">
            <v>0</v>
          </cell>
          <cell r="F20">
            <v>0</v>
          </cell>
          <cell r="G20">
            <v>0</v>
          </cell>
        </row>
        <row r="21">
          <cell r="A21" t="str">
            <v>SERVICIOS PROFESIONALES, CIENTÍFICOS, TÉ</v>
          </cell>
          <cell r="B21">
            <v>3795400</v>
          </cell>
          <cell r="C21">
            <v>2206325.1</v>
          </cell>
          <cell r="D21">
            <v>855924.75</v>
          </cell>
          <cell r="E21">
            <v>855924.75</v>
          </cell>
          <cell r="F21">
            <v>855924.75</v>
          </cell>
          <cell r="G21">
            <v>829481.31</v>
          </cell>
        </row>
        <row r="22">
          <cell r="A22" t="str">
            <v>Servicios legales, de contabilidad, auditoría y relac</v>
          </cell>
          <cell r="B22">
            <v>200000</v>
          </cell>
          <cell r="C22">
            <v>1233333.3</v>
          </cell>
          <cell r="D22">
            <v>736970.36</v>
          </cell>
          <cell r="E22">
            <v>736970.36</v>
          </cell>
          <cell r="F22">
            <v>736970.36</v>
          </cell>
          <cell r="G22">
            <v>708927.56</v>
          </cell>
        </row>
        <row r="23">
          <cell r="A23" t="str">
            <v>Servicios legales, de contabilidad, auditoría y relac</v>
          </cell>
          <cell r="B23">
            <v>200000</v>
          </cell>
          <cell r="C23">
            <v>1233333.3</v>
          </cell>
          <cell r="D23">
            <v>736970.36</v>
          </cell>
          <cell r="E23">
            <v>736970.36</v>
          </cell>
          <cell r="F23">
            <v>736970.36</v>
          </cell>
          <cell r="G23">
            <v>708927.56</v>
          </cell>
        </row>
        <row r="24">
          <cell r="A24" t="str">
            <v>Servicios de diseño, arquitectura, ingeniería y activ</v>
          </cell>
          <cell r="B24">
            <v>100000</v>
          </cell>
          <cell r="C24">
            <v>50000</v>
          </cell>
          <cell r="D24">
            <v>37700</v>
          </cell>
          <cell r="E24">
            <v>37700</v>
          </cell>
          <cell r="F24">
            <v>37700</v>
          </cell>
          <cell r="G24">
            <v>37700</v>
          </cell>
        </row>
        <row r="25">
          <cell r="A25" t="str">
            <v>Servicios de diseño, arquitectura, ingeniería y activ</v>
          </cell>
          <cell r="B25">
            <v>100000</v>
          </cell>
          <cell r="C25">
            <v>50000</v>
          </cell>
          <cell r="D25">
            <v>37700</v>
          </cell>
          <cell r="E25">
            <v>37700</v>
          </cell>
          <cell r="F25">
            <v>37700</v>
          </cell>
          <cell r="G25">
            <v>37700</v>
          </cell>
        </row>
        <row r="26">
          <cell r="A26" t="str">
            <v>Servicios de consultoría administrativa, procesos,</v>
          </cell>
          <cell r="B26">
            <v>500000</v>
          </cell>
          <cell r="C26">
            <v>91666.7</v>
          </cell>
          <cell r="D26">
            <v>0</v>
          </cell>
          <cell r="E26">
            <v>0</v>
          </cell>
          <cell r="F26">
            <v>0</v>
          </cell>
          <cell r="G26">
            <v>0</v>
          </cell>
        </row>
        <row r="27">
          <cell r="A27" t="str">
            <v>Servicios de consultoría administrativa, procesos,</v>
          </cell>
          <cell r="B27">
            <v>500000</v>
          </cell>
          <cell r="C27">
            <v>91666.7</v>
          </cell>
          <cell r="D27">
            <v>0</v>
          </cell>
          <cell r="E27">
            <v>0</v>
          </cell>
          <cell r="F27">
            <v>0</v>
          </cell>
          <cell r="G27">
            <v>0</v>
          </cell>
        </row>
        <row r="28">
          <cell r="A28" t="str">
            <v>Servicios de capacitación</v>
          </cell>
          <cell r="B28">
            <v>50000</v>
          </cell>
          <cell r="C28">
            <v>50000</v>
          </cell>
          <cell r="D28">
            <v>10943.41</v>
          </cell>
          <cell r="E28">
            <v>10943.41</v>
          </cell>
          <cell r="F28">
            <v>10943.41</v>
          </cell>
          <cell r="G28">
            <v>9433.9699999999993</v>
          </cell>
        </row>
        <row r="29">
          <cell r="A29" t="str">
            <v>Servicios de capacitación</v>
          </cell>
          <cell r="B29">
            <v>50000</v>
          </cell>
          <cell r="C29">
            <v>50000</v>
          </cell>
          <cell r="D29">
            <v>10943.41</v>
          </cell>
          <cell r="E29">
            <v>10943.41</v>
          </cell>
          <cell r="F29">
            <v>10943.41</v>
          </cell>
          <cell r="G29">
            <v>9433.9699999999993</v>
          </cell>
        </row>
        <row r="30">
          <cell r="A30" t="str">
            <v>Servicios de investigación científica y desarrollo</v>
          </cell>
          <cell r="B30">
            <v>200000</v>
          </cell>
          <cell r="C30">
            <v>58333.4</v>
          </cell>
          <cell r="D30">
            <v>0</v>
          </cell>
          <cell r="E30">
            <v>0</v>
          </cell>
          <cell r="F30">
            <v>0</v>
          </cell>
          <cell r="G30">
            <v>0</v>
          </cell>
        </row>
        <row r="31">
          <cell r="A31" t="str">
            <v>Servicios de investigación científica y desarrollo</v>
          </cell>
          <cell r="B31">
            <v>200000</v>
          </cell>
          <cell r="C31">
            <v>58333.4</v>
          </cell>
          <cell r="D31">
            <v>0</v>
          </cell>
          <cell r="E31">
            <v>0</v>
          </cell>
          <cell r="F31">
            <v>0</v>
          </cell>
          <cell r="G31">
            <v>0</v>
          </cell>
        </row>
        <row r="32">
          <cell r="A32" t="str">
            <v>Servicios de apoyo administrativo, traducción, foto</v>
          </cell>
          <cell r="B32">
            <v>200000</v>
          </cell>
          <cell r="C32">
            <v>94258.4</v>
          </cell>
          <cell r="D32">
            <v>65211.02</v>
          </cell>
          <cell r="E32">
            <v>65211.02</v>
          </cell>
          <cell r="F32">
            <v>65211.02</v>
          </cell>
          <cell r="G32">
            <v>68319.820000000007</v>
          </cell>
        </row>
        <row r="33">
          <cell r="A33" t="str">
            <v>Servicios de apoyo administrativo, fotocopiado e i</v>
          </cell>
          <cell r="B33">
            <v>200000</v>
          </cell>
          <cell r="C33">
            <v>94258.4</v>
          </cell>
          <cell r="D33">
            <v>65211.02</v>
          </cell>
          <cell r="E33">
            <v>65211.02</v>
          </cell>
          <cell r="F33">
            <v>65211.02</v>
          </cell>
          <cell r="G33">
            <v>68319.820000000007</v>
          </cell>
        </row>
        <row r="34">
          <cell r="A34" t="str">
            <v>Servicios de vigilancia</v>
          </cell>
          <cell r="B34">
            <v>5400</v>
          </cell>
          <cell r="C34">
            <v>5400</v>
          </cell>
          <cell r="D34">
            <v>5099.96</v>
          </cell>
          <cell r="E34">
            <v>5099.96</v>
          </cell>
          <cell r="F34">
            <v>5099.96</v>
          </cell>
          <cell r="G34">
            <v>5099.96</v>
          </cell>
        </row>
        <row r="35">
          <cell r="A35" t="str">
            <v>Servicios de vigilancia</v>
          </cell>
          <cell r="B35">
            <v>5400</v>
          </cell>
          <cell r="C35">
            <v>5400</v>
          </cell>
          <cell r="D35">
            <v>5099.96</v>
          </cell>
          <cell r="E35">
            <v>5099.96</v>
          </cell>
          <cell r="F35">
            <v>5099.96</v>
          </cell>
          <cell r="G35">
            <v>5099.96</v>
          </cell>
        </row>
      </sheetData>
      <sheetData sheetId="6"/>
      <sheetData sheetId="7">
        <row r="2">
          <cell r="A2" t="str">
            <v>Servicios profesionales, científicos y técnicos integ</v>
          </cell>
          <cell r="B2">
            <v>2540000</v>
          </cell>
          <cell r="C2">
            <v>623333.30000000005</v>
          </cell>
          <cell r="D2">
            <v>0</v>
          </cell>
          <cell r="E2">
            <v>0</v>
          </cell>
          <cell r="F2">
            <v>0</v>
          </cell>
          <cell r="G2">
            <v>0</v>
          </cell>
        </row>
        <row r="3">
          <cell r="A3" t="str">
            <v>Servicios profesionales, científicos y técnicos integ</v>
          </cell>
          <cell r="B3">
            <v>2540000</v>
          </cell>
          <cell r="C3">
            <v>623333.30000000005</v>
          </cell>
          <cell r="D3">
            <v>0</v>
          </cell>
          <cell r="E3">
            <v>0</v>
          </cell>
          <cell r="F3">
            <v>0</v>
          </cell>
          <cell r="G3">
            <v>0</v>
          </cell>
        </row>
        <row r="4">
          <cell r="A4" t="str">
            <v>SERVICIOS FINANCIEROS, BANCARIOS Y COM</v>
          </cell>
          <cell r="B4">
            <v>35400</v>
          </cell>
          <cell r="C4">
            <v>35400</v>
          </cell>
          <cell r="D4">
            <v>25650.61</v>
          </cell>
          <cell r="E4">
            <v>25650.61</v>
          </cell>
          <cell r="F4">
            <v>25650.61</v>
          </cell>
          <cell r="G4">
            <v>25650.61</v>
          </cell>
        </row>
        <row r="5">
          <cell r="A5" t="str">
            <v>Servicios financieros y bancarios</v>
          </cell>
          <cell r="B5">
            <v>20400</v>
          </cell>
          <cell r="C5">
            <v>20400</v>
          </cell>
          <cell r="D5">
            <v>12824.03</v>
          </cell>
          <cell r="E5">
            <v>12824.03</v>
          </cell>
          <cell r="F5">
            <v>12824.03</v>
          </cell>
          <cell r="G5">
            <v>12824.03</v>
          </cell>
        </row>
        <row r="6">
          <cell r="A6" t="str">
            <v>Servicios financieros y bancarios</v>
          </cell>
          <cell r="B6">
            <v>20400</v>
          </cell>
          <cell r="C6">
            <v>20400</v>
          </cell>
          <cell r="D6">
            <v>12824.03</v>
          </cell>
          <cell r="E6">
            <v>12824.03</v>
          </cell>
          <cell r="F6">
            <v>12824.03</v>
          </cell>
          <cell r="G6">
            <v>12824.03</v>
          </cell>
        </row>
        <row r="7">
          <cell r="A7" t="str">
            <v>Seguro de bienes patrimoniales</v>
          </cell>
          <cell r="B7">
            <v>15000</v>
          </cell>
          <cell r="C7">
            <v>15000</v>
          </cell>
          <cell r="D7">
            <v>12826.58</v>
          </cell>
          <cell r="E7">
            <v>12826.58</v>
          </cell>
          <cell r="F7">
            <v>12826.58</v>
          </cell>
          <cell r="G7">
            <v>12826.58</v>
          </cell>
        </row>
        <row r="8">
          <cell r="A8" t="str">
            <v>Seguro de bienes patrimoniales</v>
          </cell>
          <cell r="B8">
            <v>15000</v>
          </cell>
          <cell r="C8">
            <v>15000</v>
          </cell>
          <cell r="D8">
            <v>12826.58</v>
          </cell>
          <cell r="E8">
            <v>12826.58</v>
          </cell>
          <cell r="F8">
            <v>12826.58</v>
          </cell>
          <cell r="G8">
            <v>12826.58</v>
          </cell>
        </row>
        <row r="9">
          <cell r="A9" t="str">
            <v>SERVICIOS DE INSTALACIÓN, REPARACIÓN, M</v>
          </cell>
          <cell r="B9">
            <v>143500</v>
          </cell>
          <cell r="C9">
            <v>149750</v>
          </cell>
          <cell r="D9">
            <v>37929.040000000001</v>
          </cell>
          <cell r="E9">
            <v>37929.040000000001</v>
          </cell>
          <cell r="F9">
            <v>37929.040000000001</v>
          </cell>
          <cell r="G9">
            <v>37929.040000000001</v>
          </cell>
        </row>
        <row r="10">
          <cell r="A10" t="str">
            <v>Conservación y mantenimiento menor de inmueble</v>
          </cell>
          <cell r="B10">
            <v>50000</v>
          </cell>
          <cell r="C10">
            <v>50000</v>
          </cell>
          <cell r="D10">
            <v>8377.83</v>
          </cell>
          <cell r="E10">
            <v>8377.83</v>
          </cell>
          <cell r="F10">
            <v>8377.83</v>
          </cell>
          <cell r="G10">
            <v>8377.83</v>
          </cell>
        </row>
        <row r="11">
          <cell r="A11" t="str">
            <v>Conservación y mantenimiento menor de inmueble</v>
          </cell>
          <cell r="B11">
            <v>50000</v>
          </cell>
          <cell r="C11">
            <v>50000</v>
          </cell>
          <cell r="D11">
            <v>8377.83</v>
          </cell>
          <cell r="E11">
            <v>8377.83</v>
          </cell>
          <cell r="F11">
            <v>8377.83</v>
          </cell>
          <cell r="G11">
            <v>8377.83</v>
          </cell>
        </row>
        <row r="12">
          <cell r="A12" t="str">
            <v>Instalación, reparación y mantenimiento de mobilia</v>
          </cell>
          <cell r="B12">
            <v>30000</v>
          </cell>
          <cell r="C12">
            <v>30000</v>
          </cell>
          <cell r="D12">
            <v>6081.21</v>
          </cell>
          <cell r="E12">
            <v>6081.21</v>
          </cell>
          <cell r="F12">
            <v>6081.21</v>
          </cell>
          <cell r="G12">
            <v>6081.21</v>
          </cell>
        </row>
        <row r="13">
          <cell r="A13" t="str">
            <v>Instalación, reparación y mantenimiento de mobilia</v>
          </cell>
          <cell r="B13">
            <v>30000</v>
          </cell>
          <cell r="C13">
            <v>30000</v>
          </cell>
          <cell r="D13">
            <v>6081.21</v>
          </cell>
          <cell r="E13">
            <v>6081.21</v>
          </cell>
          <cell r="F13">
            <v>6081.21</v>
          </cell>
          <cell r="G13">
            <v>6081.21</v>
          </cell>
        </row>
        <row r="14">
          <cell r="A14" t="str">
            <v>Instalación, reparación y mantenimiento de equipo</v>
          </cell>
          <cell r="B14">
            <v>50000</v>
          </cell>
          <cell r="C14">
            <v>20833.3</v>
          </cell>
          <cell r="D14">
            <v>0</v>
          </cell>
          <cell r="E14">
            <v>0</v>
          </cell>
          <cell r="F14">
            <v>0</v>
          </cell>
          <cell r="G14">
            <v>0</v>
          </cell>
        </row>
        <row r="15">
          <cell r="A15" t="str">
            <v>Instalación, reparación y mantenimiento de equipo</v>
          </cell>
          <cell r="B15">
            <v>50000</v>
          </cell>
          <cell r="C15">
            <v>20833.3</v>
          </cell>
          <cell r="D15">
            <v>0</v>
          </cell>
          <cell r="E15">
            <v>0</v>
          </cell>
          <cell r="F15">
            <v>0</v>
          </cell>
          <cell r="G15">
            <v>0</v>
          </cell>
        </row>
        <row r="16">
          <cell r="A16" t="str">
            <v>Reparación y mantenimiento de equipo de transpo</v>
          </cell>
          <cell r="B16">
            <v>0</v>
          </cell>
          <cell r="C16">
            <v>35416.699999999997</v>
          </cell>
          <cell r="D16">
            <v>19860</v>
          </cell>
          <cell r="E16">
            <v>19860</v>
          </cell>
          <cell r="F16">
            <v>19860</v>
          </cell>
          <cell r="G16">
            <v>19860</v>
          </cell>
        </row>
        <row r="17">
          <cell r="A17" t="str">
            <v>Reparación y mantenimiento de equipo de transpo</v>
          </cell>
          <cell r="B17">
            <v>0</v>
          </cell>
          <cell r="C17">
            <v>35416.699999999997</v>
          </cell>
          <cell r="D17">
            <v>19860</v>
          </cell>
          <cell r="E17">
            <v>19860</v>
          </cell>
          <cell r="F17">
            <v>19860</v>
          </cell>
          <cell r="G17">
            <v>19860</v>
          </cell>
        </row>
        <row r="18">
          <cell r="A18" t="str">
            <v>Servicios de limpieza y manejo de desechos</v>
          </cell>
          <cell r="B18">
            <v>6000</v>
          </cell>
          <cell r="C18">
            <v>6000</v>
          </cell>
          <cell r="D18">
            <v>130</v>
          </cell>
          <cell r="E18">
            <v>130</v>
          </cell>
          <cell r="F18">
            <v>130</v>
          </cell>
          <cell r="G18">
            <v>130</v>
          </cell>
        </row>
        <row r="19">
          <cell r="A19" t="str">
            <v>Servicios de limpieza y manejo de desechos</v>
          </cell>
          <cell r="B19">
            <v>6000</v>
          </cell>
          <cell r="C19">
            <v>6000</v>
          </cell>
          <cell r="D19">
            <v>130</v>
          </cell>
          <cell r="E19">
            <v>130</v>
          </cell>
          <cell r="F19">
            <v>130</v>
          </cell>
          <cell r="G19">
            <v>130</v>
          </cell>
        </row>
        <row r="20">
          <cell r="A20" t="str">
            <v>Servicios de jardinería y fumigación</v>
          </cell>
          <cell r="B20">
            <v>7500</v>
          </cell>
          <cell r="C20">
            <v>7500</v>
          </cell>
          <cell r="D20">
            <v>3480</v>
          </cell>
          <cell r="E20">
            <v>3480</v>
          </cell>
          <cell r="F20">
            <v>3480</v>
          </cell>
          <cell r="G20">
            <v>3480</v>
          </cell>
        </row>
        <row r="21">
          <cell r="A21" t="str">
            <v>Servicios de jardinería y fumigación</v>
          </cell>
          <cell r="B21">
            <v>7500</v>
          </cell>
          <cell r="C21">
            <v>7500</v>
          </cell>
          <cell r="D21">
            <v>3480</v>
          </cell>
          <cell r="E21">
            <v>3480</v>
          </cell>
          <cell r="F21">
            <v>3480</v>
          </cell>
          <cell r="G21">
            <v>3480</v>
          </cell>
        </row>
        <row r="22">
          <cell r="A22" t="str">
            <v>SERVICIOS DE TRASLADOS Y VIÁTICOS</v>
          </cell>
          <cell r="B22">
            <v>140000</v>
          </cell>
          <cell r="C22">
            <v>81666.7</v>
          </cell>
          <cell r="D22">
            <v>20398</v>
          </cell>
          <cell r="E22">
            <v>20398</v>
          </cell>
          <cell r="F22">
            <v>20398</v>
          </cell>
          <cell r="G22">
            <v>20398</v>
          </cell>
        </row>
        <row r="23">
          <cell r="A23" t="str">
            <v>Pasajes aéreos</v>
          </cell>
          <cell r="B23">
            <v>70000</v>
          </cell>
          <cell r="C23">
            <v>28333.3</v>
          </cell>
          <cell r="D23">
            <v>14968</v>
          </cell>
          <cell r="E23">
            <v>14968</v>
          </cell>
          <cell r="F23">
            <v>14968</v>
          </cell>
          <cell r="G23">
            <v>14968</v>
          </cell>
        </row>
        <row r="24">
          <cell r="A24" t="str">
            <v>Pasajes aéreos</v>
          </cell>
          <cell r="B24">
            <v>70000</v>
          </cell>
          <cell r="C24">
            <v>28333.3</v>
          </cell>
          <cell r="D24">
            <v>14968</v>
          </cell>
          <cell r="E24">
            <v>14968</v>
          </cell>
          <cell r="F24">
            <v>14968</v>
          </cell>
          <cell r="G24">
            <v>14968</v>
          </cell>
        </row>
        <row r="25">
          <cell r="A25" t="str">
            <v>Pasajes terrestres</v>
          </cell>
          <cell r="B25">
            <v>15000</v>
          </cell>
          <cell r="C25">
            <v>15000</v>
          </cell>
          <cell r="D25">
            <v>0</v>
          </cell>
          <cell r="E25">
            <v>0</v>
          </cell>
          <cell r="F25">
            <v>0</v>
          </cell>
          <cell r="G25">
            <v>0</v>
          </cell>
        </row>
        <row r="26">
          <cell r="A26" t="str">
            <v>Pasajes terrestres</v>
          </cell>
          <cell r="B26">
            <v>15000</v>
          </cell>
          <cell r="C26">
            <v>15000</v>
          </cell>
          <cell r="D26">
            <v>0</v>
          </cell>
          <cell r="E26">
            <v>0</v>
          </cell>
          <cell r="F26">
            <v>0</v>
          </cell>
          <cell r="G26">
            <v>0</v>
          </cell>
        </row>
        <row r="27">
          <cell r="A27" t="str">
            <v>Viáticos en el país</v>
          </cell>
          <cell r="B27">
            <v>30000</v>
          </cell>
          <cell r="C27">
            <v>13333.4</v>
          </cell>
          <cell r="D27">
            <v>0</v>
          </cell>
          <cell r="E27">
            <v>0</v>
          </cell>
          <cell r="F27">
            <v>0</v>
          </cell>
          <cell r="G27">
            <v>0</v>
          </cell>
        </row>
        <row r="28">
          <cell r="A28" t="str">
            <v>Viáticos en el país</v>
          </cell>
          <cell r="B28">
            <v>30000</v>
          </cell>
          <cell r="C28">
            <v>13333.4</v>
          </cell>
          <cell r="D28">
            <v>0</v>
          </cell>
          <cell r="E28">
            <v>0</v>
          </cell>
          <cell r="F28">
            <v>0</v>
          </cell>
          <cell r="G28">
            <v>0</v>
          </cell>
        </row>
        <row r="29">
          <cell r="A29" t="str">
            <v>Otros servicios de traslado y hospedaje</v>
          </cell>
          <cell r="B29">
            <v>25000</v>
          </cell>
          <cell r="C29">
            <v>25000</v>
          </cell>
          <cell r="D29">
            <v>5430</v>
          </cell>
          <cell r="E29">
            <v>5430</v>
          </cell>
          <cell r="F29">
            <v>5430</v>
          </cell>
          <cell r="G29">
            <v>5430</v>
          </cell>
        </row>
        <row r="30">
          <cell r="A30" t="str">
            <v>Otros servicios de traslado y hospedaje</v>
          </cell>
          <cell r="B30">
            <v>25000</v>
          </cell>
          <cell r="C30">
            <v>25000</v>
          </cell>
          <cell r="D30">
            <v>5430</v>
          </cell>
          <cell r="E30">
            <v>5430</v>
          </cell>
          <cell r="F30">
            <v>5430</v>
          </cell>
          <cell r="G30">
            <v>5430</v>
          </cell>
        </row>
        <row r="31">
          <cell r="A31" t="str">
            <v>SERVICIOS OFICIALES</v>
          </cell>
          <cell r="B31">
            <v>15000</v>
          </cell>
          <cell r="C31">
            <v>15000</v>
          </cell>
          <cell r="D31">
            <v>1737</v>
          </cell>
          <cell r="E31">
            <v>1737</v>
          </cell>
          <cell r="F31">
            <v>1737</v>
          </cell>
          <cell r="G31">
            <v>1737</v>
          </cell>
        </row>
        <row r="32">
          <cell r="A32" t="str">
            <v>Gastos de representación</v>
          </cell>
          <cell r="B32">
            <v>15000</v>
          </cell>
          <cell r="C32">
            <v>15000</v>
          </cell>
          <cell r="D32">
            <v>1737</v>
          </cell>
          <cell r="E32">
            <v>1737</v>
          </cell>
          <cell r="F32">
            <v>1737</v>
          </cell>
          <cell r="G32">
            <v>1737</v>
          </cell>
        </row>
        <row r="33">
          <cell r="A33" t="str">
            <v>Gastos de representación</v>
          </cell>
          <cell r="B33">
            <v>15000</v>
          </cell>
          <cell r="C33">
            <v>15000</v>
          </cell>
          <cell r="D33">
            <v>1737</v>
          </cell>
          <cell r="E33">
            <v>1737</v>
          </cell>
          <cell r="F33">
            <v>1737</v>
          </cell>
          <cell r="G33">
            <v>1737</v>
          </cell>
        </row>
        <row r="34">
          <cell r="A34" t="str">
            <v>OTROS SERVICIOS GENERALES</v>
          </cell>
          <cell r="B34">
            <v>2063236</v>
          </cell>
          <cell r="C34">
            <v>1242311</v>
          </cell>
          <cell r="D34">
            <v>219751</v>
          </cell>
          <cell r="E34">
            <v>219751</v>
          </cell>
          <cell r="F34">
            <v>219751</v>
          </cell>
          <cell r="G34">
            <v>219751</v>
          </cell>
        </row>
        <row r="35">
          <cell r="A35" t="str">
            <v>Impuestos y derechos</v>
          </cell>
          <cell r="B35">
            <v>1804700</v>
          </cell>
          <cell r="C35">
            <v>983775</v>
          </cell>
          <cell r="D35">
            <v>6503</v>
          </cell>
          <cell r="E35">
            <v>6503</v>
          </cell>
          <cell r="F35">
            <v>6503</v>
          </cell>
          <cell r="G35">
            <v>6503</v>
          </cell>
        </row>
      </sheetData>
      <sheetData sheetId="8"/>
      <sheetData sheetId="9">
        <row r="2">
          <cell r="A2" t="str">
            <v>Impuestos y derechos</v>
          </cell>
          <cell r="B2">
            <v>1804700</v>
          </cell>
          <cell r="C2">
            <v>983775</v>
          </cell>
          <cell r="D2">
            <v>6503</v>
          </cell>
          <cell r="E2">
            <v>6503</v>
          </cell>
          <cell r="F2">
            <v>6503</v>
          </cell>
          <cell r="G2">
            <v>6503</v>
          </cell>
        </row>
        <row r="3">
          <cell r="A3" t="str">
            <v>Impuesto sobre nóminas y otros que se deriven de</v>
          </cell>
          <cell r="B3">
            <v>258536</v>
          </cell>
          <cell r="C3">
            <v>258536</v>
          </cell>
          <cell r="D3">
            <v>213248</v>
          </cell>
          <cell r="E3">
            <v>213248</v>
          </cell>
          <cell r="F3">
            <v>213248</v>
          </cell>
          <cell r="G3">
            <v>213248</v>
          </cell>
        </row>
        <row r="4">
          <cell r="A4" t="str">
            <v>Impuesto sobre nóminas y otros que se deriven de</v>
          </cell>
          <cell r="B4">
            <v>258536</v>
          </cell>
          <cell r="C4">
            <v>258536</v>
          </cell>
          <cell r="D4">
            <v>213248</v>
          </cell>
          <cell r="E4">
            <v>213248</v>
          </cell>
          <cell r="F4">
            <v>213248</v>
          </cell>
          <cell r="G4">
            <v>213248</v>
          </cell>
        </row>
        <row r="5">
          <cell r="A5" t="str">
            <v>BIENES MUEBLES, INMUEBLES E INTANG</v>
          </cell>
          <cell r="B5">
            <v>905000</v>
          </cell>
          <cell r="C5">
            <v>455000</v>
          </cell>
          <cell r="D5">
            <v>88632.6</v>
          </cell>
          <cell r="E5">
            <v>88632.6</v>
          </cell>
          <cell r="F5">
            <v>88632.6</v>
          </cell>
          <cell r="G5">
            <v>88632.6</v>
          </cell>
        </row>
        <row r="6">
          <cell r="A6" t="str">
            <v>MOBILIARIO Y EQUIPO DE ADMINISTRACIÓN</v>
          </cell>
          <cell r="B6">
            <v>570000</v>
          </cell>
          <cell r="C6">
            <v>286666.7</v>
          </cell>
          <cell r="D6">
            <v>88632.6</v>
          </cell>
          <cell r="E6">
            <v>88632.6</v>
          </cell>
          <cell r="F6">
            <v>88632.6</v>
          </cell>
          <cell r="G6">
            <v>88632.6</v>
          </cell>
        </row>
        <row r="7">
          <cell r="A7" t="str">
            <v>Muebles de oficina y estantería</v>
          </cell>
          <cell r="B7">
            <v>50000</v>
          </cell>
          <cell r="C7">
            <v>50000</v>
          </cell>
          <cell r="D7">
            <v>5697</v>
          </cell>
          <cell r="E7">
            <v>5697</v>
          </cell>
          <cell r="F7">
            <v>5697</v>
          </cell>
          <cell r="G7">
            <v>5697</v>
          </cell>
        </row>
        <row r="8">
          <cell r="A8" t="str">
            <v>Muebles de oficina y estantería</v>
          </cell>
          <cell r="B8">
            <v>50000</v>
          </cell>
          <cell r="C8">
            <v>50000</v>
          </cell>
          <cell r="D8">
            <v>5697</v>
          </cell>
          <cell r="E8">
            <v>5697</v>
          </cell>
          <cell r="F8">
            <v>5697</v>
          </cell>
          <cell r="G8">
            <v>5697</v>
          </cell>
        </row>
        <row r="9">
          <cell r="A9" t="str">
            <v>Equipo de cómputo y de tecnologías de la informa</v>
          </cell>
          <cell r="B9">
            <v>500000</v>
          </cell>
          <cell r="C9">
            <v>216666.7</v>
          </cell>
          <cell r="D9">
            <v>82935.600000000006</v>
          </cell>
          <cell r="E9">
            <v>82935.600000000006</v>
          </cell>
          <cell r="F9">
            <v>82935.600000000006</v>
          </cell>
          <cell r="G9">
            <v>82935.600000000006</v>
          </cell>
        </row>
        <row r="10">
          <cell r="A10" t="str">
            <v>Equipo de cómputo y de tecnología de la informaci</v>
          </cell>
          <cell r="B10">
            <v>500000</v>
          </cell>
          <cell r="C10">
            <v>216666.7</v>
          </cell>
          <cell r="D10">
            <v>82935.600000000006</v>
          </cell>
          <cell r="E10">
            <v>82935.600000000006</v>
          </cell>
          <cell r="F10">
            <v>82935.600000000006</v>
          </cell>
          <cell r="G10">
            <v>82935.600000000006</v>
          </cell>
        </row>
        <row r="11">
          <cell r="A11" t="str">
            <v>Otros mobiliarios y equipos de administración</v>
          </cell>
          <cell r="B11">
            <v>20000</v>
          </cell>
          <cell r="C11">
            <v>20000</v>
          </cell>
          <cell r="D11">
            <v>0</v>
          </cell>
          <cell r="E11">
            <v>0</v>
          </cell>
          <cell r="F11">
            <v>0</v>
          </cell>
          <cell r="G11">
            <v>0</v>
          </cell>
        </row>
        <row r="12">
          <cell r="A12" t="str">
            <v>Otros mobiliarios y equipos de administración</v>
          </cell>
          <cell r="B12">
            <v>20000</v>
          </cell>
          <cell r="C12">
            <v>20000</v>
          </cell>
          <cell r="D12">
            <v>0</v>
          </cell>
          <cell r="E12">
            <v>0</v>
          </cell>
          <cell r="F12">
            <v>0</v>
          </cell>
          <cell r="G12">
            <v>0</v>
          </cell>
        </row>
        <row r="13">
          <cell r="A13" t="str">
            <v>MOBILIARIO Y EQUIPO EDUCACIONAL Y RECR</v>
          </cell>
          <cell r="B13">
            <v>85000</v>
          </cell>
          <cell r="C13">
            <v>85000</v>
          </cell>
          <cell r="D13">
            <v>0</v>
          </cell>
          <cell r="E13">
            <v>0</v>
          </cell>
          <cell r="F13">
            <v>0</v>
          </cell>
          <cell r="G13">
            <v>0</v>
          </cell>
        </row>
        <row r="14">
          <cell r="A14" t="str">
            <v>Equipos y aparatos audiovisuales</v>
          </cell>
          <cell r="B14">
            <v>45000</v>
          </cell>
          <cell r="C14">
            <v>45000</v>
          </cell>
          <cell r="D14">
            <v>0</v>
          </cell>
          <cell r="E14">
            <v>0</v>
          </cell>
          <cell r="F14">
            <v>0</v>
          </cell>
          <cell r="G14">
            <v>0</v>
          </cell>
        </row>
        <row r="15">
          <cell r="A15" t="str">
            <v>Equipos y aparatos audiovisuales</v>
          </cell>
          <cell r="B15">
            <v>45000</v>
          </cell>
          <cell r="C15">
            <v>45000</v>
          </cell>
          <cell r="D15">
            <v>0</v>
          </cell>
          <cell r="E15">
            <v>0</v>
          </cell>
          <cell r="F15">
            <v>0</v>
          </cell>
          <cell r="G15">
            <v>0</v>
          </cell>
        </row>
        <row r="16">
          <cell r="A16" t="str">
            <v>Cámaras fotográficas y de video</v>
          </cell>
          <cell r="B16">
            <v>40000</v>
          </cell>
          <cell r="C16">
            <v>40000</v>
          </cell>
          <cell r="D16">
            <v>0</v>
          </cell>
          <cell r="E16">
            <v>0</v>
          </cell>
          <cell r="F16">
            <v>0</v>
          </cell>
          <cell r="G16">
            <v>0</v>
          </cell>
        </row>
        <row r="17">
          <cell r="A17" t="str">
            <v>Cámaras fotográficas y de video</v>
          </cell>
          <cell r="B17">
            <v>40000</v>
          </cell>
          <cell r="C17">
            <v>40000</v>
          </cell>
          <cell r="D17">
            <v>0</v>
          </cell>
          <cell r="E17">
            <v>0</v>
          </cell>
          <cell r="F17">
            <v>0</v>
          </cell>
          <cell r="G17">
            <v>0</v>
          </cell>
        </row>
        <row r="18">
          <cell r="A18" t="str">
            <v>ACTIVOS INTANGIBLES</v>
          </cell>
          <cell r="B18">
            <v>250000</v>
          </cell>
          <cell r="C18">
            <v>83333.3</v>
          </cell>
          <cell r="D18">
            <v>0</v>
          </cell>
          <cell r="E18">
            <v>0</v>
          </cell>
          <cell r="F18">
            <v>0</v>
          </cell>
          <cell r="G18">
            <v>0</v>
          </cell>
        </row>
        <row r="19">
          <cell r="A19" t="str">
            <v>Licencias informáticas e intelectuales</v>
          </cell>
          <cell r="B19">
            <v>250000</v>
          </cell>
          <cell r="C19">
            <v>83333.3</v>
          </cell>
          <cell r="D19">
            <v>0</v>
          </cell>
          <cell r="E19">
            <v>0</v>
          </cell>
          <cell r="F19">
            <v>0</v>
          </cell>
          <cell r="G19">
            <v>0</v>
          </cell>
        </row>
        <row r="20">
          <cell r="A20" t="str">
            <v>Licencias informáticas e intelectuales</v>
          </cell>
          <cell r="B20">
            <v>250000</v>
          </cell>
          <cell r="C20">
            <v>83333.3</v>
          </cell>
          <cell r="D20">
            <v>0</v>
          </cell>
          <cell r="E20">
            <v>0</v>
          </cell>
          <cell r="F20">
            <v>0</v>
          </cell>
          <cell r="G20">
            <v>0</v>
          </cell>
        </row>
        <row r="21">
          <cell r="C21">
            <v>18085000.300000001</v>
          </cell>
          <cell r="D21">
            <v>10984869.779999999</v>
          </cell>
          <cell r="E21">
            <v>10842650.029999999</v>
          </cell>
          <cell r="F21">
            <v>10842650.029999999</v>
          </cell>
          <cell r="G21">
            <v>10813097.73</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F56EA18C421514B8625879100630F20/$File/13+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4"/>
  <sheetViews>
    <sheetView tabSelected="1" topLeftCell="H2" workbookViewId="0">
      <selection activeCell="R8" sqref="R8"/>
    </sheetView>
  </sheetViews>
  <sheetFormatPr baseColWidth="10" defaultColWidth="9.140625" defaultRowHeight="15" x14ac:dyDescent="0.25"/>
  <cols>
    <col min="1" max="1" width="8" bestFit="1" customWidth="1"/>
    <col min="2" max="3" width="16" customWidth="1"/>
    <col min="4" max="6" width="17" customWidth="1"/>
    <col min="7" max="7" width="73.140625" customWidth="1"/>
    <col min="8" max="13" width="15.5703125" customWidth="1"/>
    <col min="14" max="14" width="38.42578125" customWidth="1"/>
    <col min="15" max="15" width="61.42578125" bestFit="1" customWidth="1"/>
    <col min="16" max="16" width="22" customWidth="1"/>
    <col min="17" max="17" width="10.5703125" customWidth="1"/>
    <col min="18" max="18" width="12.28515625" customWidth="1"/>
    <col min="19" max="19" width="17.28515625"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2021</v>
      </c>
      <c r="B8" s="11">
        <v>44470</v>
      </c>
      <c r="C8" s="11">
        <v>44500</v>
      </c>
      <c r="D8" s="6">
        <v>1</v>
      </c>
      <c r="E8" s="3">
        <v>1</v>
      </c>
      <c r="F8" s="3">
        <v>11</v>
      </c>
      <c r="G8" s="7" t="s">
        <v>55</v>
      </c>
      <c r="H8">
        <f>VLOOKUP(G8,'[1]Table 2'!$A:$G,2,)</f>
        <v>6327600</v>
      </c>
      <c r="I8" s="9">
        <f>VLOOKUP(G8,'[1]Table 2'!$A:$G,3,0)</f>
        <v>7986108.5999999996</v>
      </c>
      <c r="J8" s="9">
        <f>VLOOKUP(G8,'[1]Table 2'!$A:$G,4,0)</f>
        <v>6117706.1799999997</v>
      </c>
      <c r="K8" s="9">
        <f>VLOOKUP(G8,'[1]Table 2'!$A:$G,5,0)</f>
        <v>6117706.1799999997</v>
      </c>
      <c r="L8" s="7">
        <f>VLOOKUP(G8,'[1]Table 2'!$A:$G,6,0)</f>
        <v>6117706.1799999997</v>
      </c>
      <c r="M8" s="7">
        <f>VLOOKUP(G8,'[1]Table 2'!$A:$G,7,0)</f>
        <v>6117706.1799999997</v>
      </c>
      <c r="N8" s="5" t="s">
        <v>118</v>
      </c>
      <c r="O8" s="4" t="s">
        <v>119</v>
      </c>
      <c r="P8" s="2" t="s">
        <v>53</v>
      </c>
      <c r="Q8" s="11">
        <v>44555</v>
      </c>
      <c r="R8" s="11">
        <v>44525</v>
      </c>
      <c r="S8" s="2" t="s">
        <v>54</v>
      </c>
    </row>
    <row r="9" spans="1:19" s="9" customFormat="1" x14ac:dyDescent="0.25">
      <c r="A9" s="3">
        <v>2021</v>
      </c>
      <c r="B9" s="11">
        <v>44470</v>
      </c>
      <c r="C9" s="11">
        <v>44500</v>
      </c>
      <c r="D9" s="6">
        <v>1</v>
      </c>
      <c r="E9" s="3">
        <v>1</v>
      </c>
      <c r="F9" s="3">
        <v>11</v>
      </c>
      <c r="G9" s="9" t="s">
        <v>55</v>
      </c>
      <c r="H9" s="9">
        <f>VLOOKUP(G9,'[1]Table 2'!$A:$G,2,)</f>
        <v>6327600</v>
      </c>
      <c r="I9" s="9">
        <f>VLOOKUP(G9,'[1]Table 2'!$A:$G,3,0)</f>
        <v>7986108.5999999996</v>
      </c>
      <c r="J9" s="9">
        <f>VLOOKUP(G9,'[1]Table 2'!$A:$G,4,0)</f>
        <v>6117706.1799999997</v>
      </c>
      <c r="K9" s="9">
        <f>VLOOKUP(G9,'[1]Table 2'!$A:$G,5,0)</f>
        <v>6117706.1799999997</v>
      </c>
      <c r="L9" s="9">
        <f>VLOOKUP(G9,'[1]Table 2'!$A:$G,6,0)</f>
        <v>6117706.1799999997</v>
      </c>
      <c r="M9" s="9">
        <f>VLOOKUP(G9,'[1]Table 2'!$A:$G,7,0)</f>
        <v>6117706.1799999997</v>
      </c>
      <c r="N9" s="9" t="s">
        <v>118</v>
      </c>
      <c r="O9" s="4" t="s">
        <v>119</v>
      </c>
      <c r="P9" s="9" t="s">
        <v>53</v>
      </c>
      <c r="Q9" s="11">
        <v>44555</v>
      </c>
      <c r="R9" s="11">
        <v>44525</v>
      </c>
      <c r="S9" s="9" t="s">
        <v>54</v>
      </c>
    </row>
    <row r="10" spans="1:19" s="9" customFormat="1" x14ac:dyDescent="0.25">
      <c r="A10" s="3">
        <v>2021</v>
      </c>
      <c r="B10" s="11">
        <v>44470</v>
      </c>
      <c r="C10" s="11">
        <v>44500</v>
      </c>
      <c r="D10" s="6">
        <v>1</v>
      </c>
      <c r="E10" s="3">
        <v>1</v>
      </c>
      <c r="F10" s="3">
        <v>12</v>
      </c>
      <c r="G10" s="9" t="s">
        <v>56</v>
      </c>
      <c r="H10" s="9">
        <f>VLOOKUP(G10,'[1]Table 2'!$A:$G,2,)</f>
        <v>750000</v>
      </c>
      <c r="I10" s="9">
        <f>VLOOKUP(G10,'[1]Table 2'!$A:$G,3,0)</f>
        <v>1376666.7</v>
      </c>
      <c r="J10" s="9">
        <f>VLOOKUP(G10,'[1]Table 2'!$A:$G,4,0)</f>
        <v>905173.68</v>
      </c>
      <c r="K10" s="9">
        <f>VLOOKUP(G10,'[1]Table 2'!$A:$G,5,0)</f>
        <v>905173.68</v>
      </c>
      <c r="L10" s="9">
        <f>VLOOKUP(G10,'[1]Table 2'!$A:$G,6,0)</f>
        <v>905173.68</v>
      </c>
      <c r="M10" s="9">
        <f>VLOOKUP(G10,'[1]Table 2'!$A:$G,7,0)</f>
        <v>905173.68</v>
      </c>
      <c r="N10" s="9" t="s">
        <v>118</v>
      </c>
      <c r="O10" s="4" t="s">
        <v>119</v>
      </c>
      <c r="P10" s="9" t="s">
        <v>53</v>
      </c>
      <c r="Q10" s="11">
        <v>44555</v>
      </c>
      <c r="R10" s="11">
        <v>44525</v>
      </c>
      <c r="S10" s="9" t="s">
        <v>54</v>
      </c>
    </row>
    <row r="11" spans="1:19" x14ac:dyDescent="0.25">
      <c r="A11" s="3">
        <v>2021</v>
      </c>
      <c r="B11" s="11">
        <v>44470</v>
      </c>
      <c r="C11" s="11">
        <v>44500</v>
      </c>
      <c r="D11" s="6">
        <v>1</v>
      </c>
      <c r="E11" s="3">
        <v>1</v>
      </c>
      <c r="F11" s="3">
        <v>12</v>
      </c>
      <c r="G11" s="7" t="s">
        <v>56</v>
      </c>
      <c r="H11" s="9">
        <f>VLOOKUP(G11,'[1]Table 2'!$A:$G,2,)</f>
        <v>750000</v>
      </c>
      <c r="I11" s="9">
        <f>VLOOKUP(G11,'[1]Table 2'!$A:$G,3,0)</f>
        <v>1376666.7</v>
      </c>
      <c r="J11" s="9">
        <f>VLOOKUP(G11,'[1]Table 2'!$A:$G,4,0)</f>
        <v>905173.68</v>
      </c>
      <c r="K11" s="9">
        <f>VLOOKUP(G11,'[1]Table 2'!$A:$G,5,0)</f>
        <v>905173.68</v>
      </c>
      <c r="L11" s="9">
        <f>VLOOKUP(G11,'[1]Table 2'!$A:$G,6,0)</f>
        <v>905173.68</v>
      </c>
      <c r="M11" s="9">
        <f>VLOOKUP(G11,'[1]Table 2'!$A:$G,7,0)</f>
        <v>905173.68</v>
      </c>
      <c r="N11" s="9" t="s">
        <v>118</v>
      </c>
      <c r="O11" s="4" t="s">
        <v>119</v>
      </c>
      <c r="P11" s="5" t="s">
        <v>53</v>
      </c>
      <c r="Q11" s="11">
        <v>44555</v>
      </c>
      <c r="R11" s="11">
        <v>44525</v>
      </c>
      <c r="S11" s="5" t="s">
        <v>54</v>
      </c>
    </row>
    <row r="12" spans="1:19" x14ac:dyDescent="0.25">
      <c r="A12" s="3">
        <v>2021</v>
      </c>
      <c r="B12" s="11">
        <v>44470</v>
      </c>
      <c r="C12" s="11">
        <v>44500</v>
      </c>
      <c r="D12" s="6">
        <v>1</v>
      </c>
      <c r="E12" s="3">
        <v>1</v>
      </c>
      <c r="F12" s="3">
        <v>13</v>
      </c>
      <c r="G12" s="7" t="s">
        <v>57</v>
      </c>
      <c r="H12" s="9">
        <v>1462000</v>
      </c>
      <c r="I12" s="9">
        <v>1441166.7</v>
      </c>
      <c r="J12" s="9">
        <v>758426.42</v>
      </c>
      <c r="K12" s="9">
        <v>616206.68000000005</v>
      </c>
      <c r="L12" s="9">
        <v>616206.68000000005</v>
      </c>
      <c r="M12" s="10">
        <v>616206.68000000005</v>
      </c>
      <c r="N12" s="9" t="s">
        <v>118</v>
      </c>
      <c r="O12" s="4" t="s">
        <v>119</v>
      </c>
      <c r="P12" s="5" t="s">
        <v>53</v>
      </c>
      <c r="Q12" s="11">
        <v>44555</v>
      </c>
      <c r="R12" s="11">
        <v>44525</v>
      </c>
      <c r="S12" s="5" t="s">
        <v>54</v>
      </c>
    </row>
    <row r="13" spans="1:19" s="9" customFormat="1" x14ac:dyDescent="0.25">
      <c r="A13" s="3">
        <v>2021</v>
      </c>
      <c r="B13" s="11">
        <v>44470</v>
      </c>
      <c r="C13" s="11">
        <v>44500</v>
      </c>
      <c r="D13" s="6">
        <v>1</v>
      </c>
      <c r="E13" s="3">
        <v>1</v>
      </c>
      <c r="F13" s="3">
        <v>13</v>
      </c>
      <c r="G13" s="9" t="s">
        <v>57</v>
      </c>
      <c r="H13" s="9">
        <v>1462000</v>
      </c>
      <c r="I13" s="9">
        <v>1441166.7</v>
      </c>
      <c r="J13" s="9">
        <v>758426.42</v>
      </c>
      <c r="K13" s="9">
        <v>616206.68000000005</v>
      </c>
      <c r="L13" s="9">
        <v>616206.68000000005</v>
      </c>
      <c r="M13" s="10">
        <v>616206.68000000005</v>
      </c>
      <c r="N13" s="9" t="s">
        <v>118</v>
      </c>
      <c r="O13" s="4" t="s">
        <v>119</v>
      </c>
      <c r="P13" s="9" t="s">
        <v>53</v>
      </c>
      <c r="Q13" s="11">
        <v>44555</v>
      </c>
      <c r="R13" s="11">
        <v>44525</v>
      </c>
      <c r="S13" s="9" t="s">
        <v>54</v>
      </c>
    </row>
    <row r="14" spans="1:19" x14ac:dyDescent="0.25">
      <c r="A14" s="3">
        <v>2021</v>
      </c>
      <c r="B14" s="11">
        <v>44470</v>
      </c>
      <c r="C14" s="11">
        <v>44500</v>
      </c>
      <c r="D14" s="6">
        <v>1</v>
      </c>
      <c r="E14" s="3">
        <v>1</v>
      </c>
      <c r="F14" s="3">
        <v>13</v>
      </c>
      <c r="G14" s="7" t="s">
        <v>58</v>
      </c>
      <c r="H14" s="9">
        <f>VLOOKUP(G14,'[1]Table 2'!$A:$G,2,)</f>
        <v>0</v>
      </c>
      <c r="I14" s="9">
        <f>VLOOKUP(G14,'[1]Table 2'!$A:$G,3,0)</f>
        <v>58500</v>
      </c>
      <c r="J14" s="9">
        <f>VLOOKUP(G14,'[1]Table 2'!$A:$G,4,0)</f>
        <v>70200</v>
      </c>
      <c r="K14" s="9">
        <f>VLOOKUP(G14,'[1]Table 2'!$A:$G,5,0)</f>
        <v>70200</v>
      </c>
      <c r="L14" s="9">
        <f>VLOOKUP(G14,'[1]Table 2'!$A:$G,6,0)</f>
        <v>70200</v>
      </c>
      <c r="M14" s="9">
        <f>VLOOKUP(G14,'[1]Table 2'!$A:$G,7,0)</f>
        <v>70200</v>
      </c>
      <c r="N14" s="9" t="s">
        <v>118</v>
      </c>
      <c r="O14" s="4" t="s">
        <v>119</v>
      </c>
      <c r="P14" s="5" t="s">
        <v>53</v>
      </c>
      <c r="Q14" s="11">
        <v>44555</v>
      </c>
      <c r="R14" s="11">
        <v>44525</v>
      </c>
      <c r="S14" s="5" t="s">
        <v>54</v>
      </c>
    </row>
    <row r="15" spans="1:19" x14ac:dyDescent="0.25">
      <c r="A15" s="3">
        <v>2021</v>
      </c>
      <c r="B15" s="11">
        <v>44470</v>
      </c>
      <c r="C15" s="11">
        <v>44500</v>
      </c>
      <c r="D15" s="6">
        <v>1</v>
      </c>
      <c r="E15" s="3">
        <v>1</v>
      </c>
      <c r="F15" s="3">
        <v>13</v>
      </c>
      <c r="G15" s="7" t="s">
        <v>58</v>
      </c>
      <c r="H15" s="9">
        <f>VLOOKUP(G15,'[1]Table 2'!$A:$G,2,)</f>
        <v>0</v>
      </c>
      <c r="I15" s="9">
        <f>VLOOKUP(G15,'[1]Table 2'!$A:$G,3,0)</f>
        <v>58500</v>
      </c>
      <c r="J15" s="9">
        <f>VLOOKUP(G15,'[1]Table 2'!$A:$G,4,0)</f>
        <v>70200</v>
      </c>
      <c r="K15" s="9">
        <f>VLOOKUP(G15,'[1]Table 2'!$A:$G,5,0)</f>
        <v>70200</v>
      </c>
      <c r="L15" s="9">
        <f>VLOOKUP(G15,'[1]Table 2'!$A:$G,6,0)</f>
        <v>70200</v>
      </c>
      <c r="M15" s="9">
        <f>VLOOKUP(G15,'[1]Table 2'!$A:$G,7,0)</f>
        <v>70200</v>
      </c>
      <c r="N15" s="9" t="s">
        <v>118</v>
      </c>
      <c r="O15" s="4" t="s">
        <v>119</v>
      </c>
      <c r="P15" s="5" t="s">
        <v>53</v>
      </c>
      <c r="Q15" s="11">
        <v>44555</v>
      </c>
      <c r="R15" s="11">
        <v>44525</v>
      </c>
      <c r="S15" s="5" t="s">
        <v>54</v>
      </c>
    </row>
    <row r="16" spans="1:19" x14ac:dyDescent="0.25">
      <c r="A16" s="3">
        <v>2021</v>
      </c>
      <c r="B16" s="11">
        <v>44470</v>
      </c>
      <c r="C16" s="11">
        <v>44500</v>
      </c>
      <c r="D16" s="6">
        <v>1</v>
      </c>
      <c r="E16" s="3">
        <v>1</v>
      </c>
      <c r="F16" s="3">
        <v>14</v>
      </c>
      <c r="G16" s="7" t="s">
        <v>59</v>
      </c>
      <c r="H16" s="9">
        <f>VLOOKUP(G16,'[1]Table 2'!$A:$G,2,)</f>
        <v>1800000</v>
      </c>
      <c r="I16" s="9">
        <f>VLOOKUP(G16,'[1]Table 2'!$A:$G,3,0)</f>
        <v>1182991.5</v>
      </c>
      <c r="J16" s="9">
        <f>VLOOKUP(G16,'[1]Table 2'!$A:$G,4,0)</f>
        <v>687466.85</v>
      </c>
      <c r="K16" s="9">
        <f>VLOOKUP(G16,'[1]Table 2'!$A:$G,5,0)</f>
        <v>687466.85</v>
      </c>
      <c r="L16" s="9">
        <f>VLOOKUP(G16,'[1]Table 2'!$A:$G,6,0)</f>
        <v>687466.85</v>
      </c>
      <c r="M16" s="9">
        <f>VLOOKUP(G16,'[1]Table 2'!$A:$G,7,0)</f>
        <v>687466.85</v>
      </c>
      <c r="N16" s="9" t="s">
        <v>118</v>
      </c>
      <c r="O16" s="4" t="s">
        <v>119</v>
      </c>
      <c r="P16" s="5" t="s">
        <v>53</v>
      </c>
      <c r="Q16" s="11">
        <v>44555</v>
      </c>
      <c r="R16" s="11">
        <v>44525</v>
      </c>
      <c r="S16" s="5" t="s">
        <v>54</v>
      </c>
    </row>
    <row r="17" spans="1:19" s="9" customFormat="1" x14ac:dyDescent="0.25">
      <c r="A17" s="3">
        <v>2021</v>
      </c>
      <c r="B17" s="11">
        <v>44470</v>
      </c>
      <c r="C17" s="11">
        <v>44500</v>
      </c>
      <c r="D17" s="6">
        <v>1</v>
      </c>
      <c r="E17" s="3">
        <v>1</v>
      </c>
      <c r="F17" s="3">
        <v>14</v>
      </c>
      <c r="G17" s="9" t="s">
        <v>59</v>
      </c>
      <c r="H17" s="9">
        <f>VLOOKUP(G17,'[1]Table 2'!$A:$G,2,)</f>
        <v>1800000</v>
      </c>
      <c r="I17" s="9">
        <f>VLOOKUP(G17,'[1]Table 2'!$A:$G,3,0)</f>
        <v>1182991.5</v>
      </c>
      <c r="J17" s="9">
        <f>VLOOKUP(G17,'[1]Table 2'!$A:$G,4,0)</f>
        <v>687466.85</v>
      </c>
      <c r="K17" s="9">
        <f>VLOOKUP(G17,'[1]Table 2'!$A:$G,5,0)</f>
        <v>687466.85</v>
      </c>
      <c r="L17" s="9">
        <f>VLOOKUP(G17,'[1]Table 2'!$A:$G,6,0)</f>
        <v>687466.85</v>
      </c>
      <c r="M17" s="9">
        <f>VLOOKUP(G17,'[1]Table 2'!$A:$G,7,0)</f>
        <v>687466.85</v>
      </c>
      <c r="N17" s="9" t="s">
        <v>118</v>
      </c>
      <c r="O17" s="4" t="s">
        <v>119</v>
      </c>
      <c r="P17" s="9" t="s">
        <v>53</v>
      </c>
      <c r="Q17" s="11">
        <v>44555</v>
      </c>
      <c r="R17" s="11">
        <v>44525</v>
      </c>
      <c r="S17" s="9" t="s">
        <v>54</v>
      </c>
    </row>
    <row r="18" spans="1:19" x14ac:dyDescent="0.25">
      <c r="A18" s="3">
        <v>2021</v>
      </c>
      <c r="B18" s="11">
        <v>44470</v>
      </c>
      <c r="C18" s="11">
        <v>44500</v>
      </c>
      <c r="D18" s="6">
        <v>1</v>
      </c>
      <c r="E18" s="3">
        <v>1</v>
      </c>
      <c r="F18" s="3">
        <v>14</v>
      </c>
      <c r="G18" s="7" t="s">
        <v>60</v>
      </c>
      <c r="H18" s="9">
        <f>VLOOKUP(G18,'[1]Table 2'!$A:$G,2,)</f>
        <v>0</v>
      </c>
      <c r="I18" s="9">
        <f>VLOOKUP(G18,'[1]Table 2'!$A:$G,3,0)</f>
        <v>250000</v>
      </c>
      <c r="J18" s="9">
        <f>VLOOKUP(G18,'[1]Table 2'!$A:$G,4,0)</f>
        <v>283018.65999999997</v>
      </c>
      <c r="K18" s="9">
        <f>VLOOKUP(G18,'[1]Table 2'!$A:$G,5,0)</f>
        <v>283018.65999999997</v>
      </c>
      <c r="L18" s="9">
        <f>VLOOKUP(G18,'[1]Table 2'!$A:$G,6,0)</f>
        <v>283018.65999999997</v>
      </c>
      <c r="M18" s="9">
        <f>VLOOKUP(G18,'[1]Table 2'!$A:$G,7,0)</f>
        <v>283018.65999999997</v>
      </c>
      <c r="N18" s="9" t="s">
        <v>118</v>
      </c>
      <c r="O18" s="4" t="s">
        <v>119</v>
      </c>
      <c r="P18" s="5" t="s">
        <v>53</v>
      </c>
      <c r="Q18" s="11">
        <v>44555</v>
      </c>
      <c r="R18" s="11">
        <v>44525</v>
      </c>
      <c r="S18" s="5" t="s">
        <v>54</v>
      </c>
    </row>
    <row r="19" spans="1:19" x14ac:dyDescent="0.25">
      <c r="A19" s="3">
        <v>2021</v>
      </c>
      <c r="B19" s="11">
        <v>44470</v>
      </c>
      <c r="C19" s="11">
        <v>44500</v>
      </c>
      <c r="D19" s="6">
        <v>1</v>
      </c>
      <c r="E19" s="3">
        <v>1</v>
      </c>
      <c r="F19" s="3">
        <v>14</v>
      </c>
      <c r="G19" s="7" t="s">
        <v>60</v>
      </c>
      <c r="H19" s="9">
        <f>VLOOKUP(G19,'[1]Table 2'!$A:$G,2,)</f>
        <v>0</v>
      </c>
      <c r="I19" s="9">
        <f>VLOOKUP(G19,'[1]Table 2'!$A:$G,3,0)</f>
        <v>250000</v>
      </c>
      <c r="J19" s="9">
        <f>VLOOKUP(G19,'[1]Table 2'!$A:$G,4,0)</f>
        <v>283018.65999999997</v>
      </c>
      <c r="K19" s="9">
        <f>VLOOKUP(G19,'[1]Table 2'!$A:$G,5,0)</f>
        <v>283018.65999999997</v>
      </c>
      <c r="L19" s="9">
        <f>VLOOKUP(G19,'[1]Table 2'!$A:$G,6,0)</f>
        <v>283018.65999999997</v>
      </c>
      <c r="M19" s="9">
        <f>VLOOKUP(G19,'[1]Table 2'!$A:$G,7,0)</f>
        <v>283018.65999999997</v>
      </c>
      <c r="N19" s="9" t="s">
        <v>118</v>
      </c>
      <c r="O19" s="4" t="s">
        <v>119</v>
      </c>
      <c r="P19" s="5" t="s">
        <v>53</v>
      </c>
      <c r="Q19" s="11">
        <v>44555</v>
      </c>
      <c r="R19" s="11">
        <v>44525</v>
      </c>
      <c r="S19" s="5" t="s">
        <v>54</v>
      </c>
    </row>
    <row r="20" spans="1:19" x14ac:dyDescent="0.25">
      <c r="A20" s="3">
        <v>2021</v>
      </c>
      <c r="B20" s="11">
        <v>44470</v>
      </c>
      <c r="C20" s="11">
        <v>44500</v>
      </c>
      <c r="D20" s="6">
        <v>1</v>
      </c>
      <c r="E20" s="3">
        <v>1</v>
      </c>
      <c r="F20" s="3">
        <v>14</v>
      </c>
      <c r="G20" s="7" t="s">
        <v>61</v>
      </c>
      <c r="H20" s="9">
        <f>VLOOKUP(G20,'[1]Table 2'!$A:$G,2,)</f>
        <v>0</v>
      </c>
      <c r="I20" s="9">
        <f>VLOOKUP(G20,'[1]Table 2'!$A:$G,3,0)</f>
        <v>270833.40000000002</v>
      </c>
      <c r="J20" s="9">
        <f>VLOOKUP(G20,'[1]Table 2'!$A:$G,4,0)</f>
        <v>289652.08</v>
      </c>
      <c r="K20" s="9">
        <f>VLOOKUP(G20,'[1]Table 2'!$A:$G,5,0)</f>
        <v>289652.08</v>
      </c>
      <c r="L20" s="9">
        <f>VLOOKUP(G20,'[1]Table 2'!$A:$G,6,0)</f>
        <v>289652.08</v>
      </c>
      <c r="M20" s="9">
        <f>VLOOKUP(G20,'[1]Table 2'!$A:$G,7,0)</f>
        <v>289652.08</v>
      </c>
      <c r="N20" s="9" t="s">
        <v>118</v>
      </c>
      <c r="O20" s="4" t="s">
        <v>119</v>
      </c>
      <c r="P20" s="5" t="s">
        <v>53</v>
      </c>
      <c r="Q20" s="11">
        <v>44555</v>
      </c>
      <c r="R20" s="11">
        <v>44525</v>
      </c>
      <c r="S20" s="5" t="s">
        <v>54</v>
      </c>
    </row>
    <row r="21" spans="1:19" x14ac:dyDescent="0.25">
      <c r="A21" s="3">
        <v>2021</v>
      </c>
      <c r="B21" s="11">
        <v>44470</v>
      </c>
      <c r="C21" s="11">
        <v>44500</v>
      </c>
      <c r="D21" s="6">
        <v>1</v>
      </c>
      <c r="E21" s="3">
        <v>1</v>
      </c>
      <c r="F21" s="3">
        <v>14</v>
      </c>
      <c r="G21" s="7" t="s">
        <v>61</v>
      </c>
      <c r="H21" s="9">
        <f>VLOOKUP(G21,'[1]Table 2'!$A:$G,2,)</f>
        <v>0</v>
      </c>
      <c r="I21" s="9">
        <f>VLOOKUP(G21,'[1]Table 2'!$A:$G,3,0)</f>
        <v>270833.40000000002</v>
      </c>
      <c r="J21" s="9">
        <f>VLOOKUP(G21,'[1]Table 2'!$A:$G,4,0)</f>
        <v>289652.08</v>
      </c>
      <c r="K21" s="9">
        <f>VLOOKUP(G21,'[1]Table 2'!$A:$G,5,0)</f>
        <v>289652.08</v>
      </c>
      <c r="L21" s="9">
        <f>VLOOKUP(G21,'[1]Table 2'!$A:$G,6,0)</f>
        <v>289652.08</v>
      </c>
      <c r="M21" s="9">
        <f>VLOOKUP(G21,'[1]Table 2'!$A:$G,7,0)</f>
        <v>289652.08</v>
      </c>
      <c r="N21" s="9" t="s">
        <v>118</v>
      </c>
      <c r="O21" s="4" t="s">
        <v>119</v>
      </c>
      <c r="P21" s="5" t="s">
        <v>53</v>
      </c>
      <c r="Q21" s="11">
        <v>44555</v>
      </c>
      <c r="R21" s="11">
        <v>44525</v>
      </c>
      <c r="S21" s="5" t="s">
        <v>54</v>
      </c>
    </row>
    <row r="22" spans="1:19" x14ac:dyDescent="0.25">
      <c r="A22" s="3">
        <v>2021</v>
      </c>
      <c r="B22" s="11">
        <v>44470</v>
      </c>
      <c r="C22" s="11">
        <v>44500</v>
      </c>
      <c r="D22" s="6">
        <v>1</v>
      </c>
      <c r="E22" s="3">
        <v>1</v>
      </c>
      <c r="F22" s="3">
        <v>15</v>
      </c>
      <c r="G22" s="7" t="s">
        <v>62</v>
      </c>
      <c r="H22" s="9">
        <f>VLOOKUP(G22,'[1]Table 2'!$A:$G,2,)</f>
        <v>0</v>
      </c>
      <c r="I22" s="9">
        <f>VLOOKUP(G22,'[1]Table 2'!$A:$G,3,0)</f>
        <v>500000</v>
      </c>
      <c r="J22" s="9">
        <f>VLOOKUP(G22,'[1]Table 2'!$A:$G,4,0)</f>
        <v>324210.2</v>
      </c>
      <c r="K22" s="9">
        <f>VLOOKUP(G22,'[1]Table 2'!$A:$G,5,0)</f>
        <v>324210.2</v>
      </c>
      <c r="L22" s="9">
        <f>VLOOKUP(G22,'[1]Table 2'!$A:$G,6,0)</f>
        <v>324210.2</v>
      </c>
      <c r="M22" s="9">
        <f>VLOOKUP(G22,'[1]Table 2'!$A:$G,7,0)</f>
        <v>324210.2</v>
      </c>
      <c r="N22" s="9" t="s">
        <v>118</v>
      </c>
      <c r="O22" s="4" t="s">
        <v>119</v>
      </c>
      <c r="P22" s="5" t="s">
        <v>53</v>
      </c>
      <c r="Q22" s="11">
        <v>44555</v>
      </c>
      <c r="R22" s="11">
        <v>44525</v>
      </c>
      <c r="S22" s="5" t="s">
        <v>54</v>
      </c>
    </row>
    <row r="23" spans="1:19" x14ac:dyDescent="0.25">
      <c r="A23" s="3">
        <v>2021</v>
      </c>
      <c r="B23" s="11">
        <v>44470</v>
      </c>
      <c r="C23" s="11">
        <v>44500</v>
      </c>
      <c r="D23" s="6">
        <v>1</v>
      </c>
      <c r="E23" s="3">
        <v>1</v>
      </c>
      <c r="F23" s="3">
        <v>15</v>
      </c>
      <c r="G23" s="7" t="s">
        <v>62</v>
      </c>
      <c r="H23" s="9">
        <f>VLOOKUP(G23,'[1]Table 2'!$A:$G,2,)</f>
        <v>0</v>
      </c>
      <c r="I23" s="9">
        <f>VLOOKUP(G23,'[1]Table 2'!$A:$G,3,0)</f>
        <v>500000</v>
      </c>
      <c r="J23" s="9">
        <f>VLOOKUP(G23,'[1]Table 2'!$A:$G,4,0)</f>
        <v>324210.2</v>
      </c>
      <c r="K23" s="9">
        <f>VLOOKUP(G23,'[1]Table 2'!$A:$G,5,0)</f>
        <v>324210.2</v>
      </c>
      <c r="L23" s="9">
        <f>VLOOKUP(G23,'[1]Table 2'!$A:$G,6,0)</f>
        <v>324210.2</v>
      </c>
      <c r="M23" s="9">
        <f>VLOOKUP(G23,'[1]Table 2'!$A:$G,7,0)</f>
        <v>324210.2</v>
      </c>
      <c r="N23" s="9" t="s">
        <v>118</v>
      </c>
      <c r="O23" s="4" t="s">
        <v>119</v>
      </c>
      <c r="P23" s="5" t="s">
        <v>53</v>
      </c>
      <c r="Q23" s="11">
        <v>44555</v>
      </c>
      <c r="R23" s="11">
        <v>44525</v>
      </c>
      <c r="S23" s="5" t="s">
        <v>54</v>
      </c>
    </row>
    <row r="24" spans="1:19" x14ac:dyDescent="0.25">
      <c r="A24" s="3">
        <v>2021</v>
      </c>
      <c r="B24" s="11">
        <v>44470</v>
      </c>
      <c r="C24" s="11">
        <v>44500</v>
      </c>
      <c r="D24" s="6">
        <v>1</v>
      </c>
      <c r="E24" s="3">
        <v>2</v>
      </c>
      <c r="F24" s="3">
        <v>21</v>
      </c>
      <c r="G24" s="7" t="s">
        <v>63</v>
      </c>
      <c r="H24" s="9">
        <f>VLOOKUP(G24,'[1]Table 2'!$A:$G,2,)</f>
        <v>65000</v>
      </c>
      <c r="I24" s="9">
        <f>VLOOKUP(G24,'[1]Table 2'!$A:$G,3,0)</f>
        <v>65000</v>
      </c>
      <c r="J24" s="9">
        <f>VLOOKUP(G24,'[1]Table 2'!$A:$G,4,0)</f>
        <v>16470.099999999999</v>
      </c>
      <c r="K24" s="9">
        <f>VLOOKUP(G24,'[1]Table 2'!$A:$G,5,0)</f>
        <v>16470.099999999999</v>
      </c>
      <c r="L24" s="9">
        <f>VLOOKUP(G24,'[1]Table 2'!$A:$G,6,0)</f>
        <v>16470.099999999999</v>
      </c>
      <c r="M24" s="9">
        <f>VLOOKUP(G24,'[1]Table 2'!$A:$G,7,0)</f>
        <v>16470.099999999999</v>
      </c>
      <c r="N24" s="9" t="s">
        <v>118</v>
      </c>
      <c r="O24" s="4" t="s">
        <v>119</v>
      </c>
      <c r="P24" s="5" t="s">
        <v>53</v>
      </c>
      <c r="Q24" s="11">
        <v>44555</v>
      </c>
      <c r="R24" s="11">
        <v>44525</v>
      </c>
      <c r="S24" s="5" t="s">
        <v>54</v>
      </c>
    </row>
    <row r="25" spans="1:19" s="9" customFormat="1" x14ac:dyDescent="0.25">
      <c r="A25" s="3">
        <v>2021</v>
      </c>
      <c r="B25" s="11">
        <v>44470</v>
      </c>
      <c r="C25" s="11">
        <v>44500</v>
      </c>
      <c r="D25" s="6">
        <v>1</v>
      </c>
      <c r="E25" s="3">
        <v>2</v>
      </c>
      <c r="F25" s="3">
        <v>21</v>
      </c>
      <c r="G25" s="9" t="s">
        <v>63</v>
      </c>
      <c r="H25" s="9">
        <f>VLOOKUP(G25,'[1]Table 2'!$A:$G,2,)</f>
        <v>65000</v>
      </c>
      <c r="I25" s="9">
        <f>VLOOKUP(G25,'[1]Table 2'!$A:$G,3,0)</f>
        <v>65000</v>
      </c>
      <c r="J25" s="9">
        <f>VLOOKUP(G25,'[1]Table 2'!$A:$G,4,0)</f>
        <v>16470.099999999999</v>
      </c>
      <c r="K25" s="9">
        <f>VLOOKUP(G25,'[1]Table 2'!$A:$G,5,0)</f>
        <v>16470.099999999999</v>
      </c>
      <c r="L25" s="9">
        <f>VLOOKUP(G25,'[1]Table 2'!$A:$G,6,0)</f>
        <v>16470.099999999999</v>
      </c>
      <c r="M25" s="9">
        <f>VLOOKUP(G25,'[1]Table 2'!$A:$G,7,0)</f>
        <v>16470.099999999999</v>
      </c>
      <c r="N25" s="9" t="s">
        <v>118</v>
      </c>
      <c r="O25" s="4" t="s">
        <v>119</v>
      </c>
      <c r="P25" s="9" t="s">
        <v>53</v>
      </c>
      <c r="Q25" s="11">
        <v>44555</v>
      </c>
      <c r="R25" s="11">
        <v>44525</v>
      </c>
      <c r="S25" s="9" t="s">
        <v>54</v>
      </c>
    </row>
    <row r="26" spans="1:19" x14ac:dyDescent="0.25">
      <c r="A26" s="3">
        <v>2021</v>
      </c>
      <c r="B26" s="11">
        <v>44470</v>
      </c>
      <c r="C26" s="11">
        <v>44500</v>
      </c>
      <c r="D26" s="6">
        <v>1</v>
      </c>
      <c r="E26" s="3">
        <v>2</v>
      </c>
      <c r="F26" s="3">
        <v>21</v>
      </c>
      <c r="G26" s="7" t="s">
        <v>64</v>
      </c>
      <c r="H26" s="9">
        <f>VLOOKUP(G26,'[1]Table 2'!$A:$G,2,)</f>
        <v>75000</v>
      </c>
      <c r="I26" s="9">
        <f>VLOOKUP(G26,'[1]Table 2'!$A:$G,3,0)</f>
        <v>395833.3</v>
      </c>
      <c r="J26" s="9">
        <f>VLOOKUP(G26,'[1]Table 2'!$A:$G,4,0)</f>
        <v>102739.24</v>
      </c>
      <c r="K26" s="9">
        <f>VLOOKUP(G26,'[1]Table 2'!$A:$G,5,0)</f>
        <v>102739.24</v>
      </c>
      <c r="L26" s="9">
        <f>VLOOKUP(G26,'[1]Table 2'!$A:$G,6,0)</f>
        <v>102739.24</v>
      </c>
      <c r="M26" s="9">
        <f>VLOOKUP(G26,'[1]Table 2'!$A:$G,7,0)</f>
        <v>102739.24</v>
      </c>
      <c r="N26" s="9" t="s">
        <v>118</v>
      </c>
      <c r="O26" s="4" t="s">
        <v>119</v>
      </c>
      <c r="P26" s="5" t="s">
        <v>53</v>
      </c>
      <c r="Q26" s="11">
        <v>44555</v>
      </c>
      <c r="R26" s="11">
        <v>44525</v>
      </c>
      <c r="S26" s="5" t="s">
        <v>54</v>
      </c>
    </row>
    <row r="27" spans="1:19" s="9" customFormat="1" x14ac:dyDescent="0.25">
      <c r="A27" s="3">
        <v>2021</v>
      </c>
      <c r="B27" s="11">
        <v>44470</v>
      </c>
      <c r="C27" s="11">
        <v>44500</v>
      </c>
      <c r="D27" s="6">
        <v>1</v>
      </c>
      <c r="E27" s="3">
        <v>2</v>
      </c>
      <c r="F27" s="3">
        <v>21</v>
      </c>
      <c r="G27" s="9" t="s">
        <v>64</v>
      </c>
      <c r="H27" s="9">
        <f>VLOOKUP(G27,'[1]Table 2'!$A:$G,2,)</f>
        <v>75000</v>
      </c>
      <c r="I27" s="9">
        <f>VLOOKUP(G27,'[1]Table 2'!$A:$G,3,0)</f>
        <v>395833.3</v>
      </c>
      <c r="J27" s="9">
        <f>VLOOKUP(G27,'[1]Table 2'!$A:$G,4,0)</f>
        <v>102739.24</v>
      </c>
      <c r="K27" s="9">
        <f>VLOOKUP(G27,'[1]Table 2'!$A:$G,5,0)</f>
        <v>102739.24</v>
      </c>
      <c r="L27" s="9">
        <f>VLOOKUP(G27,'[1]Table 2'!$A:$G,6,0)</f>
        <v>102739.24</v>
      </c>
      <c r="M27" s="9">
        <f>VLOOKUP(G27,'[1]Table 2'!$A:$G,7,0)</f>
        <v>102739.24</v>
      </c>
      <c r="N27" s="9" t="s">
        <v>118</v>
      </c>
      <c r="O27" s="4" t="s">
        <v>119</v>
      </c>
      <c r="P27" s="9" t="s">
        <v>53</v>
      </c>
      <c r="Q27" s="11">
        <v>44555</v>
      </c>
      <c r="R27" s="11">
        <v>44525</v>
      </c>
      <c r="S27" s="9" t="s">
        <v>54</v>
      </c>
    </row>
    <row r="28" spans="1:19" x14ac:dyDescent="0.25">
      <c r="A28" s="3">
        <v>2021</v>
      </c>
      <c r="B28" s="11">
        <v>44470</v>
      </c>
      <c r="C28" s="11">
        <v>44500</v>
      </c>
      <c r="D28" s="6">
        <v>1</v>
      </c>
      <c r="E28" s="3">
        <v>2</v>
      </c>
      <c r="F28" s="3">
        <v>21</v>
      </c>
      <c r="G28" s="7" t="s">
        <v>65</v>
      </c>
      <c r="H28" s="9">
        <v>30000</v>
      </c>
      <c r="I28" s="9">
        <v>17500</v>
      </c>
      <c r="J28" s="9">
        <v>9268.02</v>
      </c>
      <c r="K28" s="9">
        <v>9268.02</v>
      </c>
      <c r="L28" s="9">
        <v>9268.02</v>
      </c>
      <c r="M28" s="9">
        <v>9268.02</v>
      </c>
      <c r="N28" s="9" t="s">
        <v>118</v>
      </c>
      <c r="O28" s="4" t="s">
        <v>119</v>
      </c>
      <c r="P28" s="5" t="s">
        <v>53</v>
      </c>
      <c r="Q28" s="11">
        <v>44555</v>
      </c>
      <c r="R28" s="11">
        <v>44525</v>
      </c>
      <c r="S28" s="5" t="s">
        <v>54</v>
      </c>
    </row>
    <row r="29" spans="1:19" s="9" customFormat="1" x14ac:dyDescent="0.25">
      <c r="A29" s="3">
        <v>2021</v>
      </c>
      <c r="B29" s="11">
        <v>44470</v>
      </c>
      <c r="C29" s="11">
        <v>44500</v>
      </c>
      <c r="D29" s="6">
        <v>1</v>
      </c>
      <c r="E29" s="3">
        <v>2</v>
      </c>
      <c r="F29" s="3">
        <v>21</v>
      </c>
      <c r="G29" s="9" t="s">
        <v>65</v>
      </c>
      <c r="H29" s="9">
        <v>30000</v>
      </c>
      <c r="I29" s="9">
        <v>17500</v>
      </c>
      <c r="J29" s="9">
        <v>9268.02</v>
      </c>
      <c r="K29" s="9">
        <v>9268.02</v>
      </c>
      <c r="L29" s="9">
        <v>9268.02</v>
      </c>
      <c r="M29" s="9">
        <v>9268.02</v>
      </c>
      <c r="N29" s="9" t="s">
        <v>118</v>
      </c>
      <c r="O29" s="4" t="s">
        <v>119</v>
      </c>
      <c r="P29" s="9" t="s">
        <v>53</v>
      </c>
      <c r="Q29" s="11">
        <v>44555</v>
      </c>
      <c r="R29" s="11">
        <v>44525</v>
      </c>
      <c r="S29" s="9" t="s">
        <v>54</v>
      </c>
    </row>
    <row r="30" spans="1:19" x14ac:dyDescent="0.25">
      <c r="A30" s="3">
        <v>2021</v>
      </c>
      <c r="B30" s="11">
        <v>44470</v>
      </c>
      <c r="C30" s="11">
        <v>44500</v>
      </c>
      <c r="D30" s="6">
        <v>1</v>
      </c>
      <c r="E30" s="3">
        <v>2</v>
      </c>
      <c r="F30" s="3">
        <v>21</v>
      </c>
      <c r="G30" s="7" t="s">
        <v>66</v>
      </c>
      <c r="H30" s="9">
        <f>VLOOKUP(G30,'[1]Table 2'!$A:$G,2,)</f>
        <v>36000</v>
      </c>
      <c r="I30" s="9">
        <f>VLOOKUP(G30,'[1]Table 2'!$A:$G,3,0)</f>
        <v>18916.7</v>
      </c>
      <c r="J30" s="9">
        <f>VLOOKUP(G30,'[1]Table 2'!$A:$G,4,0)</f>
        <v>9577</v>
      </c>
      <c r="K30" s="9">
        <f>VLOOKUP(G30,'[1]Table 2'!$A:$G,5,0)</f>
        <v>9577</v>
      </c>
      <c r="L30" s="9">
        <f>VLOOKUP(G30,'[1]Table 2'!$A:$G,6,0)</f>
        <v>9577</v>
      </c>
      <c r="M30" s="9">
        <f>VLOOKUP(G30,'[1]Table 2'!$A:$G,7,0)</f>
        <v>9577</v>
      </c>
      <c r="N30" s="9" t="s">
        <v>118</v>
      </c>
      <c r="O30" s="4" t="s">
        <v>119</v>
      </c>
      <c r="P30" s="5" t="s">
        <v>53</v>
      </c>
      <c r="Q30" s="11">
        <v>44555</v>
      </c>
      <c r="R30" s="11">
        <v>44525</v>
      </c>
      <c r="S30" s="5" t="s">
        <v>54</v>
      </c>
    </row>
    <row r="31" spans="1:19" s="9" customFormat="1" x14ac:dyDescent="0.25">
      <c r="A31" s="3">
        <v>2021</v>
      </c>
      <c r="B31" s="11">
        <v>44470</v>
      </c>
      <c r="C31" s="11">
        <v>44500</v>
      </c>
      <c r="D31" s="6">
        <v>1</v>
      </c>
      <c r="E31" s="3">
        <v>2</v>
      </c>
      <c r="F31" s="3">
        <v>21</v>
      </c>
      <c r="G31" s="9" t="s">
        <v>66</v>
      </c>
      <c r="H31" s="9">
        <f>VLOOKUP(G31,'[1]Table 2'!$A:$G,2,)</f>
        <v>36000</v>
      </c>
      <c r="I31" s="9">
        <f>VLOOKUP(G31,'[1]Table 2'!$A:$G,3,0)</f>
        <v>18916.7</v>
      </c>
      <c r="J31" s="9">
        <f>VLOOKUP(G31,'[1]Table 2'!$A:$G,4,0)</f>
        <v>9577</v>
      </c>
      <c r="K31" s="9">
        <f>VLOOKUP(G31,'[1]Table 2'!$A:$G,5,0)</f>
        <v>9577</v>
      </c>
      <c r="L31" s="9">
        <f>VLOOKUP(G31,'[1]Table 2'!$A:$G,6,0)</f>
        <v>9577</v>
      </c>
      <c r="M31" s="9">
        <f>VLOOKUP(G31,'[1]Table 2'!$A:$G,7,0)</f>
        <v>9577</v>
      </c>
      <c r="N31" s="9" t="s">
        <v>118</v>
      </c>
      <c r="O31" s="4" t="s">
        <v>119</v>
      </c>
      <c r="P31" s="9" t="s">
        <v>53</v>
      </c>
      <c r="Q31" s="11">
        <v>44555</v>
      </c>
      <c r="R31" s="11">
        <v>44525</v>
      </c>
      <c r="S31" s="9" t="s">
        <v>54</v>
      </c>
    </row>
    <row r="32" spans="1:19" x14ac:dyDescent="0.25">
      <c r="A32" s="3">
        <v>2021</v>
      </c>
      <c r="B32" s="11">
        <v>44470</v>
      </c>
      <c r="C32" s="11">
        <v>44500</v>
      </c>
      <c r="D32" s="6">
        <v>1</v>
      </c>
      <c r="E32" s="3">
        <v>2</v>
      </c>
      <c r="F32" s="3">
        <v>22</v>
      </c>
      <c r="G32" s="7" t="s">
        <v>67</v>
      </c>
      <c r="H32" s="9">
        <f>VLOOKUP(G32,'[1]Table 2'!$A:$G,2,)</f>
        <v>40000</v>
      </c>
      <c r="I32" s="9">
        <f>VLOOKUP(G32,'[1]Table 2'!$A:$G,3,0)</f>
        <v>29583.3</v>
      </c>
      <c r="J32" s="9">
        <f>VLOOKUP(G32,'[1]Table 2'!$A:$G,4,0)</f>
        <v>17214.36</v>
      </c>
      <c r="K32" s="9">
        <f>VLOOKUP(G32,'[1]Table 2'!$A:$G,5,0)</f>
        <v>17214.36</v>
      </c>
      <c r="L32" s="9">
        <f>VLOOKUP(G32,'[1]Table 2'!$A:$G,6,0)</f>
        <v>17214.36</v>
      </c>
      <c r="M32" s="9">
        <f>VLOOKUP(G32,'[1]Table 2'!$A:$G,7,0)</f>
        <v>17214.36</v>
      </c>
      <c r="N32" s="9" t="s">
        <v>118</v>
      </c>
      <c r="O32" s="4" t="s">
        <v>119</v>
      </c>
      <c r="P32" s="5" t="s">
        <v>53</v>
      </c>
      <c r="Q32" s="11">
        <v>44555</v>
      </c>
      <c r="R32" s="11">
        <v>44525</v>
      </c>
      <c r="S32" s="5" t="s">
        <v>54</v>
      </c>
    </row>
    <row r="33" spans="1:19" s="9" customFormat="1" x14ac:dyDescent="0.25">
      <c r="A33" s="3">
        <v>2021</v>
      </c>
      <c r="B33" s="11">
        <v>44470</v>
      </c>
      <c r="C33" s="11">
        <v>44500</v>
      </c>
      <c r="D33" s="6">
        <v>1</v>
      </c>
      <c r="E33" s="3">
        <v>2</v>
      </c>
      <c r="F33" s="3">
        <v>22</v>
      </c>
      <c r="G33" s="9" t="s">
        <v>67</v>
      </c>
      <c r="H33" s="9">
        <f>VLOOKUP(G33,'[1]Table 2'!$A:$G,2,)</f>
        <v>40000</v>
      </c>
      <c r="I33" s="9">
        <f>VLOOKUP(G33,'[1]Table 2'!$A:$G,3,0)</f>
        <v>29583.3</v>
      </c>
      <c r="J33" s="9">
        <f>VLOOKUP(G33,'[1]Table 2'!$A:$G,4,0)</f>
        <v>17214.36</v>
      </c>
      <c r="K33" s="9">
        <f>VLOOKUP(G33,'[1]Table 2'!$A:$G,5,0)</f>
        <v>17214.36</v>
      </c>
      <c r="L33" s="9">
        <f>VLOOKUP(G33,'[1]Table 2'!$A:$G,6,0)</f>
        <v>17214.36</v>
      </c>
      <c r="M33" s="9">
        <f>VLOOKUP(G33,'[1]Table 2'!$A:$G,7,0)</f>
        <v>17214.36</v>
      </c>
      <c r="N33" s="9" t="s">
        <v>118</v>
      </c>
      <c r="O33" s="4" t="s">
        <v>119</v>
      </c>
      <c r="P33" s="9" t="s">
        <v>53</v>
      </c>
      <c r="Q33" s="11">
        <v>44555</v>
      </c>
      <c r="R33" s="11">
        <v>44525</v>
      </c>
      <c r="S33" s="9" t="s">
        <v>54</v>
      </c>
    </row>
    <row r="34" spans="1:19" s="9" customFormat="1" x14ac:dyDescent="0.25">
      <c r="A34" s="3">
        <v>2021</v>
      </c>
      <c r="B34" s="11">
        <v>44470</v>
      </c>
      <c r="C34" s="11">
        <v>44500</v>
      </c>
      <c r="D34" s="6">
        <v>1</v>
      </c>
      <c r="E34" s="3">
        <v>2</v>
      </c>
      <c r="F34" s="3">
        <v>22</v>
      </c>
      <c r="G34" s="9" t="s">
        <v>68</v>
      </c>
      <c r="H34" s="9">
        <f>VLOOKUP(G34,'[1]Table 4'!$A:$G,2,)</f>
        <v>5280</v>
      </c>
      <c r="I34" s="9">
        <f>VLOOKUP(G34,'[1]Table 4'!$A:$G,3,0)</f>
        <v>5280</v>
      </c>
      <c r="J34" s="9">
        <f>VLOOKUP(G34,'[1]Table 4'!$A:$G,4,0)</f>
        <v>84</v>
      </c>
      <c r="K34" s="9">
        <f>VLOOKUP(G34,'[1]Table 4'!$A:$G,5,0)</f>
        <v>84</v>
      </c>
      <c r="L34" s="9">
        <f>VLOOKUP(G34,'[1]Table 4'!$A:$G,6,0)</f>
        <v>84</v>
      </c>
      <c r="M34" s="9">
        <f>VLOOKUP(G34,'[1]Table 4'!$A:$G,7,0)</f>
        <v>84</v>
      </c>
      <c r="N34" s="9" t="s">
        <v>118</v>
      </c>
      <c r="O34" s="4" t="s">
        <v>119</v>
      </c>
      <c r="P34" s="9" t="s">
        <v>53</v>
      </c>
      <c r="Q34" s="11">
        <v>44555</v>
      </c>
      <c r="R34" s="11">
        <v>44525</v>
      </c>
      <c r="S34" s="9" t="s">
        <v>54</v>
      </c>
    </row>
    <row r="35" spans="1:19" x14ac:dyDescent="0.25">
      <c r="A35" s="3">
        <v>2021</v>
      </c>
      <c r="B35" s="11">
        <v>44470</v>
      </c>
      <c r="C35" s="11">
        <v>44500</v>
      </c>
      <c r="D35" s="6">
        <v>1</v>
      </c>
      <c r="E35" s="3">
        <v>2</v>
      </c>
      <c r="F35" s="3">
        <v>22</v>
      </c>
      <c r="G35" s="7" t="s">
        <v>68</v>
      </c>
      <c r="H35" s="9">
        <f>VLOOKUP(G35,'[1]Table 4'!$A:$G,2,)</f>
        <v>5280</v>
      </c>
      <c r="I35" s="9">
        <f>VLOOKUP(G35,'[1]Table 4'!$A:$G,3,0)</f>
        <v>5280</v>
      </c>
      <c r="J35" s="9">
        <f>VLOOKUP(G35,'[1]Table 4'!$A:$G,4,0)</f>
        <v>84</v>
      </c>
      <c r="K35" s="9">
        <f>VLOOKUP(G35,'[1]Table 4'!$A:$G,5,0)</f>
        <v>84</v>
      </c>
      <c r="L35" s="9">
        <f>VLOOKUP(G35,'[1]Table 4'!$A:$G,6,0)</f>
        <v>84</v>
      </c>
      <c r="M35" s="9">
        <f>VLOOKUP(G35,'[1]Table 4'!$A:$G,7,0)</f>
        <v>84</v>
      </c>
      <c r="N35" s="9" t="s">
        <v>118</v>
      </c>
      <c r="O35" s="4" t="s">
        <v>119</v>
      </c>
      <c r="P35" s="5" t="s">
        <v>53</v>
      </c>
      <c r="Q35" s="11">
        <v>44555</v>
      </c>
      <c r="R35" s="11">
        <v>44525</v>
      </c>
      <c r="S35" s="5" t="s">
        <v>54</v>
      </c>
    </row>
    <row r="36" spans="1:19" x14ac:dyDescent="0.25">
      <c r="A36" s="3">
        <v>2021</v>
      </c>
      <c r="B36" s="11">
        <v>44470</v>
      </c>
      <c r="C36" s="11">
        <v>44500</v>
      </c>
      <c r="D36" s="6">
        <v>1</v>
      </c>
      <c r="E36" s="3">
        <v>2</v>
      </c>
      <c r="F36" s="3">
        <v>24</v>
      </c>
      <c r="G36" s="7" t="s">
        <v>69</v>
      </c>
      <c r="H36" s="9">
        <f>VLOOKUP(G36,'[1]Table 4'!$A:$G,2,)</f>
        <v>3000</v>
      </c>
      <c r="I36" s="9">
        <f>VLOOKUP(G36,'[1]Table 4'!$A:$G,3,0)</f>
        <v>3000</v>
      </c>
      <c r="J36" s="9">
        <f>VLOOKUP(G36,'[1]Table 4'!$A:$G,4,0)</f>
        <v>0</v>
      </c>
      <c r="K36" s="9">
        <f>VLOOKUP(G36,'[1]Table 4'!$A:$G,5,0)</f>
        <v>0</v>
      </c>
      <c r="L36" s="9">
        <f>VLOOKUP(G36,'[1]Table 4'!$A:$G,6,0)</f>
        <v>0</v>
      </c>
      <c r="M36" s="9">
        <f>VLOOKUP(G36,'[1]Table 4'!$A:$G,7,0)</f>
        <v>0</v>
      </c>
      <c r="N36" s="9" t="s">
        <v>118</v>
      </c>
      <c r="O36" s="4" t="s">
        <v>119</v>
      </c>
      <c r="P36" s="5" t="s">
        <v>53</v>
      </c>
      <c r="Q36" s="11">
        <v>44555</v>
      </c>
      <c r="R36" s="11">
        <v>44525</v>
      </c>
      <c r="S36" s="5" t="s">
        <v>54</v>
      </c>
    </row>
    <row r="37" spans="1:19" s="9" customFormat="1" x14ac:dyDescent="0.25">
      <c r="A37" s="3">
        <v>2021</v>
      </c>
      <c r="B37" s="11">
        <v>44470</v>
      </c>
      <c r="C37" s="11">
        <v>44500</v>
      </c>
      <c r="D37" s="6">
        <v>1</v>
      </c>
      <c r="E37" s="3">
        <v>2</v>
      </c>
      <c r="F37" s="3">
        <v>24</v>
      </c>
      <c r="G37" s="9" t="s">
        <v>69</v>
      </c>
      <c r="H37" s="9">
        <f>VLOOKUP(G37,'[1]Table 4'!$A:$G,2,)</f>
        <v>3000</v>
      </c>
      <c r="I37" s="9">
        <f>VLOOKUP(G37,'[1]Table 4'!$A:$G,3,0)</f>
        <v>3000</v>
      </c>
      <c r="J37" s="9">
        <f>VLOOKUP(G37,'[1]Table 4'!$A:$G,4,0)</f>
        <v>0</v>
      </c>
      <c r="K37" s="9">
        <f>VLOOKUP(G37,'[1]Table 4'!$A:$G,5,0)</f>
        <v>0</v>
      </c>
      <c r="L37" s="9">
        <f>VLOOKUP(G37,'[1]Table 4'!$A:$G,6,0)</f>
        <v>0</v>
      </c>
      <c r="M37" s="9">
        <f>VLOOKUP(G37,'[1]Table 4'!$A:$G,7,0)</f>
        <v>0</v>
      </c>
      <c r="N37" s="9" t="s">
        <v>118</v>
      </c>
      <c r="O37" s="4" t="s">
        <v>119</v>
      </c>
      <c r="P37" s="9" t="s">
        <v>53</v>
      </c>
      <c r="Q37" s="11">
        <v>44555</v>
      </c>
      <c r="R37" s="11">
        <v>44525</v>
      </c>
      <c r="S37" s="9" t="s">
        <v>54</v>
      </c>
    </row>
    <row r="38" spans="1:19" x14ac:dyDescent="0.25">
      <c r="A38" s="3">
        <v>2021</v>
      </c>
      <c r="B38" s="11">
        <v>44470</v>
      </c>
      <c r="C38" s="11">
        <v>44500</v>
      </c>
      <c r="D38" s="6">
        <v>1</v>
      </c>
      <c r="E38" s="3">
        <v>2</v>
      </c>
      <c r="F38" s="3">
        <v>24</v>
      </c>
      <c r="G38" s="7" t="s">
        <v>70</v>
      </c>
      <c r="H38" s="9">
        <f>VLOOKUP(G38,'[1]Table 4'!$A:$G,2,)</f>
        <v>3000</v>
      </c>
      <c r="I38" s="9">
        <f>VLOOKUP(G38,'[1]Table 4'!$A:$G,3,0)</f>
        <v>3000</v>
      </c>
      <c r="J38" s="9">
        <f>VLOOKUP(G38,'[1]Table 4'!$A:$G,4,0)</f>
        <v>0</v>
      </c>
      <c r="K38" s="9">
        <f>VLOOKUP(G38,'[1]Table 4'!$A:$G,5,0)</f>
        <v>0</v>
      </c>
      <c r="L38" s="9">
        <f>VLOOKUP(G38,'[1]Table 4'!$A:$G,6,0)</f>
        <v>0</v>
      </c>
      <c r="M38" s="9">
        <f>VLOOKUP(G38,'[1]Table 4'!$A:$G,7,0)</f>
        <v>0</v>
      </c>
      <c r="N38" s="9" t="s">
        <v>118</v>
      </c>
      <c r="O38" s="4" t="s">
        <v>119</v>
      </c>
      <c r="P38" s="5" t="s">
        <v>53</v>
      </c>
      <c r="Q38" s="11">
        <v>44555</v>
      </c>
      <c r="R38" s="11">
        <v>44525</v>
      </c>
      <c r="S38" s="5" t="s">
        <v>54</v>
      </c>
    </row>
    <row r="39" spans="1:19" s="9" customFormat="1" x14ac:dyDescent="0.25">
      <c r="A39" s="3">
        <v>2021</v>
      </c>
      <c r="B39" s="11">
        <v>44470</v>
      </c>
      <c r="C39" s="11">
        <v>44500</v>
      </c>
      <c r="D39" s="6">
        <v>1</v>
      </c>
      <c r="E39" s="3">
        <v>2</v>
      </c>
      <c r="F39" s="3">
        <v>24</v>
      </c>
      <c r="G39" s="9" t="s">
        <v>70</v>
      </c>
      <c r="H39" s="9">
        <f>VLOOKUP(G39,'[1]Table 4'!$A:$G,2,)</f>
        <v>3000</v>
      </c>
      <c r="I39" s="9">
        <f>VLOOKUP(G39,'[1]Table 4'!$A:$G,3,0)</f>
        <v>3000</v>
      </c>
      <c r="J39" s="9">
        <f>VLOOKUP(G39,'[1]Table 4'!$A:$G,4,0)</f>
        <v>0</v>
      </c>
      <c r="K39" s="9">
        <f>VLOOKUP(G39,'[1]Table 4'!$A:$G,5,0)</f>
        <v>0</v>
      </c>
      <c r="L39" s="9">
        <f>VLOOKUP(G39,'[1]Table 4'!$A:$G,6,0)</f>
        <v>0</v>
      </c>
      <c r="M39" s="9">
        <f>VLOOKUP(G39,'[1]Table 4'!$A:$G,7,0)</f>
        <v>0</v>
      </c>
      <c r="N39" s="9" t="s">
        <v>118</v>
      </c>
      <c r="O39" s="4" t="s">
        <v>119</v>
      </c>
      <c r="P39" s="9" t="s">
        <v>53</v>
      </c>
      <c r="Q39" s="11">
        <v>44555</v>
      </c>
      <c r="R39" s="11">
        <v>44525</v>
      </c>
      <c r="S39" s="9" t="s">
        <v>54</v>
      </c>
    </row>
    <row r="40" spans="1:19" x14ac:dyDescent="0.25">
      <c r="A40" s="3">
        <v>2021</v>
      </c>
      <c r="B40" s="11">
        <v>44470</v>
      </c>
      <c r="C40" s="11">
        <v>44500</v>
      </c>
      <c r="D40" s="6">
        <v>1</v>
      </c>
      <c r="E40" s="3">
        <v>2</v>
      </c>
      <c r="F40" s="3">
        <v>24</v>
      </c>
      <c r="G40" s="7" t="s">
        <v>71</v>
      </c>
      <c r="H40" s="9">
        <f>VLOOKUP(G40,'[1]Table 4'!$A:$G,2,)</f>
        <v>3000</v>
      </c>
      <c r="I40" s="9">
        <f>VLOOKUP(G40,'[1]Table 4'!$A:$G,3,0)</f>
        <v>3000</v>
      </c>
      <c r="J40" s="9">
        <f>VLOOKUP(G40,'[1]Table 4'!$A:$G,4,0)</f>
        <v>0</v>
      </c>
      <c r="K40" s="9">
        <f>VLOOKUP(G40,'[1]Table 4'!$A:$G,5,0)</f>
        <v>0</v>
      </c>
      <c r="L40" s="9">
        <f>VLOOKUP(G40,'[1]Table 4'!$A:$G,6,0)</f>
        <v>0</v>
      </c>
      <c r="M40" s="9">
        <f>VLOOKUP(G40,'[1]Table 4'!$A:$G,7,0)</f>
        <v>0</v>
      </c>
      <c r="N40" s="9" t="s">
        <v>118</v>
      </c>
      <c r="O40" s="4" t="s">
        <v>119</v>
      </c>
      <c r="P40" s="5" t="s">
        <v>53</v>
      </c>
      <c r="Q40" s="11">
        <v>44555</v>
      </c>
      <c r="R40" s="11">
        <v>44525</v>
      </c>
      <c r="S40" s="5" t="s">
        <v>54</v>
      </c>
    </row>
    <row r="41" spans="1:19" s="9" customFormat="1" x14ac:dyDescent="0.25">
      <c r="A41" s="3">
        <v>2021</v>
      </c>
      <c r="B41" s="11">
        <v>44470</v>
      </c>
      <c r="C41" s="11">
        <v>44500</v>
      </c>
      <c r="D41" s="6">
        <v>1</v>
      </c>
      <c r="E41" s="3">
        <v>2</v>
      </c>
      <c r="F41" s="3">
        <v>24</v>
      </c>
      <c r="G41" s="9" t="s">
        <v>71</v>
      </c>
      <c r="H41" s="9">
        <f>VLOOKUP(G41,'[1]Table 4'!$A:$G,2,)</f>
        <v>3000</v>
      </c>
      <c r="I41" s="9">
        <f>VLOOKUP(G41,'[1]Table 4'!$A:$G,3,0)</f>
        <v>3000</v>
      </c>
      <c r="J41" s="9">
        <f>VLOOKUP(G41,'[1]Table 4'!$A:$G,4,0)</f>
        <v>0</v>
      </c>
      <c r="K41" s="9">
        <f>VLOOKUP(G41,'[1]Table 4'!$A:$G,5,0)</f>
        <v>0</v>
      </c>
      <c r="L41" s="9">
        <f>VLOOKUP(G41,'[1]Table 4'!$A:$G,6,0)</f>
        <v>0</v>
      </c>
      <c r="M41" s="9">
        <f>VLOOKUP(G41,'[1]Table 4'!$A:$G,7,0)</f>
        <v>0</v>
      </c>
      <c r="N41" s="9" t="s">
        <v>118</v>
      </c>
      <c r="O41" s="4" t="s">
        <v>119</v>
      </c>
      <c r="P41" s="9" t="s">
        <v>53</v>
      </c>
      <c r="Q41" s="11">
        <v>44555</v>
      </c>
      <c r="R41" s="11">
        <v>44525</v>
      </c>
      <c r="S41" s="9" t="s">
        <v>54</v>
      </c>
    </row>
    <row r="42" spans="1:19" s="9" customFormat="1" x14ac:dyDescent="0.25">
      <c r="A42" s="3">
        <v>2021</v>
      </c>
      <c r="B42" s="11">
        <v>44470</v>
      </c>
      <c r="C42" s="11">
        <v>44500</v>
      </c>
      <c r="D42" s="6">
        <v>1</v>
      </c>
      <c r="E42" s="3">
        <v>2</v>
      </c>
      <c r="F42" s="3">
        <v>24</v>
      </c>
      <c r="G42" s="9" t="s">
        <v>72</v>
      </c>
      <c r="H42" s="9">
        <f>VLOOKUP(G42,'[1]Table 4'!$A:$G,2,)</f>
        <v>15000</v>
      </c>
      <c r="I42" s="9">
        <f>VLOOKUP(G42,'[1]Table 4'!$A:$G,3,0)</f>
        <v>15000</v>
      </c>
      <c r="J42" s="9">
        <f>VLOOKUP(G42,'[1]Table 4'!$A:$G,4,0)</f>
        <v>175</v>
      </c>
      <c r="K42" s="9">
        <f>VLOOKUP(G42,'[1]Table 4'!$A:$G,5,0)</f>
        <v>175</v>
      </c>
      <c r="L42" s="9">
        <f>VLOOKUP(G42,'[1]Table 4'!$A:$G,6,0)</f>
        <v>175</v>
      </c>
      <c r="M42" s="9">
        <f>VLOOKUP(G42,'[1]Table 4'!$A:$G,7,0)</f>
        <v>175</v>
      </c>
      <c r="N42" s="9" t="s">
        <v>118</v>
      </c>
      <c r="O42" s="4" t="s">
        <v>119</v>
      </c>
      <c r="P42" s="9" t="s">
        <v>53</v>
      </c>
      <c r="Q42" s="11">
        <v>44555</v>
      </c>
      <c r="R42" s="11">
        <v>44525</v>
      </c>
      <c r="S42" s="9" t="s">
        <v>54</v>
      </c>
    </row>
    <row r="43" spans="1:19" x14ac:dyDescent="0.25">
      <c r="A43" s="3">
        <v>2021</v>
      </c>
      <c r="B43" s="11">
        <v>44470</v>
      </c>
      <c r="C43" s="11">
        <v>44500</v>
      </c>
      <c r="D43" s="6">
        <v>1</v>
      </c>
      <c r="E43" s="3">
        <v>2</v>
      </c>
      <c r="F43" s="3">
        <v>24</v>
      </c>
      <c r="G43" s="7" t="s">
        <v>72</v>
      </c>
      <c r="H43" s="9">
        <f>VLOOKUP(G43,'[1]Table 4'!$A:$G,2,)</f>
        <v>15000</v>
      </c>
      <c r="I43" s="9">
        <f>VLOOKUP(G43,'[1]Table 4'!$A:$G,3,0)</f>
        <v>15000</v>
      </c>
      <c r="J43" s="9">
        <f>VLOOKUP(G43,'[1]Table 4'!$A:$G,4,0)</f>
        <v>175</v>
      </c>
      <c r="K43" s="9">
        <f>VLOOKUP(G43,'[1]Table 4'!$A:$G,5,0)</f>
        <v>175</v>
      </c>
      <c r="L43" s="9">
        <f>VLOOKUP(G43,'[1]Table 4'!$A:$G,6,0)</f>
        <v>175</v>
      </c>
      <c r="M43" s="9">
        <f>VLOOKUP(G43,'[1]Table 4'!$A:$G,7,0)</f>
        <v>175</v>
      </c>
      <c r="N43" s="9" t="s">
        <v>118</v>
      </c>
      <c r="O43" s="4" t="s">
        <v>119</v>
      </c>
      <c r="P43" s="5" t="s">
        <v>53</v>
      </c>
      <c r="Q43" s="11">
        <v>44555</v>
      </c>
      <c r="R43" s="11">
        <v>44525</v>
      </c>
      <c r="S43" s="5" t="s">
        <v>54</v>
      </c>
    </row>
    <row r="44" spans="1:19" x14ac:dyDescent="0.25">
      <c r="A44" s="3">
        <v>2021</v>
      </c>
      <c r="B44" s="11">
        <v>44470</v>
      </c>
      <c r="C44" s="11">
        <v>44500</v>
      </c>
      <c r="D44" s="6">
        <v>1</v>
      </c>
      <c r="E44" s="3">
        <v>2</v>
      </c>
      <c r="F44" s="3">
        <v>24</v>
      </c>
      <c r="G44" s="7" t="s">
        <v>73</v>
      </c>
      <c r="H44" s="9">
        <f>VLOOKUP(G44,'[1]Table 4'!$A:$G,2,)</f>
        <v>15000</v>
      </c>
      <c r="I44" s="9">
        <f>VLOOKUP(G44,'[1]Table 4'!$A:$G,3,0)</f>
        <v>15000</v>
      </c>
      <c r="J44" s="9">
        <f>VLOOKUP(G44,'[1]Table 4'!$A:$G,4,0)</f>
        <v>5514</v>
      </c>
      <c r="K44" s="9">
        <f>VLOOKUP(G44,'[1]Table 4'!$A:$G,5,0)</f>
        <v>5514</v>
      </c>
      <c r="L44" s="9">
        <f>VLOOKUP(G44,'[1]Table 4'!$A:$G,6,0)</f>
        <v>5514</v>
      </c>
      <c r="M44" s="9">
        <f>VLOOKUP(G44,'[1]Table 4'!$A:$G,7,0)</f>
        <v>2405.1999999999998</v>
      </c>
      <c r="N44" s="9" t="s">
        <v>118</v>
      </c>
      <c r="O44" s="4" t="s">
        <v>119</v>
      </c>
      <c r="P44" s="5" t="s">
        <v>53</v>
      </c>
      <c r="Q44" s="11">
        <v>44555</v>
      </c>
      <c r="R44" s="11">
        <v>44525</v>
      </c>
      <c r="S44" s="5" t="s">
        <v>54</v>
      </c>
    </row>
    <row r="45" spans="1:19" s="9" customFormat="1" x14ac:dyDescent="0.25">
      <c r="A45" s="3">
        <v>2021</v>
      </c>
      <c r="B45" s="11">
        <v>44470</v>
      </c>
      <c r="C45" s="11">
        <v>44500</v>
      </c>
      <c r="D45" s="6">
        <v>1</v>
      </c>
      <c r="E45" s="3">
        <v>2</v>
      </c>
      <c r="F45" s="3">
        <v>24</v>
      </c>
      <c r="G45" s="9" t="s">
        <v>73</v>
      </c>
      <c r="H45" s="9">
        <f>VLOOKUP(G45,'[1]Table 4'!$A:$G,2,)</f>
        <v>15000</v>
      </c>
      <c r="I45" s="9">
        <f>VLOOKUP(G45,'[1]Table 4'!$A:$G,3,0)</f>
        <v>15000</v>
      </c>
      <c r="J45" s="9">
        <f>VLOOKUP(G45,'[1]Table 4'!$A:$G,4,0)</f>
        <v>5514</v>
      </c>
      <c r="K45" s="9">
        <f>VLOOKUP(G45,'[1]Table 4'!$A:$G,5,0)</f>
        <v>5514</v>
      </c>
      <c r="L45" s="9">
        <f>VLOOKUP(G45,'[1]Table 4'!$A:$G,6,0)</f>
        <v>5514</v>
      </c>
      <c r="M45" s="9">
        <f>VLOOKUP(G45,'[1]Table 4'!$A:$G,7,0)</f>
        <v>2405.1999999999998</v>
      </c>
      <c r="N45" s="9" t="s">
        <v>118</v>
      </c>
      <c r="O45" s="4" t="s">
        <v>119</v>
      </c>
      <c r="P45" s="9" t="s">
        <v>53</v>
      </c>
      <c r="Q45" s="11">
        <v>44555</v>
      </c>
      <c r="R45" s="11">
        <v>44525</v>
      </c>
      <c r="S45" s="9" t="s">
        <v>54</v>
      </c>
    </row>
    <row r="46" spans="1:19" x14ac:dyDescent="0.25">
      <c r="A46" s="3">
        <v>2021</v>
      </c>
      <c r="B46" s="11">
        <v>44470</v>
      </c>
      <c r="C46" s="11">
        <v>44500</v>
      </c>
      <c r="D46" s="6">
        <v>1</v>
      </c>
      <c r="E46" s="3">
        <v>2</v>
      </c>
      <c r="F46" s="3">
        <v>25</v>
      </c>
      <c r="G46" s="7" t="s">
        <v>74</v>
      </c>
      <c r="H46" s="9">
        <f>VLOOKUP(G46,'[1]Table 4'!$A:$G,2,)</f>
        <v>12000</v>
      </c>
      <c r="I46" s="9">
        <f>VLOOKUP(G46,'[1]Table 4'!$A:$G,3,0)</f>
        <v>12000</v>
      </c>
      <c r="J46" s="9">
        <f>VLOOKUP(G46,'[1]Table 4'!$A:$G,4,0)</f>
        <v>4228.7</v>
      </c>
      <c r="K46" s="9">
        <f>VLOOKUP(G46,'[1]Table 4'!$A:$G,5,0)</f>
        <v>4228.7</v>
      </c>
      <c r="L46" s="9">
        <f>VLOOKUP(G46,'[1]Table 4'!$A:$G,6,0)</f>
        <v>4228.7</v>
      </c>
      <c r="M46" s="9">
        <f>VLOOKUP(G46,'[1]Table 4'!$A:$G,7,0)</f>
        <v>4228.7</v>
      </c>
      <c r="N46" s="9" t="s">
        <v>118</v>
      </c>
      <c r="O46" s="4" t="s">
        <v>119</v>
      </c>
      <c r="P46" s="5" t="s">
        <v>53</v>
      </c>
      <c r="Q46" s="11">
        <v>44555</v>
      </c>
      <c r="R46" s="11">
        <v>44525</v>
      </c>
      <c r="S46" s="5" t="s">
        <v>54</v>
      </c>
    </row>
    <row r="47" spans="1:19" s="9" customFormat="1" x14ac:dyDescent="0.25">
      <c r="A47" s="3">
        <v>2021</v>
      </c>
      <c r="B47" s="11">
        <v>44470</v>
      </c>
      <c r="C47" s="11">
        <v>44500</v>
      </c>
      <c r="D47" s="6">
        <v>1</v>
      </c>
      <c r="E47" s="3">
        <v>2</v>
      </c>
      <c r="F47" s="3">
        <v>25</v>
      </c>
      <c r="G47" s="9" t="s">
        <v>74</v>
      </c>
      <c r="H47" s="9">
        <f>VLOOKUP(G47,'[1]Table 4'!$A:$G,2,)</f>
        <v>12000</v>
      </c>
      <c r="I47" s="9">
        <f>VLOOKUP(G47,'[1]Table 4'!$A:$G,3,0)</f>
        <v>12000</v>
      </c>
      <c r="J47" s="9">
        <f>VLOOKUP(G47,'[1]Table 4'!$A:$G,4,0)</f>
        <v>4228.7</v>
      </c>
      <c r="K47" s="9">
        <f>VLOOKUP(G47,'[1]Table 4'!$A:$G,5,0)</f>
        <v>4228.7</v>
      </c>
      <c r="L47" s="9">
        <f>VLOOKUP(G47,'[1]Table 4'!$A:$G,6,0)</f>
        <v>4228.7</v>
      </c>
      <c r="M47" s="9">
        <f>VLOOKUP(G47,'[1]Table 4'!$A:$G,7,0)</f>
        <v>4228.7</v>
      </c>
      <c r="N47" s="9" t="s">
        <v>118</v>
      </c>
      <c r="O47" s="4" t="s">
        <v>119</v>
      </c>
      <c r="P47" s="9" t="s">
        <v>53</v>
      </c>
      <c r="Q47" s="11">
        <v>44555</v>
      </c>
      <c r="R47" s="11">
        <v>44525</v>
      </c>
      <c r="S47" s="9" t="s">
        <v>54</v>
      </c>
    </row>
    <row r="48" spans="1:19" x14ac:dyDescent="0.25">
      <c r="A48" s="3">
        <v>2021</v>
      </c>
      <c r="B48" s="11">
        <v>44470</v>
      </c>
      <c r="C48" s="11">
        <v>44500</v>
      </c>
      <c r="D48" s="6">
        <v>1</v>
      </c>
      <c r="E48" s="3">
        <v>2</v>
      </c>
      <c r="F48" s="3">
        <v>25</v>
      </c>
      <c r="G48" s="7" t="s">
        <v>75</v>
      </c>
      <c r="H48" s="9">
        <f>VLOOKUP(G48,'[1]Table 4'!$A:$G,2,)</f>
        <v>12000</v>
      </c>
      <c r="I48" s="9">
        <f>VLOOKUP(G48,'[1]Table 4'!$A:$G,3,0)</f>
        <v>12000</v>
      </c>
      <c r="J48" s="9">
        <f>VLOOKUP(G48,'[1]Table 4'!$A:$G,4,0)</f>
        <v>0</v>
      </c>
      <c r="K48" s="9">
        <f>VLOOKUP(G48,'[1]Table 4'!$A:$G,5,0)</f>
        <v>0</v>
      </c>
      <c r="L48" s="9">
        <f>VLOOKUP(G48,'[1]Table 4'!$A:$G,6,0)</f>
        <v>0</v>
      </c>
      <c r="M48" s="9">
        <f>VLOOKUP(G48,'[1]Table 4'!$A:$G,7,0)</f>
        <v>0</v>
      </c>
      <c r="N48" s="9" t="s">
        <v>118</v>
      </c>
      <c r="O48" s="4" t="s">
        <v>119</v>
      </c>
      <c r="P48" s="5" t="s">
        <v>53</v>
      </c>
      <c r="Q48" s="11">
        <v>44555</v>
      </c>
      <c r="R48" s="11">
        <v>44525</v>
      </c>
      <c r="S48" s="5" t="s">
        <v>54</v>
      </c>
    </row>
    <row r="49" spans="1:19" s="9" customFormat="1" x14ac:dyDescent="0.25">
      <c r="A49" s="3">
        <v>2021</v>
      </c>
      <c r="B49" s="11">
        <v>44470</v>
      </c>
      <c r="C49" s="11">
        <v>44500</v>
      </c>
      <c r="D49" s="6">
        <v>1</v>
      </c>
      <c r="E49" s="3">
        <v>2</v>
      </c>
      <c r="F49" s="3">
        <v>25</v>
      </c>
      <c r="G49" s="9" t="s">
        <v>75</v>
      </c>
      <c r="H49" s="9">
        <f>VLOOKUP(G49,'[1]Table 4'!$A:$G,2,)</f>
        <v>12000</v>
      </c>
      <c r="I49" s="9">
        <f>VLOOKUP(G49,'[1]Table 4'!$A:$G,3,0)</f>
        <v>12000</v>
      </c>
      <c r="J49" s="9">
        <f>VLOOKUP(G49,'[1]Table 4'!$A:$G,4,0)</f>
        <v>0</v>
      </c>
      <c r="K49" s="9">
        <f>VLOOKUP(G49,'[1]Table 4'!$A:$G,5,0)</f>
        <v>0</v>
      </c>
      <c r="L49" s="9">
        <f>VLOOKUP(G49,'[1]Table 4'!$A:$G,6,0)</f>
        <v>0</v>
      </c>
      <c r="M49" s="9">
        <f>VLOOKUP(G49,'[1]Table 4'!$A:$G,7,0)</f>
        <v>0</v>
      </c>
      <c r="N49" s="9" t="s">
        <v>118</v>
      </c>
      <c r="O49" s="4" t="s">
        <v>119</v>
      </c>
      <c r="P49" s="9" t="s">
        <v>53</v>
      </c>
      <c r="Q49" s="11">
        <v>44555</v>
      </c>
      <c r="R49" s="11">
        <v>44525</v>
      </c>
      <c r="S49" s="9" t="s">
        <v>54</v>
      </c>
    </row>
    <row r="50" spans="1:19" x14ac:dyDescent="0.25">
      <c r="A50" s="3">
        <v>2021</v>
      </c>
      <c r="B50" s="11">
        <v>44470</v>
      </c>
      <c r="C50" s="11">
        <v>44500</v>
      </c>
      <c r="D50" s="6">
        <v>1</v>
      </c>
      <c r="E50" s="3">
        <v>2</v>
      </c>
      <c r="F50" s="3">
        <v>25</v>
      </c>
      <c r="G50" s="7" t="s">
        <v>76</v>
      </c>
      <c r="H50" s="9">
        <f>VLOOKUP(G50,'[1]Table 4'!$A:$G,2,)</f>
        <v>11000</v>
      </c>
      <c r="I50" s="9">
        <f>VLOOKUP(G50,'[1]Table 4'!$A:$G,3,0)</f>
        <v>11000</v>
      </c>
      <c r="J50" s="9">
        <f>VLOOKUP(G50,'[1]Table 4'!$A:$G,4,0)</f>
        <v>0</v>
      </c>
      <c r="K50" s="9">
        <f>VLOOKUP(G50,'[1]Table 4'!$A:$G,5,0)</f>
        <v>0</v>
      </c>
      <c r="L50" s="9">
        <f>VLOOKUP(G50,'[1]Table 4'!$A:$G,6,0)</f>
        <v>0</v>
      </c>
      <c r="M50" s="9">
        <f>VLOOKUP(G50,'[1]Table 4'!$A:$G,7,0)</f>
        <v>0</v>
      </c>
      <c r="N50" s="9" t="s">
        <v>118</v>
      </c>
      <c r="O50" s="4" t="s">
        <v>119</v>
      </c>
      <c r="P50" s="5" t="s">
        <v>53</v>
      </c>
      <c r="Q50" s="11">
        <v>44555</v>
      </c>
      <c r="R50" s="11">
        <v>44525</v>
      </c>
      <c r="S50" s="5" t="s">
        <v>54</v>
      </c>
    </row>
    <row r="51" spans="1:19" s="9" customFormat="1" x14ac:dyDescent="0.25">
      <c r="A51" s="3">
        <v>2021</v>
      </c>
      <c r="B51" s="11">
        <v>44470</v>
      </c>
      <c r="C51" s="11">
        <v>44500</v>
      </c>
      <c r="D51" s="6">
        <v>1</v>
      </c>
      <c r="E51" s="3">
        <v>2</v>
      </c>
      <c r="F51" s="3">
        <v>25</v>
      </c>
      <c r="G51" s="9" t="s">
        <v>76</v>
      </c>
      <c r="H51" s="9">
        <f>VLOOKUP(G51,'[1]Table 4'!$A:$G,2,)</f>
        <v>11000</v>
      </c>
      <c r="I51" s="9">
        <f>VLOOKUP(G51,'[1]Table 4'!$A:$G,3,0)</f>
        <v>11000</v>
      </c>
      <c r="J51" s="9">
        <f>VLOOKUP(G51,'[1]Table 4'!$A:$G,4,0)</f>
        <v>0</v>
      </c>
      <c r="K51" s="9">
        <f>VLOOKUP(G51,'[1]Table 4'!$A:$G,5,0)</f>
        <v>0</v>
      </c>
      <c r="L51" s="9">
        <f>VLOOKUP(G51,'[1]Table 4'!$A:$G,6,0)</f>
        <v>0</v>
      </c>
      <c r="M51" s="9">
        <f>VLOOKUP(G51,'[1]Table 4'!$A:$G,7,0)</f>
        <v>0</v>
      </c>
      <c r="N51" s="9" t="s">
        <v>118</v>
      </c>
      <c r="O51" s="4" t="s">
        <v>119</v>
      </c>
      <c r="P51" s="9" t="s">
        <v>53</v>
      </c>
      <c r="Q51" s="11">
        <v>44555</v>
      </c>
      <c r="R51" s="11">
        <v>44525</v>
      </c>
      <c r="S51" s="9" t="s">
        <v>54</v>
      </c>
    </row>
    <row r="52" spans="1:19" x14ac:dyDescent="0.25">
      <c r="A52" s="3">
        <v>2021</v>
      </c>
      <c r="B52" s="11">
        <v>44470</v>
      </c>
      <c r="C52" s="11">
        <v>44500</v>
      </c>
      <c r="D52" s="6">
        <v>1</v>
      </c>
      <c r="E52" s="3">
        <v>2</v>
      </c>
      <c r="F52" s="3">
        <v>26</v>
      </c>
      <c r="G52" s="7" t="s">
        <v>77</v>
      </c>
      <c r="H52" s="9">
        <f>VLOOKUP(G52,'[1]Table 4'!$A:$G,2,)</f>
        <v>30000</v>
      </c>
      <c r="I52" s="9">
        <f>VLOOKUP(G52,'[1]Table 4'!$A:$G,3,0)</f>
        <v>30000</v>
      </c>
      <c r="J52" s="9">
        <f>VLOOKUP(G52,'[1]Table 4'!$A:$G,4,0)</f>
        <v>21014.6</v>
      </c>
      <c r="K52" s="9">
        <f>VLOOKUP(G52,'[1]Table 4'!$A:$G,5,0)</f>
        <v>21014.59</v>
      </c>
      <c r="L52" s="9">
        <f>VLOOKUP(G52,'[1]Table 4'!$A:$G,6,0)</f>
        <v>21014.59</v>
      </c>
      <c r="M52" s="9">
        <f>VLOOKUP(G52,'[1]Table 4'!$A:$G,7,0)</f>
        <v>21014.52</v>
      </c>
      <c r="N52" s="9" t="s">
        <v>118</v>
      </c>
      <c r="O52" s="4" t="s">
        <v>119</v>
      </c>
      <c r="P52" s="5" t="s">
        <v>53</v>
      </c>
      <c r="Q52" s="11">
        <v>44555</v>
      </c>
      <c r="R52" s="11">
        <v>44525</v>
      </c>
      <c r="S52" s="5" t="s">
        <v>54</v>
      </c>
    </row>
    <row r="53" spans="1:19" s="9" customFormat="1" x14ac:dyDescent="0.25">
      <c r="A53" s="3">
        <v>2021</v>
      </c>
      <c r="B53" s="11">
        <v>44470</v>
      </c>
      <c r="C53" s="11">
        <v>44500</v>
      </c>
      <c r="D53" s="6">
        <v>1</v>
      </c>
      <c r="E53" s="3">
        <v>2</v>
      </c>
      <c r="F53" s="3">
        <v>26</v>
      </c>
      <c r="G53" s="9" t="s">
        <v>77</v>
      </c>
      <c r="H53" s="9">
        <f>VLOOKUP(G53,'[1]Table 4'!$A:$G,2,)</f>
        <v>30000</v>
      </c>
      <c r="I53" s="9">
        <f>VLOOKUP(G53,'[1]Table 4'!$A:$G,3,0)</f>
        <v>30000</v>
      </c>
      <c r="J53" s="9">
        <f>VLOOKUP(G53,'[1]Table 4'!$A:$G,4,0)</f>
        <v>21014.6</v>
      </c>
      <c r="K53" s="9">
        <f>VLOOKUP(G53,'[1]Table 4'!$A:$G,5,0)</f>
        <v>21014.59</v>
      </c>
      <c r="L53" s="9">
        <f>VLOOKUP(G53,'[1]Table 4'!$A:$G,6,0)</f>
        <v>21014.59</v>
      </c>
      <c r="M53" s="9">
        <f>VLOOKUP(G53,'[1]Table 4'!$A:$G,7,0)</f>
        <v>21014.52</v>
      </c>
      <c r="N53" s="9" t="s">
        <v>118</v>
      </c>
      <c r="O53" s="4" t="s">
        <v>119</v>
      </c>
      <c r="P53" s="9" t="s">
        <v>53</v>
      </c>
      <c r="Q53" s="11">
        <v>44555</v>
      </c>
      <c r="R53" s="11">
        <v>44525</v>
      </c>
      <c r="S53" s="9" t="s">
        <v>54</v>
      </c>
    </row>
    <row r="54" spans="1:19" s="9" customFormat="1" x14ac:dyDescent="0.25">
      <c r="A54" s="3">
        <v>2021</v>
      </c>
      <c r="B54" s="11">
        <v>44470</v>
      </c>
      <c r="C54" s="11">
        <v>44500</v>
      </c>
      <c r="D54" s="6">
        <v>1</v>
      </c>
      <c r="E54" s="3">
        <v>2</v>
      </c>
      <c r="F54" s="3">
        <v>27</v>
      </c>
      <c r="G54" s="9" t="s">
        <v>78</v>
      </c>
      <c r="H54" s="9">
        <f>VLOOKUP(G54,'[1]Table 4'!$A:$G,2,)</f>
        <v>10000</v>
      </c>
      <c r="I54" s="9">
        <f>VLOOKUP(G54,'[1]Table 4'!$A:$G,3,0)</f>
        <v>10000</v>
      </c>
      <c r="J54" s="9">
        <f>VLOOKUP(G54,'[1]Table 4'!$A:$G,4,0)</f>
        <v>0</v>
      </c>
      <c r="K54" s="9">
        <f>VLOOKUP(G54,'[1]Table 4'!$A:$G,5,0)</f>
        <v>0</v>
      </c>
      <c r="L54" s="9">
        <f>VLOOKUP(G54,'[1]Table 4'!$A:$G,6,0)</f>
        <v>0</v>
      </c>
      <c r="M54" s="9">
        <f>VLOOKUP(G54,'[1]Table 4'!$A:$G,7,0)</f>
        <v>0</v>
      </c>
      <c r="N54" s="9" t="s">
        <v>118</v>
      </c>
      <c r="O54" s="4" t="s">
        <v>119</v>
      </c>
      <c r="P54" s="9" t="s">
        <v>53</v>
      </c>
      <c r="Q54" s="11">
        <v>44555</v>
      </c>
      <c r="R54" s="11">
        <v>44525</v>
      </c>
      <c r="S54" s="9" t="s">
        <v>54</v>
      </c>
    </row>
    <row r="55" spans="1:19" x14ac:dyDescent="0.25">
      <c r="A55" s="3">
        <v>2021</v>
      </c>
      <c r="B55" s="11">
        <v>44470</v>
      </c>
      <c r="C55" s="11">
        <v>44500</v>
      </c>
      <c r="D55" s="6">
        <v>1</v>
      </c>
      <c r="E55" s="3">
        <v>2</v>
      </c>
      <c r="F55" s="3">
        <v>27</v>
      </c>
      <c r="G55" s="7" t="s">
        <v>78</v>
      </c>
      <c r="H55" s="9">
        <f>VLOOKUP(G55,'[1]Table 4'!$A:$G,2,)</f>
        <v>10000</v>
      </c>
      <c r="I55" s="9">
        <f>VLOOKUP(G55,'[1]Table 4'!$A:$G,3,0)</f>
        <v>10000</v>
      </c>
      <c r="J55" s="9">
        <f>VLOOKUP(G55,'[1]Table 4'!$A:$G,4,0)</f>
        <v>0</v>
      </c>
      <c r="K55" s="9">
        <f>VLOOKUP(G55,'[1]Table 4'!$A:$G,5,0)</f>
        <v>0</v>
      </c>
      <c r="L55" s="9">
        <f>VLOOKUP(G55,'[1]Table 4'!$A:$G,6,0)</f>
        <v>0</v>
      </c>
      <c r="M55" s="9">
        <f>VLOOKUP(G55,'[1]Table 4'!$A:$G,7,0)</f>
        <v>0</v>
      </c>
      <c r="N55" s="9" t="s">
        <v>118</v>
      </c>
      <c r="O55" s="4" t="s">
        <v>119</v>
      </c>
      <c r="P55" s="5" t="s">
        <v>53</v>
      </c>
      <c r="Q55" s="11">
        <v>44555</v>
      </c>
      <c r="R55" s="11">
        <v>44525</v>
      </c>
      <c r="S55" s="5" t="s">
        <v>54</v>
      </c>
    </row>
    <row r="56" spans="1:19" s="9" customFormat="1" x14ac:dyDescent="0.25">
      <c r="A56" s="3">
        <v>2021</v>
      </c>
      <c r="B56" s="11">
        <v>44470</v>
      </c>
      <c r="C56" s="11">
        <v>44500</v>
      </c>
      <c r="D56" s="6">
        <v>1</v>
      </c>
      <c r="E56" s="3">
        <v>2</v>
      </c>
      <c r="F56" s="3">
        <v>29</v>
      </c>
      <c r="G56" s="9" t="s">
        <v>79</v>
      </c>
      <c r="H56" s="9">
        <f>VLOOKUP(G56,'[1]Table 4'!$A:$G,2,)</f>
        <v>6000</v>
      </c>
      <c r="I56" s="9">
        <f>VLOOKUP(G56,'[1]Table 4'!$A:$G,3,0)</f>
        <v>6000</v>
      </c>
      <c r="J56" s="9">
        <f>VLOOKUP(G56,'[1]Table 4'!$A:$G,4,0)</f>
        <v>0</v>
      </c>
      <c r="K56" s="9">
        <f>VLOOKUP(G56,'[1]Table 4'!$A:$G,5,0)</f>
        <v>0</v>
      </c>
      <c r="L56" s="9">
        <f>VLOOKUP(G56,'[1]Table 4'!$A:$G,6,0)</f>
        <v>0</v>
      </c>
      <c r="M56" s="9">
        <f>VLOOKUP(G56,'[1]Table 4'!$A:$G,7,0)</f>
        <v>0</v>
      </c>
      <c r="N56" s="9" t="s">
        <v>118</v>
      </c>
      <c r="O56" s="4" t="s">
        <v>119</v>
      </c>
      <c r="P56" s="9" t="s">
        <v>53</v>
      </c>
      <c r="Q56" s="11">
        <v>44555</v>
      </c>
      <c r="R56" s="11">
        <v>44525</v>
      </c>
      <c r="S56" s="9" t="s">
        <v>54</v>
      </c>
    </row>
    <row r="57" spans="1:19" x14ac:dyDescent="0.25">
      <c r="A57" s="3">
        <v>2021</v>
      </c>
      <c r="B57" s="11">
        <v>44470</v>
      </c>
      <c r="C57" s="11">
        <v>44500</v>
      </c>
      <c r="D57" s="6">
        <v>1</v>
      </c>
      <c r="E57" s="3">
        <v>2</v>
      </c>
      <c r="F57" s="3">
        <v>29</v>
      </c>
      <c r="G57" s="7" t="s">
        <v>79</v>
      </c>
      <c r="H57" s="9">
        <f>VLOOKUP(G57,'[1]Table 4'!$A:$G,2,)</f>
        <v>6000</v>
      </c>
      <c r="I57" s="9">
        <f>VLOOKUP(G57,'[1]Table 4'!$A:$G,3,0)</f>
        <v>6000</v>
      </c>
      <c r="J57" s="9">
        <f>VLOOKUP(G57,'[1]Table 4'!$A:$G,4,0)</f>
        <v>0</v>
      </c>
      <c r="K57" s="9">
        <f>VLOOKUP(G57,'[1]Table 4'!$A:$G,5,0)</f>
        <v>0</v>
      </c>
      <c r="L57" s="9">
        <f>VLOOKUP(G57,'[1]Table 4'!$A:$G,6,0)</f>
        <v>0</v>
      </c>
      <c r="M57" s="9">
        <f>VLOOKUP(G57,'[1]Table 4'!$A:$G,7,0)</f>
        <v>0</v>
      </c>
      <c r="N57" s="9" t="s">
        <v>118</v>
      </c>
      <c r="O57" s="4" t="s">
        <v>119</v>
      </c>
      <c r="P57" s="5" t="s">
        <v>53</v>
      </c>
      <c r="Q57" s="11">
        <v>44555</v>
      </c>
      <c r="R57" s="11">
        <v>44525</v>
      </c>
      <c r="S57" s="5" t="s">
        <v>54</v>
      </c>
    </row>
    <row r="58" spans="1:19" s="9" customFormat="1" x14ac:dyDescent="0.25">
      <c r="A58" s="3">
        <v>2021</v>
      </c>
      <c r="B58" s="11">
        <v>44470</v>
      </c>
      <c r="C58" s="11">
        <v>44500</v>
      </c>
      <c r="D58" s="6">
        <v>1</v>
      </c>
      <c r="E58" s="3">
        <v>2</v>
      </c>
      <c r="F58" s="3">
        <v>29</v>
      </c>
      <c r="G58" s="9" t="s">
        <v>80</v>
      </c>
      <c r="H58" s="9">
        <f>VLOOKUP(G58,'[1]Table 4'!$A:$G,2,)</f>
        <v>12000</v>
      </c>
      <c r="I58" s="9">
        <f>VLOOKUP(G58,'[1]Table 4'!$A:$G,3,0)</f>
        <v>12000</v>
      </c>
      <c r="J58" s="9">
        <f>VLOOKUP(G58,'[1]Table 4'!$A:$G,4,0)</f>
        <v>3634.28</v>
      </c>
      <c r="K58" s="9">
        <f>VLOOKUP(G58,'[1]Table 4'!$A:$G,5,0)</f>
        <v>3634.28</v>
      </c>
      <c r="L58" s="9">
        <f>VLOOKUP(G58,'[1]Table 4'!$A:$G,6,0)</f>
        <v>3634.28</v>
      </c>
      <c r="M58" s="9">
        <f>VLOOKUP(G58,'[1]Table 4'!$A:$G,7,0)</f>
        <v>3634.28</v>
      </c>
      <c r="N58" s="9" t="s">
        <v>118</v>
      </c>
      <c r="O58" s="4" t="s">
        <v>119</v>
      </c>
      <c r="P58" s="9" t="s">
        <v>53</v>
      </c>
      <c r="Q58" s="11">
        <v>44555</v>
      </c>
      <c r="R58" s="11">
        <v>44525</v>
      </c>
      <c r="S58" s="9" t="s">
        <v>54</v>
      </c>
    </row>
    <row r="59" spans="1:19" x14ac:dyDescent="0.25">
      <c r="A59" s="3">
        <v>2021</v>
      </c>
      <c r="B59" s="11">
        <v>44470</v>
      </c>
      <c r="C59" s="11">
        <v>44500</v>
      </c>
      <c r="D59" s="6">
        <v>1</v>
      </c>
      <c r="E59" s="3">
        <v>2</v>
      </c>
      <c r="F59" s="3">
        <v>29</v>
      </c>
      <c r="G59" s="7" t="s">
        <v>80</v>
      </c>
      <c r="H59" s="9">
        <f>VLOOKUP(G59,'[1]Table 4'!$A:$G,2,)</f>
        <v>12000</v>
      </c>
      <c r="I59" s="9">
        <f>VLOOKUP(G59,'[1]Table 4'!$A:$G,3,0)</f>
        <v>12000</v>
      </c>
      <c r="J59" s="9">
        <f>VLOOKUP(G59,'[1]Table 4'!$A:$G,4,0)</f>
        <v>3634.28</v>
      </c>
      <c r="K59" s="9">
        <f>VLOOKUP(G59,'[1]Table 4'!$A:$G,5,0)</f>
        <v>3634.28</v>
      </c>
      <c r="L59" s="9">
        <f>VLOOKUP(G59,'[1]Table 4'!$A:$G,6,0)</f>
        <v>3634.28</v>
      </c>
      <c r="M59" s="9">
        <f>VLOOKUP(G59,'[1]Table 4'!$A:$G,7,0)</f>
        <v>3634.28</v>
      </c>
      <c r="N59" s="9" t="s">
        <v>118</v>
      </c>
      <c r="O59" s="4" t="s">
        <v>119</v>
      </c>
      <c r="P59" s="5" t="s">
        <v>53</v>
      </c>
      <c r="Q59" s="11">
        <v>44555</v>
      </c>
      <c r="R59" s="11">
        <v>44525</v>
      </c>
      <c r="S59" s="5" t="s">
        <v>54</v>
      </c>
    </row>
    <row r="60" spans="1:19" x14ac:dyDescent="0.25">
      <c r="A60" s="3">
        <v>2021</v>
      </c>
      <c r="B60" s="11">
        <v>44470</v>
      </c>
      <c r="C60" s="11">
        <v>44500</v>
      </c>
      <c r="D60" s="6">
        <v>1</v>
      </c>
      <c r="E60" s="3">
        <v>2</v>
      </c>
      <c r="F60" s="3">
        <v>29</v>
      </c>
      <c r="G60" s="7" t="s">
        <v>81</v>
      </c>
      <c r="H60" s="9">
        <v>15000</v>
      </c>
      <c r="I60" s="9">
        <v>23333.3</v>
      </c>
      <c r="J60" s="9">
        <v>23360.3</v>
      </c>
      <c r="K60" s="9">
        <v>23360.3</v>
      </c>
      <c r="L60" s="9">
        <v>23360.3</v>
      </c>
      <c r="M60" s="9">
        <v>23360.31</v>
      </c>
      <c r="N60" s="9" t="s">
        <v>118</v>
      </c>
      <c r="O60" s="4" t="s">
        <v>119</v>
      </c>
      <c r="P60" s="5" t="s">
        <v>53</v>
      </c>
      <c r="Q60" s="11">
        <v>44555</v>
      </c>
      <c r="R60" s="11">
        <v>44525</v>
      </c>
      <c r="S60" s="5" t="s">
        <v>54</v>
      </c>
    </row>
    <row r="61" spans="1:19" s="9" customFormat="1" x14ac:dyDescent="0.25">
      <c r="A61" s="3">
        <v>2021</v>
      </c>
      <c r="B61" s="11">
        <v>44470</v>
      </c>
      <c r="C61" s="11">
        <v>44500</v>
      </c>
      <c r="D61" s="6">
        <v>1</v>
      </c>
      <c r="E61" s="3">
        <v>2</v>
      </c>
      <c r="F61" s="3">
        <v>29</v>
      </c>
      <c r="G61" s="9" t="s">
        <v>81</v>
      </c>
      <c r="H61" s="9">
        <v>15000</v>
      </c>
      <c r="I61" s="9">
        <v>23333.3</v>
      </c>
      <c r="J61" s="9">
        <v>23360.3</v>
      </c>
      <c r="K61" s="9">
        <v>23360.3</v>
      </c>
      <c r="L61" s="9">
        <v>23360.3</v>
      </c>
      <c r="M61" s="9">
        <v>23360.31</v>
      </c>
      <c r="N61" s="9" t="s">
        <v>118</v>
      </c>
      <c r="O61" s="4" t="s">
        <v>119</v>
      </c>
      <c r="P61" s="9" t="s">
        <v>53</v>
      </c>
      <c r="Q61" s="11">
        <v>44555</v>
      </c>
      <c r="R61" s="11">
        <v>44525</v>
      </c>
      <c r="S61" s="9" t="s">
        <v>54</v>
      </c>
    </row>
    <row r="62" spans="1:19" s="9" customFormat="1" x14ac:dyDescent="0.25">
      <c r="A62" s="3">
        <v>2021</v>
      </c>
      <c r="B62" s="11">
        <v>44470</v>
      </c>
      <c r="C62" s="11">
        <v>44500</v>
      </c>
      <c r="D62" s="6">
        <v>1</v>
      </c>
      <c r="E62" s="3">
        <v>2</v>
      </c>
      <c r="F62" s="3">
        <v>29</v>
      </c>
      <c r="G62" s="9" t="s">
        <v>82</v>
      </c>
      <c r="H62" s="9">
        <v>20000</v>
      </c>
      <c r="I62" s="9">
        <v>11666.7</v>
      </c>
      <c r="J62" s="9">
        <v>736.13</v>
      </c>
      <c r="K62" s="9">
        <v>736.13</v>
      </c>
      <c r="L62" s="9">
        <v>736.13</v>
      </c>
      <c r="M62" s="9">
        <v>736.13</v>
      </c>
      <c r="N62" s="9" t="s">
        <v>118</v>
      </c>
      <c r="O62" s="4" t="s">
        <v>119</v>
      </c>
      <c r="P62" s="9" t="s">
        <v>53</v>
      </c>
      <c r="Q62" s="11">
        <v>44555</v>
      </c>
      <c r="R62" s="11">
        <v>44525</v>
      </c>
      <c r="S62" s="9" t="s">
        <v>54</v>
      </c>
    </row>
    <row r="63" spans="1:19" x14ac:dyDescent="0.25">
      <c r="A63" s="3">
        <v>2021</v>
      </c>
      <c r="B63" s="11">
        <v>44470</v>
      </c>
      <c r="C63" s="11">
        <v>44500</v>
      </c>
      <c r="D63" s="6">
        <v>1</v>
      </c>
      <c r="E63" s="3">
        <v>2</v>
      </c>
      <c r="F63" s="3">
        <v>29</v>
      </c>
      <c r="G63" s="7" t="s">
        <v>82</v>
      </c>
      <c r="H63" s="9">
        <v>20000</v>
      </c>
      <c r="I63" s="9">
        <v>11666.7</v>
      </c>
      <c r="J63" s="9">
        <v>736.13</v>
      </c>
      <c r="K63" s="9">
        <v>736.13</v>
      </c>
      <c r="L63" s="9">
        <v>736.13</v>
      </c>
      <c r="M63" s="9">
        <v>736.13</v>
      </c>
      <c r="N63" s="9" t="s">
        <v>118</v>
      </c>
      <c r="O63" s="4" t="s">
        <v>119</v>
      </c>
      <c r="P63" s="5" t="s">
        <v>53</v>
      </c>
      <c r="Q63" s="11">
        <v>44555</v>
      </c>
      <c r="R63" s="11">
        <v>44525</v>
      </c>
      <c r="S63" s="5" t="s">
        <v>54</v>
      </c>
    </row>
    <row r="64" spans="1:19" x14ac:dyDescent="0.25">
      <c r="A64" s="3">
        <v>2021</v>
      </c>
      <c r="B64" s="11">
        <v>44470</v>
      </c>
      <c r="C64" s="11">
        <v>44500</v>
      </c>
      <c r="D64" s="6">
        <v>1</v>
      </c>
      <c r="E64" s="3">
        <v>3</v>
      </c>
      <c r="F64" s="3">
        <v>31</v>
      </c>
      <c r="G64" s="7" t="s">
        <v>83</v>
      </c>
      <c r="H64" s="9">
        <f>VLOOKUP(G64,'[1]Table 6'!$A:$G,2,0)</f>
        <v>30600</v>
      </c>
      <c r="I64" s="9">
        <f>VLOOKUP(G64,'[1]Table 6'!$A:$G,3,0)</f>
        <v>30600</v>
      </c>
      <c r="J64" s="9">
        <f>VLOOKUP(G64,'[1]Table 6'!$A:$G,4,0)</f>
        <v>18116</v>
      </c>
      <c r="K64" s="9">
        <f>VLOOKUP(G64,'[1]Table 6'!$A:$G,5,0)</f>
        <v>18116</v>
      </c>
      <c r="L64" s="9">
        <f>VLOOKUP(G64,'[1]Table 6'!$A:$G,6,0)</f>
        <v>18116</v>
      </c>
      <c r="M64" s="9">
        <f>VLOOKUP(G64,'[1]Table 6'!$A:$G,7,0)</f>
        <v>18116</v>
      </c>
      <c r="N64" s="9" t="s">
        <v>118</v>
      </c>
      <c r="O64" s="4" t="s">
        <v>119</v>
      </c>
      <c r="P64" s="5" t="s">
        <v>53</v>
      </c>
      <c r="Q64" s="11">
        <v>44555</v>
      </c>
      <c r="R64" s="11">
        <v>44525</v>
      </c>
      <c r="S64" s="5" t="s">
        <v>54</v>
      </c>
    </row>
    <row r="65" spans="1:19" s="9" customFormat="1" x14ac:dyDescent="0.25">
      <c r="A65" s="3">
        <v>2021</v>
      </c>
      <c r="B65" s="11">
        <v>44470</v>
      </c>
      <c r="C65" s="11">
        <v>44500</v>
      </c>
      <c r="D65" s="6">
        <v>1</v>
      </c>
      <c r="E65" s="3">
        <v>3</v>
      </c>
      <c r="F65" s="3">
        <v>31</v>
      </c>
      <c r="G65" s="9" t="s">
        <v>83</v>
      </c>
      <c r="H65" s="9">
        <f>VLOOKUP(G65,'[1]Table 6'!$A:$G,2,0)</f>
        <v>30600</v>
      </c>
      <c r="I65" s="9">
        <f>VLOOKUP(G65,'[1]Table 6'!$A:$G,3,0)</f>
        <v>30600</v>
      </c>
      <c r="J65" s="9">
        <f>VLOOKUP(G65,'[1]Table 6'!$A:$G,4,0)</f>
        <v>18116</v>
      </c>
      <c r="K65" s="9">
        <f>VLOOKUP(G65,'[1]Table 6'!$A:$G,5,0)</f>
        <v>18116</v>
      </c>
      <c r="L65" s="9">
        <f>VLOOKUP(G65,'[1]Table 6'!$A:$G,6,0)</f>
        <v>18116</v>
      </c>
      <c r="M65" s="9">
        <f>VLOOKUP(G65,'[1]Table 6'!$A:$G,7,0)</f>
        <v>18116</v>
      </c>
      <c r="N65" s="9" t="s">
        <v>118</v>
      </c>
      <c r="O65" s="4" t="s">
        <v>119</v>
      </c>
      <c r="P65" s="9" t="s">
        <v>53</v>
      </c>
      <c r="Q65" s="11">
        <v>44555</v>
      </c>
      <c r="R65" s="11">
        <v>44525</v>
      </c>
      <c r="S65" s="9" t="s">
        <v>54</v>
      </c>
    </row>
    <row r="66" spans="1:19" x14ac:dyDescent="0.25">
      <c r="A66" s="3">
        <v>2021</v>
      </c>
      <c r="B66" s="11">
        <v>44470</v>
      </c>
      <c r="C66" s="11">
        <v>44500</v>
      </c>
      <c r="D66" s="6">
        <v>1</v>
      </c>
      <c r="E66" s="3">
        <v>3</v>
      </c>
      <c r="F66" s="3">
        <v>31</v>
      </c>
      <c r="G66" s="7" t="s">
        <v>84</v>
      </c>
      <c r="H66" s="9">
        <f>VLOOKUP(G66,'[1]Table 6'!$A:$G,2,0)</f>
        <v>22600</v>
      </c>
      <c r="I66" s="9">
        <f>VLOOKUP(G66,'[1]Table 6'!$A:$G,3,0)</f>
        <v>22600</v>
      </c>
      <c r="J66" s="9">
        <f>VLOOKUP(G66,'[1]Table 6'!$A:$G,4,0)</f>
        <v>17737</v>
      </c>
      <c r="K66" s="9">
        <f>VLOOKUP(G66,'[1]Table 6'!$A:$G,5,0)</f>
        <v>17737</v>
      </c>
      <c r="L66" s="9">
        <f>VLOOKUP(G66,'[1]Table 6'!$A:$G,6,0)</f>
        <v>17737</v>
      </c>
      <c r="M66" s="9">
        <f>VLOOKUP(G66,'[1]Table 6'!$A:$G,7,0)</f>
        <v>17737</v>
      </c>
      <c r="N66" s="9" t="s">
        <v>118</v>
      </c>
      <c r="O66" s="4" t="s">
        <v>119</v>
      </c>
      <c r="P66" s="5" t="s">
        <v>53</v>
      </c>
      <c r="Q66" s="11">
        <v>44555</v>
      </c>
      <c r="R66" s="11">
        <v>44525</v>
      </c>
      <c r="S66" s="5" t="s">
        <v>54</v>
      </c>
    </row>
    <row r="67" spans="1:19" s="9" customFormat="1" x14ac:dyDescent="0.25">
      <c r="A67" s="3">
        <v>2021</v>
      </c>
      <c r="B67" s="11">
        <v>44470</v>
      </c>
      <c r="C67" s="11">
        <v>44500</v>
      </c>
      <c r="D67" s="6">
        <v>1</v>
      </c>
      <c r="E67" s="3">
        <v>3</v>
      </c>
      <c r="F67" s="3">
        <v>31</v>
      </c>
      <c r="G67" s="9" t="s">
        <v>84</v>
      </c>
      <c r="H67" s="9">
        <f>VLOOKUP(G67,'[1]Table 6'!$A:$G,2,0)</f>
        <v>22600</v>
      </c>
      <c r="I67" s="9">
        <f>VLOOKUP(G67,'[1]Table 6'!$A:$G,3,0)</f>
        <v>22600</v>
      </c>
      <c r="J67" s="9">
        <f>VLOOKUP(G67,'[1]Table 6'!$A:$G,4,0)</f>
        <v>17737</v>
      </c>
      <c r="K67" s="9">
        <f>VLOOKUP(G67,'[1]Table 6'!$A:$G,5,0)</f>
        <v>17737</v>
      </c>
      <c r="L67" s="9">
        <f>VLOOKUP(G67,'[1]Table 6'!$A:$G,6,0)</f>
        <v>17737</v>
      </c>
      <c r="M67" s="9">
        <f>VLOOKUP(G67,'[1]Table 6'!$A:$G,7,0)</f>
        <v>17737</v>
      </c>
      <c r="N67" s="9" t="s">
        <v>118</v>
      </c>
      <c r="O67" s="4" t="s">
        <v>119</v>
      </c>
      <c r="P67" s="9" t="s">
        <v>53</v>
      </c>
      <c r="Q67" s="11">
        <v>44555</v>
      </c>
      <c r="R67" s="11">
        <v>44525</v>
      </c>
      <c r="S67" s="9" t="s">
        <v>54</v>
      </c>
    </row>
    <row r="68" spans="1:19" s="9" customFormat="1" x14ac:dyDescent="0.25">
      <c r="A68" s="3">
        <v>2021</v>
      </c>
      <c r="B68" s="11">
        <v>44470</v>
      </c>
      <c r="C68" s="11">
        <v>44500</v>
      </c>
      <c r="D68" s="6">
        <v>1</v>
      </c>
      <c r="E68" s="3">
        <v>3</v>
      </c>
      <c r="F68" s="3">
        <v>31</v>
      </c>
      <c r="G68" s="9" t="s">
        <v>85</v>
      </c>
      <c r="H68" s="9">
        <f>VLOOKUP(G68,'[1]Table 6'!$A:$G,2,0)</f>
        <v>51384</v>
      </c>
      <c r="I68" s="9">
        <f>VLOOKUP(G68,'[1]Table 6'!$A:$G,3,0)</f>
        <v>47217.3</v>
      </c>
      <c r="J68" s="9">
        <f>VLOOKUP(G68,'[1]Table 6'!$A:$G,4,0)</f>
        <v>42100</v>
      </c>
      <c r="K68" s="9">
        <f>VLOOKUP(G68,'[1]Table 6'!$A:$G,5,0)</f>
        <v>42100</v>
      </c>
      <c r="L68" s="9">
        <f>VLOOKUP(G68,'[1]Table 6'!$A:$G,6,0)</f>
        <v>42100</v>
      </c>
      <c r="M68" s="9">
        <f>VLOOKUP(G68,'[1]Table 6'!$A:$G,7,0)</f>
        <v>42100</v>
      </c>
      <c r="N68" s="9" t="s">
        <v>118</v>
      </c>
      <c r="O68" s="4" t="s">
        <v>119</v>
      </c>
      <c r="P68" s="9" t="s">
        <v>53</v>
      </c>
      <c r="Q68" s="11">
        <v>44555</v>
      </c>
      <c r="R68" s="11">
        <v>44525</v>
      </c>
      <c r="S68" s="9" t="s">
        <v>54</v>
      </c>
    </row>
    <row r="69" spans="1:19" x14ac:dyDescent="0.25">
      <c r="A69" s="3">
        <v>2021</v>
      </c>
      <c r="B69" s="11">
        <v>44470</v>
      </c>
      <c r="C69" s="11">
        <v>44500</v>
      </c>
      <c r="D69" s="6">
        <v>1</v>
      </c>
      <c r="E69" s="3">
        <v>3</v>
      </c>
      <c r="F69" s="3">
        <v>31</v>
      </c>
      <c r="G69" s="7" t="s">
        <v>85</v>
      </c>
      <c r="H69" s="9">
        <f>VLOOKUP(G69,'[1]Table 6'!$A:$G,2,0)</f>
        <v>51384</v>
      </c>
      <c r="I69" s="9">
        <f>VLOOKUP(G69,'[1]Table 6'!$A:$G,3,0)</f>
        <v>47217.3</v>
      </c>
      <c r="J69" s="9">
        <f>VLOOKUP(G69,'[1]Table 6'!$A:$G,4,0)</f>
        <v>42100</v>
      </c>
      <c r="K69" s="9">
        <f>VLOOKUP(G69,'[1]Table 6'!$A:$G,5,0)</f>
        <v>42100</v>
      </c>
      <c r="L69" s="9">
        <f>VLOOKUP(G69,'[1]Table 6'!$A:$G,6,0)</f>
        <v>42100</v>
      </c>
      <c r="M69" s="9">
        <f>VLOOKUP(G69,'[1]Table 6'!$A:$G,7,0)</f>
        <v>42100</v>
      </c>
      <c r="N69" s="9" t="s">
        <v>118</v>
      </c>
      <c r="O69" s="4" t="s">
        <v>119</v>
      </c>
      <c r="P69" s="5" t="s">
        <v>53</v>
      </c>
      <c r="Q69" s="11">
        <v>44555</v>
      </c>
      <c r="R69" s="11">
        <v>44525</v>
      </c>
      <c r="S69" s="5" t="s">
        <v>54</v>
      </c>
    </row>
    <row r="70" spans="1:19" x14ac:dyDescent="0.25">
      <c r="A70" s="3">
        <v>2021</v>
      </c>
      <c r="B70" s="11">
        <v>44470</v>
      </c>
      <c r="C70" s="11">
        <v>44500</v>
      </c>
      <c r="D70" s="6">
        <v>1</v>
      </c>
      <c r="E70" s="3">
        <v>3</v>
      </c>
      <c r="F70" s="3">
        <v>31</v>
      </c>
      <c r="G70" s="7" t="s">
        <v>86</v>
      </c>
      <c r="H70" s="9">
        <f>VLOOKUP(G70,'[1]Table 6'!$A:$G,2,0)</f>
        <v>0</v>
      </c>
      <c r="I70" s="9">
        <f>VLOOKUP(G70,'[1]Table 6'!$A:$G,3,0)</f>
        <v>5416.7</v>
      </c>
      <c r="J70" s="9">
        <f>VLOOKUP(G70,'[1]Table 6'!$A:$G,4,0)</f>
        <v>6469.7</v>
      </c>
      <c r="K70" s="9">
        <f>VLOOKUP(G70,'[1]Table 6'!$A:$G,5,0)</f>
        <v>6469.7</v>
      </c>
      <c r="L70" s="9">
        <f>VLOOKUP(G70,'[1]Table 6'!$A:$G,6,0)</f>
        <v>6469.7</v>
      </c>
      <c r="M70" s="9">
        <f>VLOOKUP(G70,'[1]Table 6'!$A:$G,7,0)</f>
        <v>6469.7</v>
      </c>
      <c r="N70" s="9" t="s">
        <v>118</v>
      </c>
      <c r="O70" s="4" t="s">
        <v>119</v>
      </c>
      <c r="P70" s="5" t="s">
        <v>53</v>
      </c>
      <c r="Q70" s="11">
        <v>44555</v>
      </c>
      <c r="R70" s="11">
        <v>44525</v>
      </c>
      <c r="S70" s="5" t="s">
        <v>54</v>
      </c>
    </row>
    <row r="71" spans="1:19" x14ac:dyDescent="0.25">
      <c r="A71" s="3">
        <v>2021</v>
      </c>
      <c r="B71" s="11">
        <v>44470</v>
      </c>
      <c r="C71" s="11">
        <v>44500</v>
      </c>
      <c r="D71" s="6">
        <v>1</v>
      </c>
      <c r="E71" s="3">
        <v>3</v>
      </c>
      <c r="F71" s="3">
        <v>31</v>
      </c>
      <c r="G71" s="7" t="s">
        <v>86</v>
      </c>
      <c r="H71" s="9">
        <f>VLOOKUP(G71,'[1]Table 6'!$A:$G,2,0)</f>
        <v>0</v>
      </c>
      <c r="I71" s="9">
        <f>VLOOKUP(G71,'[1]Table 6'!$A:$G,3,0)</f>
        <v>5416.7</v>
      </c>
      <c r="J71" s="9">
        <f>VLOOKUP(G71,'[1]Table 6'!$A:$G,4,0)</f>
        <v>6469.7</v>
      </c>
      <c r="K71" s="9">
        <f>VLOOKUP(G71,'[1]Table 6'!$A:$G,5,0)</f>
        <v>6469.7</v>
      </c>
      <c r="L71" s="9">
        <f>VLOOKUP(G71,'[1]Table 6'!$A:$G,6,0)</f>
        <v>6469.7</v>
      </c>
      <c r="M71" s="9">
        <f>VLOOKUP(G71,'[1]Table 6'!$A:$G,7,0)</f>
        <v>6469.7</v>
      </c>
      <c r="N71" s="9" t="s">
        <v>118</v>
      </c>
      <c r="O71" s="4" t="s">
        <v>119</v>
      </c>
      <c r="P71" s="5" t="s">
        <v>53</v>
      </c>
      <c r="Q71" s="11">
        <v>44555</v>
      </c>
      <c r="R71" s="11">
        <v>44525</v>
      </c>
      <c r="S71" s="5" t="s">
        <v>54</v>
      </c>
    </row>
    <row r="72" spans="1:19" x14ac:dyDescent="0.25">
      <c r="A72" s="3">
        <v>2021</v>
      </c>
      <c r="B72" s="11">
        <v>44470</v>
      </c>
      <c r="C72" s="11">
        <v>44500</v>
      </c>
      <c r="D72" s="6">
        <v>1</v>
      </c>
      <c r="E72" s="3">
        <v>3</v>
      </c>
      <c r="F72" s="3">
        <v>32</v>
      </c>
      <c r="G72" s="7" t="s">
        <v>87</v>
      </c>
      <c r="H72" s="9">
        <f>VLOOKUP(G72,'[1]Table 6'!$A:$G,2,0)</f>
        <v>25000</v>
      </c>
      <c r="I72" s="9">
        <f>VLOOKUP(G72,'[1]Table 6'!$A:$G,3,0)</f>
        <v>12500</v>
      </c>
      <c r="J72" s="9">
        <f>VLOOKUP(G72,'[1]Table 6'!$A:$G,4,0)</f>
        <v>0</v>
      </c>
      <c r="K72" s="9">
        <f>VLOOKUP(G72,'[1]Table 6'!$A:$G,5,0)</f>
        <v>0</v>
      </c>
      <c r="L72" s="9">
        <f>VLOOKUP(G72,'[1]Table 6'!$A:$G,6,0)</f>
        <v>0</v>
      </c>
      <c r="M72" s="9">
        <f>VLOOKUP(G72,'[1]Table 6'!$A:$G,7,0)</f>
        <v>0</v>
      </c>
      <c r="N72" s="9" t="s">
        <v>118</v>
      </c>
      <c r="O72" s="4" t="s">
        <v>119</v>
      </c>
      <c r="P72" s="5" t="s">
        <v>53</v>
      </c>
      <c r="Q72" s="11">
        <v>44555</v>
      </c>
      <c r="R72" s="11">
        <v>44525</v>
      </c>
      <c r="S72" s="5" t="s">
        <v>54</v>
      </c>
    </row>
    <row r="73" spans="1:19" s="9" customFormat="1" x14ac:dyDescent="0.25">
      <c r="A73" s="3">
        <v>2021</v>
      </c>
      <c r="B73" s="11">
        <v>44470</v>
      </c>
      <c r="C73" s="11">
        <v>44500</v>
      </c>
      <c r="D73" s="6">
        <v>1</v>
      </c>
      <c r="E73" s="3">
        <v>3</v>
      </c>
      <c r="F73" s="3">
        <v>32</v>
      </c>
      <c r="G73" s="9" t="s">
        <v>87</v>
      </c>
      <c r="H73" s="9">
        <f>VLOOKUP(G73,'[1]Table 6'!$A:$G,2,0)</f>
        <v>25000</v>
      </c>
      <c r="I73" s="9">
        <f>VLOOKUP(G73,'[1]Table 6'!$A:$G,3,0)</f>
        <v>12500</v>
      </c>
      <c r="J73" s="9">
        <f>VLOOKUP(G73,'[1]Table 6'!$A:$G,4,0)</f>
        <v>0</v>
      </c>
      <c r="K73" s="9">
        <f>VLOOKUP(G73,'[1]Table 6'!$A:$G,5,0)</f>
        <v>0</v>
      </c>
      <c r="L73" s="9">
        <f>VLOOKUP(G73,'[1]Table 6'!$A:$G,6,0)</f>
        <v>0</v>
      </c>
      <c r="M73" s="9">
        <f>VLOOKUP(G73,'[1]Table 6'!$A:$G,7,0)</f>
        <v>0</v>
      </c>
      <c r="N73" s="9" t="s">
        <v>118</v>
      </c>
      <c r="O73" s="4" t="s">
        <v>119</v>
      </c>
      <c r="P73" s="9" t="s">
        <v>53</v>
      </c>
      <c r="Q73" s="11">
        <v>44555</v>
      </c>
      <c r="R73" s="11">
        <v>44525</v>
      </c>
      <c r="S73" s="9" t="s">
        <v>54</v>
      </c>
    </row>
    <row r="74" spans="1:19" x14ac:dyDescent="0.25">
      <c r="A74" s="3">
        <v>2021</v>
      </c>
      <c r="B74" s="11">
        <v>44470</v>
      </c>
      <c r="C74" s="11">
        <v>44500</v>
      </c>
      <c r="D74" s="6">
        <v>1</v>
      </c>
      <c r="E74" s="3">
        <v>3</v>
      </c>
      <c r="F74" s="3">
        <v>32</v>
      </c>
      <c r="G74" s="7" t="s">
        <v>88</v>
      </c>
      <c r="H74" s="9">
        <v>15000</v>
      </c>
      <c r="I74" s="9">
        <v>15000</v>
      </c>
      <c r="J74" s="9">
        <v>0</v>
      </c>
      <c r="K74" s="9">
        <v>0</v>
      </c>
      <c r="L74" s="9">
        <v>0</v>
      </c>
      <c r="M74" s="9">
        <v>0</v>
      </c>
      <c r="N74" s="9" t="s">
        <v>118</v>
      </c>
      <c r="O74" s="4" t="s">
        <v>119</v>
      </c>
      <c r="P74" s="5" t="s">
        <v>53</v>
      </c>
      <c r="Q74" s="11">
        <v>44555</v>
      </c>
      <c r="R74" s="11">
        <v>44525</v>
      </c>
      <c r="S74" s="5" t="s">
        <v>54</v>
      </c>
    </row>
    <row r="75" spans="1:19" s="9" customFormat="1" x14ac:dyDescent="0.25">
      <c r="A75" s="3">
        <v>2021</v>
      </c>
      <c r="B75" s="11">
        <v>44470</v>
      </c>
      <c r="C75" s="11">
        <v>44500</v>
      </c>
      <c r="D75" s="6">
        <v>1</v>
      </c>
      <c r="E75" s="3">
        <v>3</v>
      </c>
      <c r="F75" s="3">
        <v>32</v>
      </c>
      <c r="G75" s="9" t="s">
        <v>88</v>
      </c>
      <c r="H75" s="9">
        <v>15000</v>
      </c>
      <c r="I75" s="9">
        <v>15000</v>
      </c>
      <c r="J75" s="9">
        <v>0</v>
      </c>
      <c r="K75" s="9">
        <v>0</v>
      </c>
      <c r="L75" s="9">
        <v>0</v>
      </c>
      <c r="M75" s="9">
        <v>0</v>
      </c>
      <c r="N75" s="9" t="s">
        <v>118</v>
      </c>
      <c r="O75" s="4" t="s">
        <v>119</v>
      </c>
      <c r="P75" s="9" t="s">
        <v>53</v>
      </c>
      <c r="Q75" s="11">
        <v>44555</v>
      </c>
      <c r="R75" s="11">
        <v>44525</v>
      </c>
      <c r="S75" s="9" t="s">
        <v>54</v>
      </c>
    </row>
    <row r="76" spans="1:19" x14ac:dyDescent="0.25">
      <c r="A76" s="3">
        <v>2021</v>
      </c>
      <c r="B76" s="11">
        <v>44470</v>
      </c>
      <c r="C76" s="11">
        <v>44500</v>
      </c>
      <c r="D76" s="6">
        <v>1</v>
      </c>
      <c r="E76" s="3">
        <v>3</v>
      </c>
      <c r="F76" s="3">
        <v>33</v>
      </c>
      <c r="G76" s="7" t="s">
        <v>89</v>
      </c>
      <c r="H76" s="9">
        <v>200000</v>
      </c>
      <c r="I76" s="9">
        <v>1233333.3</v>
      </c>
      <c r="J76" s="9">
        <v>736970.36</v>
      </c>
      <c r="K76" s="9">
        <v>736970.36</v>
      </c>
      <c r="L76" s="9">
        <v>736970.36</v>
      </c>
      <c r="M76" s="9">
        <v>708927.56</v>
      </c>
      <c r="N76" s="9" t="s">
        <v>118</v>
      </c>
      <c r="O76" s="4" t="s">
        <v>119</v>
      </c>
      <c r="P76" s="5" t="s">
        <v>53</v>
      </c>
      <c r="Q76" s="11">
        <v>44555</v>
      </c>
      <c r="R76" s="11">
        <v>44525</v>
      </c>
      <c r="S76" s="5" t="s">
        <v>54</v>
      </c>
    </row>
    <row r="77" spans="1:19" s="9" customFormat="1" x14ac:dyDescent="0.25">
      <c r="A77" s="3">
        <v>2021</v>
      </c>
      <c r="B77" s="11">
        <v>44470</v>
      </c>
      <c r="C77" s="11">
        <v>44500</v>
      </c>
      <c r="D77" s="6">
        <v>1</v>
      </c>
      <c r="E77" s="3">
        <v>3</v>
      </c>
      <c r="F77" s="3">
        <v>33</v>
      </c>
      <c r="G77" s="9" t="s">
        <v>89</v>
      </c>
      <c r="H77" s="9">
        <v>200000</v>
      </c>
      <c r="I77" s="9">
        <v>1233333.3</v>
      </c>
      <c r="J77" s="9">
        <v>736970.36</v>
      </c>
      <c r="K77" s="9">
        <v>736970.36</v>
      </c>
      <c r="L77" s="9">
        <v>736970.36</v>
      </c>
      <c r="M77" s="9">
        <v>708927.56</v>
      </c>
      <c r="N77" s="9" t="s">
        <v>118</v>
      </c>
      <c r="O77" s="4" t="s">
        <v>119</v>
      </c>
      <c r="P77" s="9" t="s">
        <v>53</v>
      </c>
      <c r="Q77" s="11">
        <v>44555</v>
      </c>
      <c r="R77" s="11">
        <v>44525</v>
      </c>
      <c r="S77" s="9" t="s">
        <v>54</v>
      </c>
    </row>
    <row r="78" spans="1:19" x14ac:dyDescent="0.25">
      <c r="A78" s="3">
        <v>2021</v>
      </c>
      <c r="B78" s="11">
        <v>44470</v>
      </c>
      <c r="C78" s="11">
        <v>44500</v>
      </c>
      <c r="D78" s="6">
        <v>1</v>
      </c>
      <c r="E78" s="3">
        <v>3</v>
      </c>
      <c r="F78" s="3">
        <v>33</v>
      </c>
      <c r="G78" s="7" t="s">
        <v>90</v>
      </c>
      <c r="H78" s="9">
        <v>100000</v>
      </c>
      <c r="I78" s="9">
        <v>50000</v>
      </c>
      <c r="J78" s="9">
        <v>37700</v>
      </c>
      <c r="K78" s="9">
        <v>37700</v>
      </c>
      <c r="L78" s="9">
        <v>37700</v>
      </c>
      <c r="M78" s="9">
        <v>37700</v>
      </c>
      <c r="N78" s="9" t="s">
        <v>118</v>
      </c>
      <c r="O78" s="4" t="s">
        <v>119</v>
      </c>
      <c r="P78" s="5" t="s">
        <v>53</v>
      </c>
      <c r="Q78" s="11">
        <v>44555</v>
      </c>
      <c r="R78" s="11">
        <v>44525</v>
      </c>
      <c r="S78" s="5" t="s">
        <v>54</v>
      </c>
    </row>
    <row r="79" spans="1:19" s="9" customFormat="1" x14ac:dyDescent="0.25">
      <c r="A79" s="3">
        <v>2021</v>
      </c>
      <c r="B79" s="11">
        <v>44470</v>
      </c>
      <c r="C79" s="11">
        <v>44500</v>
      </c>
      <c r="D79" s="6">
        <v>1</v>
      </c>
      <c r="E79" s="3">
        <v>3</v>
      </c>
      <c r="F79" s="3">
        <v>33</v>
      </c>
      <c r="G79" s="9" t="s">
        <v>90</v>
      </c>
      <c r="H79" s="9">
        <v>100000</v>
      </c>
      <c r="I79" s="9">
        <v>50000</v>
      </c>
      <c r="J79" s="9">
        <v>37700</v>
      </c>
      <c r="K79" s="9">
        <v>37700</v>
      </c>
      <c r="L79" s="9">
        <v>37700</v>
      </c>
      <c r="M79" s="9">
        <v>37700</v>
      </c>
      <c r="N79" s="9" t="s">
        <v>118</v>
      </c>
      <c r="O79" s="4" t="s">
        <v>119</v>
      </c>
      <c r="P79" s="9" t="s">
        <v>53</v>
      </c>
      <c r="Q79" s="11">
        <v>44555</v>
      </c>
      <c r="R79" s="11">
        <v>44525</v>
      </c>
      <c r="S79" s="9" t="s">
        <v>54</v>
      </c>
    </row>
    <row r="80" spans="1:19" x14ac:dyDescent="0.25">
      <c r="A80" s="3">
        <v>2021</v>
      </c>
      <c r="B80" s="11">
        <v>44470</v>
      </c>
      <c r="C80" s="11">
        <v>44500</v>
      </c>
      <c r="D80" s="6">
        <v>1</v>
      </c>
      <c r="E80" s="3">
        <v>3</v>
      </c>
      <c r="F80" s="3">
        <v>33</v>
      </c>
      <c r="G80" s="7" t="s">
        <v>91</v>
      </c>
      <c r="H80" s="9">
        <v>500000</v>
      </c>
      <c r="I80" s="9">
        <v>91666.7</v>
      </c>
      <c r="J80" s="9">
        <v>0</v>
      </c>
      <c r="K80" s="9">
        <v>0</v>
      </c>
      <c r="L80" s="9">
        <v>0</v>
      </c>
      <c r="M80" s="9">
        <v>0</v>
      </c>
      <c r="N80" s="9" t="s">
        <v>118</v>
      </c>
      <c r="O80" s="4" t="s">
        <v>119</v>
      </c>
      <c r="P80" s="5" t="s">
        <v>53</v>
      </c>
      <c r="Q80" s="11">
        <v>44555</v>
      </c>
      <c r="R80" s="11">
        <v>44525</v>
      </c>
      <c r="S80" s="5" t="s">
        <v>54</v>
      </c>
    </row>
    <row r="81" spans="1:19" s="9" customFormat="1" x14ac:dyDescent="0.25">
      <c r="A81" s="3">
        <v>2021</v>
      </c>
      <c r="B81" s="11">
        <v>44470</v>
      </c>
      <c r="C81" s="11">
        <v>44500</v>
      </c>
      <c r="D81" s="6">
        <v>1</v>
      </c>
      <c r="E81" s="3">
        <v>3</v>
      </c>
      <c r="F81" s="3">
        <v>33</v>
      </c>
      <c r="G81" s="9" t="s">
        <v>91</v>
      </c>
      <c r="H81" s="9">
        <v>500000</v>
      </c>
      <c r="I81" s="9">
        <v>91666.7</v>
      </c>
      <c r="J81" s="9">
        <v>0</v>
      </c>
      <c r="K81" s="9">
        <v>0</v>
      </c>
      <c r="L81" s="9">
        <v>0</v>
      </c>
      <c r="M81" s="9">
        <v>0</v>
      </c>
      <c r="N81" s="9" t="s">
        <v>118</v>
      </c>
      <c r="O81" s="4" t="s">
        <v>119</v>
      </c>
      <c r="P81" s="9" t="s">
        <v>53</v>
      </c>
      <c r="Q81" s="11">
        <v>44555</v>
      </c>
      <c r="R81" s="11">
        <v>44525</v>
      </c>
      <c r="S81" s="9" t="s">
        <v>54</v>
      </c>
    </row>
    <row r="82" spans="1:19" x14ac:dyDescent="0.25">
      <c r="A82" s="3">
        <v>2021</v>
      </c>
      <c r="B82" s="11">
        <v>44470</v>
      </c>
      <c r="C82" s="11">
        <v>44500</v>
      </c>
      <c r="D82" s="6">
        <v>1</v>
      </c>
      <c r="E82" s="3">
        <v>3</v>
      </c>
      <c r="F82" s="3">
        <v>33</v>
      </c>
      <c r="G82" s="7" t="s">
        <v>92</v>
      </c>
      <c r="H82" s="9">
        <f>VLOOKUP(G82,'[1]Table 6'!$A:$G,2,0)</f>
        <v>50000</v>
      </c>
      <c r="I82" s="9">
        <v>50000</v>
      </c>
      <c r="J82" s="9">
        <v>10943.41</v>
      </c>
      <c r="K82" s="9">
        <v>10943.41</v>
      </c>
      <c r="L82" s="9">
        <v>10943.41</v>
      </c>
      <c r="M82" s="9">
        <v>9433.9699999999993</v>
      </c>
      <c r="N82" s="9" t="s">
        <v>118</v>
      </c>
      <c r="O82" s="4" t="s">
        <v>119</v>
      </c>
      <c r="P82" s="5" t="s">
        <v>53</v>
      </c>
      <c r="Q82" s="11">
        <v>44555</v>
      </c>
      <c r="R82" s="11">
        <v>44525</v>
      </c>
      <c r="S82" s="5" t="s">
        <v>54</v>
      </c>
    </row>
    <row r="83" spans="1:19" s="9" customFormat="1" x14ac:dyDescent="0.25">
      <c r="A83" s="3">
        <v>2021</v>
      </c>
      <c r="B83" s="11">
        <v>44470</v>
      </c>
      <c r="C83" s="11">
        <v>44500</v>
      </c>
      <c r="D83" s="6">
        <v>1</v>
      </c>
      <c r="E83" s="3">
        <v>3</v>
      </c>
      <c r="F83" s="3">
        <v>33</v>
      </c>
      <c r="G83" s="9" t="s">
        <v>92</v>
      </c>
      <c r="H83" s="9">
        <f>VLOOKUP(G83,'[1]Table 6'!$A:$G,2,0)</f>
        <v>50000</v>
      </c>
      <c r="I83" s="9">
        <v>50000</v>
      </c>
      <c r="J83" s="9">
        <v>10943.41</v>
      </c>
      <c r="K83" s="9">
        <v>10943.41</v>
      </c>
      <c r="L83" s="9">
        <v>10943.41</v>
      </c>
      <c r="M83" s="9">
        <v>9433.9699999999993</v>
      </c>
      <c r="N83" s="9" t="s">
        <v>118</v>
      </c>
      <c r="O83" s="4" t="s">
        <v>119</v>
      </c>
      <c r="P83" s="9" t="s">
        <v>53</v>
      </c>
      <c r="Q83" s="11">
        <v>44555</v>
      </c>
      <c r="R83" s="11">
        <v>44525</v>
      </c>
      <c r="S83" s="9" t="s">
        <v>54</v>
      </c>
    </row>
    <row r="84" spans="1:19" x14ac:dyDescent="0.25">
      <c r="A84" s="3">
        <v>2021</v>
      </c>
      <c r="B84" s="11">
        <v>44470</v>
      </c>
      <c r="C84" s="11">
        <v>44500</v>
      </c>
      <c r="D84" s="6">
        <v>1</v>
      </c>
      <c r="E84" s="3">
        <v>3</v>
      </c>
      <c r="F84" s="3">
        <v>33</v>
      </c>
      <c r="G84" s="7" t="s">
        <v>93</v>
      </c>
      <c r="H84" s="9">
        <f>VLOOKUP(G84,'[1]Table 6'!$A:$G,2,0)</f>
        <v>200000</v>
      </c>
      <c r="I84" s="9">
        <v>58333.4</v>
      </c>
      <c r="J84" s="9">
        <v>0</v>
      </c>
      <c r="K84" s="9">
        <v>0</v>
      </c>
      <c r="L84" s="9">
        <v>0</v>
      </c>
      <c r="M84" s="9">
        <v>0</v>
      </c>
      <c r="N84" s="9" t="s">
        <v>118</v>
      </c>
      <c r="O84" s="4" t="s">
        <v>119</v>
      </c>
      <c r="P84" s="5" t="s">
        <v>53</v>
      </c>
      <c r="Q84" s="11">
        <v>44555</v>
      </c>
      <c r="R84" s="11">
        <v>44525</v>
      </c>
      <c r="S84" s="5" t="s">
        <v>54</v>
      </c>
    </row>
    <row r="85" spans="1:19" s="9" customFormat="1" x14ac:dyDescent="0.25">
      <c r="A85" s="3">
        <v>2021</v>
      </c>
      <c r="B85" s="11">
        <v>44470</v>
      </c>
      <c r="C85" s="11">
        <v>44500</v>
      </c>
      <c r="D85" s="6">
        <v>1</v>
      </c>
      <c r="E85" s="3">
        <v>3</v>
      </c>
      <c r="F85" s="3">
        <v>33</v>
      </c>
      <c r="G85" s="9" t="s">
        <v>93</v>
      </c>
      <c r="H85" s="9">
        <f>VLOOKUP(G85,'[1]Table 6'!$A:$G,2,0)</f>
        <v>200000</v>
      </c>
      <c r="I85" s="9">
        <v>58333.4</v>
      </c>
      <c r="J85" s="9">
        <v>0</v>
      </c>
      <c r="K85" s="9">
        <v>0</v>
      </c>
      <c r="L85" s="9">
        <v>0</v>
      </c>
      <c r="M85" s="9">
        <v>0</v>
      </c>
      <c r="N85" s="9" t="s">
        <v>118</v>
      </c>
      <c r="O85" s="4" t="s">
        <v>119</v>
      </c>
      <c r="P85" s="9" t="s">
        <v>53</v>
      </c>
      <c r="Q85" s="11">
        <v>44555</v>
      </c>
      <c r="R85" s="11">
        <v>44525</v>
      </c>
      <c r="S85" s="9" t="s">
        <v>54</v>
      </c>
    </row>
    <row r="86" spans="1:19" x14ac:dyDescent="0.25">
      <c r="A86" s="3">
        <v>2021</v>
      </c>
      <c r="B86" s="11">
        <v>44470</v>
      </c>
      <c r="C86" s="11">
        <v>44500</v>
      </c>
      <c r="D86" s="6">
        <v>1</v>
      </c>
      <c r="E86" s="3">
        <v>3</v>
      </c>
      <c r="F86" s="3">
        <v>33</v>
      </c>
      <c r="G86" s="7" t="s">
        <v>94</v>
      </c>
      <c r="H86" s="9">
        <v>200000</v>
      </c>
      <c r="I86" s="9">
        <v>94258.4</v>
      </c>
      <c r="J86" s="9">
        <v>65211.02</v>
      </c>
      <c r="K86" s="9">
        <v>65211.02</v>
      </c>
      <c r="L86" s="9">
        <v>65211.02</v>
      </c>
      <c r="M86" s="9">
        <v>68319.820000000007</v>
      </c>
      <c r="N86" s="9" t="s">
        <v>118</v>
      </c>
      <c r="O86" s="4" t="s">
        <v>119</v>
      </c>
      <c r="P86" s="5" t="s">
        <v>53</v>
      </c>
      <c r="Q86" s="11">
        <v>44555</v>
      </c>
      <c r="R86" s="11">
        <v>44525</v>
      </c>
      <c r="S86" s="5" t="s">
        <v>54</v>
      </c>
    </row>
    <row r="87" spans="1:19" s="9" customFormat="1" x14ac:dyDescent="0.25">
      <c r="A87" s="3">
        <v>2021</v>
      </c>
      <c r="B87" s="11">
        <v>44470</v>
      </c>
      <c r="C87" s="11">
        <v>44500</v>
      </c>
      <c r="D87" s="6">
        <v>1</v>
      </c>
      <c r="E87" s="3">
        <v>3</v>
      </c>
      <c r="F87" s="3">
        <v>33</v>
      </c>
      <c r="G87" s="9" t="s">
        <v>94</v>
      </c>
      <c r="H87" s="9">
        <v>200000</v>
      </c>
      <c r="I87" s="9">
        <v>94258.4</v>
      </c>
      <c r="J87" s="9">
        <v>65211.02</v>
      </c>
      <c r="K87" s="9">
        <v>65211.02</v>
      </c>
      <c r="L87" s="9">
        <v>65211.02</v>
      </c>
      <c r="M87" s="9">
        <v>68319.820000000007</v>
      </c>
      <c r="N87" s="9" t="s">
        <v>118</v>
      </c>
      <c r="O87" s="4" t="s">
        <v>119</v>
      </c>
      <c r="P87" s="9" t="s">
        <v>53</v>
      </c>
      <c r="Q87" s="11">
        <v>44555</v>
      </c>
      <c r="R87" s="11">
        <v>44525</v>
      </c>
      <c r="S87" s="9" t="s">
        <v>54</v>
      </c>
    </row>
    <row r="88" spans="1:19" x14ac:dyDescent="0.25">
      <c r="A88" s="3">
        <v>2021</v>
      </c>
      <c r="B88" s="11">
        <v>44470</v>
      </c>
      <c r="C88" s="11">
        <v>44500</v>
      </c>
      <c r="D88" s="6">
        <v>1</v>
      </c>
      <c r="E88" s="3">
        <v>3</v>
      </c>
      <c r="F88" s="3">
        <v>33</v>
      </c>
      <c r="G88" s="7" t="s">
        <v>95</v>
      </c>
      <c r="H88" s="9">
        <f>VLOOKUP(G88,'[1]Table 6'!$A:$G,2,0)</f>
        <v>5400</v>
      </c>
      <c r="I88" s="9">
        <v>5400</v>
      </c>
      <c r="J88" s="9">
        <v>5099.96</v>
      </c>
      <c r="K88" s="9">
        <v>5099.96</v>
      </c>
      <c r="L88" s="9">
        <v>5099.96</v>
      </c>
      <c r="M88" s="9">
        <v>5099.96</v>
      </c>
      <c r="N88" s="9" t="s">
        <v>118</v>
      </c>
      <c r="O88" s="4" t="s">
        <v>119</v>
      </c>
      <c r="P88" s="5" t="s">
        <v>53</v>
      </c>
      <c r="Q88" s="11">
        <v>44555</v>
      </c>
      <c r="R88" s="11">
        <v>44525</v>
      </c>
      <c r="S88" s="5" t="s">
        <v>54</v>
      </c>
    </row>
    <row r="89" spans="1:19" s="9" customFormat="1" x14ac:dyDescent="0.25">
      <c r="A89" s="3">
        <v>2021</v>
      </c>
      <c r="B89" s="11">
        <v>44470</v>
      </c>
      <c r="C89" s="11">
        <v>44500</v>
      </c>
      <c r="D89" s="6">
        <v>1</v>
      </c>
      <c r="E89" s="3">
        <v>3</v>
      </c>
      <c r="F89" s="3">
        <v>33</v>
      </c>
      <c r="G89" s="9" t="s">
        <v>95</v>
      </c>
      <c r="H89" s="9">
        <f>VLOOKUP(G89,'[1]Table 6'!$A:$G,2,0)</f>
        <v>5400</v>
      </c>
      <c r="I89" s="9">
        <v>5400</v>
      </c>
      <c r="J89" s="9">
        <v>5099.96</v>
      </c>
      <c r="K89" s="9">
        <v>5099.96</v>
      </c>
      <c r="L89" s="9">
        <v>5099.96</v>
      </c>
      <c r="M89" s="9">
        <v>5099.96</v>
      </c>
      <c r="N89" s="9" t="s">
        <v>118</v>
      </c>
      <c r="O89" s="4" t="s">
        <v>119</v>
      </c>
      <c r="P89" s="9" t="s">
        <v>53</v>
      </c>
      <c r="Q89" s="11">
        <v>44555</v>
      </c>
      <c r="R89" s="11">
        <v>44525</v>
      </c>
      <c r="S89" s="9" t="s">
        <v>54</v>
      </c>
    </row>
    <row r="90" spans="1:19" x14ac:dyDescent="0.25">
      <c r="A90" s="3">
        <v>2021</v>
      </c>
      <c r="B90" s="11">
        <v>44470</v>
      </c>
      <c r="C90" s="11">
        <v>44500</v>
      </c>
      <c r="D90" s="6">
        <v>1</v>
      </c>
      <c r="E90" s="3">
        <v>3</v>
      </c>
      <c r="F90" s="3">
        <v>33</v>
      </c>
      <c r="G90" s="7" t="s">
        <v>96</v>
      </c>
      <c r="H90" s="9">
        <v>2540000</v>
      </c>
      <c r="I90" s="9">
        <v>623333.30000000005</v>
      </c>
      <c r="J90" s="9">
        <v>0</v>
      </c>
      <c r="K90" s="9">
        <v>0</v>
      </c>
      <c r="L90" s="9">
        <v>0</v>
      </c>
      <c r="M90" s="9">
        <v>0</v>
      </c>
      <c r="N90" s="9" t="s">
        <v>118</v>
      </c>
      <c r="O90" s="4" t="s">
        <v>119</v>
      </c>
      <c r="P90" s="5" t="s">
        <v>53</v>
      </c>
      <c r="Q90" s="11">
        <v>44555</v>
      </c>
      <c r="R90" s="11">
        <v>44525</v>
      </c>
      <c r="S90" s="5" t="s">
        <v>54</v>
      </c>
    </row>
    <row r="91" spans="1:19" s="9" customFormat="1" x14ac:dyDescent="0.25">
      <c r="A91" s="3">
        <v>2021</v>
      </c>
      <c r="B91" s="11">
        <v>44470</v>
      </c>
      <c r="C91" s="11">
        <v>44500</v>
      </c>
      <c r="D91" s="6">
        <v>1</v>
      </c>
      <c r="E91" s="3">
        <v>3</v>
      </c>
      <c r="F91" s="3">
        <v>33</v>
      </c>
      <c r="G91" s="9" t="s">
        <v>96</v>
      </c>
      <c r="H91" s="9">
        <v>2540000</v>
      </c>
      <c r="I91" s="9">
        <v>623333.30000000005</v>
      </c>
      <c r="J91" s="9">
        <v>0</v>
      </c>
      <c r="K91" s="9">
        <v>0</v>
      </c>
      <c r="L91" s="9">
        <v>0</v>
      </c>
      <c r="M91" s="9">
        <v>0</v>
      </c>
      <c r="N91" s="9" t="s">
        <v>118</v>
      </c>
      <c r="O91" s="4" t="s">
        <v>119</v>
      </c>
      <c r="P91" s="9" t="s">
        <v>53</v>
      </c>
      <c r="Q91" s="11">
        <v>44555</v>
      </c>
      <c r="R91" s="11">
        <v>44525</v>
      </c>
      <c r="S91" s="9" t="s">
        <v>54</v>
      </c>
    </row>
    <row r="92" spans="1:19" x14ac:dyDescent="0.25">
      <c r="A92" s="3">
        <v>2021</v>
      </c>
      <c r="B92" s="11">
        <v>44470</v>
      </c>
      <c r="C92" s="11">
        <v>44500</v>
      </c>
      <c r="D92" s="6">
        <v>1</v>
      </c>
      <c r="E92" s="3">
        <v>3</v>
      </c>
      <c r="F92" s="3">
        <v>34</v>
      </c>
      <c r="G92" s="7" t="s">
        <v>97</v>
      </c>
      <c r="H92" s="9">
        <f>VLOOKUP(G92,'[1]Table 8'!$A:$H,2,0)</f>
        <v>20400</v>
      </c>
      <c r="I92" s="9">
        <v>20400</v>
      </c>
      <c r="J92" s="9">
        <v>12824.03</v>
      </c>
      <c r="K92" s="9">
        <v>12824.03</v>
      </c>
      <c r="L92" s="9">
        <v>12824.03</v>
      </c>
      <c r="M92" s="9">
        <v>12824.03</v>
      </c>
      <c r="N92" s="9" t="s">
        <v>118</v>
      </c>
      <c r="O92" s="4" t="s">
        <v>119</v>
      </c>
      <c r="P92" s="5" t="s">
        <v>53</v>
      </c>
      <c r="Q92" s="11">
        <v>44555</v>
      </c>
      <c r="R92" s="11">
        <v>44525</v>
      </c>
      <c r="S92" s="5" t="s">
        <v>54</v>
      </c>
    </row>
    <row r="93" spans="1:19" s="9" customFormat="1" x14ac:dyDescent="0.25">
      <c r="A93" s="3">
        <v>2021</v>
      </c>
      <c r="B93" s="11">
        <v>44470</v>
      </c>
      <c r="C93" s="11">
        <v>44500</v>
      </c>
      <c r="D93" s="6">
        <v>1</v>
      </c>
      <c r="E93" s="3">
        <v>3</v>
      </c>
      <c r="F93" s="3">
        <v>34</v>
      </c>
      <c r="G93" s="9" t="s">
        <v>97</v>
      </c>
      <c r="H93" s="9">
        <f>VLOOKUP(G93,'[1]Table 8'!$A:$H,2,0)</f>
        <v>20400</v>
      </c>
      <c r="I93" s="9">
        <v>20400</v>
      </c>
      <c r="J93" s="9">
        <v>12824.03</v>
      </c>
      <c r="K93" s="9">
        <v>12824.03</v>
      </c>
      <c r="L93" s="9">
        <v>12824.03</v>
      </c>
      <c r="M93" s="9">
        <v>12824.03</v>
      </c>
      <c r="N93" s="9" t="s">
        <v>118</v>
      </c>
      <c r="O93" s="4" t="s">
        <v>119</v>
      </c>
      <c r="P93" s="9" t="s">
        <v>53</v>
      </c>
      <c r="Q93" s="11">
        <v>44555</v>
      </c>
      <c r="R93" s="11">
        <v>44525</v>
      </c>
      <c r="S93" s="9" t="s">
        <v>54</v>
      </c>
    </row>
    <row r="94" spans="1:19" x14ac:dyDescent="0.25">
      <c r="A94" s="3">
        <v>2021</v>
      </c>
      <c r="B94" s="11">
        <v>44470</v>
      </c>
      <c r="C94" s="11">
        <v>44500</v>
      </c>
      <c r="D94" s="6">
        <v>1</v>
      </c>
      <c r="E94" s="3">
        <v>3</v>
      </c>
      <c r="F94" s="3">
        <v>34</v>
      </c>
      <c r="G94" s="7" t="s">
        <v>98</v>
      </c>
      <c r="H94" s="9">
        <f>VLOOKUP(G94,'[1]Table 8'!$A:$H,2,0)</f>
        <v>15000</v>
      </c>
      <c r="I94" s="9">
        <v>15000</v>
      </c>
      <c r="J94" s="9">
        <v>12826.58</v>
      </c>
      <c r="K94" s="9">
        <v>12826.58</v>
      </c>
      <c r="L94" s="9">
        <v>12826.58</v>
      </c>
      <c r="M94" s="9">
        <v>12826.58</v>
      </c>
      <c r="N94" s="9" t="s">
        <v>118</v>
      </c>
      <c r="O94" s="4" t="s">
        <v>119</v>
      </c>
      <c r="P94" s="5" t="s">
        <v>53</v>
      </c>
      <c r="Q94" s="11">
        <v>44555</v>
      </c>
      <c r="R94" s="11">
        <v>44525</v>
      </c>
      <c r="S94" s="5" t="s">
        <v>54</v>
      </c>
    </row>
    <row r="95" spans="1:19" s="9" customFormat="1" x14ac:dyDescent="0.25">
      <c r="A95" s="3">
        <v>2021</v>
      </c>
      <c r="B95" s="11">
        <v>44470</v>
      </c>
      <c r="C95" s="11">
        <v>44500</v>
      </c>
      <c r="D95" s="6">
        <v>1</v>
      </c>
      <c r="E95" s="3">
        <v>3</v>
      </c>
      <c r="F95" s="3">
        <v>34</v>
      </c>
      <c r="G95" s="9" t="s">
        <v>98</v>
      </c>
      <c r="H95" s="9">
        <f>VLOOKUP(G95,'[1]Table 8'!$A:$H,2,0)</f>
        <v>15000</v>
      </c>
      <c r="I95" s="9">
        <v>15000</v>
      </c>
      <c r="J95" s="9">
        <v>12826.58</v>
      </c>
      <c r="K95" s="9">
        <v>12826.58</v>
      </c>
      <c r="L95" s="9">
        <v>12826.58</v>
      </c>
      <c r="M95" s="9">
        <v>12826.58</v>
      </c>
      <c r="N95" s="9" t="s">
        <v>118</v>
      </c>
      <c r="O95" s="4" t="s">
        <v>119</v>
      </c>
      <c r="P95" s="9" t="s">
        <v>53</v>
      </c>
      <c r="Q95" s="11">
        <v>44555</v>
      </c>
      <c r="R95" s="11">
        <v>44525</v>
      </c>
      <c r="S95" s="9" t="s">
        <v>54</v>
      </c>
    </row>
    <row r="96" spans="1:19" x14ac:dyDescent="0.25">
      <c r="A96" s="3">
        <v>2021</v>
      </c>
      <c r="B96" s="11">
        <v>44470</v>
      </c>
      <c r="C96" s="11">
        <v>44500</v>
      </c>
      <c r="D96" s="6">
        <v>1</v>
      </c>
      <c r="E96" s="3">
        <v>3</v>
      </c>
      <c r="F96" s="3">
        <v>35</v>
      </c>
      <c r="G96" s="7" t="s">
        <v>99</v>
      </c>
      <c r="H96" s="9">
        <v>50000</v>
      </c>
      <c r="I96" s="9">
        <v>50000</v>
      </c>
      <c r="J96" s="9">
        <v>8377.83</v>
      </c>
      <c r="K96" s="9">
        <v>8377.83</v>
      </c>
      <c r="L96" s="9">
        <v>8377.83</v>
      </c>
      <c r="M96" s="9">
        <v>8377.83</v>
      </c>
      <c r="N96" s="9" t="s">
        <v>118</v>
      </c>
      <c r="O96" s="4" t="s">
        <v>119</v>
      </c>
      <c r="P96" s="5" t="s">
        <v>53</v>
      </c>
      <c r="Q96" s="11">
        <v>44555</v>
      </c>
      <c r="R96" s="11">
        <v>44525</v>
      </c>
      <c r="S96" s="5" t="s">
        <v>54</v>
      </c>
    </row>
    <row r="97" spans="1:19" s="9" customFormat="1" x14ac:dyDescent="0.25">
      <c r="A97" s="3">
        <v>2021</v>
      </c>
      <c r="B97" s="11">
        <v>44470</v>
      </c>
      <c r="C97" s="11">
        <v>44500</v>
      </c>
      <c r="D97" s="6">
        <v>1</v>
      </c>
      <c r="E97" s="3">
        <v>3</v>
      </c>
      <c r="F97" s="3">
        <v>35</v>
      </c>
      <c r="G97" s="9" t="s">
        <v>99</v>
      </c>
      <c r="H97" s="9">
        <v>50000</v>
      </c>
      <c r="I97" s="9">
        <v>50000</v>
      </c>
      <c r="J97" s="9">
        <v>8377.83</v>
      </c>
      <c r="K97" s="9">
        <v>8377.83</v>
      </c>
      <c r="L97" s="9">
        <v>8377.83</v>
      </c>
      <c r="M97" s="9">
        <v>8377.83</v>
      </c>
      <c r="N97" s="9" t="s">
        <v>118</v>
      </c>
      <c r="O97" s="4" t="s">
        <v>119</v>
      </c>
      <c r="P97" s="9" t="s">
        <v>53</v>
      </c>
      <c r="Q97" s="11">
        <v>44555</v>
      </c>
      <c r="R97" s="11">
        <v>44525</v>
      </c>
      <c r="S97" s="9" t="s">
        <v>54</v>
      </c>
    </row>
    <row r="98" spans="1:19" x14ac:dyDescent="0.25">
      <c r="A98" s="3">
        <v>2021</v>
      </c>
      <c r="B98" s="11">
        <v>44470</v>
      </c>
      <c r="C98" s="11">
        <v>44500</v>
      </c>
      <c r="D98" s="6">
        <v>1</v>
      </c>
      <c r="E98" s="3">
        <v>3</v>
      </c>
      <c r="F98" s="3">
        <v>35</v>
      </c>
      <c r="G98" s="7" t="s">
        <v>100</v>
      </c>
      <c r="H98" s="9">
        <v>30000</v>
      </c>
      <c r="I98" s="9">
        <v>30000</v>
      </c>
      <c r="J98" s="9">
        <v>6081.21</v>
      </c>
      <c r="K98" s="9">
        <v>6081.21</v>
      </c>
      <c r="L98" s="9">
        <v>6081.21</v>
      </c>
      <c r="M98" s="9">
        <v>6081.21</v>
      </c>
      <c r="N98" s="9" t="s">
        <v>118</v>
      </c>
      <c r="O98" s="4" t="s">
        <v>119</v>
      </c>
      <c r="P98" s="5" t="s">
        <v>53</v>
      </c>
      <c r="Q98" s="11">
        <v>44555</v>
      </c>
      <c r="R98" s="11">
        <v>44525</v>
      </c>
      <c r="S98" s="5" t="s">
        <v>54</v>
      </c>
    </row>
    <row r="99" spans="1:19" s="9" customFormat="1" x14ac:dyDescent="0.25">
      <c r="A99" s="3">
        <v>2021</v>
      </c>
      <c r="B99" s="11">
        <v>44470</v>
      </c>
      <c r="C99" s="11">
        <v>44500</v>
      </c>
      <c r="D99" s="6">
        <v>1</v>
      </c>
      <c r="E99" s="3">
        <v>3</v>
      </c>
      <c r="F99" s="3">
        <v>35</v>
      </c>
      <c r="G99" s="9" t="s">
        <v>100</v>
      </c>
      <c r="H99" s="9">
        <v>30000</v>
      </c>
      <c r="I99" s="9">
        <v>30000</v>
      </c>
      <c r="J99" s="9">
        <v>6081.21</v>
      </c>
      <c r="K99" s="9">
        <v>6081.21</v>
      </c>
      <c r="L99" s="9">
        <v>6081.21</v>
      </c>
      <c r="M99" s="9">
        <v>6081.21</v>
      </c>
      <c r="N99" s="9" t="s">
        <v>118</v>
      </c>
      <c r="O99" s="4" t="s">
        <v>119</v>
      </c>
      <c r="P99" s="9" t="s">
        <v>53</v>
      </c>
      <c r="Q99" s="11">
        <v>44555</v>
      </c>
      <c r="R99" s="11">
        <v>44525</v>
      </c>
      <c r="S99" s="9" t="s">
        <v>54</v>
      </c>
    </row>
    <row r="100" spans="1:19" x14ac:dyDescent="0.25">
      <c r="A100" s="3">
        <v>2021</v>
      </c>
      <c r="B100" s="11">
        <v>44470</v>
      </c>
      <c r="C100" s="11">
        <v>44500</v>
      </c>
      <c r="D100" s="6">
        <v>1</v>
      </c>
      <c r="E100" s="3">
        <v>3</v>
      </c>
      <c r="F100" s="3">
        <v>35</v>
      </c>
      <c r="G100" s="7" t="s">
        <v>101</v>
      </c>
      <c r="H100" s="9">
        <v>50000</v>
      </c>
      <c r="I100" s="9">
        <v>20833.3</v>
      </c>
      <c r="J100" s="9">
        <v>0</v>
      </c>
      <c r="K100" s="9">
        <v>0</v>
      </c>
      <c r="L100" s="9">
        <v>0</v>
      </c>
      <c r="M100" s="9">
        <v>0</v>
      </c>
      <c r="N100" s="9" t="s">
        <v>118</v>
      </c>
      <c r="O100" s="4" t="s">
        <v>119</v>
      </c>
      <c r="P100" s="5" t="s">
        <v>53</v>
      </c>
      <c r="Q100" s="11">
        <v>44555</v>
      </c>
      <c r="R100" s="11">
        <v>44525</v>
      </c>
      <c r="S100" s="5" t="s">
        <v>54</v>
      </c>
    </row>
    <row r="101" spans="1:19" s="9" customFormat="1" x14ac:dyDescent="0.25">
      <c r="A101" s="3">
        <v>2021</v>
      </c>
      <c r="B101" s="11">
        <v>44470</v>
      </c>
      <c r="C101" s="11">
        <v>44500</v>
      </c>
      <c r="D101" s="6">
        <v>1</v>
      </c>
      <c r="E101" s="3">
        <v>3</v>
      </c>
      <c r="F101" s="3">
        <v>35</v>
      </c>
      <c r="G101" s="9" t="s">
        <v>101</v>
      </c>
      <c r="H101" s="9">
        <v>50000</v>
      </c>
      <c r="I101" s="9">
        <v>20833.3</v>
      </c>
      <c r="J101" s="9">
        <v>0</v>
      </c>
      <c r="K101" s="9">
        <v>0</v>
      </c>
      <c r="L101" s="9">
        <v>0</v>
      </c>
      <c r="M101" s="9">
        <v>0</v>
      </c>
      <c r="N101" s="9" t="s">
        <v>118</v>
      </c>
      <c r="O101" s="4" t="s">
        <v>119</v>
      </c>
      <c r="P101" s="9" t="s">
        <v>53</v>
      </c>
      <c r="Q101" s="11">
        <v>44555</v>
      </c>
      <c r="R101" s="11">
        <v>44525</v>
      </c>
      <c r="S101" s="9" t="s">
        <v>54</v>
      </c>
    </row>
    <row r="102" spans="1:19" x14ac:dyDescent="0.25">
      <c r="A102" s="3">
        <v>2021</v>
      </c>
      <c r="B102" s="11">
        <v>44470</v>
      </c>
      <c r="C102" s="11">
        <v>44500</v>
      </c>
      <c r="D102" s="6">
        <v>1</v>
      </c>
      <c r="E102" s="3">
        <v>3</v>
      </c>
      <c r="F102" s="3">
        <v>35</v>
      </c>
      <c r="G102" s="7" t="s">
        <v>102</v>
      </c>
      <c r="H102" s="9">
        <v>0</v>
      </c>
      <c r="I102" s="9">
        <v>35416.699999999997</v>
      </c>
      <c r="J102" s="9">
        <v>19860</v>
      </c>
      <c r="K102" s="9">
        <v>19860</v>
      </c>
      <c r="L102" s="9">
        <v>19860</v>
      </c>
      <c r="M102" s="9">
        <v>19860</v>
      </c>
      <c r="N102" s="9" t="s">
        <v>118</v>
      </c>
      <c r="O102" s="4" t="s">
        <v>119</v>
      </c>
      <c r="P102" s="5" t="s">
        <v>53</v>
      </c>
      <c r="Q102" s="11">
        <v>44555</v>
      </c>
      <c r="R102" s="11">
        <v>44525</v>
      </c>
      <c r="S102" s="5" t="s">
        <v>54</v>
      </c>
    </row>
    <row r="103" spans="1:19" x14ac:dyDescent="0.25">
      <c r="A103" s="3">
        <v>2021</v>
      </c>
      <c r="B103" s="11">
        <v>44470</v>
      </c>
      <c r="C103" s="11">
        <v>44500</v>
      </c>
      <c r="D103" s="6">
        <v>1</v>
      </c>
      <c r="E103" s="3">
        <v>3</v>
      </c>
      <c r="F103" s="3">
        <v>35</v>
      </c>
      <c r="G103" s="7" t="s">
        <v>102</v>
      </c>
      <c r="H103" s="9">
        <v>0</v>
      </c>
      <c r="I103" s="9">
        <v>35416.699999999997</v>
      </c>
      <c r="J103" s="9">
        <v>19860</v>
      </c>
      <c r="K103" s="9">
        <v>19860</v>
      </c>
      <c r="L103" s="9">
        <v>19860</v>
      </c>
      <c r="M103" s="9">
        <v>19860</v>
      </c>
      <c r="N103" s="9" t="s">
        <v>118</v>
      </c>
      <c r="O103" s="4" t="s">
        <v>119</v>
      </c>
      <c r="P103" s="8" t="s">
        <v>53</v>
      </c>
      <c r="Q103" s="11">
        <v>44555</v>
      </c>
      <c r="R103" s="11">
        <v>44525</v>
      </c>
      <c r="S103" s="8" t="s">
        <v>54</v>
      </c>
    </row>
    <row r="104" spans="1:19" s="9" customFormat="1" x14ac:dyDescent="0.25">
      <c r="A104" s="3">
        <v>2021</v>
      </c>
      <c r="B104" s="11">
        <v>44470</v>
      </c>
      <c r="C104" s="11">
        <v>44500</v>
      </c>
      <c r="D104" s="6">
        <v>1</v>
      </c>
      <c r="E104" s="3">
        <v>3</v>
      </c>
      <c r="F104" s="3">
        <v>35</v>
      </c>
      <c r="G104" s="9" t="s">
        <v>103</v>
      </c>
      <c r="H104" s="9">
        <f>VLOOKUP(G104,'[1]Table 8'!$A:$H,2,0)</f>
        <v>6000</v>
      </c>
      <c r="I104" s="9">
        <v>6000</v>
      </c>
      <c r="J104" s="9">
        <v>130</v>
      </c>
      <c r="K104" s="9">
        <v>130</v>
      </c>
      <c r="L104" s="9">
        <v>130</v>
      </c>
      <c r="M104" s="9">
        <v>130</v>
      </c>
      <c r="N104" s="9" t="s">
        <v>118</v>
      </c>
      <c r="O104" s="4" t="s">
        <v>119</v>
      </c>
      <c r="P104" s="9" t="s">
        <v>53</v>
      </c>
      <c r="Q104" s="11">
        <v>44555</v>
      </c>
      <c r="R104" s="11">
        <v>44525</v>
      </c>
      <c r="S104" s="9" t="s">
        <v>54</v>
      </c>
    </row>
    <row r="105" spans="1:19" x14ac:dyDescent="0.25">
      <c r="A105" s="3">
        <v>2021</v>
      </c>
      <c r="B105" s="11">
        <v>44470</v>
      </c>
      <c r="C105" s="11">
        <v>44500</v>
      </c>
      <c r="D105" s="6">
        <v>1</v>
      </c>
      <c r="E105" s="3">
        <v>3</v>
      </c>
      <c r="F105" s="3">
        <v>35</v>
      </c>
      <c r="G105" s="7" t="s">
        <v>103</v>
      </c>
      <c r="H105" s="9">
        <f>VLOOKUP(G105,'[1]Table 8'!$A:$H,2,0)</f>
        <v>6000</v>
      </c>
      <c r="I105" s="9">
        <v>6000</v>
      </c>
      <c r="J105" s="9">
        <v>130</v>
      </c>
      <c r="K105" s="9">
        <v>130</v>
      </c>
      <c r="L105" s="9">
        <v>130</v>
      </c>
      <c r="M105" s="9">
        <v>130</v>
      </c>
      <c r="N105" s="9" t="s">
        <v>118</v>
      </c>
      <c r="O105" s="4" t="s">
        <v>119</v>
      </c>
      <c r="P105" s="8" t="s">
        <v>53</v>
      </c>
      <c r="Q105" s="11">
        <v>44555</v>
      </c>
      <c r="R105" s="11">
        <v>44525</v>
      </c>
      <c r="S105" s="8" t="s">
        <v>54</v>
      </c>
    </row>
    <row r="106" spans="1:19" x14ac:dyDescent="0.25">
      <c r="A106" s="3">
        <v>2021</v>
      </c>
      <c r="B106" s="11">
        <v>44470</v>
      </c>
      <c r="C106" s="11">
        <v>44500</v>
      </c>
      <c r="D106" s="6">
        <v>1</v>
      </c>
      <c r="E106" s="3">
        <v>3</v>
      </c>
      <c r="F106" s="3">
        <v>35</v>
      </c>
      <c r="G106" s="7" t="s">
        <v>104</v>
      </c>
      <c r="H106" s="9">
        <f>VLOOKUP(G106,'[1]Table 8'!$A:$H,2,0)</f>
        <v>7500</v>
      </c>
      <c r="I106" s="9">
        <v>7500</v>
      </c>
      <c r="J106" s="9">
        <v>3480</v>
      </c>
      <c r="K106" s="9">
        <v>3480</v>
      </c>
      <c r="L106" s="9">
        <v>3480</v>
      </c>
      <c r="M106" s="9">
        <v>3480</v>
      </c>
      <c r="N106" s="9" t="s">
        <v>118</v>
      </c>
      <c r="O106" s="4" t="s">
        <v>119</v>
      </c>
      <c r="P106" s="8" t="s">
        <v>53</v>
      </c>
      <c r="Q106" s="11">
        <v>44555</v>
      </c>
      <c r="R106" s="11">
        <v>44525</v>
      </c>
      <c r="S106" s="8" t="s">
        <v>54</v>
      </c>
    </row>
    <row r="107" spans="1:19" s="9" customFormat="1" x14ac:dyDescent="0.25">
      <c r="A107" s="3">
        <v>2021</v>
      </c>
      <c r="B107" s="11">
        <v>44470</v>
      </c>
      <c r="C107" s="11">
        <v>44500</v>
      </c>
      <c r="D107" s="6">
        <v>1</v>
      </c>
      <c r="E107" s="3">
        <v>3</v>
      </c>
      <c r="F107" s="3">
        <v>35</v>
      </c>
      <c r="G107" s="9" t="s">
        <v>104</v>
      </c>
      <c r="H107" s="9">
        <f>VLOOKUP(G107,'[1]Table 8'!$A:$H,2,0)</f>
        <v>7500</v>
      </c>
      <c r="I107" s="9">
        <v>7500</v>
      </c>
      <c r="J107" s="9">
        <v>3480</v>
      </c>
      <c r="K107" s="9">
        <v>3480</v>
      </c>
      <c r="L107" s="9">
        <v>3480</v>
      </c>
      <c r="M107" s="9">
        <v>3480</v>
      </c>
      <c r="N107" s="9" t="s">
        <v>118</v>
      </c>
      <c r="O107" s="4" t="s">
        <v>119</v>
      </c>
      <c r="P107" s="9" t="s">
        <v>53</v>
      </c>
      <c r="Q107" s="11">
        <v>44555</v>
      </c>
      <c r="R107" s="11">
        <v>44525</v>
      </c>
      <c r="S107" s="9" t="s">
        <v>54</v>
      </c>
    </row>
    <row r="108" spans="1:19" x14ac:dyDescent="0.25">
      <c r="A108" s="3">
        <v>2021</v>
      </c>
      <c r="B108" s="11">
        <v>44470</v>
      </c>
      <c r="C108" s="11">
        <v>44500</v>
      </c>
      <c r="D108" s="6">
        <v>1</v>
      </c>
      <c r="E108" s="3">
        <v>3</v>
      </c>
      <c r="F108" s="3">
        <v>37</v>
      </c>
      <c r="G108" s="7" t="s">
        <v>105</v>
      </c>
      <c r="H108" s="9">
        <f>VLOOKUP(G108,'[1]Table 8'!$A:$H,2,0)</f>
        <v>70000</v>
      </c>
      <c r="I108" s="9">
        <v>28333.3</v>
      </c>
      <c r="J108" s="9">
        <v>14968</v>
      </c>
      <c r="K108" s="9">
        <v>14968</v>
      </c>
      <c r="L108" s="9">
        <v>14968</v>
      </c>
      <c r="M108" s="9">
        <v>14968</v>
      </c>
      <c r="N108" s="9" t="s">
        <v>118</v>
      </c>
      <c r="O108" s="4" t="s">
        <v>119</v>
      </c>
      <c r="P108" s="8" t="s">
        <v>53</v>
      </c>
      <c r="Q108" s="11">
        <v>44555</v>
      </c>
      <c r="R108" s="11">
        <v>44525</v>
      </c>
      <c r="S108" s="8" t="s">
        <v>54</v>
      </c>
    </row>
    <row r="109" spans="1:19" s="9" customFormat="1" x14ac:dyDescent="0.25">
      <c r="A109" s="3">
        <v>2021</v>
      </c>
      <c r="B109" s="11">
        <v>44470</v>
      </c>
      <c r="C109" s="11">
        <v>44500</v>
      </c>
      <c r="D109" s="6">
        <v>1</v>
      </c>
      <c r="E109" s="3">
        <v>3</v>
      </c>
      <c r="F109" s="3">
        <v>37</v>
      </c>
      <c r="G109" s="9" t="s">
        <v>105</v>
      </c>
      <c r="H109" s="9">
        <f>VLOOKUP(G109,'[1]Table 8'!$A:$H,2,0)</f>
        <v>70000</v>
      </c>
      <c r="I109" s="9">
        <v>28333.3</v>
      </c>
      <c r="J109" s="9">
        <v>14968</v>
      </c>
      <c r="K109" s="9">
        <v>14968</v>
      </c>
      <c r="L109" s="9">
        <v>14968</v>
      </c>
      <c r="M109" s="9">
        <v>14968</v>
      </c>
      <c r="N109" s="9" t="s">
        <v>118</v>
      </c>
      <c r="O109" s="4" t="s">
        <v>119</v>
      </c>
      <c r="P109" s="9" t="s">
        <v>53</v>
      </c>
      <c r="Q109" s="11">
        <v>44555</v>
      </c>
      <c r="R109" s="11">
        <v>44525</v>
      </c>
      <c r="S109" s="9" t="s">
        <v>54</v>
      </c>
    </row>
    <row r="110" spans="1:19" x14ac:dyDescent="0.25">
      <c r="A110" s="3">
        <v>2021</v>
      </c>
      <c r="B110" s="11">
        <v>44470</v>
      </c>
      <c r="C110" s="11">
        <v>44500</v>
      </c>
      <c r="D110" s="6">
        <v>1</v>
      </c>
      <c r="E110" s="3">
        <v>3</v>
      </c>
      <c r="F110" s="3">
        <v>37</v>
      </c>
      <c r="G110" s="7" t="s">
        <v>106</v>
      </c>
      <c r="H110" s="9">
        <f>VLOOKUP(G110,'[1]Table 8'!$A:$H,2,0)</f>
        <v>15000</v>
      </c>
      <c r="I110" s="9">
        <v>15000</v>
      </c>
      <c r="J110" s="9">
        <v>0</v>
      </c>
      <c r="K110" s="9">
        <v>0</v>
      </c>
      <c r="L110" s="9">
        <v>0</v>
      </c>
      <c r="M110" s="9">
        <v>0</v>
      </c>
      <c r="N110" s="9" t="s">
        <v>118</v>
      </c>
      <c r="O110" s="4" t="s">
        <v>119</v>
      </c>
      <c r="P110" s="8" t="s">
        <v>53</v>
      </c>
      <c r="Q110" s="11">
        <v>44555</v>
      </c>
      <c r="R110" s="11">
        <v>44525</v>
      </c>
      <c r="S110" s="8" t="s">
        <v>54</v>
      </c>
    </row>
    <row r="111" spans="1:19" s="9" customFormat="1" x14ac:dyDescent="0.25">
      <c r="A111" s="3">
        <v>2021</v>
      </c>
      <c r="B111" s="11">
        <v>44470</v>
      </c>
      <c r="C111" s="11">
        <v>44500</v>
      </c>
      <c r="D111" s="6">
        <v>1</v>
      </c>
      <c r="E111" s="3">
        <v>3</v>
      </c>
      <c r="F111" s="3">
        <v>37</v>
      </c>
      <c r="G111" s="9" t="s">
        <v>106</v>
      </c>
      <c r="H111" s="9">
        <f>VLOOKUP(G111,'[1]Table 8'!$A:$H,2,0)</f>
        <v>15000</v>
      </c>
      <c r="I111" s="9">
        <v>15000</v>
      </c>
      <c r="J111" s="9">
        <v>0</v>
      </c>
      <c r="K111" s="9">
        <v>0</v>
      </c>
      <c r="L111" s="9">
        <v>0</v>
      </c>
      <c r="M111" s="9">
        <v>0</v>
      </c>
      <c r="N111" s="9" t="s">
        <v>118</v>
      </c>
      <c r="O111" s="4" t="s">
        <v>119</v>
      </c>
      <c r="P111" s="9" t="s">
        <v>53</v>
      </c>
      <c r="Q111" s="11">
        <v>44555</v>
      </c>
      <c r="R111" s="11">
        <v>44525</v>
      </c>
      <c r="S111" s="9" t="s">
        <v>54</v>
      </c>
    </row>
    <row r="112" spans="1:19" x14ac:dyDescent="0.25">
      <c r="A112" s="3">
        <v>2021</v>
      </c>
      <c r="B112" s="11">
        <v>44470</v>
      </c>
      <c r="C112" s="11">
        <v>44500</v>
      </c>
      <c r="D112" s="6">
        <v>1</v>
      </c>
      <c r="E112" s="3">
        <v>3</v>
      </c>
      <c r="F112" s="3">
        <v>37</v>
      </c>
      <c r="G112" s="7" t="s">
        <v>107</v>
      </c>
      <c r="H112" s="9">
        <f>VLOOKUP(G112,'[1]Table 8'!$A:$H,2,0)</f>
        <v>30000</v>
      </c>
      <c r="I112" s="9">
        <v>13333.4</v>
      </c>
      <c r="J112" s="9">
        <v>0</v>
      </c>
      <c r="K112" s="9">
        <v>0</v>
      </c>
      <c r="L112" s="9">
        <v>0</v>
      </c>
      <c r="M112" s="9">
        <v>0</v>
      </c>
      <c r="N112" s="9" t="s">
        <v>118</v>
      </c>
      <c r="O112" s="4" t="s">
        <v>119</v>
      </c>
      <c r="P112" s="8" t="s">
        <v>53</v>
      </c>
      <c r="Q112" s="11">
        <v>44555</v>
      </c>
      <c r="R112" s="11">
        <v>44525</v>
      </c>
      <c r="S112" s="8" t="s">
        <v>54</v>
      </c>
    </row>
    <row r="113" spans="1:19" s="9" customFormat="1" x14ac:dyDescent="0.25">
      <c r="A113" s="3">
        <v>2021</v>
      </c>
      <c r="B113" s="11">
        <v>44470</v>
      </c>
      <c r="C113" s="11">
        <v>44500</v>
      </c>
      <c r="D113" s="6">
        <v>1</v>
      </c>
      <c r="E113" s="3">
        <v>3</v>
      </c>
      <c r="F113" s="3">
        <v>37</v>
      </c>
      <c r="G113" s="9" t="s">
        <v>107</v>
      </c>
      <c r="H113" s="9">
        <f>VLOOKUP(G113,'[1]Table 8'!$A:$H,2,0)</f>
        <v>30000</v>
      </c>
      <c r="I113" s="9">
        <v>13333.4</v>
      </c>
      <c r="J113" s="9">
        <v>0</v>
      </c>
      <c r="K113" s="9">
        <v>0</v>
      </c>
      <c r="L113" s="9">
        <v>0</v>
      </c>
      <c r="M113" s="9">
        <v>0</v>
      </c>
      <c r="N113" s="9" t="s">
        <v>118</v>
      </c>
      <c r="O113" s="4" t="s">
        <v>119</v>
      </c>
      <c r="P113" s="9" t="s">
        <v>53</v>
      </c>
      <c r="Q113" s="11">
        <v>44555</v>
      </c>
      <c r="R113" s="11">
        <v>44525</v>
      </c>
      <c r="S113" s="9" t="s">
        <v>54</v>
      </c>
    </row>
    <row r="114" spans="1:19" x14ac:dyDescent="0.25">
      <c r="A114" s="3">
        <v>2021</v>
      </c>
      <c r="B114" s="11">
        <v>44470</v>
      </c>
      <c r="C114" s="11">
        <v>44500</v>
      </c>
      <c r="D114" s="6">
        <v>1</v>
      </c>
      <c r="E114" s="3">
        <v>3</v>
      </c>
      <c r="F114" s="3">
        <v>37</v>
      </c>
      <c r="G114" s="7" t="s">
        <v>108</v>
      </c>
      <c r="H114" s="9">
        <f>VLOOKUP(G114,'[1]Table 8'!$A:$H,2,0)</f>
        <v>25000</v>
      </c>
      <c r="I114" s="9">
        <v>25000</v>
      </c>
      <c r="J114" s="9">
        <v>5430</v>
      </c>
      <c r="K114" s="9">
        <v>5430</v>
      </c>
      <c r="L114" s="9">
        <v>5430</v>
      </c>
      <c r="M114" s="9">
        <v>5430</v>
      </c>
      <c r="N114" s="9" t="s">
        <v>118</v>
      </c>
      <c r="O114" s="4" t="s">
        <v>119</v>
      </c>
      <c r="P114" s="8" t="s">
        <v>53</v>
      </c>
      <c r="Q114" s="11">
        <v>44555</v>
      </c>
      <c r="R114" s="11">
        <v>44525</v>
      </c>
      <c r="S114" s="8" t="s">
        <v>54</v>
      </c>
    </row>
    <row r="115" spans="1:19" s="9" customFormat="1" x14ac:dyDescent="0.25">
      <c r="A115" s="3">
        <v>2021</v>
      </c>
      <c r="B115" s="11">
        <v>44470</v>
      </c>
      <c r="C115" s="11">
        <v>44500</v>
      </c>
      <c r="D115" s="6">
        <v>1</v>
      </c>
      <c r="E115" s="3">
        <v>3</v>
      </c>
      <c r="F115" s="3">
        <v>37</v>
      </c>
      <c r="G115" s="9" t="s">
        <v>108</v>
      </c>
      <c r="H115" s="9">
        <f>VLOOKUP(G115,'[1]Table 8'!$A:$H,2,0)</f>
        <v>25000</v>
      </c>
      <c r="I115" s="9">
        <v>25000</v>
      </c>
      <c r="J115" s="9">
        <v>5430</v>
      </c>
      <c r="K115" s="9">
        <v>5430</v>
      </c>
      <c r="L115" s="9">
        <v>5430</v>
      </c>
      <c r="M115" s="9">
        <v>5430</v>
      </c>
      <c r="N115" s="9" t="s">
        <v>118</v>
      </c>
      <c r="O115" s="4" t="s">
        <v>119</v>
      </c>
      <c r="P115" s="9" t="s">
        <v>53</v>
      </c>
      <c r="Q115" s="11">
        <v>44555</v>
      </c>
      <c r="R115" s="11">
        <v>44525</v>
      </c>
      <c r="S115" s="9" t="s">
        <v>54</v>
      </c>
    </row>
    <row r="116" spans="1:19" x14ac:dyDescent="0.25">
      <c r="A116" s="3">
        <v>2021</v>
      </c>
      <c r="B116" s="11">
        <v>44470</v>
      </c>
      <c r="C116" s="11">
        <v>44500</v>
      </c>
      <c r="D116" s="6">
        <v>1</v>
      </c>
      <c r="E116" s="3">
        <v>3</v>
      </c>
      <c r="F116" s="3">
        <v>38</v>
      </c>
      <c r="G116" s="7" t="s">
        <v>109</v>
      </c>
      <c r="H116" s="9">
        <f>VLOOKUP(G116,'[1]Table 8'!$A:$H,2,0)</f>
        <v>15000</v>
      </c>
      <c r="I116" s="9">
        <v>15000</v>
      </c>
      <c r="J116" s="9">
        <v>15000</v>
      </c>
      <c r="K116" s="9">
        <v>1737</v>
      </c>
      <c r="L116" s="9">
        <v>1737</v>
      </c>
      <c r="M116" s="9">
        <v>1737</v>
      </c>
      <c r="N116" s="9" t="s">
        <v>118</v>
      </c>
      <c r="O116" s="4" t="s">
        <v>119</v>
      </c>
      <c r="P116" s="8" t="s">
        <v>53</v>
      </c>
      <c r="Q116" s="11">
        <v>44555</v>
      </c>
      <c r="R116" s="11">
        <v>44525</v>
      </c>
      <c r="S116" s="8" t="s">
        <v>54</v>
      </c>
    </row>
    <row r="117" spans="1:19" s="9" customFormat="1" x14ac:dyDescent="0.25">
      <c r="A117" s="3">
        <v>2021</v>
      </c>
      <c r="B117" s="11">
        <v>44470</v>
      </c>
      <c r="C117" s="11">
        <v>44500</v>
      </c>
      <c r="D117" s="6">
        <v>1</v>
      </c>
      <c r="E117" s="3">
        <v>3</v>
      </c>
      <c r="F117" s="3">
        <v>38</v>
      </c>
      <c r="G117" s="9" t="s">
        <v>109</v>
      </c>
      <c r="H117" s="9">
        <f>VLOOKUP(G117,'[1]Table 8'!$A:$H,2,0)</f>
        <v>15000</v>
      </c>
      <c r="I117" s="9">
        <v>15000</v>
      </c>
      <c r="J117" s="9">
        <v>15000</v>
      </c>
      <c r="K117" s="9">
        <v>1737</v>
      </c>
      <c r="L117" s="9">
        <v>1737</v>
      </c>
      <c r="M117" s="9">
        <v>1737</v>
      </c>
      <c r="N117" s="9" t="s">
        <v>118</v>
      </c>
      <c r="O117" s="4" t="s">
        <v>119</v>
      </c>
      <c r="P117" s="9" t="s">
        <v>53</v>
      </c>
      <c r="Q117" s="11">
        <v>44555</v>
      </c>
      <c r="R117" s="11">
        <v>44525</v>
      </c>
      <c r="S117" s="9" t="s">
        <v>54</v>
      </c>
    </row>
    <row r="118" spans="1:19" x14ac:dyDescent="0.25">
      <c r="A118" s="3">
        <v>2021</v>
      </c>
      <c r="B118" s="11">
        <v>44470</v>
      </c>
      <c r="C118" s="11">
        <v>44500</v>
      </c>
      <c r="D118" s="6">
        <v>1</v>
      </c>
      <c r="E118" s="3">
        <v>3</v>
      </c>
      <c r="F118" s="3">
        <v>39</v>
      </c>
      <c r="G118" s="7" t="s">
        <v>110</v>
      </c>
      <c r="H118" s="9">
        <f>VLOOKUP(G118,'[1]Table 8'!$A:$H,2,0)</f>
        <v>1804700</v>
      </c>
      <c r="I118" s="9">
        <v>983775</v>
      </c>
      <c r="J118" s="9">
        <v>6503</v>
      </c>
      <c r="K118" s="9">
        <v>6503</v>
      </c>
      <c r="L118" s="9">
        <v>6503</v>
      </c>
      <c r="M118" s="9">
        <v>6503</v>
      </c>
      <c r="N118" s="9" t="s">
        <v>118</v>
      </c>
      <c r="O118" s="4" t="s">
        <v>119</v>
      </c>
      <c r="P118" s="8" t="s">
        <v>53</v>
      </c>
      <c r="Q118" s="11">
        <v>44555</v>
      </c>
      <c r="R118" s="11">
        <v>44525</v>
      </c>
      <c r="S118" s="8" t="s">
        <v>54</v>
      </c>
    </row>
    <row r="119" spans="1:19" s="9" customFormat="1" x14ac:dyDescent="0.25">
      <c r="A119" s="3">
        <v>2021</v>
      </c>
      <c r="B119" s="11">
        <v>44470</v>
      </c>
      <c r="C119" s="11">
        <v>44500</v>
      </c>
      <c r="D119" s="6">
        <v>1</v>
      </c>
      <c r="E119" s="3">
        <v>3</v>
      </c>
      <c r="F119" s="3">
        <v>39</v>
      </c>
      <c r="G119" s="9" t="s">
        <v>110</v>
      </c>
      <c r="H119" s="9">
        <f>VLOOKUP(G119,'[1]Table 8'!$A:$H,2,0)</f>
        <v>1804700</v>
      </c>
      <c r="I119" s="9">
        <v>983775</v>
      </c>
      <c r="J119" s="9">
        <v>6503</v>
      </c>
      <c r="K119" s="9">
        <v>6503</v>
      </c>
      <c r="L119" s="9">
        <v>6503</v>
      </c>
      <c r="M119" s="9">
        <v>6503</v>
      </c>
      <c r="N119" s="9" t="s">
        <v>118</v>
      </c>
      <c r="O119" s="4" t="s">
        <v>119</v>
      </c>
      <c r="P119" s="9" t="s">
        <v>53</v>
      </c>
      <c r="Q119" s="11">
        <v>44555</v>
      </c>
      <c r="R119" s="11">
        <v>44525</v>
      </c>
      <c r="S119" s="9" t="s">
        <v>54</v>
      </c>
    </row>
    <row r="120" spans="1:19" x14ac:dyDescent="0.25">
      <c r="A120" s="3">
        <v>2021</v>
      </c>
      <c r="B120" s="11">
        <v>44470</v>
      </c>
      <c r="C120" s="11">
        <v>44500</v>
      </c>
      <c r="D120" s="6">
        <v>1</v>
      </c>
      <c r="E120" s="3">
        <v>3</v>
      </c>
      <c r="F120" s="3">
        <v>39</v>
      </c>
      <c r="G120" s="7" t="s">
        <v>111</v>
      </c>
      <c r="H120" s="9">
        <f>'[1]Table 10'!$B$3</f>
        <v>258536</v>
      </c>
      <c r="I120" s="9">
        <v>258536</v>
      </c>
      <c r="J120" s="9">
        <v>213248</v>
      </c>
      <c r="K120" s="9">
        <v>213248</v>
      </c>
      <c r="L120" s="9">
        <v>213248</v>
      </c>
      <c r="M120" s="9">
        <v>213248</v>
      </c>
      <c r="N120" s="9" t="s">
        <v>118</v>
      </c>
      <c r="O120" s="4" t="s">
        <v>119</v>
      </c>
      <c r="P120" s="8" t="s">
        <v>53</v>
      </c>
      <c r="Q120" s="11">
        <v>44555</v>
      </c>
      <c r="R120" s="11">
        <v>44525</v>
      </c>
      <c r="S120" s="8" t="s">
        <v>54</v>
      </c>
    </row>
    <row r="121" spans="1:19" s="9" customFormat="1" x14ac:dyDescent="0.25">
      <c r="A121" s="3">
        <v>2021</v>
      </c>
      <c r="B121" s="11">
        <v>44470</v>
      </c>
      <c r="C121" s="11">
        <v>44500</v>
      </c>
      <c r="D121" s="6">
        <v>1</v>
      </c>
      <c r="E121" s="3">
        <v>3</v>
      </c>
      <c r="F121" s="3">
        <v>39</v>
      </c>
      <c r="G121" s="9" t="s">
        <v>111</v>
      </c>
      <c r="H121" s="9">
        <f>'[1]Table 10'!$B$3</f>
        <v>258536</v>
      </c>
      <c r="I121" s="9">
        <v>258536</v>
      </c>
      <c r="J121" s="9">
        <v>213248</v>
      </c>
      <c r="K121" s="9">
        <v>213248</v>
      </c>
      <c r="L121" s="9">
        <v>213248</v>
      </c>
      <c r="M121" s="9">
        <v>213248</v>
      </c>
      <c r="N121" s="9" t="s">
        <v>118</v>
      </c>
      <c r="O121" s="4" t="s">
        <v>119</v>
      </c>
      <c r="P121" s="9" t="s">
        <v>53</v>
      </c>
      <c r="Q121" s="11">
        <v>44555</v>
      </c>
      <c r="R121" s="11">
        <v>44525</v>
      </c>
      <c r="S121" s="9" t="s">
        <v>54</v>
      </c>
    </row>
    <row r="122" spans="1:19" x14ac:dyDescent="0.25">
      <c r="A122" s="3">
        <v>2021</v>
      </c>
      <c r="B122" s="11">
        <v>44470</v>
      </c>
      <c r="C122" s="11">
        <v>44500</v>
      </c>
      <c r="D122" s="6">
        <v>1</v>
      </c>
      <c r="E122" s="3">
        <v>5</v>
      </c>
      <c r="F122" s="3">
        <v>51</v>
      </c>
      <c r="G122" s="7" t="s">
        <v>112</v>
      </c>
      <c r="H122" s="9">
        <f>VLOOKUP(G122,'[1]Table 10'!$A:$H,2,0)</f>
        <v>50000</v>
      </c>
      <c r="I122" s="9">
        <v>50000</v>
      </c>
      <c r="J122" s="9">
        <v>5697</v>
      </c>
      <c r="K122" s="9">
        <v>5697</v>
      </c>
      <c r="L122" s="9">
        <v>5697</v>
      </c>
      <c r="M122" s="9">
        <v>5697</v>
      </c>
      <c r="N122" s="9" t="s">
        <v>118</v>
      </c>
      <c r="O122" s="4" t="s">
        <v>119</v>
      </c>
      <c r="P122" s="8" t="s">
        <v>53</v>
      </c>
      <c r="Q122" s="11">
        <v>44555</v>
      </c>
      <c r="R122" s="11">
        <v>44525</v>
      </c>
      <c r="S122" s="8" t="s">
        <v>54</v>
      </c>
    </row>
    <row r="123" spans="1:19" s="9" customFormat="1" x14ac:dyDescent="0.25">
      <c r="A123" s="3">
        <v>2021</v>
      </c>
      <c r="B123" s="11">
        <v>44470</v>
      </c>
      <c r="C123" s="11">
        <v>44500</v>
      </c>
      <c r="D123" s="6">
        <v>1</v>
      </c>
      <c r="E123" s="3">
        <v>5</v>
      </c>
      <c r="F123" s="3">
        <v>51</v>
      </c>
      <c r="G123" s="9" t="s">
        <v>112</v>
      </c>
      <c r="H123" s="9">
        <f>VLOOKUP(G123,'[1]Table 10'!$A:$H,2,0)</f>
        <v>50000</v>
      </c>
      <c r="I123" s="9">
        <v>50000</v>
      </c>
      <c r="J123" s="9">
        <v>5697</v>
      </c>
      <c r="K123" s="9">
        <v>5697</v>
      </c>
      <c r="L123" s="9">
        <v>5697</v>
      </c>
      <c r="M123" s="9">
        <v>5697</v>
      </c>
      <c r="N123" s="9" t="s">
        <v>118</v>
      </c>
      <c r="O123" s="4" t="s">
        <v>119</v>
      </c>
      <c r="P123" s="9" t="s">
        <v>53</v>
      </c>
      <c r="Q123" s="11">
        <v>44555</v>
      </c>
      <c r="R123" s="11">
        <v>44525</v>
      </c>
      <c r="S123" s="9" t="s">
        <v>54</v>
      </c>
    </row>
    <row r="124" spans="1:19" x14ac:dyDescent="0.25">
      <c r="A124" s="3">
        <v>2021</v>
      </c>
      <c r="B124" s="11">
        <v>44470</v>
      </c>
      <c r="C124" s="11">
        <v>44500</v>
      </c>
      <c r="D124" s="6">
        <v>1</v>
      </c>
      <c r="E124" s="3">
        <v>5</v>
      </c>
      <c r="F124" s="3">
        <v>51</v>
      </c>
      <c r="G124" s="7" t="s">
        <v>113</v>
      </c>
      <c r="H124" s="9">
        <f>'[1]Table 10'!$B$9</f>
        <v>500000</v>
      </c>
      <c r="I124" s="9">
        <v>216666.7</v>
      </c>
      <c r="J124" s="9">
        <v>82935.600000000006</v>
      </c>
      <c r="K124" s="9">
        <v>82935.600000000006</v>
      </c>
      <c r="L124" s="9">
        <v>82935.600000000006</v>
      </c>
      <c r="M124" s="9">
        <v>82935.600000000006</v>
      </c>
      <c r="N124" s="9" t="s">
        <v>118</v>
      </c>
      <c r="O124" s="4" t="s">
        <v>119</v>
      </c>
      <c r="P124" s="8" t="s">
        <v>53</v>
      </c>
      <c r="Q124" s="11">
        <v>44555</v>
      </c>
      <c r="R124" s="11">
        <v>44525</v>
      </c>
      <c r="S124" s="8" t="s">
        <v>54</v>
      </c>
    </row>
    <row r="125" spans="1:19" s="9" customFormat="1" x14ac:dyDescent="0.25">
      <c r="A125" s="3">
        <v>2021</v>
      </c>
      <c r="B125" s="11">
        <v>44470</v>
      </c>
      <c r="C125" s="11">
        <v>44500</v>
      </c>
      <c r="D125" s="6">
        <v>1</v>
      </c>
      <c r="E125" s="3">
        <v>5</v>
      </c>
      <c r="F125" s="3">
        <v>51</v>
      </c>
      <c r="G125" s="9" t="s">
        <v>113</v>
      </c>
      <c r="H125" s="9">
        <f>'[1]Table 10'!$B$10</f>
        <v>500000</v>
      </c>
      <c r="I125" s="9">
        <v>216666.7</v>
      </c>
      <c r="J125" s="9">
        <v>82935.600000000006</v>
      </c>
      <c r="K125" s="9">
        <v>82935.600000000006</v>
      </c>
      <c r="L125" s="9">
        <v>82935.600000000006</v>
      </c>
      <c r="M125" s="9">
        <v>82935.600000000006</v>
      </c>
      <c r="N125" s="9" t="s">
        <v>118</v>
      </c>
      <c r="O125" s="4" t="s">
        <v>119</v>
      </c>
      <c r="P125" s="9" t="s">
        <v>53</v>
      </c>
      <c r="Q125" s="11">
        <v>44555</v>
      </c>
      <c r="R125" s="11">
        <v>44525</v>
      </c>
      <c r="S125" s="9" t="s">
        <v>54</v>
      </c>
    </row>
    <row r="126" spans="1:19" x14ac:dyDescent="0.25">
      <c r="A126" s="3">
        <v>2021</v>
      </c>
      <c r="B126" s="11">
        <v>44470</v>
      </c>
      <c r="C126" s="11">
        <v>44500</v>
      </c>
      <c r="D126" s="6">
        <v>1</v>
      </c>
      <c r="E126" s="3">
        <v>5</v>
      </c>
      <c r="F126" s="3">
        <v>51</v>
      </c>
      <c r="G126" s="7" t="s">
        <v>114</v>
      </c>
      <c r="H126" s="9">
        <f>VLOOKUP(G126,'[1]Table 10'!$A:$H,2,0)</f>
        <v>20000</v>
      </c>
      <c r="I126" s="9">
        <v>20000</v>
      </c>
      <c r="J126" s="9">
        <v>0</v>
      </c>
      <c r="K126" s="9">
        <v>0</v>
      </c>
      <c r="L126" s="9">
        <v>0</v>
      </c>
      <c r="M126" s="9">
        <v>0</v>
      </c>
      <c r="N126" s="9" t="s">
        <v>118</v>
      </c>
      <c r="O126" s="4" t="s">
        <v>119</v>
      </c>
      <c r="P126" s="8" t="s">
        <v>53</v>
      </c>
      <c r="Q126" s="11">
        <v>44555</v>
      </c>
      <c r="R126" s="11">
        <v>44525</v>
      </c>
      <c r="S126" s="8" t="s">
        <v>54</v>
      </c>
    </row>
    <row r="127" spans="1:19" s="9" customFormat="1" x14ac:dyDescent="0.25">
      <c r="A127" s="3">
        <v>2021</v>
      </c>
      <c r="B127" s="11">
        <v>44470</v>
      </c>
      <c r="C127" s="11">
        <v>44500</v>
      </c>
      <c r="D127" s="6">
        <v>1</v>
      </c>
      <c r="E127" s="3">
        <v>5</v>
      </c>
      <c r="F127" s="3">
        <v>51</v>
      </c>
      <c r="G127" s="9" t="s">
        <v>114</v>
      </c>
      <c r="H127" s="9">
        <f>VLOOKUP(G127,'[1]Table 10'!$A:$H,2,0)</f>
        <v>20000</v>
      </c>
      <c r="I127" s="9">
        <v>20000</v>
      </c>
      <c r="J127" s="9">
        <v>0</v>
      </c>
      <c r="K127" s="9">
        <v>0</v>
      </c>
      <c r="L127" s="9">
        <v>0</v>
      </c>
      <c r="M127" s="9">
        <v>0</v>
      </c>
      <c r="N127" s="9" t="s">
        <v>118</v>
      </c>
      <c r="O127" s="4" t="s">
        <v>119</v>
      </c>
      <c r="P127" s="9" t="s">
        <v>53</v>
      </c>
      <c r="Q127" s="11">
        <v>44555</v>
      </c>
      <c r="R127" s="11">
        <v>44525</v>
      </c>
      <c r="S127" s="9" t="s">
        <v>54</v>
      </c>
    </row>
    <row r="128" spans="1:19" x14ac:dyDescent="0.25">
      <c r="A128" s="3">
        <v>2021</v>
      </c>
      <c r="B128" s="11">
        <v>44470</v>
      </c>
      <c r="C128" s="11">
        <v>44500</v>
      </c>
      <c r="D128" s="6">
        <v>1</v>
      </c>
      <c r="E128" s="3">
        <v>5</v>
      </c>
      <c r="F128" s="3">
        <v>52</v>
      </c>
      <c r="G128" s="7" t="s">
        <v>115</v>
      </c>
      <c r="H128" s="9">
        <f>VLOOKUP(G128,'[1]Table 10'!$A:$H,2,0)</f>
        <v>45000</v>
      </c>
      <c r="I128" s="9">
        <v>45000</v>
      </c>
      <c r="J128" s="9">
        <v>0</v>
      </c>
      <c r="K128" s="9">
        <v>0</v>
      </c>
      <c r="L128" s="9">
        <v>0</v>
      </c>
      <c r="M128" s="9">
        <v>0</v>
      </c>
      <c r="N128" s="9" t="s">
        <v>118</v>
      </c>
      <c r="O128" s="4" t="s">
        <v>119</v>
      </c>
      <c r="P128" s="8" t="s">
        <v>53</v>
      </c>
      <c r="Q128" s="11">
        <v>44555</v>
      </c>
      <c r="R128" s="11">
        <v>44525</v>
      </c>
      <c r="S128" s="8" t="s">
        <v>54</v>
      </c>
    </row>
    <row r="129" spans="1:19" s="9" customFormat="1" x14ac:dyDescent="0.25">
      <c r="A129" s="3">
        <v>2021</v>
      </c>
      <c r="B129" s="11">
        <v>44470</v>
      </c>
      <c r="C129" s="11">
        <v>44500</v>
      </c>
      <c r="D129" s="6">
        <v>1</v>
      </c>
      <c r="E129" s="3">
        <v>5</v>
      </c>
      <c r="F129" s="3">
        <v>52</v>
      </c>
      <c r="G129" s="9" t="s">
        <v>115</v>
      </c>
      <c r="H129" s="9">
        <f>VLOOKUP(G129,'[1]Table 10'!$A:$H,2,0)</f>
        <v>45000</v>
      </c>
      <c r="I129" s="9">
        <v>45000</v>
      </c>
      <c r="J129" s="9">
        <v>0</v>
      </c>
      <c r="K129" s="9">
        <v>0</v>
      </c>
      <c r="L129" s="9">
        <v>0</v>
      </c>
      <c r="M129" s="9">
        <v>0</v>
      </c>
      <c r="N129" s="9" t="s">
        <v>118</v>
      </c>
      <c r="O129" s="4" t="s">
        <v>119</v>
      </c>
      <c r="P129" s="9" t="s">
        <v>53</v>
      </c>
      <c r="Q129" s="11">
        <v>44555</v>
      </c>
      <c r="R129" s="11">
        <v>44525</v>
      </c>
      <c r="S129" s="9" t="s">
        <v>54</v>
      </c>
    </row>
    <row r="130" spans="1:19" s="9" customFormat="1" x14ac:dyDescent="0.25">
      <c r="A130" s="3">
        <v>2021</v>
      </c>
      <c r="B130" s="11">
        <v>44470</v>
      </c>
      <c r="C130" s="11">
        <v>44500</v>
      </c>
      <c r="D130" s="6">
        <v>1</v>
      </c>
      <c r="E130" s="3">
        <v>5</v>
      </c>
      <c r="F130" s="3">
        <v>52</v>
      </c>
      <c r="G130" s="9" t="s">
        <v>116</v>
      </c>
      <c r="H130" s="9">
        <f>VLOOKUP(G130,'[1]Table 10'!$A:$H,2,0)</f>
        <v>40000</v>
      </c>
      <c r="I130" s="9">
        <v>40000</v>
      </c>
      <c r="J130" s="9">
        <v>0</v>
      </c>
      <c r="K130" s="9">
        <v>0</v>
      </c>
      <c r="L130" s="9">
        <v>0</v>
      </c>
      <c r="M130" s="9">
        <v>0</v>
      </c>
      <c r="N130" s="9" t="s">
        <v>118</v>
      </c>
      <c r="O130" s="4" t="s">
        <v>119</v>
      </c>
      <c r="P130" s="9" t="s">
        <v>53</v>
      </c>
      <c r="Q130" s="11">
        <v>44555</v>
      </c>
      <c r="R130" s="11">
        <v>44525</v>
      </c>
      <c r="S130" s="9" t="s">
        <v>54</v>
      </c>
    </row>
    <row r="131" spans="1:19" x14ac:dyDescent="0.25">
      <c r="A131" s="3">
        <v>2021</v>
      </c>
      <c r="B131" s="11">
        <v>44470</v>
      </c>
      <c r="C131" s="11">
        <v>44500</v>
      </c>
      <c r="D131" s="6">
        <v>1</v>
      </c>
      <c r="E131" s="3">
        <v>5</v>
      </c>
      <c r="F131" s="3">
        <v>52</v>
      </c>
      <c r="G131" s="7" t="s">
        <v>116</v>
      </c>
      <c r="H131" s="9">
        <f>VLOOKUP(G131,'[1]Table 10'!$A:$H,2,0)</f>
        <v>40000</v>
      </c>
      <c r="I131" s="9">
        <v>40000</v>
      </c>
      <c r="J131" s="9">
        <v>0</v>
      </c>
      <c r="K131" s="9">
        <v>0</v>
      </c>
      <c r="L131" s="9">
        <v>0</v>
      </c>
      <c r="M131" s="9">
        <v>0</v>
      </c>
      <c r="N131" s="9" t="s">
        <v>118</v>
      </c>
      <c r="O131" s="4" t="s">
        <v>119</v>
      </c>
      <c r="P131" s="8" t="s">
        <v>53</v>
      </c>
      <c r="Q131" s="11">
        <v>44555</v>
      </c>
      <c r="R131" s="11">
        <v>44525</v>
      </c>
      <c r="S131" s="8" t="s">
        <v>54</v>
      </c>
    </row>
    <row r="132" spans="1:19" s="9" customFormat="1" x14ac:dyDescent="0.25">
      <c r="A132" s="3">
        <v>2021</v>
      </c>
      <c r="B132" s="11">
        <v>44470</v>
      </c>
      <c r="C132" s="11">
        <v>44500</v>
      </c>
      <c r="D132" s="6">
        <v>1</v>
      </c>
      <c r="E132" s="3">
        <v>5</v>
      </c>
      <c r="F132" s="3">
        <v>59</v>
      </c>
      <c r="G132" s="9" t="s">
        <v>117</v>
      </c>
      <c r="H132" s="9">
        <f>VLOOKUP(G132,'[1]Table 10'!$A:$H,2,0)</f>
        <v>250000</v>
      </c>
      <c r="I132" s="9">
        <v>83333.3</v>
      </c>
      <c r="J132" s="9">
        <v>0</v>
      </c>
      <c r="K132" s="9">
        <v>0</v>
      </c>
      <c r="L132" s="9">
        <v>0</v>
      </c>
      <c r="M132" s="9">
        <v>0</v>
      </c>
      <c r="N132" s="9" t="s">
        <v>118</v>
      </c>
      <c r="O132" s="4" t="s">
        <v>119</v>
      </c>
      <c r="P132" s="9" t="s">
        <v>53</v>
      </c>
      <c r="Q132" s="11">
        <v>44555</v>
      </c>
      <c r="R132" s="11">
        <v>44525</v>
      </c>
      <c r="S132" s="9" t="s">
        <v>54</v>
      </c>
    </row>
    <row r="133" spans="1:19" x14ac:dyDescent="0.25">
      <c r="A133" s="3">
        <v>2021</v>
      </c>
      <c r="B133" s="11">
        <v>44470</v>
      </c>
      <c r="C133" s="11">
        <v>44500</v>
      </c>
      <c r="D133" s="6">
        <v>1</v>
      </c>
      <c r="E133" s="3">
        <v>5</v>
      </c>
      <c r="F133" s="3">
        <v>59</v>
      </c>
      <c r="G133" s="7" t="s">
        <v>117</v>
      </c>
      <c r="H133" s="9">
        <f>VLOOKUP(G133,'[1]Table 10'!$A:$H,2,0)</f>
        <v>250000</v>
      </c>
      <c r="I133" s="9">
        <v>83333.3</v>
      </c>
      <c r="J133" s="9">
        <v>0</v>
      </c>
      <c r="K133" s="9">
        <v>0</v>
      </c>
      <c r="L133" s="9">
        <v>0</v>
      </c>
      <c r="M133" s="9">
        <v>0</v>
      </c>
      <c r="N133" s="9" t="s">
        <v>118</v>
      </c>
      <c r="O133" s="4" t="s">
        <v>119</v>
      </c>
      <c r="P133" s="8" t="s">
        <v>53</v>
      </c>
      <c r="Q133" s="11">
        <v>44555</v>
      </c>
      <c r="R133" s="11">
        <v>44525</v>
      </c>
      <c r="S133" s="8" t="s">
        <v>54</v>
      </c>
    </row>
    <row r="134" spans="1:19" x14ac:dyDescent="0.25">
      <c r="H134" s="7"/>
      <c r="I134" s="7"/>
      <c r="J134" s="7"/>
      <c r="K134" s="7"/>
      <c r="L134" s="7"/>
      <c r="M134" s="7"/>
    </row>
  </sheetData>
  <mergeCells count="7">
    <mergeCell ref="A6:S6"/>
    <mergeCell ref="A2:C2"/>
    <mergeCell ref="D2:F2"/>
    <mergeCell ref="G2:I2"/>
    <mergeCell ref="A3:C3"/>
    <mergeCell ref="D3:F3"/>
    <mergeCell ref="G3:I3"/>
  </mergeCells>
  <hyperlinks>
    <hyperlink ref="O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Utecnica002</cp:lastModifiedBy>
  <dcterms:created xsi:type="dcterms:W3CDTF">2021-03-11T21:23:59Z</dcterms:created>
  <dcterms:modified xsi:type="dcterms:W3CDTF">2021-11-25T16:44:03Z</dcterms:modified>
</cp:coreProperties>
</file>