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1\Desktop\UT\FORMATOS 2021\JUNIO\"/>
    </mc:Choice>
  </mc:AlternateContent>
  <bookViews>
    <workbookView xWindow="0" yWindow="0" windowWidth="20490" windowHeight="7905"/>
  </bookViews>
  <sheets>
    <sheet name="Reporte de Formatos" sheetId="1" r:id="rId1"/>
    <sheet name="Hidden_1" sheetId="2" r:id="rId2"/>
  </sheets>
  <definedNames>
    <definedName name="Hidden_114">Hidden_1!$A$1:$A$2</definedName>
  </definedNames>
  <calcPr calcId="152511"/>
</workbook>
</file>

<file path=xl/calcChain.xml><?xml version="1.0" encoding="utf-8"?>
<calcChain xmlns="http://schemas.openxmlformats.org/spreadsheetml/2006/main">
  <c r="N538" i="1" l="1"/>
  <c r="N537" i="1"/>
  <c r="N536" i="1"/>
  <c r="N535" i="1"/>
  <c r="N534" i="1"/>
  <c r="N533" i="1"/>
  <c r="N532" i="1"/>
  <c r="N531" i="1"/>
  <c r="N530" i="1"/>
  <c r="N529" i="1"/>
  <c r="N528" i="1"/>
  <c r="N527" i="1"/>
  <c r="N526" i="1"/>
  <c r="N525" i="1"/>
  <c r="N524" i="1"/>
  <c r="N523" i="1"/>
  <c r="N522" i="1"/>
  <c r="N516" i="1"/>
  <c r="N515" i="1"/>
  <c r="N514" i="1"/>
  <c r="N513" i="1"/>
  <c r="N509" i="1"/>
  <c r="N508" i="1"/>
  <c r="N507" i="1"/>
  <c r="N506" i="1"/>
  <c r="N505" i="1"/>
  <c r="N504" i="1"/>
  <c r="N503" i="1"/>
  <c r="N498" i="1"/>
  <c r="N497" i="1"/>
  <c r="N494" i="1"/>
  <c r="N493" i="1"/>
  <c r="N492" i="1"/>
  <c r="N491" i="1"/>
  <c r="N490" i="1"/>
  <c r="N489" i="1"/>
  <c r="N488" i="1"/>
  <c r="N487" i="1"/>
  <c r="N486" i="1"/>
  <c r="N485" i="1"/>
  <c r="N484" i="1"/>
  <c r="N483" i="1"/>
  <c r="N482" i="1"/>
  <c r="N481" i="1"/>
  <c r="N480" i="1"/>
  <c r="N479" i="1"/>
  <c r="N478" i="1"/>
  <c r="N477" i="1"/>
  <c r="N476" i="1"/>
  <c r="N475" i="1"/>
  <c r="N474" i="1"/>
  <c r="N473" i="1"/>
  <c r="N472" i="1"/>
  <c r="N471" i="1"/>
  <c r="N470" i="1"/>
  <c r="N469" i="1"/>
  <c r="N468" i="1"/>
  <c r="N467" i="1"/>
  <c r="N466" i="1"/>
  <c r="N465" i="1"/>
  <c r="N464" i="1"/>
  <c r="N463" i="1"/>
  <c r="N462" i="1"/>
  <c r="N461" i="1"/>
  <c r="N460" i="1"/>
  <c r="N459" i="1"/>
  <c r="N458" i="1"/>
  <c r="N457" i="1"/>
  <c r="N456" i="1"/>
  <c r="N455" i="1"/>
  <c r="N454" i="1"/>
  <c r="N453" i="1"/>
  <c r="N452" i="1"/>
  <c r="N451" i="1"/>
  <c r="N450" i="1"/>
  <c r="N449" i="1"/>
  <c r="N448" i="1"/>
  <c r="N447" i="1"/>
  <c r="N446" i="1"/>
  <c r="N445" i="1"/>
  <c r="N444" i="1"/>
  <c r="N443" i="1"/>
  <c r="N442" i="1"/>
  <c r="N441" i="1"/>
  <c r="N440" i="1"/>
  <c r="N439" i="1"/>
  <c r="N438" i="1"/>
  <c r="N437" i="1"/>
  <c r="N436" i="1"/>
  <c r="N435" i="1"/>
  <c r="N434" i="1"/>
  <c r="N433" i="1"/>
  <c r="N432" i="1"/>
  <c r="N431" i="1"/>
  <c r="N430" i="1"/>
  <c r="N429" i="1"/>
  <c r="N428" i="1"/>
  <c r="N427" i="1"/>
  <c r="N426" i="1"/>
  <c r="N425" i="1"/>
  <c r="N424" i="1"/>
  <c r="N423" i="1"/>
  <c r="N422" i="1"/>
  <c r="N421" i="1"/>
  <c r="N420" i="1"/>
  <c r="N419" i="1"/>
  <c r="N418" i="1"/>
  <c r="N417" i="1"/>
  <c r="N416" i="1"/>
  <c r="N415" i="1"/>
  <c r="N414" i="1"/>
  <c r="N413" i="1"/>
  <c r="N412" i="1"/>
  <c r="N411" i="1"/>
  <c r="N410" i="1"/>
  <c r="N409" i="1"/>
  <c r="N408" i="1"/>
  <c r="N407" i="1"/>
  <c r="N406" i="1"/>
  <c r="N405" i="1"/>
  <c r="N404" i="1"/>
  <c r="N403" i="1"/>
  <c r="N402" i="1"/>
  <c r="N400" i="1"/>
  <c r="N399" i="1"/>
  <c r="N397" i="1"/>
  <c r="N396" i="1"/>
  <c r="N395" i="1"/>
  <c r="N394" i="1"/>
  <c r="N361" i="1"/>
  <c r="N360" i="1"/>
  <c r="N359" i="1"/>
  <c r="N358" i="1"/>
  <c r="N353" i="1"/>
  <c r="N352" i="1"/>
  <c r="N351" i="1"/>
  <c r="N346" i="1"/>
  <c r="N345" i="1"/>
  <c r="N344" i="1"/>
  <c r="N343" i="1"/>
  <c r="N342" i="1"/>
  <c r="N341" i="1"/>
  <c r="N340" i="1"/>
  <c r="N339" i="1"/>
  <c r="N338" i="1"/>
  <c r="N336" i="1"/>
  <c r="N334" i="1"/>
  <c r="N333" i="1"/>
  <c r="N327" i="1"/>
  <c r="N326" i="1"/>
  <c r="N325" i="1"/>
  <c r="N324" i="1"/>
  <c r="N323" i="1"/>
  <c r="N302" i="1"/>
  <c r="N301" i="1"/>
  <c r="N300" i="1"/>
  <c r="N299" i="1"/>
  <c r="N288" i="1"/>
  <c r="N287" i="1"/>
  <c r="N285" i="1"/>
  <c r="N284" i="1"/>
  <c r="N109" i="1"/>
  <c r="N103" i="1"/>
  <c r="N84" i="1"/>
  <c r="N83" i="1"/>
  <c r="N82" i="1"/>
  <c r="N81" i="1"/>
  <c r="N45" i="1"/>
</calcChain>
</file>

<file path=xl/sharedStrings.xml><?xml version="1.0" encoding="utf-8"?>
<sst xmlns="http://schemas.openxmlformats.org/spreadsheetml/2006/main" count="5911" uniqueCount="1791">
  <si>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</si>
  <si>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</si>
  <si>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</si>
  <si>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</si>
  <si>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</si>
  <si>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</si>
  <si>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</si>
  <si>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</si>
  <si>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</si>
  <si>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</si>
  <si>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</si>
  <si>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</si>
  <si>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</si>
  <si>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</si>
  <si>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</si>
  <si>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</si>
  <si>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</si>
  <si>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</si>
  <si>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</si>
  <si>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</si>
  <si>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</si>
  <si>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</si>
  <si>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</si>
  <si>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</si>
  <si>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</si>
  <si>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</si>
  <si>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</si>
  <si>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</si>
  <si>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</si>
  <si>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</si>
  <si>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</si>
  <si>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</si>
  <si>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</si>
  <si>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</si>
  <si>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</si>
  <si>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</si>
  <si>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</si>
  <si>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</si>
  <si>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</si>
  <si>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</si>
  <si>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</si>
  <si>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</si>
  <si>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</si>
  <si>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</si>
  <si>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</si>
  <si>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</si>
  <si>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</si>
  <si>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</si>
  <si>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</si>
  <si>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</si>
  <si>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</si>
  <si>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</si>
  <si>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</si>
  <si>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</si>
  <si>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</si>
  <si>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</si>
  <si>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Preservar el patrimonio documental del Municipio que custodia el Archivo de Concentración, así como salvaguardar,
 organizar y conservar los documentos y expedientes que conforman sus acervos, facilitando su consulta y aprovechamiento público.</t>
  </si>
  <si>
    <t>Porcentaje de áreas resguardadas en cumplimiento de la normatividad</t>
  </si>
  <si>
    <t>Eficacia</t>
  </si>
  <si>
    <t xml:space="preserve">Mide el incremento  anual de documentos resguardadas de las áreas establecidas </t>
  </si>
  <si>
    <t>(Total de áreas en el cumplimiento de la normatividad/Áreas totales en el archivo de concentración)*100</t>
  </si>
  <si>
    <t>porcentaje</t>
  </si>
  <si>
    <t>Estratégico-Eficacia-Anual</t>
  </si>
  <si>
    <t>Guía Documental Expurgo Documental y Descarte Bibliográfico Archivos Tramite y Concentración (01-MAR 2016).pdf</t>
  </si>
  <si>
    <t xml:space="preserve">Archivo Municipal </t>
  </si>
  <si>
    <t>Información correspondiente al mes de Junio  del 2021</t>
  </si>
  <si>
    <t>Porcentaje de variación en la organización de la conservación documental</t>
  </si>
  <si>
    <t> Eficacia</t>
  </si>
  <si>
    <t>Evalúa la variación en la organización de la conservación documental con respecto a los procedimientos archivísticos de los acervos</t>
  </si>
  <si>
    <t>(Archivos de concentración con cumplimiento de los procedimientos con los componentes de necesidades/Total de áreas resguardas *100)</t>
  </si>
  <si>
    <t>Porcentaje de avance de expurgo</t>
  </si>
  <si>
    <t xml:space="preserve"> Cuantifica el expurgo de expedientes en relación al total de archivos de concentración resguardados </t>
  </si>
  <si>
    <t> (Total de expedientes con expurgo en el área resguardada/ Total del área resguarda en la oficina)*100</t>
  </si>
  <si>
    <t>Gestión-Eficacia-Semestral</t>
  </si>
  <si>
    <t>Porcentaje en los expurgos</t>
  </si>
  <si>
    <t>Cuantifica expedientes con expurgo del área resguarda en relación al total del área resguardada en la oficina</t>
  </si>
  <si>
    <t>(Total de expedientes con expurgo en el área resguardada/Total del área resguarda en la oficina)*100</t>
  </si>
  <si>
    <t>Gestión-Eficacia-Trimestral</t>
  </si>
  <si>
    <t>Porcentaje de aprobación de instrumentos</t>
  </si>
  <si>
    <t>Mide el número iniciativas aprobadas con respecto al total de instrumentos en materia archivística aprobados</t>
  </si>
  <si>
    <t>(Número de iniciativas  aprobadas en archivo municipal / Total de  instrumentación en materia archivística aprobados) x 100</t>
  </si>
  <si>
    <t>Porcentaje de capacitación</t>
  </si>
  <si>
    <t>Evalúa el número de capacitaciones especializadas que recibe personal del departamento de Archivo teniendo como referencia el total de capacitaciones impartidas</t>
  </si>
  <si>
    <t>(Número de capacitaciones recibidas y aprobadas/Número total de capacitaciones) *100</t>
  </si>
  <si>
    <t>Coordinación de Archivos Manual de Procedimientos.pdf</t>
  </si>
  <si>
    <t>Porcentaje de actualizaciones mensuales</t>
  </si>
  <si>
    <t>Mide el total de actualizaciones de archivo de trámite de las áreas responsables mensualmente teniendo como base el total de áreas responsables de la institución</t>
  </si>
  <si>
    <t>(Número de actualizaciones de  archivo de trámite de áreas responsables /Total de áreas responsables de la institución)*100</t>
  </si>
  <si>
    <t>Lineamientos Generales para Gestión de Archivos (14-FEB-2013).pdf</t>
  </si>
  <si>
    <t>Porcentaje de búsquedas realizadas</t>
  </si>
  <si>
    <t>Cuantifica las búsquedas consultadas en relación con las búsquedas que los departamentos de la institución solicitan</t>
  </si>
  <si>
    <t>(Número de búsquedas consultadas/Número de búsquedas solicitadas)*100</t>
  </si>
  <si>
    <t>Generar y fortalecer las políticas públicas que contribuyan a la promoción, protección y observancia de los derechos humanos en el Municipio; mediante acciones estratégicas de difusión y asesorías</t>
  </si>
  <si>
    <t xml:space="preserve">Porcentaje de cumplimiento a las recomendaciones emitidas por la CEDH </t>
  </si>
  <si>
    <t>eficiencia</t>
  </si>
  <si>
    <t>la pretensión como finalidad es disminuir los actos que sean contrarios a las normas jurídicas del municipio</t>
  </si>
  <si>
    <t xml:space="preserve">(Número de expedientes existentes sobre presunta violación a los Derechos Humanos/ Número de expedientes no existentes) *100 </t>
  </si>
  <si>
    <t>mensual</t>
  </si>
  <si>
    <t xml:space="preserve">Expedientes de las quejas </t>
  </si>
  <si>
    <t>Asesoría jurídica</t>
  </si>
  <si>
    <t>Porcentaje de asesorías jurídicas emitidas a la población</t>
  </si>
  <si>
    <t>el indicador mide el total de asesorías otorgadas a la población con respecto al numero de asesorías programadas</t>
  </si>
  <si>
    <t>(Número de población en general asesoradas de vulnerabilidad y discriminación/ Número de población en general no asesoradas )*100</t>
  </si>
  <si>
    <t>Registro físico de la población asesorada</t>
  </si>
  <si>
    <t>Promedio de personas asesoradas</t>
  </si>
  <si>
    <t>el indicador contabiliza el numero total de personas que recibieron asesoría jurídica</t>
  </si>
  <si>
    <t>(Número de asesorías otorgadas /Número de asesorías no otorgadas)*100</t>
  </si>
  <si>
    <t>Registro de asesorías otorgadas</t>
  </si>
  <si>
    <t>Porcentaje de cumplimiento en la colaboración</t>
  </si>
  <si>
    <t>el indicador evalúa el total de colaboraciones con otras instituciones publicas realizadas en el periodo</t>
  </si>
  <si>
    <t>(Número de colaboraciones realizadas/ Número de colaboraciones por realizar)*100</t>
  </si>
  <si>
    <t>Evidencias fotográficas</t>
  </si>
  <si>
    <t>Porcentaje de cumplimiento de asesorías y orientaciones</t>
  </si>
  <si>
    <t>el indicador mide el numero de asesorías y orientaciones brindadas a la población</t>
  </si>
  <si>
    <t>(Número de asesorías y orientaciones proporcionadas/Número de asesorías y orientaciones programadas)*100</t>
  </si>
  <si>
    <t>Sistema integral de recepción de quejas</t>
  </si>
  <si>
    <t xml:space="preserve">el indicador cuantifica el numero de platicas sobre Derechos Humanos </t>
  </si>
  <si>
    <t>(Número de pláticas de capacitación/ Número de pláticas en materia de Derechos Humanos)*100</t>
  </si>
  <si>
    <t>Trípticos</t>
  </si>
  <si>
    <t>Porcentaje de cumplimiento de acciones de promoción</t>
  </si>
  <si>
    <t xml:space="preserve">el indicador mide el numero de acciones de promoción realizadas con respecto al  numero de acciones que fueron programadas </t>
  </si>
  <si>
    <t>(Número de acciones de promoción programas/Número de acciones realizadas)*100</t>
  </si>
  <si>
    <t>Evidencias</t>
  </si>
  <si>
    <t>Porcentaje de cumplimiento de la recepción de quejas</t>
  </si>
  <si>
    <t xml:space="preserve">el indicador contabiliza el total de quejas del periodo teniendo como base al periodo anterior </t>
  </si>
  <si>
    <t>(Número de quejas recepcionadas/Número de quejas del periodo anterior)*100</t>
  </si>
  <si>
    <t xml:space="preserve">Enlace de la Comisión Estatal de Derechos Humanos </t>
  </si>
  <si>
    <t xml:space="preserve">tendrá como premisa fundamental Instituir actividades principalmente de gestión y atención, las cuales materialicen las normas de protección hacía los pueblos Náhuatl. Asimismo se buscará fortalecer el enlace de coordinación institucional entre los tres órdenes de Gobierno para mejorar las condiciones de vida de la población indígena y fortalecer los programas gubernamentales que sobre el tema se han enfocado. </t>
  </si>
  <si>
    <t>porcentaje de festividad del servicio</t>
  </si>
  <si>
    <t>Eficiencia</t>
  </si>
  <si>
    <t>medición del nivel de la efectividad del servicio brindado en la gestión de tramites ala población indígena</t>
  </si>
  <si>
    <t>(Cantidad de servicios atendidos/cantidad de personas recibidas) *100)</t>
  </si>
  <si>
    <t>Porcentaje</t>
  </si>
  <si>
    <t xml:space="preserve">Mensual </t>
  </si>
  <si>
    <t>bitácoras</t>
  </si>
  <si>
    <t>Asuntos Indígenas</t>
  </si>
  <si>
    <t>porcentaje de asesorías a la población indígena</t>
  </si>
  <si>
    <t>mide el total de asesorías y canalizaciones otorgadas a  la población indígena en relación a las programadas</t>
  </si>
  <si>
    <t>(cantidad de orientaciones efectuadas/cantidad de orientaciones programadas) *100</t>
  </si>
  <si>
    <t>porcentaje de eventos realizados</t>
  </si>
  <si>
    <t>mide el monitoreo de eventos para fomentar las costumbres y tradiciones realizados en relación con los eventos de la programación</t>
  </si>
  <si>
    <t>(cantidad de eventos realizados/cantidad de eventos programados)x100</t>
  </si>
  <si>
    <t>reporte y bitácoras</t>
  </si>
  <si>
    <t>porcentaje de gestiones administrativas</t>
  </si>
  <si>
    <t>eficacia</t>
  </si>
  <si>
    <t>cuantifica las gestiones administrativas realizadas para la gestión de vaticos</t>
  </si>
  <si>
    <t>(cantidad de solicitudes de viáticos respondidas/cantidad de solicitudes  turnadas a tesorería)x100</t>
  </si>
  <si>
    <t>solicitudes</t>
  </si>
  <si>
    <t>porcentaje de capacitación en normatividad indígena</t>
  </si>
  <si>
    <t>evalúa el personal capacitado en normativa indígena en relación al personal no calificado</t>
  </si>
  <si>
    <t>(personal no aprobado en capacitaciones/cantidad de personal del área  de asuntos indígenas)x100</t>
  </si>
  <si>
    <t>capacitaciones</t>
  </si>
  <si>
    <t>porcentaje de publico que considera satisfactorio el festejo</t>
  </si>
  <si>
    <t>mide el numero de encuestas aplicadas y que fueron respondidas por el asistente al evento</t>
  </si>
  <si>
    <t>(numero de encuestas de satisfacción respondidas/cantidad de asistentes al evento)*100</t>
  </si>
  <si>
    <t>reportes, bitácoras</t>
  </si>
  <si>
    <t>A través de acciones mejorar las condiciones de vida de los grupos vulnerables ya
sean mujeres, hombres, ancianos o menores que por sus carencias
socioeconómicas o problemas de discapacidad no puedan satisfacer sus
requerimientos básicos para subsistir y desarrollarse, proporcionándoles sin fines
de lucro, atención, asistencia protegiendo y mejorando así sus condiciones de
calidad de vida.</t>
  </si>
  <si>
    <t>Porcentaje de apoyos</t>
  </si>
  <si>
    <t xml:space="preserve"> Eficacia</t>
  </si>
  <si>
    <t>El indicador mide el número de apoyos realizados con respecto al número de apoyos que se programaron</t>
  </si>
  <si>
    <t>Número de apoyos programados/ Número de apoyos realizados x 100</t>
  </si>
  <si>
    <t>Anual</t>
  </si>
  <si>
    <t> Padrón de beneficiados y evidencia fotográfica</t>
  </si>
  <si>
    <t>Grupos Vulnerables</t>
  </si>
  <si>
    <t>Porcentaje de acciones</t>
  </si>
  <si>
    <t xml:space="preserve"> El indicador cuantifica las acciones de los programas de asistencia social realizadas en relación  al número de acciones programadas</t>
  </si>
  <si>
    <t>Número de acciones realizadas/Número de acciones  programadas  x 100</t>
  </si>
  <si>
    <t> Padrón de beneficiados  y evidencia  fotográfica</t>
  </si>
  <si>
    <t>Porcentaje de apoyos gestionados</t>
  </si>
  <si>
    <t>El indicador evalúa la gestión de apoyos realizados con respecto al número de apoyos  programados</t>
  </si>
  <si>
    <t>Número de apoyos realizados/ Número de apoyos programados x 100</t>
  </si>
  <si>
    <t>Semestral</t>
  </si>
  <si>
    <t> Padrón de beneficiados y evidencia  fotográfica</t>
  </si>
  <si>
    <t>El indicador evalúa el número de acciones que contribuyen al conocimiento de leyes, protección e inclusión realizadas con respecto al número de acciones programadas</t>
  </si>
  <si>
    <t xml:space="preserve"> Número de acciones realizadas/ Número de acciones programadas</t>
  </si>
  <si>
    <t> Expedientes, Informes, Evidencia  fotográfica</t>
  </si>
  <si>
    <t xml:space="preserve">Porcentaje de apoyos </t>
  </si>
  <si>
    <t>El indicador cuantifica el total de apoyos de despensas realizados en relación al número de apoyos programados</t>
  </si>
  <si>
    <t>Trimestral</t>
  </si>
  <si>
    <t> Padrón de beneficiados, Expedientes, Informes y Evidencia  fotográfica</t>
  </si>
  <si>
    <t xml:space="preserve">Porcentaje de acciones de ayudas funcionales </t>
  </si>
  <si>
    <t>El indicador cuantifica las  acciones de ayudas funcionales otorgadas con respecto al total de acciones programadas</t>
  </si>
  <si>
    <t>El indicador mide el número de apoyos realizados con respecto al número de apoyos programados</t>
  </si>
  <si>
    <t>Número apoyos realizados/Número apoyos programados x 100</t>
  </si>
  <si>
    <t>Informes y Evidencia fotográfica</t>
  </si>
  <si>
    <t xml:space="preserve">Porcentaje de trámites o canalizaciones       </t>
  </si>
  <si>
    <t>El indicador cuantifica el número de trámites o canalizaciones realizados con respecto  al número de trámites o canalizaciones programados</t>
  </si>
  <si>
    <t>Número de trámites realizados/ Número de trámites programados x 100</t>
  </si>
  <si>
    <t>Expedientes, Informes y Evidencia fotográfica</t>
  </si>
  <si>
    <t xml:space="preserve">Porcentaje de visitas     </t>
  </si>
  <si>
    <t>El indicador mide el número de visitas realizadas con respecto al número de visitas que se programaron</t>
  </si>
  <si>
    <t>Número de visitas realizadas/ Número de visitas programadas x 100</t>
  </si>
  <si>
    <t>Expedientes y Evidencia  fotográfica</t>
  </si>
  <si>
    <t>la población de Axtla de terrazas cuente servicios eficientes que brinda la Biblioteca Publica Municipal.</t>
  </si>
  <si>
    <t>porcentaje de usuarios atendidos</t>
  </si>
  <si>
    <t>medir el numero de usuarios atendidos por el año, con respecto al numero de solicitudes de servicio</t>
  </si>
  <si>
    <t>usuarios atendidos en biblioteca 2021/usuarios solicitantes del servicio*100 %</t>
  </si>
  <si>
    <t>bitácora</t>
  </si>
  <si>
    <t>Biblioteca</t>
  </si>
  <si>
    <t xml:space="preserve">servicios digitales otorgados </t>
  </si>
  <si>
    <t>porcentaje de usuarios atendidos en servicios digitales</t>
  </si>
  <si>
    <t>medir el total de usuarios que fueron atendidos en servicios digitales en relación al numero de solicitudes recibidas</t>
  </si>
  <si>
    <t>numero de usuarios atendidos en servicios digitales/usuarios solicitantes 100%</t>
  </si>
  <si>
    <t>investigación consulta fomento a la lectura y escritura otorgadas</t>
  </si>
  <si>
    <t>porcentaje de usuarios atendidos en área de consulta</t>
  </si>
  <si>
    <t>medir el total de usuarios que se atienden en el área de consulta en relación a a los usuarios que solicitan el servicio.</t>
  </si>
  <si>
    <t>numero de usuarios atendidos en consulta / numero de usuarios solicitantes 100%</t>
  </si>
  <si>
    <t>informes</t>
  </si>
  <si>
    <t>prestación de espacios a instituciones y asociaciones.</t>
  </si>
  <si>
    <t>porcentaje de solicitudes atendidas</t>
  </si>
  <si>
    <t>cuantificar las solicitudes para la prestación de espacios en relación a las solicitudes que son recibidas</t>
  </si>
  <si>
    <t xml:space="preserve">numero de solicitudes recibidas /numero de solicitudes atendidas </t>
  </si>
  <si>
    <t>servicio abierto para llevar cursos de diplomado en línea.</t>
  </si>
  <si>
    <t>porcentaje de capacitaciones realizadas</t>
  </si>
  <si>
    <t>medir el numero de capacitaciones que se llevaron acabado en relación a las que fueron programadas</t>
  </si>
  <si>
    <t>cantidad de capacitaciones realizadas /cantidad de capacitaciones programadas 100%</t>
  </si>
  <si>
    <t>anual</t>
  </si>
  <si>
    <t>estadística</t>
  </si>
  <si>
    <t>prestación de servicios digitales para estudiantes .</t>
  </si>
  <si>
    <t>porcentaje de usuarios atendidos.</t>
  </si>
  <si>
    <t>cuantificar el total de estudiantes por días de servicio en servicios digitales</t>
  </si>
  <si>
    <t>cantidad de estudiantes/por cantidad de días de servicio 100%</t>
  </si>
  <si>
    <t xml:space="preserve">diseño y programación de cursos de verano </t>
  </si>
  <si>
    <t>porcentaje de asistencia de niños participantes.</t>
  </si>
  <si>
    <t>cuantificar el numero de niños que participaron en cursos ofrecidos por la biblioteca en el periodo de verano</t>
  </si>
  <si>
    <t>cantidad de asistencia de niños /numero de días del curso 100%</t>
  </si>
  <si>
    <t>lista de asistencia</t>
  </si>
  <si>
    <t>Diseño y programación de la feria del libro</t>
  </si>
  <si>
    <t>porcentaje de participantes</t>
  </si>
  <si>
    <t>medir el numero de participantes que acudieron al evento durante las fechas que se llevo acabo</t>
  </si>
  <si>
    <t>registro de participantes /duración de días 100%</t>
  </si>
  <si>
    <t>atención a usuarios para consulta e investigación.</t>
  </si>
  <si>
    <t>cuantificar el número de usuarios atendidos en relación a los usuarios que solicitaron el servicio</t>
  </si>
  <si>
    <t>numero de usuarios atendidos/numero de usuarios solicitantes 100%</t>
  </si>
  <si>
    <t>credencialización.</t>
  </si>
  <si>
    <t>porcentaje de credenciales otorgadas</t>
  </si>
  <si>
    <t>evaluar el numero de usuarios a los cueles se les otorgo la credencia ,en relación a los usuarios que la solicitaron.</t>
  </si>
  <si>
    <t>Control de credencialización</t>
  </si>
  <si>
    <t>Conducir y conformar una política social municipal integral y sustantiva orientada por valores de convivencia social, de equidad de género y de igualdad de oportunidades a fin de impulsar el desarrollo sustentable de la comunidad urbana y rural del Municipio por medio de la vinculación responsable y transparente de prioridades, promoviendo la participación ciudadana, fomentando la corresponsabilidad en materia de infraestructura, social y de servicios básicos a través de estrategias de planeación, coordinación, dirección y evaluación de los programas, proyectos, obras y acciones en materia de desarrollo social, con el fin de fortalecer el tejido social y mejorar la calidad de vida de la población.</t>
  </si>
  <si>
    <t xml:space="preserve">Porcentaje de eficiencia de la aplicación del recurso de los programas sociales.  </t>
  </si>
  <si>
    <t>Este indicador mide la eficiencia de la aplicación del recurso federal asignado a los programas sociales.</t>
  </si>
  <si>
    <t>(Cantidad invertida en los indicadores de rezago social del municipio)/(Cantidad total de recursos de los fondos) *100)</t>
  </si>
  <si>
    <t>POA Informe CONEVAL Informe de Gobierno</t>
  </si>
  <si>
    <t>Coordinación de Desarrollo Social Municipal</t>
  </si>
  <si>
    <t>Porcentaje de programas sociales que cumplen su objetivo en la zonas de atención prioritaria.</t>
  </si>
  <si>
    <t>El indicador mide los programas sociales que cumplen su objetivo en la zonas de atención prioritaria.</t>
  </si>
  <si>
    <t>(No. programas sociales que cumplieron su objetivo en ZAP)/ (No. de programas sociales ejecutados) *100)</t>
  </si>
  <si>
    <t>Programa Municipal de Desarrollo social /Informe De Gobierno</t>
  </si>
  <si>
    <t xml:space="preserve">Porcentaje de participación del Consejo de Desarrollo Social </t>
  </si>
  <si>
    <t>El indicador mide el número de sesiones de participación efectuadas por el Consejo de Desarrollo Social  en relación al número de sesiones de Consejo programadas</t>
  </si>
  <si>
    <t xml:space="preserve"> ((Número Sesiones de Consejo realizadas)/(Número de sesiones de Consejo programadas) *100)</t>
  </si>
  <si>
    <t>Calendario anual Acta de Consejo</t>
  </si>
  <si>
    <t>Porcentaje de eficiencia en la gestión</t>
  </si>
  <si>
    <t>El indicador evalúa la vinculación realizada con los gobiernos federales y estatales con respecto al monto total de los recursos aplicados</t>
  </si>
  <si>
    <t>((Monto total de recursos extraordinarios autorizados) /(Monto total de los recursos federales aplicados en el municipio)*100)</t>
  </si>
  <si>
    <t>Informe trimestral PASH Convenios POA</t>
  </si>
  <si>
    <t>Porcentaje normas aprobadas</t>
  </si>
  <si>
    <t>El indicador mide el número de normas aprobadas en relación con las normas elaboradas</t>
  </si>
  <si>
    <t>((Número de normas aprobadas/ Número de normas elaboradas)*100)</t>
  </si>
  <si>
    <t>Proyectos normativos Publicaciones POE</t>
  </si>
  <si>
    <t>Porcentaje de cumplimiento de las obligaciones de Transparencia establecidas en la LGCG</t>
  </si>
  <si>
    <t>El indicador mide el  cumplimiento de las obligaciones de transparencia establecidas en la LGCG</t>
  </si>
  <si>
    <t>((Número obligaciones de transparencia de la LGCG publicadas/ Número obligaciones de transparencia establecidas en la LGCG)*100)</t>
  </si>
  <si>
    <t>Página Web del municipio Evaluación CEVAC</t>
  </si>
  <si>
    <t>Porcentaje de Comités de Beneficiarios Constituidos</t>
  </si>
  <si>
    <t>El indicador mide el número de personas que constituyen los comités y que se benefician de obra y acciones</t>
  </si>
  <si>
    <t>((Número de comités constituidos / Número de obras y acciones ejecutadas)*100)</t>
  </si>
  <si>
    <t>Actas de constitución POA</t>
  </si>
  <si>
    <t>Porcentaje de sesiones realizadas</t>
  </si>
  <si>
    <t>Evalúa la cantidad de sesiones realizadas en relación a la capacitación a Comités y Consejeros</t>
  </si>
  <si>
    <t>((Número de personas capacitadas/ Número de integrantes de comités+ Número consejeros)*100)</t>
  </si>
  <si>
    <t>Convocatorias Listas de asistencia</t>
  </si>
  <si>
    <t>Porcentaje de informes</t>
  </si>
  <si>
    <t>Evalúa el número total de informes entregados a SEDESOL, SEDESORE y SHCP en relación al número de informes que por obligación deben entregarse</t>
  </si>
  <si>
    <t>(Número de sesiones realizadas en el mes*100)</t>
  </si>
  <si>
    <t>Mensual</t>
  </si>
  <si>
    <t>Convocatoria Validación de obras Listas de Asistencia</t>
  </si>
  <si>
    <t>Porcentaje de supervisión</t>
  </si>
  <si>
    <t>El indicador mide el total de visitas de obra para supervisión en relación al número total de obras ejecutadas en el ejercicio</t>
  </si>
  <si>
    <t>((Número de informes entregados a la SEDESOL, SEDESORE y SHCP /Número de informes que por obligación hay que entregar a SEDESOL, SEDESORE y SHCP)*100)</t>
  </si>
  <si>
    <t>Informes PASH Informes mensuales</t>
  </si>
  <si>
    <t>Porcentaje de resultado de la evaluación</t>
  </si>
  <si>
    <t>Evalúa el número total de indicadores que presentan avance en periodo trimestral en relación al número de indicadores en el ejercicio</t>
  </si>
  <si>
    <t>((Número de visitas de obra para supervisión / Número de obras ejecutadas en el ejercicio 2021)</t>
  </si>
  <si>
    <t>Cédula supervisión</t>
  </si>
  <si>
    <t>((Número de indicadores que presentan avance en el trimestre/ Número de indicadores a evaluar en el ejercicio 2021)*100)</t>
  </si>
  <si>
    <t>Avances de las Evaluaciones</t>
  </si>
  <si>
    <t>Porcentaje de la clasificación de archivos</t>
  </si>
  <si>
    <t>El indicador mide el número de expedientes clasificados al CGCA en relación al total de expedientes en archivo de trámite</t>
  </si>
  <si>
    <t>((Número de expedientes clasificados de acuerdo al CGCA/ Número de expedientes en archivo de trámite)*100)</t>
  </si>
  <si>
    <t xml:space="preserve">Inventario de archivo de trámite,Transferencias primarias
</t>
  </si>
  <si>
    <t>Costo anual de difusión por obra y acciones</t>
  </si>
  <si>
    <t>Evalúa el costo total en gastos de publicidad y difusión a las acciones de gobierno de obras y acciones realizadas</t>
  </si>
  <si>
    <t>((Número de obras y acciones ejecutadas /Monto total en gastos de publicidad y difusión a las acciones de gobierno 2021)</t>
  </si>
  <si>
    <t>Contrato de servicios Póliza de gastos POA</t>
  </si>
  <si>
    <t>Revisar y evaluar la gestión municipal de las distintas dependencias, en apego a las leyes y demás normas aplicables según el ámbito de su competencia.</t>
  </si>
  <si>
    <t>Porcentaje de estrategias implementas</t>
  </si>
  <si>
    <t>Mide el grado de cumplimiento de los objetivos que el plan municipal de desarrollo plantea en su eje 5.</t>
  </si>
  <si>
    <t>Estrategias implementadas en el periodo/estrategias implementados en el plan municipal de desarrollo)*100</t>
  </si>
  <si>
    <t>Resultado de evaluaciones a la administracion publica municipal por metas y objetivos</t>
  </si>
  <si>
    <t xml:space="preserve">Contralorìa Interna </t>
  </si>
  <si>
    <t>porcentaje de acciones</t>
  </si>
  <si>
    <t>Mide el grado de avance de las acciones implementadas en la administracion publica municipal, que se plantean en el programa de objetivos anual derivados del plan municipal de desarrollo</t>
  </si>
  <si>
    <t>Acciones realizadas en el ejercicio/acciones programadas en el POA 2021</t>
  </si>
  <si>
    <t>Lineamientos, Manuales, Reglamentos, ,Acciones de fiscalización, Investigación, Resolución, Capacitaciones, Reportes ,Informes, Supervisión, Evaluación, Procesos administrativos sancionatorios, Comités de vigilancia</t>
  </si>
  <si>
    <t>Porcentaje de Procesos de Fiscalización, supervisión, control y vigilancia, procedimientos administrativos sancionadores y de control interno ejecutados.</t>
  </si>
  <si>
    <t>Mide el porcentaje de Auditorías internas, procedimientos administrativos sancionatorios, y acciones de inspección, control y vigilancia.</t>
  </si>
  <si>
    <t>Número de procesos realizados / Número de procesos programados)* 100</t>
  </si>
  <si>
    <t>Informes, Reportes, Resoluciones, Investigaciones, Sanciones, Dictámenes, Actas, Bitácoras</t>
  </si>
  <si>
    <t>Porcentaje de Servidores Públicos capacitados</t>
  </si>
  <si>
    <t>Mide el porcentaje de servidores públicos capacitados o certificados en el periodo</t>
  </si>
  <si>
    <t> Número de servidores públicos capacitados en el año / Total de funcionarios públicos sujetos a capacitarse)* 100</t>
  </si>
  <si>
    <t>Asistencia a capacitaciones públicas, privadas, internas, Certificación , Evaluaciones, Informes, Constancias, Oficios de Comisión, Reportes fotográficos</t>
  </si>
  <si>
    <t>Porcentaje de normativas elaboradas</t>
  </si>
  <si>
    <t>Mide el porcentaje de crecimiento en cuanto a la elaboración implementación actualización de la Normativa Interna Municipal</t>
  </si>
  <si>
    <t>Número de normativas elaboradas, actualizadas y publicadas / Total de normativas publicadas en el ejercicio inmediato anterior)*100</t>
  </si>
  <si>
    <t>Manuales, Reglamentos, Código, Reportes,  Formas, Convocatorias, Actas de Asamblea, Actas de Cabildo,  Publicaciones del Periódico Oficial</t>
  </si>
  <si>
    <t>Porcentaje de auditorías internas efectuadas</t>
  </si>
  <si>
    <t>Cuantifica el total de auditorías ejecutadas con respecto al número de auditorías programadas</t>
  </si>
  <si>
    <t>(Número de auditorías ejecutadas / Total de auditorías programadas) x 100</t>
  </si>
  <si>
    <t>Informes, Reportes, Pliegos , Dictámenes</t>
  </si>
  <si>
    <t>Porcentaje acciones de vigilancia e inspección y control de obra pública y servicios</t>
  </si>
  <si>
    <t>Cuantifica el número de acciones de vigilancia, inspección y control de obra pública y servicios  que se desarrollaron con respecto al número de acciones programadas</t>
  </si>
  <si>
    <t>Número de acciones desarrolladas  / Total de acciones programadas) x 100</t>
  </si>
  <si>
    <t>Informes, Reportes, Bitácoras, Comités de Contraloría Social</t>
  </si>
  <si>
    <t>Porcentaje de procesos administrativos sancionatorios y seguimiento a quejas y demandas</t>
  </si>
  <si>
    <t>Cuantifica los procesos iniciados en relación a los procesos programados</t>
  </si>
  <si>
    <t>(Número de procesos iniciados/ Total de procesos programados),100</t>
  </si>
  <si>
    <t>Investigaciones,Informes, Resoluciones, Dictamen, Sanciones</t>
  </si>
  <si>
    <t>Porcentaje de comités</t>
  </si>
  <si>
    <t>Cuantifica los comités conformados en relación a los comités programados</t>
  </si>
  <si>
    <t>Número de comités conformados/ Total de comités programados),100</t>
  </si>
  <si>
    <t>Actas, Informes, Denuncias, Reportes ,Asambleas, Minutas</t>
  </si>
  <si>
    <t>Porcentaje normas implementadas</t>
  </si>
  <si>
    <t>Evalúa el número de normas implementadas con respecto al número de procesos programados</t>
  </si>
  <si>
    <t>(Número de normas implementadas/ Total de procesos programados),100</t>
  </si>
  <si>
    <t>Actas, Minutas, Informes ,Declaraciones Patrimoniales, Publicaciones</t>
  </si>
  <si>
    <t>Porcentaje de servidores públicos capacitados</t>
  </si>
  <si>
    <t>Mide el número de servidores públicos que recibieron capacitación en documentos y normativa durante el año en relación al número de servidores públicos capacitados en el ejercicio inmediato anterior</t>
  </si>
  <si>
    <t>(Número de documentos (normativas) implementadas en el año / Total de documentos (normativas) implementadas o existentes en el ejercicio inmediato</t>
  </si>
  <si>
    <t>Asistencia a capacitaciones públicas, privadas, internas ,certificación , evaluaciones, informes, constancias, oficios de comisión, reportes fotográficos</t>
  </si>
  <si>
    <t>Porcentaje de Normativa Interna Municipal actualizada</t>
  </si>
  <si>
    <t>Evalúa el número de normativas elaboradas o actualizadas para ser publicadas en relación a las normativas programadas para su elaboración o actualización</t>
  </si>
  <si>
    <t>(Número de normativas publicadas / Total de normativas programadas) x 100</t>
  </si>
  <si>
    <t>Manuales, Reglamentos, Códigos, Reportes, Formas, Convocatorias, Actas de Asamblea, Actas de Cabildo, Publicaciones del Periódico Oficial</t>
  </si>
  <si>
    <t>El objetivo principal de la coordinación municipal de salud, es brindar la atención médica a toda la población  de nuestro municipio.</t>
  </si>
  <si>
    <t xml:space="preserve">Porcentaje de diagnósticos realizados </t>
  </si>
  <si>
    <t xml:space="preserve">Este indicador cuantifica el número de diagnósticos realizados  por el departamento </t>
  </si>
  <si>
    <t>(no. de consultas medicas realizadas/ no. de consultas medicas programadas) * 100</t>
  </si>
  <si>
    <t>Expediente de registro diario de consultas medicas.</t>
  </si>
  <si>
    <t>Coordinación Municipal de Salud</t>
  </si>
  <si>
    <t xml:space="preserve">Porcentaje de acciones realizadas </t>
  </si>
  <si>
    <t xml:space="preserve">El indicador evalúa el total de acciones realizadas con respecto al número de acciones programadas  </t>
  </si>
  <si>
    <t>(no. de consultas de enfermeria realizadas/ no. de consultas de enfermeria programadas) * 100</t>
  </si>
  <si>
    <t>Expediente de registro diario de control de enfermeria</t>
  </si>
  <si>
    <t xml:space="preserve">Porcentaje de consultas realizadas </t>
  </si>
  <si>
    <t xml:space="preserve">El indicador evalúa el total de acciones realizadas con el respecto al número de acciones programadas  </t>
  </si>
  <si>
    <t>(no. de medicamentos entregados / no. de medicamentos entregados programados) *100</t>
  </si>
  <si>
    <t xml:space="preserve">Expediente de registro de medicamento otorgado </t>
  </si>
  <si>
    <t xml:space="preserve">Porcentaje de consultas de enfermería realizadas                                                               </t>
  </si>
  <si>
    <t>El indicador mide el total de consultas médicas efectuadas con respecto al total de consultas médicas programadas</t>
  </si>
  <si>
    <t>(no. de traslados realizados/ no. de traslados programados) * 100</t>
  </si>
  <si>
    <t>Expediente de registro de traslados y solicitudes de apoyo y agradecimiento</t>
  </si>
  <si>
    <t xml:space="preserve">Porcentaje de medicamentos entregados                                                 </t>
  </si>
  <si>
    <t>El indicador mide el total de consultas de enfermería efectuadas con respecto al total de consultas de enfermería programadas</t>
  </si>
  <si>
    <t>metodo de calculo:(no. de consultas medicas realizadas / no. de consultas programadas) *100</t>
  </si>
  <si>
    <t>El indicador mide el total de medicamentos que se entregaron durante el  periodo teniendo como base los medicamentos programados</t>
  </si>
  <si>
    <t xml:space="preserve"> (no. de actividades  realizadas/no. actividades programadas) *100</t>
  </si>
  <si>
    <t>El indicador mide el total de traslados realizados con respecto al total de traslados programados</t>
  </si>
  <si>
    <t>metodo de calculo: (no. de apoyos realizados/no. de apoyos programados) *100</t>
  </si>
  <si>
    <t>Porcentaje de consultas realizadas</t>
  </si>
  <si>
    <t>El indicador mide el total de consultas médicas efectuadas para el control del Índice de masa corporal con respecto al total de consultas médicas programadas</t>
  </si>
  <si>
    <t>(no. de diagnosticos realizados/ no. de diagnosticos programados) *100</t>
  </si>
  <si>
    <t>Reglamento Interno del Ayuntamiento de Axtla de Terrazas (16-NOV-2017)</t>
  </si>
  <si>
    <t xml:space="preserve">Porcentaje de actividades realizadas </t>
  </si>
  <si>
    <t xml:space="preserve">El indicador evalúa el total de actividades realizadas con respecto al número de actividades programadas  </t>
  </si>
  <si>
    <t>(no. acciones realizadas / no. acciones  programadas )* 100</t>
  </si>
  <si>
    <t xml:space="preserve">Porcentaje de apoyos realizados                                                   </t>
  </si>
  <si>
    <t xml:space="preserve">El indicador evalúa el total de apoyos realizados con respecto al número de apoyos programados  </t>
  </si>
  <si>
    <t xml:space="preserve">Que los habitantes de Axtla de Terrazas, S.L.P., rescaten los valores, tradiciones, costumbres y rituales.
Que permitan a la población Axtlense, conocer dicha infraestructura cultural y turística, capaces de difundir por cuenta propia el desarrollo en los ámbitos artístico, cultural y turístico.
Apoyar, promover, impulsar e incentivar la creación artística local, incluyendo la difusión y realización de actividades culturales.
Contribuir al crecimiento y desarrollo de la actividad cultural.
Procurar la preservación del patrimonio cultural
</t>
  </si>
  <si>
    <t xml:space="preserve">Porcentaje de eventos culturales </t>
  </si>
  <si>
    <t xml:space="preserve">Los habitantes de Axtla de Terrazas, rescatan los valores, tradiciones, costumbres y rituales </t>
  </si>
  <si>
    <t xml:space="preserve">(Eventos culturales realizados en el periodo 2021/ Eventos realizados en el periodo anterior) * 100 </t>
  </si>
  <si>
    <t>Cultura</t>
  </si>
  <si>
    <t xml:space="preserve">Porcentaje de acciones de difusión </t>
  </si>
  <si>
    <t xml:space="preserve">Impulsar el fomento a la cultura, recreación y otras manifestaciones enfocado a los diversos encuentros culturales realizados </t>
  </si>
  <si>
    <t>(Acciones de promoción y/o difusión programadas en el año 2021/ Acciones de promoción y/o difusión realizadas 2020) x 100</t>
  </si>
  <si>
    <t xml:space="preserve">Porcentaje de personas que acuden a los eventos </t>
  </si>
  <si>
    <t>Promoción a las artes a través de convocatorias y concursos culturales realizados</t>
  </si>
  <si>
    <t>(Número de promoción a las artes programados en el año 2021/ Promoción a las artes realizados en el año 2020) X100</t>
  </si>
  <si>
    <t xml:space="preserve">Porcentaje de actividades de los Domingos Culturales </t>
  </si>
  <si>
    <t xml:space="preserve">Realización de Domingos Culturales de "Sones y Huapangos" para la población </t>
  </si>
  <si>
    <t xml:space="preserve">(Número de actividades realizadas en los Domingos Culturales programadas en el año 2021/Actividades realizadas en los Domingos Culturales realizadas en el año 2020) X 100 </t>
  </si>
  <si>
    <t xml:space="preserve">Generar difusión de la Cultura </t>
  </si>
  <si>
    <t>(Acciones de promoción y/o difusión programadas en el año 2021/Acciones de promoción y/o difusión realizadas 2020) X100</t>
  </si>
  <si>
    <t>trimstral</t>
  </si>
  <si>
    <t>Porcentaje de población participante</t>
  </si>
  <si>
    <t xml:space="preserve">Realización de festivales y encuentros culturales diversos impulsando el desarrollo </t>
  </si>
  <si>
    <t>(Número de población que asiste  y/o participa en las actividades artísticas y culturales  programadas en el año 2021/ Número de población que asiste y/o participa en las actividades artísticas y culturales realizadas en el año 2020) X100</t>
  </si>
  <si>
    <t xml:space="preserve">Porcentaje de población beneficiada </t>
  </si>
  <si>
    <t xml:space="preserve">Convocatorias y concursos para la preservación de la cultura, deliberación, premiación y difusión de resultados </t>
  </si>
  <si>
    <t>(Número de población que participa con las convocatorias programadas en el año 2021/Número de población que participa con las convocatorias realizadas en el año 2020) X100</t>
  </si>
  <si>
    <t>trimestral</t>
  </si>
  <si>
    <t>Porcentaje de población asistente</t>
  </si>
  <si>
    <t>Realización de talleres y cursos a impartirse en la Casa de la Cultura, con personal contratado</t>
  </si>
  <si>
    <t>(Número de población que asiste a los talleres programados en el año 2021/ Número de población que asiste a los talleres realizados en el año 2020) X100</t>
  </si>
  <si>
    <t>Selección y contratación de personal para los talleres a impartir en la Casa de la Cultura</t>
  </si>
  <si>
    <t xml:space="preserve">(Población beneficiada en la selección de contratación programadas en el año 2021/Población beneficiada en la selección de contratación realizadas en el año 2020) X 100 </t>
  </si>
  <si>
    <t>semestral</t>
  </si>
  <si>
    <t>Porcentaje de asesorías de proyectos</t>
  </si>
  <si>
    <t xml:space="preserve">Asesoría en los Proyectos del Programa de Acciones Culturales Multilingües y Comunitarias (PACMyC). </t>
  </si>
  <si>
    <t xml:space="preserve">(Porcentaje de asesoría de proyectos programados en el año 2021/ Porcentaje de asesoría de proyectos realizados en el año 2020) X 100 
</t>
  </si>
  <si>
    <t>Fomentar la actividad física y el deporte en el municipio de Axtla de Terrazas, S.L.P., mejorando su calidad de vida y educación, para conseguir ciudadanos solidarios desarrollando los valores cívicos y morales a través de acciones que garanticen su derecho a la educación, la cultura, el arte, el deporte, en un marco de inclusión, igualdad y corresponsabilidad. Además de involucrar a toda la población en la práctica de la actividad física para lograr la detección de talentos deportivos.</t>
  </si>
  <si>
    <t>Mide el número de habitantes de Axtla de Terrazas que realizan acciones deportivas</t>
  </si>
  <si>
    <t>((NUM DE ACCIONES DE FOMENTO AL DEPORTE REALIZADAS/NUM DE ACCIONES DE FOMENTO AL DEPORTE PROGRAMADAS)*100)</t>
  </si>
  <si>
    <t>POA 2021, EXPEDIENTES FISICOS</t>
  </si>
  <si>
    <t>Deportes</t>
  </si>
  <si>
    <t>Porcentaje de gestiones</t>
  </si>
  <si>
    <t>Mide el número tatal de gestiones realizadas para impulsar el desarrollo del deporte</t>
  </si>
  <si>
    <t>((NUM DE GESTIONES REALIZADAS/NUM DE GESTIONES TOTALES SOLICITADAS)*100)</t>
  </si>
  <si>
    <t>Porcentaje de eventos deportivos</t>
  </si>
  <si>
    <t>Cuantifica los eventos de promoción y fomento al deporte realizados en relacion a los programados</t>
  </si>
  <si>
    <t>((NUM DE EVENTOS DEPORTIVOS REALIZADOS/NUM DE EVENTOS DEPORTIVOS PROGRAMADAS)*100)</t>
  </si>
  <si>
    <t>Mide el número total de gestiones realizadas con respecto al número de gestiones programadas</t>
  </si>
  <si>
    <t>((NUM DE GESTIONES REALIZADAS/NUM DE GESTIONES PROGRAMADAS)*100)</t>
  </si>
  <si>
    <t xml:space="preserve">Trimestral </t>
  </si>
  <si>
    <t>Porcentaje de platicas</t>
  </si>
  <si>
    <t>Cuantifica las platica de sensibilización al deporte en relacion al número de platicas programadas</t>
  </si>
  <si>
    <t>((NUM DE PLATICAS REALIZADAS/ NUM DE PLATICAS PROGRAMADAS)*100)</t>
  </si>
  <si>
    <t>Porcentaje de apoyos al deporte</t>
  </si>
  <si>
    <t>Cuantifica los apoyos entregados para el fomento del deporte en las comunidades y en la cabecera municipal con respecto con al número de apoyos que se solicitan</t>
  </si>
  <si>
    <t>((NUM DE APOYOS ENTREGADOS/ NUM DE APOYOS SOLICITADOS)*100)</t>
  </si>
  <si>
    <t>Porcentaje de acciones de mantenimiento</t>
  </si>
  <si>
    <t>Mide el total de acciones de mantenimiento a los espacios deportivos realizadas en relación al número de acciones programadas</t>
  </si>
  <si>
    <t>((NUM DE ACCIONES DE MANTENIMIENTO A ESPACIOS DEPORTIVOS REALIZADAS/ NUM DE ACCIONES DE MANTENIMIENTO A ESPACIOS DEPORTIVOS PROGRAMADOS)*100)</t>
  </si>
  <si>
    <t>Porcentaje de eventos de competencia deportiva</t>
  </si>
  <si>
    <t>Cuantifica las competencias realizadas con respecto al número de competencias que se programaron</t>
  </si>
  <si>
    <t>((NUM DE COMPETENCIAS REALIZADAS/NUM DE COMPETENCIAS PROGRAMADAS)*100)</t>
  </si>
  <si>
    <t>Porcentaje de escuelas deportivas</t>
  </si>
  <si>
    <t>Mide el número de escuelas que implementan actividades deportivas en su plan de trabajo con respecto al número de escuelas deportivas programadas a participar</t>
  </si>
  <si>
    <t>((NUM DE ESCUELAS DEPORTIVAS IMPLEMENTADAS/ NUM DE ESCUELAS DEPORTIVAS PROGRAMADAS)*100)</t>
  </si>
  <si>
    <t>Porcentaje de muestras deportivas</t>
  </si>
  <si>
    <t>Cuantifica las muestras deportivas que se realizan en relación al número de muestras deportivas que se programan</t>
  </si>
  <si>
    <t>((NUM DE MUESTRAS DEPORTIVAS REALIZADAS/ NUM DE MUESTRAS DEPORTIVAS PROGRAMADAS)*100)</t>
  </si>
  <si>
    <t xml:space="preserve">Contribuir con la transformación hacia un modelo de desarrollo urbano sustentable e inteligente mediante la conservación y el cuidado del medio ambiente.
</t>
  </si>
  <si>
    <t>Porcentaje de asistencia de ciudadanos convocados.</t>
  </si>
  <si>
    <t>el inicador mide el numero de ciudadanos que reciben la informacion relacionada con el medio ambiente.</t>
  </si>
  <si>
    <t>ciudadanos convocados/asistencia de ciudadanos *100</t>
  </si>
  <si>
    <t>plan de trabajo, informe,bitacora</t>
  </si>
  <si>
    <t>Ecologia</t>
  </si>
  <si>
    <t>Porcentaje de acciones realizadas.</t>
  </si>
  <si>
    <t>el indicador cuantifica el numero total de acciones realizadas para el cuidado del medio ambiente con respecto al numero de acciones que se programaron</t>
  </si>
  <si>
    <t>acciones realizadas/acciones programadas *100</t>
  </si>
  <si>
    <t>expediente, bitacora</t>
  </si>
  <si>
    <t>Porcentaje de platicas realizadas.</t>
  </si>
  <si>
    <t>el indicador cuantifica el total de platicas realizadas para dar a conocer la normativa vigente en relacion al numero de platicas programadas</t>
  </si>
  <si>
    <t>platicas realizadas/platicas programadas *100</t>
  </si>
  <si>
    <t>bitacoras, plan de trabajo, informe</t>
  </si>
  <si>
    <t>Porcentaje de actividades realizadas</t>
  </si>
  <si>
    <t>el indicador mide el total de actividades realizadas para el cuidado de la imagen urbana con respecto al numero de actividades que fueron programadas</t>
  </si>
  <si>
    <t>actividades realizadas/actividades programadas *100</t>
  </si>
  <si>
    <t>plan de trabajo,infome,bitacora</t>
  </si>
  <si>
    <t>Porcentaje de actividades de reforestacion realizadas.</t>
  </si>
  <si>
    <t>el indicador mide el total de actividades de reforestacion realizadas con respecto al numero de actividades de reofrestacion programadas</t>
  </si>
  <si>
    <t>actividades de reforestacion programadas/actividades de reforestacion realizadas *100</t>
  </si>
  <si>
    <t>plan de trabajo, informe</t>
  </si>
  <si>
    <t>Porcentaje de capacitacion.</t>
  </si>
  <si>
    <t>el indicador evalua el valor de la capacitacion impartida con respecto a la capacitacion gestionada</t>
  </si>
  <si>
    <t>capacitaciones gestionadas/capacitaciones recibidas *100</t>
  </si>
  <si>
    <t>bitacoras,oficio, informe</t>
  </si>
  <si>
    <t>porcentaje de material informativo elaborado.</t>
  </si>
  <si>
    <t>el indicador evalua el material informativo entregado a la ciudadania con respecto al total de material planeado</t>
  </si>
  <si>
    <t>material entregado/material planeado *100</t>
  </si>
  <si>
    <t>gaveta,plan de trabajo</t>
  </si>
  <si>
    <t>Se realizaran gestiones  para todo tipos de apoyos que soliciten las Instituciones educativas.</t>
  </si>
  <si>
    <t xml:space="preserve">Porcentaje  de apoyos realizados.  </t>
  </si>
  <si>
    <t>Se llevan a cabo gestiones de todos los tipos de apoyos solicitados por las diferentes Instituciones educativas</t>
  </si>
  <si>
    <t>(Número de apoyos realizados. / Número de apoyos programados) * 100</t>
  </si>
  <si>
    <t xml:space="preserve"> Gestión
- Eficacia - Trimestral
</t>
  </si>
  <si>
    <t>Expediente de apoyos y gestiones de Instituciones Educativas</t>
  </si>
  <si>
    <t>Educación.</t>
  </si>
  <si>
    <t>se contribuira en la educacion de los alumnos mediante este Consejo de Participacion Social,implementando nueva infraestructura asi como campañas educativas.</t>
  </si>
  <si>
    <t>Se realizan reuniones junto a las diferentes comites que conforman el Consejo de Participacion Social en la Educacion, esto para la planeacion de actividades a realizar.</t>
  </si>
  <si>
    <t>( Número de sesiones realizadas/ Número de sesiones programadas) * 100</t>
  </si>
  <si>
    <t>Expediente Consejo Municipal de Participacion Social (COMUPASE)</t>
  </si>
  <si>
    <t xml:space="preserve">El alumno conocerá sobre los acotencimientos historicos de Mexico y a la vez inculcarles los valores civicos. </t>
  </si>
  <si>
    <t xml:space="preserve">Porcentaje de Actividades realizadas. </t>
  </si>
  <si>
    <t>Se organizan los honores a la Bandera de cada semana, asi como tambien las fechas conmemorativas incluyendo los desfiles.</t>
  </si>
  <si>
    <t xml:space="preserve"> ( Actividades  Realizadas/ Actividades  programadas ) * 100 </t>
  </si>
  <si>
    <t>Expediente fomento al civismo</t>
  </si>
  <si>
    <t>El alumno aprendera la importancia de la lectura, asi como tambien obtendra conocimientos para su desarrollo academico.</t>
  </si>
  <si>
    <t xml:space="preserve">Porcentaje de actividades realizadas.   </t>
  </si>
  <si>
    <t>Se realizan eventos educativos, ferias educativas.</t>
  </si>
  <si>
    <t>( Número actividades realizadas/ Número de actividades programadas) * 100</t>
  </si>
  <si>
    <t>Expediente Actividades de Promocion educativa</t>
  </si>
  <si>
    <t>Se realizaran gestiones para  la mejora de la infraestructura escolar en el Municipio.</t>
  </si>
  <si>
    <t>Porcentaje de acciones realizadas</t>
  </si>
  <si>
    <t>Axtla_PLan_Municipal_de_Desarrollo_2018-2021_23-FEB-2019</t>
  </si>
  <si>
    <t>(Cantidad de acciones realizadas/cantidad de acciones programadas) * 100.</t>
  </si>
  <si>
    <t xml:space="preserve">Estratégico
- Eficacia - Anual
</t>
  </si>
  <si>
    <t>Se gestionara platicas motivacionales para alumnos, docentes y padres de familia a traves del Consejo de participacion social Municipal, y tramitar becas a la instancias correspondientes para beneficio de los alumnos del Municipio.</t>
  </si>
  <si>
    <t>(Cantidad de acciones realizadas/cantidad de acciones programadas) * 100</t>
  </si>
  <si>
    <t xml:space="preserve"> Gestión
- Eficacia - Semestral
</t>
  </si>
  <si>
    <t>Contribuir con el fortalecimiento al desarrollo agropecuario sustentable, que preserve nuestro patrimonio natural al mismo tiempo que genere riqueza, competitividad y empleo.</t>
  </si>
  <si>
    <t>Porcentaje de unidades de producción en localidades rurales apoyadas para mejorar su capacidad productiva.</t>
  </si>
  <si>
    <t>Porcentaje de unidades de produccion en localidades rurales apoyadas para mejorar su capacidad productiva.</t>
  </si>
  <si>
    <t>(Número de UPFs en localidades rurales apoyadas para mejorar su capacidad productiva/ Número de UPFs en localidades rurales solicitantes)*100</t>
  </si>
  <si>
    <t>UPFs</t>
  </si>
  <si>
    <t xml:space="preserve">Sistema Único de Registro SADER; Expedientes de gestion; Sistema de informacion del departamento de Fomento Agropecuario. </t>
  </si>
  <si>
    <t>Fomento Agropecuario</t>
  </si>
  <si>
    <t>Porcentaje de localidades rurales representadas en el Consejo Municipal de Desarrollo Rural Sustentable.</t>
  </si>
  <si>
    <t>Porcentaje de localidades rurales representadas en el CMDRS.</t>
  </si>
  <si>
    <t>(Número de localidades representadas en el CMDRS/Número de localidades del Municipio)*100</t>
  </si>
  <si>
    <t>Localidades</t>
  </si>
  <si>
    <t>Base de datos del departamento de Fomento Agropecuario.</t>
  </si>
  <si>
    <t>Porcentaje de reuniones mensuales realizadas</t>
  </si>
  <si>
    <t>Mide el porcentaje de las reuniones.</t>
  </si>
  <si>
    <t>(Número de convocatorias realizadas a cmdrs/12)*100</t>
  </si>
  <si>
    <t>Reuniones</t>
  </si>
  <si>
    <t>Listas de asistencia y Munutas de reuniones de trabajo.</t>
  </si>
  <si>
    <t>Porcentaje de ventas realizadas en eventos</t>
  </si>
  <si>
    <t>Evalua el porcentaje de ventas realizadas.</t>
  </si>
  <si>
    <t>(Número de expositores en eventos/Número de expositores con ventas)*100</t>
  </si>
  <si>
    <t>Eventos</t>
  </si>
  <si>
    <t>Listas de asistencia y registros de proveedores.</t>
  </si>
  <si>
    <t>Porcentaje de reuniones con participación interinstitucional.</t>
  </si>
  <si>
    <t>Evalua el porcentaje de reuniones.</t>
  </si>
  <si>
    <t> (Número de reuniones mensuales/Número de reuniones mensuales con participación interinstucional)*100</t>
  </si>
  <si>
    <t>Listas de asistencia y Minutas de reuniones de trabajo.</t>
  </si>
  <si>
    <t>Porcentaje de UPFS, con expedientes completos para gestión.</t>
  </si>
  <si>
    <t>Mide el porcentaje de UPFs con expedientes completos.</t>
  </si>
  <si>
    <t>(Número de expedientes entregados por beneficiarios/Numero de expedientes entregados a gestión)*100</t>
  </si>
  <si>
    <t>Lista de Asistencia</t>
  </si>
  <si>
    <t>Porcentaje de convenios firmados respecto a tipos de proyectos.</t>
  </si>
  <si>
    <t>Evalúa el porcentaje de de convenios firmados.</t>
  </si>
  <si>
    <t> (Número total de solicitudes dictaminadas/Número total de solicitudes que cumplen con la normatividad establecida en las Reglas de Operación)*100</t>
  </si>
  <si>
    <t>Convenios</t>
  </si>
  <si>
    <t>Hojas de comisiones de gestion y Convenios firmados.</t>
  </si>
  <si>
    <t>Porcentaje de familias que realizan algún proceso formativo</t>
  </si>
  <si>
    <t>Evalúa el porcentaje de familias.</t>
  </si>
  <si>
    <t>(Número de familias participantes en algún servicio de asistencia técnica/Número de familias que realizan alguna práctica formativa)*100</t>
  </si>
  <si>
    <t>Convenios con instituciones educativas.</t>
  </si>
  <si>
    <t>Porcentaje de productores apoyados para mejorar su capacidad adaptativa  ante desastres naturales.</t>
  </si>
  <si>
    <t>Evalúia el porcentaje de productores apoyados para mejorar su capacidad adaptativa ante desastres naturales.</t>
  </si>
  <si>
    <t>(Número de productores agropecuarios apoyados para mejorar sus capacidad adaptativa ante desastres naturales/Número de productores agropecuarios elegibles)*100</t>
  </si>
  <si>
    <t>Expedientes de gestión.</t>
  </si>
  <si>
    <t>Porcentaje de reuniones realizadas para información sobre aseguranzas.</t>
  </si>
  <si>
    <t>Mide el porcentaje de reuniones realizadas.</t>
  </si>
  <si>
    <t>(Número de reuniones de CMDRS realizadas al año/Número de reuniones de información sobre seguros catastróficos)*100</t>
  </si>
  <si>
    <t>Porcentaje de superficie asegurada ante la ocurrencia de desastres naturales</t>
  </si>
  <si>
    <t>Evalúa el porcentaje de la superficie asegurada.</t>
  </si>
  <si>
    <t>(Superficie elegible asegurada ante desastres naturales/Total de superficie elegible)*100</t>
  </si>
  <si>
    <t>Has.</t>
  </si>
  <si>
    <t>Oficios de gestión de seguros, Expedientes</t>
  </si>
  <si>
    <t>Porcentaje de unidades animal aseguradas ante la ocurrencia de desastres naturales.</t>
  </si>
  <si>
    <t>Evalúa el porcentaje de unidad animal.</t>
  </si>
  <si>
    <t>(Unidades animal elegibles aseguradas ante desastres naturales/Total de unidades animal elegibles)*100</t>
  </si>
  <si>
    <t>UA</t>
  </si>
  <si>
    <t xml:space="preserve">Número de productores atendidos. </t>
  </si>
  <si>
    <t>Mide el numero de productores atendidos.</t>
  </si>
  <si>
    <t>(Número de productores atendidos en 2019/Número de productores atendidos en 2020)*100</t>
  </si>
  <si>
    <t>Productores</t>
  </si>
  <si>
    <t>Lista de asistencia, bitacora.</t>
  </si>
  <si>
    <t>Porcentaje de solicitudes dictaminadas.</t>
  </si>
  <si>
    <t>Mide el porcentaje de solicitudes.</t>
  </si>
  <si>
    <t>(Número total de solicitudes dictaminadas/Número total de solicitudes que cumplen con la normatividad establecida en las Reglas de Operación)*100</t>
  </si>
  <si>
    <t>Expedientes</t>
  </si>
  <si>
    <t>Convenios realizados.</t>
  </si>
  <si>
    <t>Porcentaje de comunidades visitadas.</t>
  </si>
  <si>
    <t>Mide el porcentaje de comunidades.</t>
  </si>
  <si>
    <t>(Número de localidades del municipio/Número de comunidades visitadas con el programa Jovanny en tu Comunidad)*100</t>
  </si>
  <si>
    <t>Listas de asistencia.</t>
  </si>
  <si>
    <t>Porcentaje de productores rurales dotados de equipos e infraestructura para la actividad agrícola, ganadera y acuícola.</t>
  </si>
  <si>
    <t>Mide el porcentaje de productores rurales dotados de equipos e infraestructura par la actividad agrícola, ganadera y acuícola.</t>
  </si>
  <si>
    <t>[Número de personas (mujeres adultas y hombres de la tercera edad) de localidades rurales  apoyadas con equipo e infraestructura/Número de personas (mujeres adultas y hombres de la tercera edad) rurales solicitantes]*100</t>
  </si>
  <si>
    <t>Tasa de variación en el volumen de producción agropecuaria, acuícola  de las UPFs de localidades rurales apoyadas con proyectos.</t>
  </si>
  <si>
    <t>Porcentaje de UPFs  con incremento en la tasa de variacion delñ volumen de producción agropecuaria, acuícola de las UPFs de localidades rurales appoyadas con protectos.</t>
  </si>
  <si>
    <t>(((Productividad total de los  productores  apoyados en el año t0+1/ Productividad total en los  productores apoyados en el año t0)-1)*100)</t>
  </si>
  <si>
    <t>Base de datos de la información sin proyectos y con proyectos.</t>
  </si>
  <si>
    <t xml:space="preserve">Es la entidad que tiene por objeto regular todas las actividades económicas del municipio dentro de la Administración Publica de Axtla de Terrazas. </t>
  </si>
  <si>
    <t xml:space="preserve">sumatoria recaudacion de ingreso </t>
  </si>
  <si>
    <t xml:space="preserve">el indicador mide el total del ingeso mensual </t>
  </si>
  <si>
    <t>ingreso mensual año anterior / ingreso mensual del añol actual * 100</t>
  </si>
  <si>
    <t xml:space="preserve">sumatoria </t>
  </si>
  <si>
    <t xml:space="preserve">mensual </t>
  </si>
  <si>
    <t>carpeta 1 física 2021</t>
  </si>
  <si>
    <t xml:space="preserve">Giros Mercantiles </t>
  </si>
  <si>
    <t xml:space="preserve">porcentaje permisos, licencias otorgados. </t>
  </si>
  <si>
    <t>El indicador mide el total de permisos otorgados en relación al número de comerciantes y refrendos</t>
  </si>
  <si>
    <t>total de comerciantes / total de refrendos * 100</t>
  </si>
  <si>
    <t xml:space="preserve">porcentaje </t>
  </si>
  <si>
    <t xml:space="preserve">porcentaje de medidas de prevencion. </t>
  </si>
  <si>
    <t>El indicador mide el número de acciones de prevención realizadas para cumplimiento de la normativa</t>
  </si>
  <si>
    <t>numero de acciones /numeros de acciones emprendidas *100</t>
  </si>
  <si>
    <t xml:space="preserve">porcentaje de licencias y permisos. </t>
  </si>
  <si>
    <t> El indicador mide el número de solicitudes de licencias y permisos aceptadas con respecto a las solicitadas</t>
  </si>
  <si>
    <t>cantidad de solicitudes recibidas / cantidad de solicitudes aceptadas*100</t>
  </si>
  <si>
    <t xml:space="preserve">porcentaje de ingreso </t>
  </si>
  <si>
    <t> El indicador cuantifica el ingreso recaudado en relación con el número de comerciantes que cumplieron con su pago</t>
  </si>
  <si>
    <t>total de comerciantes /total de comerciantes  cumplidos *100</t>
  </si>
  <si>
    <t xml:space="preserve">porcentaje de supervisiones </t>
  </si>
  <si>
    <t>El indicador mide el total  de supervisiones realizadas al comercio formal e informal  con respecto a las supervisiones programadas</t>
  </si>
  <si>
    <t>cantidad de supervisiones programadas /cantidad de supervisiones realizadas*100</t>
  </si>
  <si>
    <t xml:space="preserve">porcentaje de capacitacion a locatarios. </t>
  </si>
  <si>
    <t>El indicador mide el total  de capacitaciones otorgadas a los locatarios con respecto a las capacitaciones programadas</t>
  </si>
  <si>
    <t>capacitaciones programadas/ capacitaciones realizadas *100</t>
  </si>
  <si>
    <t xml:space="preserve">• Impulsar, diseñar e implementar programas de capacitación, difusión y asesoría, para incorporar la perspectiva de género con el propósito de favorecer el avance de las mujeres. Propiciar la igualdad de oportunidades de la mujer en el ámbito productivo y de esta forma mejoren sus condiciones de vida y las de su familia.
Fomentar una cultura de respeto a la dignidad de las mujeres en todos los ámbitos, superando todas las formas de discriminación con contra de las mujeres axtlenses
</t>
  </si>
  <si>
    <t xml:space="preserve">Porcentaje  de Acciones realizadas.                                                                               </t>
  </si>
  <si>
    <t xml:space="preserve"> El indicador evalúa el número de acciones realizadas con respecto al número de acciones programadas</t>
  </si>
  <si>
    <t>(Cantidad de acciones realizadas/Cantidad de acciones programadas) * 100</t>
  </si>
  <si>
    <t>Registro de acciones. Memoria fotográfica </t>
  </si>
  <si>
    <t xml:space="preserve">Instancia Municipal de la Mujer </t>
  </si>
  <si>
    <t xml:space="preserve">Porcentaje  de Acciones preventivas.                                                                               </t>
  </si>
  <si>
    <t>El indicador mide el número de acciones preventivas realizadas en relación al número de acciones programadas</t>
  </si>
  <si>
    <t> Registro de acciones, Lista de asistencias, Memoria fotográfica</t>
  </si>
  <si>
    <t xml:space="preserve">Porcentaje  de Actividades.                                                                               </t>
  </si>
  <si>
    <t xml:space="preserve"> El indicador cuantifica las actividades realizadas en relación con las actividades programadas</t>
  </si>
  <si>
    <t>(Número de actividades realizadas/Número de actividades programadas) *100</t>
  </si>
  <si>
    <t>Registro de actividades, Lista de asistencias,                  Memoria fotográfica</t>
  </si>
  <si>
    <t xml:space="preserve">Porcentaje  de Capacitaciones.                                                                               </t>
  </si>
  <si>
    <t>El indicador mide el total de capacitaciones otorgadas en relación con las capacitaciones programadas</t>
  </si>
  <si>
    <t>(Número de capacitaciones recibidas/ Número de capacitaciones programadas) * 100</t>
  </si>
  <si>
    <t>Invitaciones                                    Oficios                                     Reconocimientos o Constancias.</t>
  </si>
  <si>
    <t xml:space="preserve">Porcentaje  de Casos atendidos.                                                                               </t>
  </si>
  <si>
    <t>El indicador cuantifica los casos atendidos en consideración con los casos programados</t>
  </si>
  <si>
    <t>(Número de casos atendidos/ Número de casos programados) * 100</t>
  </si>
  <si>
    <t> Archivo, Expedientes.              Memoria fotográfica</t>
  </si>
  <si>
    <t>Porcentaje de eventos realizados</t>
  </si>
  <si>
    <t xml:space="preserve">El indicador mide el número de eventos realizados en relación al número de eventos de la programación </t>
  </si>
  <si>
    <t>(Número de talleres realizados / Número de talleres programados) *100</t>
  </si>
  <si>
    <t>Archivo.                                    Lista de asistencias.                  Memoria fotográfica</t>
  </si>
  <si>
    <t>Integrar a los adultos mayores a la sociedad, mantenerlos activos y productivos conservando un alto grado de autoestima</t>
  </si>
  <si>
    <t> Porcentaje de personas atendidas</t>
  </si>
  <si>
    <t>Cuantifica las solicitudes atendidas y que se les da seguimiento con respecto al número de solicitudes recibidas</t>
  </si>
  <si>
    <t>(Personas atendidas / Personas Solicitantes) * 100</t>
  </si>
  <si>
    <t xml:space="preserve">*ARCHIVO INTERNO , *EXPEDIENTE, *RELACION DE PERSONAS ADULTAS, * EVIDENCIA FOTOGRAFICA                      </t>
  </si>
  <si>
    <t>INAPAM</t>
  </si>
  <si>
    <t>Porcentaje de solicitudes atendidas</t>
  </si>
  <si>
    <t>Cuantifica las personas que se atienden en el departamento con respecto a las personas que solicitan el servicio</t>
  </si>
  <si>
    <t>(Número solicitudes atendidas/Número solicitudes recibidas) X 100</t>
  </si>
  <si>
    <t>Mide el número de beneficiarios del programa en relación a las solicitudes recibidas</t>
  </si>
  <si>
    <t>Personas atendidas / Personas Solicitantes) * 100</t>
  </si>
  <si>
    <t>* ARCHVO INTERNO, *INFORMES MENSUALES, *INFORMES DE TRANVERSALIDAD</t>
  </si>
  <si>
    <t>Porcentaje de adultos mayores que acuden a los festejos</t>
  </si>
  <si>
    <t>Mide el número de participantes que acuden a los ejercicios físicos con respecto al número de personas que llenan solicitud de participación</t>
  </si>
  <si>
    <t> Porcentaje de solicitudes atendidas</t>
  </si>
  <si>
    <t>Cuantifica los adultos mayores que acuden a los festejos en relación a las personas que solicitan participar</t>
  </si>
  <si>
    <t>Cuantifica las solicitudes atendidas con respecto al número de personas solicitantes</t>
  </si>
  <si>
    <t>Cuantifica los participantes que son atendidos para gestionar su credencial</t>
  </si>
  <si>
    <t>Cuantifica las solicitudes atendidas para conformar los expedientes</t>
  </si>
  <si>
    <t xml:space="preserve">anual </t>
  </si>
  <si>
    <t>Cuantifica las personas que son atendidas y participan en la entrega de credenciales</t>
  </si>
  <si>
    <t>Mide el número de personas que son atendidas para entrega de su credencial</t>
  </si>
  <si>
    <t>Número solicitudes atendidas/Número solicitudes recibidas X 100</t>
  </si>
  <si>
    <t>Porcentaje de personas atendidas</t>
  </si>
  <si>
    <t>Número de personas beneficiadas con el descuento que son atendidas en relación al número de solicitudes recibidas</t>
  </si>
  <si>
    <t>anul</t>
  </si>
  <si>
    <t>Número de personas atendidas con respecto al número de solicitudes que se reciben</t>
  </si>
  <si>
    <t>Número de personas atendidas en relación al número total de solicitudes recibidas</t>
  </si>
  <si>
    <t>Personas atendidas / Personas Solicitantes) * 101</t>
  </si>
  <si>
    <t>Número de personas participantes en el festejo en relación al número total de solicitudes recibidas</t>
  </si>
  <si>
    <t>Personas atendidas / Personas Solicitantes) * 102</t>
  </si>
  <si>
    <t>Número de personas participantes en los juegos culturales y deportivos en relación al número total de solicitudes recibidas</t>
  </si>
  <si>
    <t>Personas atendidas / Personas Solicitantes) * 103</t>
  </si>
  <si>
    <t>Número de personas participantes en el concurso en relación al número total de solicitudes recibidas</t>
  </si>
  <si>
    <t>Personas atendidas / Personas Solicitantes) * 104</t>
  </si>
  <si>
    <t>Número de personas participantes en el certamen en relación al número total de solicitudes recibidas</t>
  </si>
  <si>
    <t>Personas atendidas / Personas Solicitantes) * 105</t>
  </si>
  <si>
    <t>Número de personas participantes en el evento en relación al número total de solicitudes recibidas</t>
  </si>
  <si>
    <t>Número de personas participantes en la Presea Gerontológica en relación al número total de solicitudes recibidas</t>
  </si>
  <si>
    <t>Número de personas participantes en el Día del Adulto Mayor en relación al número total de solicitudes recibidas</t>
  </si>
  <si>
    <t>Número de personas participantes en la Semana Nacional del Adulto Mayor en relación al número total de solicitudes recibidas</t>
  </si>
  <si>
    <t>Número de personas beneficiadas del evento en relación al número total de solicitudes recibidas</t>
  </si>
  <si>
    <t>Número de personas atendidas en los diferentes clubes en relación al número total de solicitudes recibidas</t>
  </si>
  <si>
    <t>Número de personas atendidas  que reciben despensas  mensuales en relación al número total de solicitudes recibidas</t>
  </si>
  <si>
    <t>Los y las jovenes de 12 a 29 años del municipio de Axtla de terrazas, S.L.P. DISMINUYEN LA VIOLENCIA Y LOS PROBLEMAS SOCIALES</t>
  </si>
  <si>
    <t>Porcentaje de  programas sociales</t>
  </si>
  <si>
    <t>Evalua el numero de beneficiarios de los programas sociales en el año con respecto a los beneficiarios de los programas sociales del año anterior.</t>
  </si>
  <si>
    <t>(NUMERO DE PROGRAMAS SOCIALES REALIZADOS DEL 2021/PROGRAMAS SOCIALES EN EL AÑO 2020)*100</t>
  </si>
  <si>
    <t>Informe trimestral mediante bitacoras en el   departamento de la Instancia Municipal de la Juventud del H. Ayuntamiento de Axtla de Terrazas S.L.P.</t>
  </si>
  <si>
    <t xml:space="preserve">Instancia Municipal de la Juventud </t>
  </si>
  <si>
    <t>C.1- Disminuir los problemas sociales  Realizados</t>
  </si>
  <si>
    <t>calcula el numero de programas sociales realizados durante el año en consideracion a disminuir las problematicas sociales.</t>
  </si>
  <si>
    <t>Informe mensual mediante bitacoras en el   departamento de la Instancia Municipal de la Juventud del H. Ayuntamiento de Axtla de Terrazas S.L.P.</t>
  </si>
  <si>
    <t>C.2- Incluicion de la integracion entre, familia y amigos realizados.</t>
  </si>
  <si>
    <t>Mide el numero de programas sociales en el año en atencion a la inclusion de familia y amigos.</t>
  </si>
  <si>
    <t>C1-A.1.-Talleres de emprendedores.</t>
  </si>
  <si>
    <t>Porcentaje de talleres emprendedores</t>
  </si>
  <si>
    <t>calcula el numero de talleres realizados respecto al numero de talleres programos.</t>
  </si>
  <si>
    <t>(NUMERO DE TALLERES PROGRAMADAS / NUMEROS TALLERES REALIZADOS) *100</t>
  </si>
  <si>
    <t>C.1.B. Talleres para buscadores de empleo.</t>
  </si>
  <si>
    <t>porcentaje de talleres de empleo</t>
  </si>
  <si>
    <t>cuantifica el numero de talleres  de empleo realizadas con repecto al numero de beneficiarios que se programaron.</t>
  </si>
  <si>
    <t>(NUMERO DE CONFERENCIAS PROGRAMADAS / NUMERO DE TALLERES REALIZADOS) *100</t>
  </si>
  <si>
    <t>C1.C-Conferencias.</t>
  </si>
  <si>
    <t>porcentaje de conferencias</t>
  </si>
  <si>
    <t>cuantifica el numero de conferencias realizadas con repecto al numero de conferencias que se programaron.</t>
  </si>
  <si>
    <t>(NUMERO DE CONFERENCIAS PROGRAMADAS / NUMERO DE CONFERENCIAS REALIZADAS) *100</t>
  </si>
  <si>
    <t>C1-D- Campañas preventivas.</t>
  </si>
  <si>
    <t>Porcentaje de convocatorias programadas</t>
  </si>
  <si>
    <t>cuantifica el numero de campañas realizadas con repecto al numero de conferencias que se programaron.</t>
  </si>
  <si>
    <t>(NUMERO DE CAMPAÑAS PROGRAMADAS / NUMEROS DE CAMPAÑAS REALIZADAS) *100</t>
  </si>
  <si>
    <t>C1-E-CONVOCATORIA DE EMPRENDEDORES JUVENILES.</t>
  </si>
  <si>
    <t>Porcentaje de  convocatorias</t>
  </si>
  <si>
    <t>cuantifica el numero de convocatorias realizadas con repecto al numero de beneficiarios que se programaron.</t>
  </si>
  <si>
    <t>(NUMERO DE CONVOCATORIAS PROGRAMADAS/JOVENES PARTICIPANTES )*100</t>
  </si>
  <si>
    <t>C2.A-ACTIVIDADES RECREATIVAS</t>
  </si>
  <si>
    <t>Porcentaje de actividades recreativas programadas.</t>
  </si>
  <si>
    <t>cuantifica el numero de actividades recreativas realizadas con repecto al numero de beneficiarios que se programaron.</t>
  </si>
  <si>
    <t>(PORCENTAJE DE JOVENES PROGRAMADOS/NUMERO DE JOVENES BENEFICIARIOS)*100</t>
  </si>
  <si>
    <t>C2.B-.Concursos.</t>
  </si>
  <si>
    <t>Porcentaje de concursos programados</t>
  </si>
  <si>
    <t>cuantifica el numero de concursos realizadas con repecto al numero de beneficiarios que se programaron.</t>
  </si>
  <si>
    <t>(NUMERO DE CONCURSOS/ NUMERO DE PARTICIPANTES)*100</t>
  </si>
  <si>
    <t>C2-C. EVENTOS PARA JOVENES.</t>
  </si>
  <si>
    <t>Porcentaje de eventos programados</t>
  </si>
  <si>
    <t>mide el numero de jovenes que acuden al evento en relacion al numero de alumnos de escuelas invitadas programadas.</t>
  </si>
  <si>
    <t>(PORCENTAJE DE PARTICIPANTES PROGRAMADOS/ NUMERO DE PARTICIPANTES CONCURSANDO)*100</t>
  </si>
  <si>
    <t>C2-D. CONCURSO DE FOTOGRAFIA.</t>
  </si>
  <si>
    <t>Porcentaje de participantes</t>
  </si>
  <si>
    <t>mide el numero de participantes beneficiados  del concurso con respecto al numero de participantes convocados.</t>
  </si>
  <si>
    <t>(PORCENTAJE DE PARTICIPANTES PROGRAMADOS/ NUMERO DE PARTICIPANTES)*100</t>
  </si>
  <si>
    <t>C2-E. FOROS</t>
  </si>
  <si>
    <t>Cuantifica el numero de foros con respecto a los jovenes beneficiarios.</t>
  </si>
  <si>
    <t>Informe semestral mediante bitacoras en el   departamento de la Instancia Municipal de la Juventud del H. Ayuntamiento de Axtla de Terrazas S.L.P.</t>
  </si>
  <si>
    <t>C2-F. CARTA A MI MADRE</t>
  </si>
  <si>
    <t>(NUMERO DE PARTICIPANTES/NUMERO DE  JOVENES BENEFICIARIOS)*100</t>
  </si>
  <si>
    <t>C2-G. CONCURSO DE DIBUJO.</t>
  </si>
  <si>
    <t>(NUMERO DE PARTICIPANTES / NUMERO DE PARTICIPANTES CONCURSANDO)*100</t>
  </si>
  <si>
    <t>C2.H. BUZON DEL DIA DEL AMOR Y DE LA AMISTAD.</t>
  </si>
  <si>
    <t>(NUMERO DE PARTICIPANTES/NUMERO DE JOVENES BENEFICIARIOS)*100</t>
  </si>
  <si>
    <t>o   Atender las demandas en las solicitudes a los ciudadanos, así como dotarles de los servicios públicos que se requieran.  -Fortalecer a nuestro gobierno municipal para que pueda cumplir su responsabilidad de prestar con eficiencia y con la cobertura requerida los servicios públicos bajo su cargo.</t>
  </si>
  <si>
    <t>porcentaje de solicitudes efectuadas</t>
  </si>
  <si>
    <t>Cuantifica las solicitudes aprobadas con respecto al número total de solicitudes de licencias</t>
  </si>
  <si>
    <t>(solicitudes programadas / Número de solicitudes efectuadas)* 100</t>
  </si>
  <si>
    <t>Obras Públicas</t>
  </si>
  <si>
    <t>porcentaje de licencias de construccion y subdivicion de los predios aporbadas</t>
  </si>
  <si>
    <t>Evalúa la normativa municipal en materia de planeación urbana, aprobada por el cabildo</t>
  </si>
  <si>
    <t>(Número de solicitudes de /Número de solicitudes aprobadas por la dirección)*
100</t>
  </si>
  <si>
    <t>porcentaje de implementacion de las normas</t>
  </si>
  <si>
    <t>Evalúa el cumplimiento y vigilancia de las normas que rigen la materia por la autoridad</t>
  </si>
  <si>
    <t>(Número de solicitudes del año anterior/Número de solicitudes del año actual)*10 0</t>
  </si>
  <si>
    <t>porcentaje de capacitacion en planeacion realizado</t>
  </si>
  <si>
    <t>Mide el número de capacitacion es efectuadas de servicios de planeación otorgados a la población</t>
  </si>
  <si>
    <t>(Número de capacitaci ones/Núm ero de capacitaci ones realizadas) *100</t>
  </si>
  <si>
    <t>porcentaje de solicitudes resueltas</t>
  </si>
  <si>
    <t>Cuantifica las solicitudes resueltas durante el año tomando como base el número total de solicitudes que se recibieron</t>
  </si>
  <si>
    <t>(Número
de solicitudes
del año
anterior/Nú
mero de
solicitudes
del año
actual)*10 0</t>
  </si>
  <si>
    <t>porcentaje de obras realizadas en el sector educativo</t>
  </si>
  <si>
    <t>Cuantifica las obras realizadas en el sector educativo en relación al número total de solicitudes recibidas</t>
  </si>
  <si>
    <t>(Número de solicitudes/ Número de solicitudes atendidas) *100</t>
  </si>
  <si>
    <t>porcentale de permisos de uso de suelo</t>
  </si>
  <si>
    <t>Mide el número de permisos de uso de suelo
aprobados
con respecto
al número de
solicitudes
de licencias
de permisos
de uso de
suelo
expedidas</t>
  </si>
  <si>
    <t>(Número de solicitudes de licencias de permisos de uso de suelo/ Número de solicitudes aprobadas)*100</t>
  </si>
  <si>
    <t>porcentaje de gestiones cataastrales efectuadas</t>
  </si>
  <si>
    <t>Evalúa la
gestión ante
dependencia
s de
gobierno
estatales en
relación al
número total
de gestiones
solicitadas</t>
  </si>
  <si>
    <t>(Total de gestiones solicitadas/ Total de gestiones programad as)*100</t>
  </si>
  <si>
    <t>El objetivo de este Manual de organización servirá de medio de información Para los servidores públicos de la Administración y la ciudadanía en general, sobre las funciones que se desarrollan en cada una de las áreas adscritas a la Dirección de Parques y Jardines, en lo que corresponde al marco de sus atribuciones que le competen</t>
  </si>
  <si>
    <t>Porcentaje de area verdes que reciben mantenimiento</t>
  </si>
  <si>
    <t>Mide la cantidad de areas verdes atendidas en su mantenimiento en relacion con las areas verdes progradas.</t>
  </si>
  <si>
    <t>(Cantidad  de areas verdes atendidas/cantidad de areas verdes programadas para el mantenimiento ) x 100</t>
  </si>
  <si>
    <t>Archivo de oficios enviados (programacion semanal e informe de resultados)</t>
  </si>
  <si>
    <t>Parques y Jadines</t>
  </si>
  <si>
    <t>Porcentaje de Presupuesto asignado</t>
  </si>
  <si>
    <t xml:space="preserve">Calcula el gasto mensual efectuado para las necesidades del area en relacion con el presupuesto anual asignado. </t>
  </si>
  <si>
    <t>Gasto mensual efectuado/presupuesto anual asignado)x100</t>
  </si>
  <si>
    <t>Porcentaje de platicas para el cuidado del medio ambiente y areas verdes.</t>
  </si>
  <si>
    <t>Calcula el numero de platicas realizadas para el cuidado del medio ambiente y areas verdes en relacion al total de gasto mensual asignado.</t>
  </si>
  <si>
    <t>(Gasto mensual efectuado/Presupuesto anual asignado)x100</t>
  </si>
  <si>
    <t>Porcentaje de solicitudes programadas</t>
  </si>
  <si>
    <t>Cuantifica las solicitudes efectuadas con respecto al gasto mensual asignado.</t>
  </si>
  <si>
    <t>Porcentaje de gasto en la compra de herramientas y material.</t>
  </si>
  <si>
    <t>Evalua el gasto efectuado en la compra de herramientas y material del departamento en relacion con el presupuesto anual asignado.</t>
  </si>
  <si>
    <t>(Gasto mensual efectuado para la compra de herramientas/Presupuesto anual asignado)x100</t>
  </si>
  <si>
    <t>Porcentaje de pago a personal especializado en poda.</t>
  </si>
  <si>
    <t>Calcula la cantidad de dinero invertido en el contrato y pago del personal experto en poda y diseño de plantas de ornato.</t>
  </si>
  <si>
    <t>(Gasto mensual efectuado para el pago de nomina/Presupuesto anual asignado)x100</t>
  </si>
  <si>
    <t>Porcentaje para gastos de transporte</t>
  </si>
  <si>
    <t>Mide el totaldel gasto de transporte que permite otorgar el servicio.</t>
  </si>
  <si>
    <t>Porcentaje de campañas realizadas para el cuidado del medio ambiente.</t>
  </si>
  <si>
    <t>Mide el numero de campañas realizadas por el departamento en relacion con el gasto mensual asignado.</t>
  </si>
  <si>
    <t>Porcentaje de talleres para el cuidado de areas verdes.</t>
  </si>
  <si>
    <t>Mide el numero de talleres realizados por el departamento en relacion con el gasto mensual efectuado.</t>
  </si>
  <si>
    <t>Porcentaje de solicitudes de apoyo</t>
  </si>
  <si>
    <t>Calcula el numero de solicitudes de apoyo brindadas en relacion con el gasto mensual efectuado asignado.</t>
  </si>
  <si>
    <t>Porcentaje de personal capacitado</t>
  </si>
  <si>
    <t>Mide la cantidad invertida en capacitacion del personal con respecto al gasto mensual destinado a capacitacion.</t>
  </si>
  <si>
    <t>(Gasto mensual efectuado para la capacitacion/Presupuesto anual asignado)x100</t>
  </si>
  <si>
    <t>Que la mejora en cuanto a la ejecución de programas, capacitación, atención a emergencias, vigilancia ambiental e implementación y verificación de medidas de seguridad, sea continúa y así poder crear un impacto positivo en todos los sectores de la población y lograr que esta se sienta segura.</t>
  </si>
  <si>
    <t> Porcentaje de acciones de prevención y seguridad</t>
  </si>
  <si>
    <t xml:space="preserve">Eficacia    </t>
  </si>
  <si>
    <t xml:space="preserve">El indicador calcula las acciones de prevención implementadas con respecto al número de reportes recibidos y que contribuyen a disminuir los riesgos para la población </t>
  </si>
  <si>
    <t>(Número de Reportes Atendidos/Número de Reportes Recibidos) X 100</t>
  </si>
  <si>
    <t> Informes de Actividades Anual</t>
  </si>
  <si>
    <t xml:space="preserve">Protecciòn Civil </t>
  </si>
  <si>
    <t xml:space="preserve"> Porcentaje de Acciones de Prevención         </t>
  </si>
  <si>
    <t>El indicador mide el número de acciones que contribuyen a disminuir los riesgos para la población en consideración al número de acciones programadas</t>
  </si>
  <si>
    <t> (Número de Acciones Realizadas/Número de Acciones Programadas) X 100</t>
  </si>
  <si>
    <t> Informe de actividades trimestral</t>
  </si>
  <si>
    <t>Porcentaje de servicios atendidos</t>
  </si>
  <si>
    <t xml:space="preserve">Calcula los servicios atendidos en situaciones de emergencia en relación al número de reportes emitidos </t>
  </si>
  <si>
    <t> (Cantidad de personas atendidas/Cantidad de reportes)*100</t>
  </si>
  <si>
    <t xml:space="preserve">Bitácora diaria.                                                                 Informe trimestral  </t>
  </si>
  <si>
    <t xml:space="preserve"> Porcentaje de capacitaciones realizadas       </t>
  </si>
  <si>
    <t>Mide el número de capacitaciones que se llevaran a cabo con respecto al número de capacitaciones que se programan</t>
  </si>
  <si>
    <t> (Cantidad de capacitaciones efectuadas/cantidad de capacitación programadas) X 100</t>
  </si>
  <si>
    <t> Registro</t>
  </si>
  <si>
    <t>Calcula el número de capacitaciones efectuadas en relación al número de capacitaciones programadas</t>
  </si>
  <si>
    <t>Cantidad de capacitaciones recibidas/cantidad de capacitaciones programadas) X 100</t>
  </si>
  <si>
    <t> Expediente</t>
  </si>
  <si>
    <t>Porcentaje de operativos de prevención programas de temporada</t>
  </si>
  <si>
    <t>Cuantifica el número de operativos de prevención que se realizaron con respecto al número de operativos programados</t>
  </si>
  <si>
    <t>Cantidad de operativos realizados/Cantidad de operativos programados) X 100</t>
  </si>
  <si>
    <t>ANUAL</t>
  </si>
  <si>
    <t>Informe de actividades</t>
  </si>
  <si>
    <t xml:space="preserve">Porcentaje de inspecciones realizadas    </t>
  </si>
  <si>
    <t>Mide el número de inspecciones efectuadas en relación al número de solicitudes recibidas</t>
  </si>
  <si>
    <t>(número de inspecciones realizadas/ número de solicitudes recibidas) X 100</t>
  </si>
  <si>
    <t>Bitácora diaria</t>
  </si>
  <si>
    <t>Porcentaje de Sesiones de consejo</t>
  </si>
  <si>
    <t>Mide el número de sesiones realizadas por el Consejo Municipal de Protección Civil con respecto a la cantidad de sesiones programadas para su realización</t>
  </si>
  <si>
    <t>Cantidad de sesiones realizadas/cantidad de sesiones programadas) x 100</t>
  </si>
  <si>
    <t>Actas de consejo</t>
  </si>
  <si>
    <t xml:space="preserve">Porcentaje de Equipo adquirido. </t>
  </si>
  <si>
    <t>Evalúa el equipo adquirido durante el periodo con respecto a la cantidad de equipo del año anterior</t>
  </si>
  <si>
    <t>(Porcentaje de equipo adquirido en el año anterior inmediato/porcentaje de equipo adquirido en el presente año) X 100</t>
  </si>
  <si>
    <t xml:space="preserve">Expediente </t>
  </si>
  <si>
    <t>Porcentaje de servicios realizados</t>
  </si>
  <si>
    <t>Mide los servicios que se atendieron con respecto al número de reportes que se recibieron</t>
  </si>
  <si>
    <t>(Cantidad de servicios atendidos/cantidad de reportes recibidos) x 100 -</t>
  </si>
  <si>
    <t>Bitácora Diaria</t>
  </si>
  <si>
    <t>Promover mediante acciones de capacitación, integración y medición de desempeño laboral, el óptimo aprovechamiento del capital humano, proporcionando las herramientas necesarias de carácter material y humano a los funcionarios de la Administración Pública Municipal y así fortalecer a la ciudadanía, la calidad, la calidez y eficiencia en la prestación de servicios.</t>
  </si>
  <si>
    <t>Idice de profesionalización de funcionarios y empleados</t>
  </si>
  <si>
    <t xml:space="preserve">el indicador evalua los funcionarios y empleados que cumplen con el perfil para el desempeño de su cargo y función pública </t>
  </si>
  <si>
    <t>(Talleres para fortalecer la relación laboral implementadas por trimestre/ Cantidad de talleres programados al año ) *100</t>
  </si>
  <si>
    <t xml:space="preserve">listas de asistencia </t>
  </si>
  <si>
    <t>Recursos Humanos</t>
  </si>
  <si>
    <t>Porcentaje de talleres programados para fortalecer la relacion laboral</t>
  </si>
  <si>
    <t>El indicador mide el número de talleres que se implementan para fomento de buen clima laboral.</t>
  </si>
  <si>
    <t>(Talleres para fortalecer la relación laboral implementadas por trimestre/ Cantidad de talleres programados al año el ejercicio) *100</t>
  </si>
  <si>
    <t>Indice de funcionarios y empleados profesionalizados</t>
  </si>
  <si>
    <t>Evalua el número de funcionarios y empleados que se capacitaron en mejora de su función.</t>
  </si>
  <si>
    <t xml:space="preserve">(Índice de funcionarios y empleados profesionalizados por trimestre/Cantidad de talleres programados al año)*100  </t>
  </si>
  <si>
    <t>Porcentaje de talleres programados de atención al personal y comunicación.</t>
  </si>
  <si>
    <t>El indicador mide los talleres que se realizan para atención del personal y mejora en el proceso de comunicación.</t>
  </si>
  <si>
    <t>(Taller de comunicación y atención al personal/Cantidad de talleres programados al año) *100</t>
  </si>
  <si>
    <t>Porcentaje de actividades realizadas por el departamento.</t>
  </si>
  <si>
    <t>El indicador cuatifica el total de actividades administrativa que realiza el departamento durante el año.</t>
  </si>
  <si>
    <t>(Cantidad de funciones y actividades departamentales/Cantidad de talleres asistidos al año) *100</t>
  </si>
  <si>
    <t>archivos</t>
  </si>
  <si>
    <t>Porcentaje de talleres implementados para funcionarios.</t>
  </si>
  <si>
    <t>El indicador cuatifica los talleres ralizados para los funcionarios.</t>
  </si>
  <si>
    <t>Porcentaje de Certificaciones para mejora del clima laboral.</t>
  </si>
  <si>
    <t>El indicador mide las cerfificaciones efectuadas para dar atención al personal.</t>
  </si>
  <si>
    <t>fotografias</t>
  </si>
  <si>
    <t>Porcentaje de inversión.</t>
  </si>
  <si>
    <t>El indicador evalua la inversión destinada a la optimización de los recurso.</t>
  </si>
  <si>
    <t>Porcentaje de monitoreo de gastos de equipo y mobiliario para oficina.</t>
  </si>
  <si>
    <t>El indicador cuartifica los gastos destinados para equipo y mobiliario de oficina.</t>
  </si>
  <si>
    <t>(Total de equipo tecnológico y de oficina 2021/Total de equipo tecnológico y de oficina 2020)*100</t>
  </si>
  <si>
    <t>inventario</t>
  </si>
  <si>
    <t>Porcentaje de capacitación.</t>
  </si>
  <si>
    <t>El indicador cuatifica el total de capacitaciones efectuadas en el año con respecto al total de capacitaciones del año 2021</t>
  </si>
  <si>
    <t>(Total de capacitaciones efectuadas 2021/Total de capacitaciones realizadas 2020)*100</t>
  </si>
  <si>
    <t>Porcentaje de gastos para gestiones y revisiones ante la junta local de conciliación y Arbitraje de Cd. Valles S.L.P. implementados.</t>
  </si>
  <si>
    <t xml:space="preserve">El indicador evalua los gastos efectuados en el translado y asistencia a junta local de Conciliación y Arbitraje de CD.Valles ,S.L.P. </t>
  </si>
  <si>
    <t>(Total de capacitaciones recibidas 2021/Total de capacitaciones recibidas 2020)*100</t>
  </si>
  <si>
    <t>Porcentaje de material utilizado para realizar finiquitos.</t>
  </si>
  <si>
    <t>El indicador cuatifica el material utilizado en la oficina para la elaboración de finiquitos.</t>
  </si>
  <si>
    <t>(Material para finiquitos 2021/Material para finiquitos 2020)*100</t>
  </si>
  <si>
    <t>Porcentaje de actividades realizadas para trámites y gestiones.</t>
  </si>
  <si>
    <t>El indicador cuatifica el material de oficina utilizado para las actividades de seguimiento, trámites y gestiones.</t>
  </si>
  <si>
    <t>(Material de oficina utilizado en el  2021/Material de oficina utilizado en el 2020)*100</t>
  </si>
  <si>
    <t xml:space="preserve">Expedir actas y registros de nacimiento, matrimonio, defunción, divorcio, constancias y cualquier documento que requiera de fe pública en tiempo y forma, ofreciendo un servicio eficaz y con mayor calidad, satisfaciendo las necesidades prioritarias en toda la población axtlense en general. </t>
  </si>
  <si>
    <t>Porcentaje efectividad en la atención</t>
  </si>
  <si>
    <t xml:space="preserve">Medición del nivel de efectividad de atención brindado a la ciudadanía    </t>
  </si>
  <si>
    <t xml:space="preserve">(Número de quejas por la atención ineficiente/ Cantidad de atenciones ofrecidas) X 100  </t>
  </si>
  <si>
    <t>Reportes mensuales y bitácoras</t>
  </si>
  <si>
    <t>Registro Civil</t>
  </si>
  <si>
    <t xml:space="preserve">Porcentaje de trámites y servicios </t>
  </si>
  <si>
    <t xml:space="preserve">Medición del nivel de efectividad de atención a la ciudadanía en la gestión de trámites y servicios       </t>
  </si>
  <si>
    <t xml:space="preserve">(Número de quejas en la atención de trámites y servicios brindados/Número de atenciones ofrecidas) X 100  </t>
  </si>
  <si>
    <t xml:space="preserve">Porcentaje de campañas efectuadas          </t>
  </si>
  <si>
    <t xml:space="preserve">Mide  el porcentaje de campañas efectuadas con respecto al total de campañas programadas                                 </t>
  </si>
  <si>
    <t xml:space="preserve">(Cantidad de campañas efectuadas/Cantidad de campañas programadas) X 100    </t>
  </si>
  <si>
    <t xml:space="preserve">Reporte de actividades </t>
  </si>
  <si>
    <t>Promedio de registros</t>
  </si>
  <si>
    <t>Cuantifica la suma de registros efectuados en el año con respecto al resultado de años anteriores</t>
  </si>
  <si>
    <t xml:space="preserve">Sumatoria de registros  </t>
  </si>
  <si>
    <t>Estadísticas de control</t>
  </si>
  <si>
    <t>Porcentaje emisión de copias certificadas</t>
  </si>
  <si>
    <t>Mide la emisión de copias certificadas otorgadas en relación al número de solicitudes recibidas</t>
  </si>
  <si>
    <t>(Cantidad de copias certificadas otorgadas a través de solicitudes/Cantidad de solicitudes de copias certificadas)*100</t>
  </si>
  <si>
    <t>Reporte de copias certificadas otorgadas</t>
  </si>
  <si>
    <t>Porcentaje de trámites y emisión de CURP</t>
  </si>
  <si>
    <t xml:space="preserve">(Cantidad de solicitudes respondidas para emisión y trámite de la CURP/Cantidad de solicitudes para emisión y trámite de la CURP)*100                 </t>
  </si>
  <si>
    <t>Reporte de emisiones y trámites de la CURP</t>
  </si>
  <si>
    <t>Porcentaje de constancias</t>
  </si>
  <si>
    <t>Mide la emisión de constancias de soltería otorgadas en relación al número de solicitudes de emisión recibidas</t>
  </si>
  <si>
    <t xml:space="preserve">(Cantidad de solicitudes respondidas para emisión de constancias de soltería/Cantidad de solicitudes para emisión de constancias de soltería)*100      </t>
  </si>
  <si>
    <t>Reporte de constancias</t>
  </si>
  <si>
    <t>Porcentaje de enmiendas</t>
  </si>
  <si>
    <t>Mide el total de enmiendas emitidas en relación al número de solicitudes recibidas</t>
  </si>
  <si>
    <t xml:space="preserve">(Cantidad de solicitudes respondidas de enmiendas/Cantidad de solicitudes de enmiendas)*100       </t>
  </si>
  <si>
    <t>Reporte mensual de enmiendas</t>
  </si>
  <si>
    <t xml:space="preserve">Índice de gestión del recurso presupuestal                  </t>
  </si>
  <si>
    <t>Evalúa el recurso presupuestal emitido por la Tesorería para la gestión y trámite ante dependencias en la capital del Estado</t>
  </si>
  <si>
    <t xml:space="preserve">(Cantidad de solicitudes respondidas en Tesorería/Cantidad de solicitudes enviadas a Tesorería)*100       </t>
  </si>
  <si>
    <t xml:space="preserve">Expediente de solicitudes </t>
  </si>
  <si>
    <t xml:space="preserve">Índice de cumplimiento de campaña de enmiendas    </t>
  </si>
  <si>
    <t xml:space="preserve">Mide el cumplimiento de  realización de campañas de enmiendas </t>
  </si>
  <si>
    <t xml:space="preserve">(Cantidad de solicitudes respondidas/Cantidad de solicitudes enviadas a Tesorería)*100    </t>
  </si>
  <si>
    <t>Índice de cumplimiento de campaña de registros ex-temporáneos</t>
  </si>
  <si>
    <t>Mide el cumplimiento de  realización de campañas de registros ex – temporáneos</t>
  </si>
  <si>
    <t>(Cantidad de solicitudes respondidas/Cantidad de solicitudes enviadas a Tesorería)*100</t>
  </si>
  <si>
    <t xml:space="preserve">Índice de cumplimiento de campaña de matrimonios colectivos   </t>
  </si>
  <si>
    <t>Mide el cumplimiento de  realización de campañas de matrimonios colectivos</t>
  </si>
  <si>
    <t xml:space="preserve">(Cantidad de solicitudes respondidas/Cantidad de solicitudes enviadas a Tesorería)*100       </t>
  </si>
  <si>
    <t>Mejorar la capacidad institucional y el
desempeño de las funciones del Gobierno Municipal a través de la mejora en los procesos gubernamentales y la
coordinación interinstitucional.</t>
  </si>
  <si>
    <t>porcentaje de gestiones y apoyos brindadas a los Ciudadanos</t>
  </si>
  <si>
    <t>mide le numero total  de manuales de procedimientos aprobados por el Cabildo para los tramires y servicios que contienen informacion quese brinda a los ciudadanos</t>
  </si>
  <si>
    <t>(numero de manuales de procedimientos aprobados por el cabildo para los tramites y servicios municipales/número total  de tramítes y servicios municipales)*100</t>
  </si>
  <si>
    <t>Informe de gobierno</t>
  </si>
  <si>
    <t>Secretaría General</t>
  </si>
  <si>
    <t>porcentaje de acciones de desempeño de la Administración ppública  y el otorgamiento de servicios a favor de la ciudadanía</t>
  </si>
  <si>
    <t xml:space="preserve">evalúa las acciones que realiza la administración Pública para el funcionamiento de la mimsma y de los ciudadanos </t>
  </si>
  <si>
    <t>número de acciones realizadas para el mejor funcionamiento de los asuntos de gobierno/número de acciones programadas para el mejor funcionamientos de los asuntos de gobierno)*100</t>
  </si>
  <si>
    <t>Censo Institucional Inegi</t>
  </si>
  <si>
    <t>porcentaje oficios y circulares entregados para la realización de las sesiones de Cabildo</t>
  </si>
  <si>
    <t>cuantifica  el numero total de mensajería entregada  a los involucrados para la realización de las sesiones de Cabildo</t>
  </si>
  <si>
    <t>(numero  total de sesiones de cabildo y actas de cabildo realizdas /número de sesiones y actas de cabildos programadas en el calendario anual 2021)x 100</t>
  </si>
  <si>
    <t>calendario anual de sesiones, citatorios y actas de cabildo</t>
  </si>
  <si>
    <t xml:space="preserve">Porcentaje de acuerdos de cabildo </t>
  </si>
  <si>
    <t>evalúa los acuerdos de cabildo cumplidos mediante la realizacion de trámites ylevantamiento de actas</t>
  </si>
  <si>
    <t xml:space="preserve">(numero total de acuerdos de cabildo / numero  de acuerdos de cabildo cumplidos) X 100 </t>
  </si>
  <si>
    <t>Informe mensual de actividades</t>
  </si>
  <si>
    <t>Porcentaje de convenios y/o acuerdos</t>
  </si>
  <si>
    <t>mide el total de acuerdos y convenios celebrados con instituciones y dependecias de gobierno en el año 2021 en relacion a los programados en el año 2020</t>
  </si>
  <si>
    <t>convenios y/o acuerdos informe mensual de actividades</t>
  </si>
  <si>
    <t>Porcentaje de concejos ciudadanos</t>
  </si>
  <si>
    <t>mide el total de consejos Ciudadanos integrados por  ciudadanoscon respecto al numero  que la ley demanda integrar</t>
  </si>
  <si>
    <t>( número de consejos ciudadanos integrados / numero de consejos Ciudadanos que por mandato de ley deben integrarse) X100</t>
  </si>
  <si>
    <t>actas constitutivas de Consejos Ciudadanos, actas de sesiones  de consejo</t>
  </si>
  <si>
    <t xml:space="preserve">Porcentaje de transferencias </t>
  </si>
  <si>
    <t>contabiliza el numero de transferencias autorizadas con respecto al  al numero de tranferencias que se solicitaron</t>
  </si>
  <si>
    <t>(  numero de transferencias primaria autorizadas /con respecto del numero total de transferencias/numerom de transferencias primaria solicitadas ) x100</t>
  </si>
  <si>
    <t>calendario de transferencias primaria  inventario de transferencias</t>
  </si>
  <si>
    <t>Porcentaje de atencion a solicitudes</t>
  </si>
  <si>
    <t>cuantifica las solicitudes atendidas y que se les dio seguimiento teniendo en relación al numero de solicitudes que se recibieron</t>
  </si>
  <si>
    <t>(  numero de solicitudes atendidas / numero de solicitudes recibidas) x100</t>
  </si>
  <si>
    <t>informe mensual de actividades, expediente de solicituds</t>
  </si>
  <si>
    <t xml:space="preserve">Porcentaje de correspondencia </t>
  </si>
  <si>
    <t>evalúa los documentos de correspondencia de la entidad pública recibidos, los canaliza y  dá trámite</t>
  </si>
  <si>
    <t>( numero de documentos recibidos como correspondencias / número de documentos de la correspondencia calaizados ) x100</t>
  </si>
  <si>
    <t>presupuesto asignado para insumos de oficina</t>
  </si>
  <si>
    <t>Porcentaje de normas</t>
  </si>
  <si>
    <t>evalúa el total de normas que se compilaron y que esan vigentes en el municipio</t>
  </si>
  <si>
    <t>( numero total de normas compiladas / numero de normas vigentes en el municipios )X100</t>
  </si>
  <si>
    <t>compendio de normas</t>
  </si>
  <si>
    <t>Porcentaje de cartillas</t>
  </si>
  <si>
    <t>cuantifica las cartillas militares que se tramitaron con respecto al número de cartillas que  se solicitaron</t>
  </si>
  <si>
    <t>número total de cartillas militares tramitadas 2020/ número de cartillas solicitadas  2020)x 100</t>
  </si>
  <si>
    <t>informes entregados a al zona militar</t>
  </si>
  <si>
    <t>Porcentaje de documentos administrativos</t>
  </si>
  <si>
    <t>mide el total de certificaciones y constancias que se efectuaron en relacion al numero que solicitó la ciudadanía</t>
  </si>
  <si>
    <t>(número  total de certificaciones y constancias rea lizadas/ número de certificaciones  y constancias solicitadas por la Ciudadanía ) x100</t>
  </si>
  <si>
    <t>informe mensual de actividades</t>
  </si>
  <si>
    <t>Porcentaje de eventos coordinados</t>
  </si>
  <si>
    <t>mide el número de eventos  qu se llevaron a cabo en relacion del numero  de eventos que se planearon</t>
  </si>
  <si>
    <t>número total de eventos realizados 2020/número de eventos planeados 2020)x100</t>
  </si>
  <si>
    <t>informe final del evento</t>
  </si>
  <si>
    <t xml:space="preserve">Porcentaje de acciones </t>
  </si>
  <si>
    <t>cuantifica el numero de acciones realizadas en relacion del numero de acciones que se programaron</t>
  </si>
  <si>
    <t>( número de acciones realizadas/número de acciones programadas en calendario mensual )x100</t>
  </si>
  <si>
    <t>minutas y calendario de actividades</t>
  </si>
  <si>
    <t>Porcentaje de requisiciones</t>
  </si>
  <si>
    <t>mide el numero de solicitudes recibidas con respecto al numero de requisiciones aprobadas por Tesorería</t>
  </si>
  <si>
    <t>( número de solicitudes de mobiliario recibidas /número de requisiciones enviadas a la Tesorería  )x100</t>
  </si>
  <si>
    <t>Porcentaje de monitoreos</t>
  </si>
  <si>
    <t>cuantifica el gasto mensual efectuado en relacion al presupuesto económico anual otorgado</t>
  </si>
  <si>
    <t>(gasto mensual del área/Presupuesto económico anual destinado )x100</t>
  </si>
  <si>
    <t>Porcentaje de solicitudes</t>
  </si>
  <si>
    <t>mide el total de solicitudes para pago  de herramienta tecnológica turnadas a Tesorería</t>
  </si>
  <si>
    <t>( cantidad de solicitudes para el pago de herramienta tecnológica /cantidad de solicitudes turnadas a Tesorería) x 100</t>
  </si>
  <si>
    <t> Capacitación del personal policiaco, en materia de hechos de tránsito terrestre, primer respondiente, administrativo y evaluación de control y confianza para brindar un servicio confiable a la ciudadanía implementado</t>
  </si>
  <si>
    <t>Porcentaje de cursos de capacitación</t>
  </si>
  <si>
    <t xml:space="preserve">Eficacia </t>
  </si>
  <si>
    <t>Capacitación Cuerpo Policial, para una mejor eficiencia mediante cursos de capacitación impartidos en relación a los cuerdos de capacitación programados</t>
  </si>
  <si>
    <t>(Cursos de capacitación impartidos/Cursos de capacitación programados) * 100</t>
  </si>
  <si>
    <t>Estratégico-Eficiencia-Anual</t>
  </si>
  <si>
    <t>Registro de inventario.</t>
  </si>
  <si>
    <t>Dirección de Seguridad Publica y Tránsito Municipal</t>
  </si>
  <si>
    <t>Equipamiento vehicular y armamento en Seguridad Pública y Tránsito Municipal otorgado</t>
  </si>
  <si>
    <t>Diagnóstico de necesidad de equipo vehicular y armamento.</t>
  </si>
  <si>
    <t>Evaluación de la necesidad de Equipamiento vehicular y de armamento debido a la carencia de los mismos</t>
  </si>
  <si>
    <t xml:space="preserve">Diagnóstico de necesidad de equipo vehicular y armamento. </t>
  </si>
  <si>
    <t>Registros administrativos internos  de la Dirección de Seguridad Pública y Tránsito Municipal.</t>
  </si>
  <si>
    <t>Programas, operativos y/o estrategias de prevenciónsocial de la violencia y la delincuencia implementados para atención de la población.</t>
  </si>
  <si>
    <t>Porcentaje de programas u operativos</t>
  </si>
  <si>
    <t>Aplicación de programas, operativos o estratégicas con la finalidad de disminuir los índices delictivos</t>
  </si>
  <si>
    <t>(Programas u Operativos realizados/Programas u Operativos programados)</t>
  </si>
  <si>
    <t>Estrategico-Eficacia-Mensual</t>
  </si>
  <si>
    <t>Eficacia del desarrollo de sus actividades registradas en bitacora administrativa</t>
  </si>
  <si>
    <t>Aplicación de capacitaciones al cuerpo policial sobre hechos de tránsito y  pericial.</t>
  </si>
  <si>
    <t xml:space="preserve">Porcentaje de capacitaciones </t>
  </si>
  <si>
    <t>Cuantifica el número de capacitaciones realizadas al cuerpo policial sobre hechos de tránsito y pericial en relación al número capacitaciones programadas</t>
  </si>
  <si>
    <t>(Capacitaciones realizadas/Capacitaciones  programados) *100</t>
  </si>
  <si>
    <t>Gestión-Eficacia-Mensual</t>
  </si>
  <si>
    <t>Implementación de cursos y talleres al cuerpo policial.</t>
  </si>
  <si>
    <t xml:space="preserve">Porcentaje de cursos </t>
  </si>
  <si>
    <t>Mide el número de cursos y talleres realizados al cuerpo policial en relación a los cursos programados</t>
  </si>
  <si>
    <t>(Cursos realizados/Cursos programados) *100</t>
  </si>
  <si>
    <t>Base de datos de eficacia policiaca del personal</t>
  </si>
  <si>
    <t>Inclusión de cursos de formación policial.</t>
  </si>
  <si>
    <t xml:space="preserve">Mide los cursos de formación policial realizados con respecto al número de cursos programados </t>
  </si>
  <si>
    <t>Gestión-Eficacia-Anual</t>
  </si>
  <si>
    <t>participacion ciudadana y solicitudes recibidas y resueltas por los elementos capacitados</t>
  </si>
  <si>
    <t>Inclusión de capacitaciones a elementos policíacos para actuar como primer respondiente</t>
  </si>
  <si>
    <t>Cuantifica los cursos realizados a elementos policiacos como primer respondiente en relación a los cursos programados</t>
  </si>
  <si>
    <t>base de datos de eficacia policiaca del personal</t>
  </si>
  <si>
    <t>Apertura de cursos a elementos policiales de manejo a la defensiva</t>
  </si>
  <si>
    <t>Cuantifica los cursos realizados a elementos policiales de manejo a la defensiva en relación a los cursos programados</t>
  </si>
  <si>
    <t>Inclusión de cursos de intervención policial.</t>
  </si>
  <si>
    <t>Cuantifica los cursos realizados de intervención policial en relación a los cursos programados</t>
  </si>
  <si>
    <t xml:space="preserve">Búsqueda de capacitación para el personal administrativo. </t>
  </si>
  <si>
    <t>Diagnóstico de capacitación del personal de la administración pública municipal.</t>
  </si>
  <si>
    <t>Evalúa la capacitación del personal de la administración pública municipal</t>
  </si>
  <si>
    <t>Diagnóstico de capacitación del personal de la administración pública municipal</t>
  </si>
  <si>
    <t>encuestas</t>
  </si>
  <si>
    <t>Exigencia de certificaciones de control y confianza.</t>
  </si>
  <si>
    <t xml:space="preserve">Porcentaje certificaciones </t>
  </si>
  <si>
    <t>Mide las certificaciones realizadas de control y confianza con respeto al total de certificaciones</t>
  </si>
  <si>
    <t>(Certificaciones  realizados/Certificaciones programados) *100</t>
  </si>
  <si>
    <t>Adquisición de equipamiento de acuerdo a la Norma</t>
  </si>
  <si>
    <t xml:space="preserve">Porcentaje de bienes inventariados </t>
  </si>
  <si>
    <t>Cuantifica los bienes inventariados con respecto a los bienes programados a inventariar</t>
  </si>
  <si>
    <t>(Bienes inventariados/Bienes programados a inventariar) * 100</t>
  </si>
  <si>
    <t>Adquisición de vehículos de acuerdo a la Norma.</t>
  </si>
  <si>
    <t>informes recabados en el departamento de seguridad Publica mediante el levantamiento de incidencias</t>
  </si>
  <si>
    <t>Elaborar e implementar operativos preventivos.</t>
  </si>
  <si>
    <t xml:space="preserve">Porcentaje de operativos </t>
  </si>
  <si>
    <t>Mide el número de operativos  realizados en relación con los operativos programados</t>
  </si>
  <si>
    <t>(Operativos realizados/Operativos programados) *100</t>
  </si>
  <si>
    <t>informes recabados en el departamento de seguridad Publica mediante el levantamiento de reportes</t>
  </si>
  <si>
    <t>Actuación e implementación de programas preventivos.</t>
  </si>
  <si>
    <t>Acuerdos recabdos en cada reunion de Seguridad y seguimiento o de los mismos</t>
  </si>
  <si>
    <t>Realización de reuniones de Seguridad Pública Municipal.</t>
  </si>
  <si>
    <t xml:space="preserve">Porcentaje de reuniones </t>
  </si>
  <si>
    <t>Porcentaje de reuniones</t>
  </si>
  <si>
    <t>(Reuniones convocadas/Reuniones asistidas) *100</t>
  </si>
  <si>
    <t>Registro  de reportes, informe de actividades policiales</t>
  </si>
  <si>
    <t>Recolección de basura contando con un rol semanal de dos turnos vespertino y matutino y dando atención a los ejidos y comunidades cada quince días.</t>
  </si>
  <si>
    <t>Porcentaje de recorridos de recolección</t>
  </si>
  <si>
    <t>Cuantifica el numero de recorridos de recoleccion de desechos realizados en las calles de la cabecera muinicipal y comunidades con respecto al numero de recorridos programados por mes</t>
  </si>
  <si>
    <t>(Número de recorridos de recolección de deshechos por mes/ Número de días que pasan por mes a cada calle o comunidad)*100</t>
  </si>
  <si>
    <t>Mensual.</t>
  </si>
  <si>
    <t>Direccion de Servicios Municipales</t>
  </si>
  <si>
    <t>Servicios Municipales</t>
  </si>
  <si>
    <t>Promedio de viajes de traslado de basura</t>
  </si>
  <si>
    <t>Calidad</t>
  </si>
  <si>
    <t>cuantifica el numero de viajes de traslado de basura del centro de acopio  municpal al relleno sanitario intermunicipal realizados en el año 2021 en relacion con el numero de viajes realizados en el año 2020</t>
  </si>
  <si>
    <t>(Número de viajes de traslado de basura del centro de acopio municipal al relleno sanitario intermunicipal 2021/ Número de viajes de traslado de basura del centro de acopio municipal al relleno sanitario intermunicipal 2020)</t>
  </si>
  <si>
    <t>mide en numero de recorridos de recoleccion de desechos efectuados en las calles de la canbecera municipal y comunidades por dia con respecto al numero de recorridos de recoleccion por mes</t>
  </si>
  <si>
    <t>(Numero de recorridos de recoleccion de desechos por mes/numero de dias que pasan por mes a cada calle o comunidad)*100</t>
  </si>
  <si>
    <t>Mide del numero de recorridos efectuados por dia en el municipio con respecto al numero de recorridos de recoleccion programados en un mes</t>
  </si>
  <si>
    <t>Porcentaje de eventos donde el departamento presta sus servicios</t>
  </si>
  <si>
    <t>Enumera los eventos en los que el departamento participa y brinda apoyo en limpieza</t>
  </si>
  <si>
    <t>Coordinarse  con las diferentes areas del ayuntamiento para un mejor alcance en las necesidades del Municipio, asi como desarrollar una labor de prevencion de delitos que tiene como finalidad la disminucion de las faltas al bando de policia y gobierno.</t>
  </si>
  <si>
    <t xml:space="preserve">Porcentaje de acciones a favor de la autoridad y ciudadanía 
</t>
  </si>
  <si>
    <t>Evalua el numero de personas atendidas en relacioncon el numero de quejas y demandas interpuestas</t>
  </si>
  <si>
    <t>(Numero de quejas y demandas/Numero de personas atendidas)</t>
  </si>
  <si>
    <t>Informe de actividades y expedientes</t>
  </si>
  <si>
    <t>Sindicatura municipal</t>
  </si>
  <si>
    <t>porcentaje de asistencia y capacitacion juridica</t>
  </si>
  <si>
    <t>cuantifica personas atendidas con respecto al numero total de quejas y demandas interpuestas</t>
  </si>
  <si>
    <t>informe de actividades yexpedientes</t>
  </si>
  <si>
    <t>porcentaje de representaciones realizadas</t>
  </si>
  <si>
    <t>Cuantifica el numero de representacion que el departamento de sindicatura hace al ayuntamiento</t>
  </si>
  <si>
    <t>(Numero de demandas/Numero de representaciones)</t>
  </si>
  <si>
    <t>Lista de acuerdos y expedientes legales</t>
  </si>
  <si>
    <t xml:space="preserve">Porcentaje de asistencia y capacitación jurídica </t>
  </si>
  <si>
    <t>Cuantifica el numero de jueces auxiliares que reciben capacitacion en relacion con el numero de capacitacitaciones efectuadas.</t>
  </si>
  <si>
    <t>(Numero de capacitacione/numero de jueces auxiliares) x 100</t>
  </si>
  <si>
    <t>Lista de asistencia, cronograma de capacitaciones</t>
  </si>
  <si>
    <t>Atenciones brindadas</t>
  </si>
  <si>
    <t>Mide el numero de asesorias otorgadas en relacion al numero de oersinas que solicitan el servicio.</t>
  </si>
  <si>
    <t>(Numero de asesorias/numero de personas asesoradas) x 100</t>
  </si>
  <si>
    <t>Bitacora diaria</t>
  </si>
  <si>
    <t>Numero de convenios</t>
  </si>
  <si>
    <t>Mide el numero de convenios generados en relacion con el numero de quejas y demandas presentadas.</t>
  </si>
  <si>
    <t>(numero de quejas y demandas/numero de Convenios) x 100</t>
  </si>
  <si>
    <t>Actas, convenios</t>
  </si>
  <si>
    <t>Numero de Conocimientos</t>
  </si>
  <si>
    <t>Mide el total de conocimientos de hechos en relacion con el numero de quejas y demandas presentadas</t>
  </si>
  <si>
    <t>(numero de quejas y demandas/numero de Conocimientos) x 100</t>
  </si>
  <si>
    <t>Actas, Conocimiento de hechos</t>
  </si>
  <si>
    <t>Numero de testimoniales</t>
  </si>
  <si>
    <t>Mide el total de testimonial de concubinato en relacion con el numero de quejas y demandas presentadas</t>
  </si>
  <si>
    <t>(numero de quejas y demanadas/numero de testimoniales) x 100</t>
  </si>
  <si>
    <t>Actas, Testimonial de concubinato</t>
  </si>
  <si>
    <t>Mide el total de testimonial de identidad en relacion con el numero de quejas y demandas presentadas</t>
  </si>
  <si>
    <t>Actas, Testimonial de identidad</t>
  </si>
  <si>
    <t>Numero de Constancias</t>
  </si>
  <si>
    <t>Mide el total de Constancias de no antecedentes en relacion con el numero de quejas y demandas presentadas</t>
  </si>
  <si>
    <t>(Numero de demandas/numero de constancias)x100</t>
  </si>
  <si>
    <t>Actas, Constancias Administrativas</t>
  </si>
  <si>
    <t>Numero de actas</t>
  </si>
  <si>
    <t>Mide el numero de actas en relacion el numero de personas que lo solicitan.</t>
  </si>
  <si>
    <t>(Numero de actas/numero de persona)  x 100</t>
  </si>
  <si>
    <t xml:space="preserve">Actas, constancias  </t>
  </si>
  <si>
    <t>Numero de campañas</t>
  </si>
  <si>
    <t>Mide el numero de campañas de prevencion del delito realizadas en relacion con numero de quejas y demandas emitidas</t>
  </si>
  <si>
    <t>(Numero de quejas y demandas/numero de campañas realizadas) x 100</t>
  </si>
  <si>
    <t>Cronograma de campañas, evidencias, informes</t>
  </si>
  <si>
    <t>Numero de talleres</t>
  </si>
  <si>
    <t>Mide el numero de talleres realizados en relacion con el numero de quejas y demandas solicitadas</t>
  </si>
  <si>
    <t>(Numero de quejas y demandas/numero de talleres realizadas) x 100</t>
  </si>
  <si>
    <t>cronograma de Telleres, evidencias, informes</t>
  </si>
  <si>
    <t>Numero de platicas</t>
  </si>
  <si>
    <t>Mide el numero de platicas realizadas en relacion con el numero de quejas y demandas presentadas</t>
  </si>
  <si>
    <t>(Numero de quejas y demandas/numero de platicas) x 100</t>
  </si>
  <si>
    <t>Cronograma de platicas, evidencias, informes</t>
  </si>
  <si>
    <t>Personal capacitado</t>
  </si>
  <si>
    <t>Mide el numero de personal capacitado en dominio de la lengua o dialecto nahuatl.</t>
  </si>
  <si>
    <t>(Numero de personas gestionadas/numero de personas atendidas) x 100</t>
  </si>
  <si>
    <t>Solicitiudes, Archivo e informes</t>
  </si>
  <si>
    <t>Numero de contestaciones</t>
  </si>
  <si>
    <t>Mide el numero de contestaciones realizadas en tiempo y forma en relacion al numero de demandas interpuestas</t>
  </si>
  <si>
    <t>(Numero de demandas interpuestas/Numero de contestaciones de demandas) x 100</t>
  </si>
  <si>
    <t>Numero de Comparecencias</t>
  </si>
  <si>
    <t>Mide el numero de comparecencias con respecto al numero de audiencias realizadas en tiempo y forma.</t>
  </si>
  <si>
    <t>(Numero de audiencias/numero de comparecencias) x 100</t>
  </si>
  <si>
    <t>Expedientes legales y de actuacion</t>
  </si>
  <si>
    <t>Sentencias ejecutadas</t>
  </si>
  <si>
    <t>Mide el numero de sentencias en relacion con el numero de resoluciones efectuadas.</t>
  </si>
  <si>
    <t>(Numero de resoluciones /numero de laudos y sentencias) x 100</t>
  </si>
  <si>
    <t>Expedientes, diligencias, lista de acuerdos</t>
  </si>
  <si>
    <t xml:space="preserve"> Impulsar de forma ordenada y regulada el desarrollo de la oferta turística para el crecimiento del sector, aprovechando las potencialidades locales y regionales, a través de la promoción de un ambiente de negocios dinámico, que favorezca la competitividad, la inversión, el emprendimiento, el empleo y autoempleo, que contribuya con ello generar una mayor derrama económica en el Municipio y por consecuencia mejorar las condiciones económicas de los Axtlenses. </t>
  </si>
  <si>
    <t xml:space="preserve">Porcentaje de turistas que visitan los sitios del municipio </t>
  </si>
  <si>
    <t>calidad</t>
  </si>
  <si>
    <t>El indicador evalúa el posicionamiento turístico del municipio</t>
  </si>
  <si>
    <t> (Número de turistas del primer año /  Número de turistas del segundo año)*100</t>
  </si>
  <si>
    <t>Expedienetes</t>
  </si>
  <si>
    <t>Dirección de Turismo</t>
  </si>
  <si>
    <t>Porcentaje de turistas que visitan los sitios del municipio</t>
  </si>
  <si>
    <t> El indicador mide el incremento de la afluencia de turistas al municipio</t>
  </si>
  <si>
    <t> (Número de turistas del primer año / Número de turistas del segundo año)*100</t>
  </si>
  <si>
    <t>Porcentaje de talleres realizados a prestadores de servicio</t>
  </si>
  <si>
    <t xml:space="preserve">El indicador mide el número de los hoteles, restaurantes y prestadores de servicio que reciben orientación </t>
  </si>
  <si>
    <t> (Número de sitios turísticos/Número de sitios visitados)*100</t>
  </si>
  <si>
    <t>Porcentaje de eventos de promoción</t>
  </si>
  <si>
    <t>El indicador mide el número de actividades de promoción de las expo artesanales en relación al número de actividades que se programaron</t>
  </si>
  <si>
    <t>(Número de actividades programadas/ Número de actividades realizadas)*100</t>
  </si>
  <si>
    <t>El indicador mide el número de actividades de promoción  que se les ofrece a los prestadores de servicio, hoteleros, restauranteros y sitios turísticos realizadas en relación al número total de prestadores de servicio</t>
  </si>
  <si>
    <t>(Número de prestadores de servicios/Promociones difundidas realizadas en el año)*100</t>
  </si>
  <si>
    <t>Porcentaje de promociones realizadas</t>
  </si>
  <si>
    <t>El   indicador mide el crecimiento del turismo municipal, de la cultura, tradiciones, gastronómica y artesanal en relación al número de spots realizados</t>
  </si>
  <si>
    <t>(Número de spots programados en el año/Número de spots realizados en el año)*100</t>
  </si>
  <si>
    <t>Porcentaje de prestadores de servicio que reciben capacitación</t>
  </si>
  <si>
    <t xml:space="preserve">Mide el número de prestadores de servicio que reciben capacitación en relación con el número de talleres realizados </t>
  </si>
  <si>
    <t>(Número de talleres programados/ Número  realizadas en el año)*100</t>
  </si>
  <si>
    <t>Porcentaje de visitantes atendidos en los módulos</t>
  </si>
  <si>
    <t> Mide la cantidad de visitantes atendidos en los módulos instalados en relación con los módulos programados</t>
  </si>
  <si>
    <t> (Número de módulos instalados/Número de módulos programados en el año)*100</t>
  </si>
  <si>
    <t>Porcentaje de artesanos que asisten a eventos</t>
  </si>
  <si>
    <t>Calcula el número de artesanos que participan en actividades o eventos realizados</t>
  </si>
  <si>
    <t>(Número de actividades programadas/ número de actividades realizadas)*100</t>
  </si>
  <si>
    <t>Porcentaje de prestadores de servicio apoyados con folletería</t>
  </si>
  <si>
    <t>Mide el número de prestadores de servicio registrados que reciben beneficio de la promoción turística ofrecida por el departamento</t>
  </si>
  <si>
    <t>(Número de prestadores registrados/Número de prestadores promocionados)*100</t>
  </si>
  <si>
    <t>Porcentaje de promociones realizadas en las redes sociales</t>
  </si>
  <si>
    <t xml:space="preserve">Mide el número de promociones realizadas  en las redes sociales en relación al número de eventos programados </t>
  </si>
  <si>
    <t> (Número de eventos realizados/Número de eventos programados)*100</t>
  </si>
  <si>
    <t xml:space="preserve">Calcula el número total de participantes que acuden </t>
  </si>
  <si>
    <t>(Número de eventos realizados/Número de eventos programados)*100</t>
  </si>
  <si>
    <t>Porcentaje de asistencia</t>
  </si>
  <si>
    <t xml:space="preserve">Calcula el número de asistentes que acuden a los eventos que se realizan </t>
  </si>
  <si>
    <t>Calcula el número de asistentes que acuden a los eventos que se realizan en el Municipio</t>
  </si>
  <si>
    <t>Garantizar la transparencia y así dar cumplimiento a lo estipulado por la Ley de Transparencia y Acceso a la Información Pública del Estado de San Luis Potosí; de esta forma poner a disposición de la ciudadanía en general, la información que debe ser difundida de oficio.</t>
  </si>
  <si>
    <t>Porcentaje de formatos con ineficiencia cualitativa</t>
  </si>
  <si>
    <t>Mide la cantidad de formatos inconsistentes tomando como base el muestreo de población finita</t>
  </si>
  <si>
    <t xml:space="preserve">(Cantidad de formatos inconsistentes de acuerdo al tamaño de la muestra /Cantidad de formatos a cargar de acuerdo al tamaño de la muestra) X 100                       </t>
  </si>
  <si>
    <t xml:space="preserve"> Formatos de transparencia       </t>
  </si>
  <si>
    <t>Unidad de Transparencia</t>
  </si>
  <si>
    <t>Porcentaje de formatos integrados correctamente por área</t>
  </si>
  <si>
    <t>Mide la cantidad de formatos  integrados correctamente por cada una de las áreas</t>
  </si>
  <si>
    <t xml:space="preserve"> (Cantidad de formatos inconsistentes por área / Cantidad de formatos  integrados correctamente por área) X 100  </t>
  </si>
  <si>
    <t>Índice de talleres implementados</t>
  </si>
  <si>
    <t>Mide la cantidad de talleres implementados en relación a los talleres que fueron programados a impartir</t>
  </si>
  <si>
    <t>(Cantidad de talleres implementadas / Cantidad de talleres programados) X 100</t>
  </si>
  <si>
    <t>Bimestral</t>
  </si>
  <si>
    <t xml:space="preserve">Talleres implementados </t>
  </si>
  <si>
    <t>Índice de trámites y gestiones administrativas</t>
  </si>
  <si>
    <t>Mide el número solicitudes de gastos que fueron respondidas por el Departamento de Tesorería para efectuar trámites y gestiones en CEGAIP</t>
  </si>
  <si>
    <t xml:space="preserve">(Cantidad de solicitudes de gastos respondidas/Cantidad de solicitudes turnadas a Tesorería)   X 100      </t>
  </si>
  <si>
    <t>Solicitudes  de gestión turnadas a Tesorería</t>
  </si>
  <si>
    <t>Índice de mejoras tecnológicas implementadas</t>
  </si>
  <si>
    <t>Mide el número de mejoras tecnológicas que se implementaron en relación al número que se programaron</t>
  </si>
  <si>
    <t xml:space="preserve">(Cantidad de mejoras tecnológicas no implementadas /Cantidad de mejoras tecnológicas programadas) X 100   </t>
  </si>
  <si>
    <t>Cuatrimestral</t>
  </si>
  <si>
    <t xml:space="preserve">Mejoras tecnológicas     </t>
  </si>
  <si>
    <t> Se contribuye a incrementar la mejor calidad de vida de la población mediante servicios de asistencia social</t>
  </si>
  <si>
    <t>Programas de asistencia social a personas en situación de pobreza</t>
  </si>
  <si>
    <t>Programas de asistencia social a personas en situacion de pobreza</t>
  </si>
  <si>
    <t>(Número de Programas de asistencia social realizados/Número de beneficiarios en el período)*100</t>
  </si>
  <si>
    <t>Expediente Informe Junio 2021 (físico)</t>
  </si>
  <si>
    <t>Sistema Municipal DIF</t>
  </si>
  <si>
    <t>La población de escasos  recursos del Municipio de Axtla de Terrazas percibe suficientes servicios de asistencia social</t>
  </si>
  <si>
    <t>Cuantifica las solicitudes efectuadas en relacion al numero de solicitudes atendidas</t>
  </si>
  <si>
    <t xml:space="preserve"> (solicitudes atendidas/solicitudes recibidas) x100</t>
  </si>
  <si>
    <t> C1.-Traslados de Pacientes Realizados.</t>
  </si>
  <si>
    <t>Cuantifica los traslados que se hacen a los pacientes que solicitan el servicio</t>
  </si>
  <si>
    <t>Personas atendidad/ Personas solicitantesx100</t>
  </si>
  <si>
    <t> C2 Apoyo con medicamentos entregados</t>
  </si>
  <si>
    <t>Mide la cantidad de medicamentos entregados en relacion a las solicitudes atendidas</t>
  </si>
  <si>
    <t>( solicitudes atendidas/solicitudes recibidas)x100</t>
  </si>
  <si>
    <t>C3 Apoyo con despensas entregadas</t>
  </si>
  <si>
    <t>Cuantifica las despensas que se entregan a las personas que realizan de forma correcta la solicitud</t>
  </si>
  <si>
    <t>(Personas atendidad/ Personas solictantes)x100</t>
  </si>
  <si>
    <t>C4 Apoyos económicos entregados</t>
  </si>
  <si>
    <t>Evalua los apoyos economicos que se entregan a las personas que realizan solicitud formal ante la dependencia</t>
  </si>
  <si>
    <t>(Personas atendidas/ Personas solicitantes)x100</t>
  </si>
  <si>
    <t>C5 Otros apoyos otorgados (ataúdes)</t>
  </si>
  <si>
    <t>Cuantifica los ataudes entregados a las personas que llenan solicitud</t>
  </si>
  <si>
    <t xml:space="preserve"> (solicitudes atendidas/solicitudes recibidas) X100</t>
  </si>
  <si>
    <t>C6 Otros apoyos otorgados (pañales)</t>
  </si>
  <si>
    <t>Cuantifica los pañales entregados a las personas que llenan solicitud</t>
  </si>
  <si>
    <t xml:space="preserve"> (solicitudes atendidas/solicitudes recibidas)x100</t>
  </si>
  <si>
    <t>C7 Apoyo a la población con los festejos de eventos tradicionales atendidos</t>
  </si>
  <si>
    <t>Cuantifica los participantes que acuden a los eventos tradicionales</t>
  </si>
  <si>
    <t>C8 Servicios Generales generados en la realización de diversas actividades del Personal Administrativo y Directivo que labora en el SMDIF del Municipio de Axtla de Terrazas</t>
  </si>
  <si>
    <t>Pago de contrato de servicios Generales en beneficio del Personal del SMDIF</t>
  </si>
  <si>
    <t>(Servicios generales pagados por departamento/Departamentos del organismo)x100</t>
  </si>
  <si>
    <t>C1A1 Recepción de solicitudes</t>
  </si>
  <si>
    <t>Mide el total de solicitudes atendidas con respecto al numero de solicitudes que se recibieron.</t>
  </si>
  <si>
    <t>C1A2 Gestión de viáticos para el traslado de pacientes a diferentes centros hospitalarios</t>
  </si>
  <si>
    <t>Evalúa la inversión en viáticos para el traslado de pacientes en relación al número de personas que son atendidas con ello</t>
  </si>
  <si>
    <t>(Personas atendidas/ Personas solictantes)x100</t>
  </si>
  <si>
    <t>C2A1 Recepción de solicitudes</t>
  </si>
  <si>
    <t>Mide el total de solictudes atendidas con respecto al número de solicitudes que se recibieron</t>
  </si>
  <si>
    <t>(solicitudes atendidas/solicitudes recibidas) x100</t>
  </si>
  <si>
    <t>C2A2 Integrar la debida documentación comprobatoria para que se entregue el recurso.</t>
  </si>
  <si>
    <t>Evalúa la documentación de las personas atendidas para asignar el recurso en relación al número de solicitudes que se reciben</t>
  </si>
  <si>
    <t>C2A3 Gestionar el recurso para la compra de los medicamentos solicitados</t>
  </si>
  <si>
    <t>Evalúa la inversión en compra de medicamentos para las personas que son atendidas en relación al número de personas solicitantes</t>
  </si>
  <si>
    <t>C2A4 Entrega de medicamento a pacientes</t>
  </si>
  <si>
    <t>Cantidad de personas que recibieron medicamento en relación a las personas que lo solicitaron</t>
  </si>
  <si>
    <t>C3A1 Recepción de solicitudes</t>
  </si>
  <si>
    <t>Mide el total de solicitudes atendidas con respecto al número de solicitudes que se recibieron</t>
  </si>
  <si>
    <t>C3A2 Integración de expedientes</t>
  </si>
  <si>
    <t>Evalúa la integración de expedientes de las personas que fueron atendidas en relación al número de solicitantes</t>
  </si>
  <si>
    <t>C3A3 Gestionar el recurso para la compra de despensas</t>
  </si>
  <si>
    <t>Evalúa la inversión en compra de despensas para las personas que son atendidas en relación al número de personas solicitantes</t>
  </si>
  <si>
    <t>C3A4 Entrega de despensas</t>
  </si>
  <si>
    <t>Entrega de despensas a las personas beneficiadas</t>
  </si>
  <si>
    <t>C4A1 Recepción de solicitudes.</t>
  </si>
  <si>
    <t>Mide el total de solicitudes efectuadas con respecto al número total de solictudes recibidas</t>
  </si>
  <si>
    <t>C4A2 Integración de Expedientes</t>
  </si>
  <si>
    <t>Integración de expedientes de las personas que fueron atendidas con respecto al número total que hizo la solicitud</t>
  </si>
  <si>
    <t>C4A3 Entrega de Recurso Económico</t>
  </si>
  <si>
    <t>Entrega de recurso económico a las personas que fueron atendidas</t>
  </si>
  <si>
    <t>C5A1 Recepción de Solicitudes</t>
  </si>
  <si>
    <t>Mide el total de solicitudes atendidas con respecto al número de solicitudes que se recbieron.</t>
  </si>
  <si>
    <t>C5A2 Integración de Expedientes</t>
  </si>
  <si>
    <t>Integración de expedientes de las personas que fueron atendidas con respecto al número total que hizo solicitud</t>
  </si>
  <si>
    <t>C5A3 Gestionar el recurso para la compra de ataúdes</t>
  </si>
  <si>
    <t>Evalúa la gestión del recurso para la compra de ataúdes para las personas beneficiadas</t>
  </si>
  <si>
    <t>C5A4 Entrega de Apoyo (Ataúd) solicitados</t>
  </si>
  <si>
    <t>Cuantifica los ataúdes entregados a las personas que su solicitud fue atendida</t>
  </si>
  <si>
    <t>C6A1 Recepción de solicitudes.</t>
  </si>
  <si>
    <t>Midel el total de solicitudes atendidas con respecto al número de solicitudes que se recibieron</t>
  </si>
  <si>
    <t>C6A2 Integración de Expedientes</t>
  </si>
  <si>
    <t>C6A3 Gestionar el recurso para la compra de pañales.</t>
  </si>
  <si>
    <t>Evalúa la gestión del recurso para la compra de pañales para las personas solicitantes</t>
  </si>
  <si>
    <t>C6A4 Entrega de Apoyo (Pañales) solicitados</t>
  </si>
  <si>
    <t>Cuantifica los beneficiarios de la entrega de pañales</t>
  </si>
  <si>
    <t>C7 A1.1 Apoyo a la población con el Festejo del Día de Reyes</t>
  </si>
  <si>
    <t>Cuantifica los participantes que acuden al festejo de Día de Reyes</t>
  </si>
  <si>
    <t>C7A1.2 Recepción de solicitudes</t>
  </si>
  <si>
    <t>C7A1.3 Integración de los Expedientes</t>
  </si>
  <si>
    <t>C7A1.4 Compra de roscas del día de Reyes, regalos e insumos para la elaboración de comida.</t>
  </si>
  <si>
    <t>Gestión del recurso para la compra de regalos e insumos para el evento del Día de Reyes</t>
  </si>
  <si>
    <t>C7A1.5 Reparto a comunidades y cabecera de roscas de reyes, regalos e insumos para el festejo del día de reyes.</t>
  </si>
  <si>
    <t>Mide el número de beneficiarios en la cabecera y comunidades por el reparto de los insumos del festejo del Día de Reyes</t>
  </si>
  <si>
    <t>(solicitudes atendidas/solicitudes recibidas)x100</t>
  </si>
  <si>
    <t>C7A2.1 Apoyo a la población con el festejo del Día del Niño.</t>
  </si>
  <si>
    <t>Midel el número de beneficiarios que reciben el apoyo</t>
  </si>
  <si>
    <t>C7A2.2 Recepción de solicitudes</t>
  </si>
  <si>
    <t>C7A2.3 Integración de los expedientes</t>
  </si>
  <si>
    <t>C7A2.4 Compra de dulces, regalos e insumos para la elaboración  de comida para el festejo del día del niño.</t>
  </si>
  <si>
    <t>Cuantifica los participantes que acuden al Festejo del Día del Niño</t>
  </si>
  <si>
    <t>C7A2.5 Reparto a comunidades y cabecera de dulces, regalos e insumos de comida para el festejo del Día del Niño</t>
  </si>
  <si>
    <t>Midel el número de beneficiarios por el Festejo del Día del Niño</t>
  </si>
  <si>
    <t>C7A3.1 Apoyo a la población por el festejo del día 10 de mayo Día de la Madre</t>
  </si>
  <si>
    <t>Midel el número de beneficiarios que reciben el apoyo por el festejo del Día de la Madre</t>
  </si>
  <si>
    <t>C7A3.2 Recepción de solicitudes</t>
  </si>
  <si>
    <t>C7A3.3 Integración de los expedientes</t>
  </si>
  <si>
    <t>C7A3.4 Compra de regalos e insumos de comida para el festejo del 10 de mayo Día de la Madre.</t>
  </si>
  <si>
    <t>Midel el número de beneficiarios en relación al festejo del Día de la Madre</t>
  </si>
  <si>
    <t xml:space="preserve"> (olicitudes atendidas/solicitudes recibidas)x100</t>
  </si>
  <si>
    <t>C7A3.5 Reparto a comunidades y cabecera de regalos e insumos de comida para el festejo del 10 de mayo Día de la Madre</t>
  </si>
  <si>
    <t>Midel el número de beneficiarios en la cabecera y comunidades por el reparto de los insumos de festejo del Día de la Madre</t>
  </si>
  <si>
    <t xml:space="preserve">C7A4.1 Apoyo a la población con el festejo del día del padre </t>
  </si>
  <si>
    <t>Mide el número de beneficiarios que reciben el apoyo</t>
  </si>
  <si>
    <t xml:space="preserve">C7A4.2 Recepción de solicitudes </t>
  </si>
  <si>
    <t>Mide el total de solicitudes atendidas con respecto al número de solictudes que se recibieron</t>
  </si>
  <si>
    <t>C7A4.3 Integración de los expedientes</t>
  </si>
  <si>
    <t>C7A4.4 Compra de regalos e insumos de comida para el festejo del Día del Padre</t>
  </si>
  <si>
    <t>Midel el número de beneficiarios en relación al festejo del Día del Padre</t>
  </si>
  <si>
    <t>C7A4.5 Reparto a comunidades y cabecera de regalos e insumos de comida para el festejo del día del padre</t>
  </si>
  <si>
    <t>Midel el número de beneficiarios en la cabecera y comunidades por el reparto de los insumos del festejo del Día del Padre</t>
  </si>
  <si>
    <t>C7A5.1 Festejo del día de la Secretaria</t>
  </si>
  <si>
    <t>Cuantifica el número de personas que acuden al festejo en relación al número de personas que realizaron la solicitud</t>
  </si>
  <si>
    <t>C7A5.2 Compra de regalos e insumos de comida para el festejo del día de la Secretaria</t>
  </si>
  <si>
    <t>Midel el número de beneficiarios en relación al festejo del Día de la Secretaria</t>
  </si>
  <si>
    <t>(Personas atendidas/ Personas soliictantes)x100</t>
  </si>
  <si>
    <t>C7A6.1 Apoyo a la población  con el festejo  del día del Adulto Mayor</t>
  </si>
  <si>
    <t>C7A6.2 Recepción de Solicitudes</t>
  </si>
  <si>
    <t>C7A6.3 Integración de los expedientes</t>
  </si>
  <si>
    <t>C7A6.4 Compra de regalos e insumos de comida para el festejo del día del Adulto Mayor.</t>
  </si>
  <si>
    <t>Mide el número de beneficiarios en relación al festejo del Día del Adulto Mayor</t>
  </si>
  <si>
    <t>(solicitudes atendidas/solicitudes recibida)x100</t>
  </si>
  <si>
    <t>C7A6.5 Reparto a comunidades y cabecera de regalos e insumos de comida para el festejo del día del Adulto Mayor.</t>
  </si>
  <si>
    <t>Midel el número de beneficiarios en la cabecera y comunidades por el reparto de insumos del festejo del Día del Adulto Mayor</t>
  </si>
  <si>
    <t>C7A7.1 Apoyo a la población con el festejo de Posada Navideña</t>
  </si>
  <si>
    <t>C7A7.2 Recepción de solicitudes</t>
  </si>
  <si>
    <t>C7A7.3 Integración de los expedientes</t>
  </si>
  <si>
    <t>C7A7.4 Compra de regalos e insumos de comida para el festejo de Posada Navideña</t>
  </si>
  <si>
    <t>Mide el número de beneficiarios en relación al festejo de Posada Navideña</t>
  </si>
  <si>
    <t>C7A7.5 Reparto a comunidades y cabecera de regalos e insumos de comida para el festejo de Posada Navideña.</t>
  </si>
  <si>
    <t>Midel el número de beneficiarios en la cabecera y comunidades por el reparto de insumos del festejo de Posada Navideña</t>
  </si>
  <si>
    <t>C8A1 Materiales, útiles y equipos menores de oficina para cubrir las diversas actividades del personal administrativo y directivo que labora en el SMDIF de Axtla de Terrazas, S.L.P.</t>
  </si>
  <si>
    <t>Porcentaje de departamentos atendidos</t>
  </si>
  <si>
    <t>Evalúa los departamentos que reciben atención por el otorgamiento de materiales, útiles y equipos menores para oficina</t>
  </si>
  <si>
    <t>(Departamentos atendidos/Departamentos solicitantes)x100</t>
  </si>
  <si>
    <t>C8A2 Materiales, útiles de impresión y reproducción para cubrir las diversas actividades del personal administrativo y directivo que labora en el SMDIF de Axtla de Terrazas, S.L.P.</t>
  </si>
  <si>
    <t>Evalúa los departamentos que reciben atención por el otorgamiento de materiales, útiles de impresión y reproducción para el desempeño de las actividades</t>
  </si>
  <si>
    <t>C8A3 Material impreso e información  digital para cubrir las diversas  actividades del personal administrativo y directivo que labora  en el SMDIF de Axtla de Terrazas</t>
  </si>
  <si>
    <t>Evalúa los departamentos que reciben atención por el otorgamiento de material impreso e información digital para el desempeño de las actividades</t>
  </si>
  <si>
    <t>C8A4 Material de limpieza para mantenimiento del SMDIF de Axtla de Terrazas, S.L.P</t>
  </si>
  <si>
    <t>Evalúa los departamentos que reciben material de limpieza para mantenimiento para el cuidado de las instalaciones</t>
  </si>
  <si>
    <t>C8A5 Alimentación en programas de capacitación y adiestramiento de personal administrativo y directivo que labora en el SMDIF de Axtla de Terrazas, S.L.P.</t>
  </si>
  <si>
    <t>Evalúa los departamentos que son atendidos con el apoyo de alimentación en cursos de capacitación</t>
  </si>
  <si>
    <t>C8A6 Materiales y artículos de reparación del edificio que ocupa el SMDIF de Axtla de Terrazas.</t>
  </si>
  <si>
    <t>Evalúa los departamentos que son atendidos con la compra de materiales y artículos de reparación</t>
  </si>
  <si>
    <t>C8A7 Herramientas, refacciones y accesorios menores de mobiliarios y equipo de oficina, de computo, de edificio y plantilla vehicular que se encuentra en el inventario del SMDIF de Axtla de Terrazas, S.L.P</t>
  </si>
  <si>
    <t>Cuantifica las herramientas, refacciones y accesorios menores de mobiliario y equipo de oficina, de cómputo, de edificio y plantilla vehicular inventariadas.</t>
  </si>
  <si>
    <t>C8A8 Arrendamiento de mobiliario y equipo para cubrir las diversas actividades del SMDIF de Axtla de Terrazas</t>
  </si>
  <si>
    <t>Midel el número de departamentos que son atendidos con la renta de mobiliario y equipo para la realización de actividades del Sistema Municipal DIF</t>
  </si>
  <si>
    <t xml:space="preserve">C8A9 Servicios de traslados y viaticos para cubrir las diversas actividades del Personal Administrativo y Directivo que labora en el SMDIF de Axtla de Terrazas </t>
  </si>
  <si>
    <t>Cuantifica los servicios de traslado y viáticos para realización de actividades del personal administrativo y directivo del SMDIF</t>
  </si>
  <si>
    <t>Se contribuye a una inclusión social para mejorar la calidad de vida de las personas con discapacidad mediante la sensibilización a la sociedad, promoviendo y dando a conocer sus derechos</t>
  </si>
  <si>
    <t>Porcentaje de personas con discapacidad</t>
  </si>
  <si>
    <t> Evalúa a la sociedad en la inclusión que hace de las personas que tienen una discapacidad</t>
  </si>
  <si>
    <t>(Número de personas sensibilizadas/Número de personas con discapacidad)x 100</t>
  </si>
  <si>
    <t>Las personas con discapacidad del municipio de Axtla de Terrazas reciben y se les provee de suficiente información y educación</t>
  </si>
  <si>
    <t> Calidad</t>
  </si>
  <si>
    <t xml:space="preserve">Evalúa el beneficio que las personas con discapacidad del municipio reciben información y educación </t>
  </si>
  <si>
    <t>(Número de personas sensibilizadas/Número de personas con discapacidad)*100</t>
  </si>
  <si>
    <t>C1  Pláticas y talleres para sensibilizar a la población realizados</t>
  </si>
  <si>
    <t>Porcentaje de pláticas de sensibilización realizadas</t>
  </si>
  <si>
    <t>Mide el número de pláticas y talleres impartidos para sensibilizar a la población del municipio con las personas que poseen una discapacidad</t>
  </si>
  <si>
    <t>(Número de personas sensibilizadas/Nùmero de personas con Discapacidad)*100</t>
  </si>
  <si>
    <t>C2 Visitas domiciliarias realizadas</t>
  </si>
  <si>
    <t xml:space="preserve">Porcentaje de personas canalizadas </t>
  </si>
  <si>
    <t>Cuantifica las personas canalizadas en relación al número  de personas identificadas y detectadas con una discapacidad</t>
  </si>
  <si>
    <t>(Número de personas detectadas/Número de Personas Canalizadas)*100</t>
  </si>
  <si>
    <t xml:space="preserve">C3 Se han gestionado ayudas funcionales en diferentes dependencias en la capital del Estado  </t>
  </si>
  <si>
    <t>Porcentaje de personas beneficiadas con ayudas funcionales</t>
  </si>
  <si>
    <t xml:space="preserve">Cuantifica las personas beneficiadas con ayudas funcionales en relación al número total de gestiones realizadas en dependencias estatales </t>
  </si>
  <si>
    <t xml:space="preserve">       (Número de personas beneficiarias ayudas funcionales/Número de gestiones en diferentes dependencias)*100</t>
  </si>
  <si>
    <t xml:space="preserve">C4  Se ha realizado préstamo de ayudas funcionales  </t>
  </si>
  <si>
    <t>Porcentaje de personas receptoras de apoyo de préstamo</t>
  </si>
  <si>
    <t>Cuantifica personas receptoras del préstamo de ayudas funcionales con respecto al número de personas que se encuentran a la espera</t>
  </si>
  <si>
    <t>(numero de personas  que se le otorgo apyo en prestamo/personas en espera )x100</t>
  </si>
  <si>
    <t>C5 Se ha aplicado censo y promoción (Entrega de volantes, trípticos) en comunidades y cabecera municipal</t>
  </si>
  <si>
    <t>Porcentaje de personas canalizadas</t>
  </si>
  <si>
    <t>Evalúa el censo e impacto de promoción en comunidades y cabecera del municipio con el número total de personas canalizadas</t>
  </si>
  <si>
    <t>(Número de personas detectadas/ Número de personas canalizadas)*100</t>
  </si>
  <si>
    <t xml:space="preserve">C6 Se ha realizado trámite de credenciales  </t>
  </si>
  <si>
    <t>Porcentaje de credencialización</t>
  </si>
  <si>
    <t>Mide el número de credenciales expedidas con respecto al número de credencial en espera de ser asignadas</t>
  </si>
  <si>
    <t xml:space="preserve"> (Número de personas que se les otorgó credencial/Número de personas en espera de credencial )x 100                       </t>
  </si>
  <si>
    <t xml:space="preserve">C1A1  Solicitud a las autoridades de la comunidad para realizar la plática, taller de sensibilización </t>
  </si>
  <si>
    <t>Evalúa el impacto en las diferentes comunidades de las pláticas y talleres de sensibilización sobre las personas con discapacidad</t>
  </si>
  <si>
    <t xml:space="preserve">
(Número de personas sensibilizadas/Número de personas con discapacidad)*100</t>
  </si>
  <si>
    <t xml:space="preserve">C1A2     Solicitud de material didáctico a Contraloría del SMDIF </t>
  </si>
  <si>
    <t>Evalúa el número de personas canalizadas que reciben beneficio del material didáctico</t>
  </si>
  <si>
    <t>(Número de personas detectadas/Número de personas canalizadas)*100</t>
  </si>
  <si>
    <t xml:space="preserve">C1A3     Solicitud de transporte en Contraloría para  realizar plática </t>
  </si>
  <si>
    <t xml:space="preserve">Porcentaje de personas beneficiadas </t>
  </si>
  <si>
    <t xml:space="preserve">Mide el número de personas beneficiadas al recibir orientación y plática </t>
  </si>
  <si>
    <t>(Numero de personas beneficiarias/Numero de gestiones)x100</t>
  </si>
  <si>
    <t xml:space="preserve">C2A1 Solicitud en Contraloría del SMDIF de transporte para traslado a realizar visitas domiciliarias </t>
  </si>
  <si>
    <t>Mide el número de personas beneficiadas al recibir visitas domiciliarias</t>
  </si>
  <si>
    <t>(Número de personas beneficiarias /Número de gestiones X100)</t>
  </si>
  <si>
    <t>C3A1 Detección de candidatos para ayudas funcionales (mediante el Censo)</t>
  </si>
  <si>
    <t xml:space="preserve">calidad </t>
  </si>
  <si>
    <t>Mide el número de personas beneficiadas al recibir ayudas funcionales</t>
  </si>
  <si>
    <t xml:space="preserve"> solicitudes atendidas/solicitudes recibidas X80</t>
  </si>
  <si>
    <t xml:space="preserve">C3A2 Solicitud en Contraloría del SMDIF para traslado a la capital del Estado para realizar gestiones en diferentes dependencias </t>
  </si>
  <si>
    <t>Mide el número de personas beneficiadas al realizar gestiones ante dependencias</t>
  </si>
  <si>
    <t>(Número de personas beneficiarias /Número de gestiones)X100</t>
  </si>
  <si>
    <t xml:space="preserve">C3A3  Solicitud a Contraloría del SMDIF para viáticos para estancia en la capital del Estado </t>
  </si>
  <si>
    <t>Mide el número de personas beneficiadas por el apoyo de préstamo en relación al número de personas en lista de espera</t>
  </si>
  <si>
    <t>(Número de personas que se le otorgó el apoyo de préstamo    Número de personas que están en modo de espera) X 100</t>
  </si>
  <si>
    <t xml:space="preserve">C3A4 Solicitud en Contraloría del SMDIF para el traslado de los beneficiarios a recibir ayudas en la capital </t>
  </si>
  <si>
    <t xml:space="preserve">(Número de personas que se le otorgó el apoyo de préstamo /Número de personas que están en modo de espera  ) X 100
</t>
  </si>
  <si>
    <t xml:space="preserve">C4A1 Solicitud a Contraloría para compra de ayudas funcionales </t>
  </si>
  <si>
    <t>Evalúa el número de personas canalizadas que reciben beneficio de ayudas funcionales con respecto al número de personas identificadas</t>
  </si>
  <si>
    <t xml:space="preserve">(Número de personas detectadas /Número de personas canalizadas) X 100       
</t>
  </si>
  <si>
    <t xml:space="preserve">C4A2  Llenado del formato para el préstamo de ayuda funcional para su renovación de 3 meses </t>
  </si>
  <si>
    <t>Evalúa el número de personas canalizadas que reciben beneficio de préstamo de ayuda funcional renovación de 3 meses respecto al número de personas detectadas</t>
  </si>
  <si>
    <t xml:space="preserve">(Número de personas detectadas/Número de personas canalizadas )X 100         
</t>
  </si>
  <si>
    <t xml:space="preserve">C5A1  Solicitud a las autoridades para solicitar el permiso de realizar el Censo </t>
  </si>
  <si>
    <t>Identifica las personas detectadas para recibir apoyo y que serán registradas en el Censo</t>
  </si>
  <si>
    <t xml:space="preserve">(Número de personas detectadas /Número de personas canalizadas )X 100    
</t>
  </si>
  <si>
    <t xml:space="preserve">C5A2   Solicitud a Contraloría del SMDIF para traslado a realizar el Censo  </t>
  </si>
  <si>
    <t xml:space="preserve">Número de personas detectadas 
Número de personas canalizadas                                         X 100        
</t>
  </si>
  <si>
    <t xml:space="preserve">C6A1 Solicitud en Contraloría de material (hojas e impresiones) para realizar los formatos de solicitud de credencial </t>
  </si>
  <si>
    <t>Cuantifica el material utilizado para la elaboración de los formatos de solicitud de credenciales</t>
  </si>
  <si>
    <t xml:space="preserve">(Número de personas detectadas/ Número de personas canalizadas) X 100        </t>
  </si>
  <si>
    <t>C6A2  Llenado del formato de credencial de discapacidad</t>
  </si>
  <si>
    <t xml:space="preserve">Mide el número de personas con discapacidad canalizadas que llenan los formatos de credencial   </t>
  </si>
  <si>
    <t xml:space="preserve">(Número de personas detectadas /Número de personas canalizadas)X 100        
</t>
  </si>
  <si>
    <t xml:space="preserve">C6A3 Solicitud al DIF Estatal con la lista de los solicitantes de credencial en conjunto con los expedientes </t>
  </si>
  <si>
    <t xml:space="preserve">Mide el número de personas con discapacidad canalizadas que adquieren credencial   </t>
  </si>
  <si>
    <t xml:space="preserve">(Número de personas detectadas /Número de personas canalizadas) X 100        
</t>
  </si>
  <si>
    <t>Se contribuye a disminuir los problemas sociales de carácter familiar de la población en general mediante diferentes actividades psicosociales en Axtla de Terrazas, S. L. P.</t>
  </si>
  <si>
    <t xml:space="preserve">Porcentaje en Talleres y campañas </t>
  </si>
  <si>
    <t>Mide el porcentaje de campañas y talleres impartidos en relación al número de campañas y talleres  programados</t>
  </si>
  <si>
    <t xml:space="preserve">( campañas y talleres programados/ campañas talleres impartidos )x100    </t>
  </si>
  <si>
    <t xml:space="preserve"> La población  de Axtla de Terrazas disminuye los problemas de carácter familiar.</t>
  </si>
  <si>
    <t>Mide el porcentaje de campañas y talleres realizados en relación con las líneas de acción de la programación.</t>
  </si>
  <si>
    <t>( Número de líneas de acción realizados/número de líneas de acción programadas)x100</t>
  </si>
  <si>
    <t xml:space="preserve"> C1. Las campañas son realizadas para concientizar y beneficiar a la población ante los riesgos psicosociales.</t>
  </si>
  <si>
    <t>Porcentaje de campañas</t>
  </si>
  <si>
    <t>Cuantificar las campañas que son impartidas a la población para concientización de riesgos  psicosociales en referencia al número de campañas que se programaron</t>
  </si>
  <si>
    <t>(Número de campañas  impartidas/número de campañas programadas) x100</t>
  </si>
  <si>
    <t>C2. Los talleres impartidos para beneficiar a la población ante los riesgos psicosociales</t>
  </si>
  <si>
    <t xml:space="preserve">Porcentaje de talleres </t>
  </si>
  <si>
    <t>Cuantifica los talleres que son impartidos a la poblacón para prevención de riesgos psicosociales en referencia al número de talleres que se programaron.</t>
  </si>
  <si>
    <t>(Número de talleres impartidos/número de talleres programados) x100</t>
  </si>
  <si>
    <t xml:space="preserve">C1A1. Semana de salud </t>
  </si>
  <si>
    <t>Porcentaje de actividades</t>
  </si>
  <si>
    <t>Cuantifica las actividades efectuadas en la semana de la salud en relación al número de actividades planeadas.</t>
  </si>
  <si>
    <t>(Número de actividades realizadas/número de actividades planeadas) x 100</t>
  </si>
  <si>
    <t>C1A2. Por un corazón sin adicciones</t>
  </si>
  <si>
    <t>Porcentaje de oficios</t>
  </si>
  <si>
    <t>Mide el número de oficios actualizados con repecto al número de oficios entregados.</t>
  </si>
  <si>
    <t>(Número de oficios entregados/número de oficios autorizados) x100</t>
  </si>
  <si>
    <t>C1A3. Levanta la mano</t>
  </si>
  <si>
    <t>Porcentaje de material</t>
  </si>
  <si>
    <t>Evalúa el material autorizado en referencia al material que se solicitó</t>
  </si>
  <si>
    <t>(Número de material solicitado/número de material autorizado) x 100</t>
  </si>
  <si>
    <t>C1A4. Prevención del abuso sexual</t>
  </si>
  <si>
    <t>Mide el número de solicitudes efectuadas con respecto al número de solicitudes recividas.</t>
  </si>
  <si>
    <t>(Número de solicitudes entregadas/número de solicitudes solicitadas) x100</t>
  </si>
  <si>
    <t xml:space="preserve">C1A5. Comparte tu energía </t>
  </si>
  <si>
    <t>Porcentaje de campañas impartidas</t>
  </si>
  <si>
    <t xml:space="preserve">Cuantifica las campañas que son impartidas a la población en referencia al número de campañas que se programarón. </t>
  </si>
  <si>
    <t>(Número de campañas realizadas/número de campañas programadas) x100</t>
  </si>
  <si>
    <t xml:space="preserve">C1A6 Violencia contra las mujeres </t>
  </si>
  <si>
    <t>Porcentaje de conferencias</t>
  </si>
  <si>
    <t>Cuantifica las conferencias realizadas en referencia al número de conferencias que se programarón.</t>
  </si>
  <si>
    <t>(Número de conferencias realizadas/número de conferencias programadas) x100</t>
  </si>
  <si>
    <t xml:space="preserve">C1A7. El buen trato </t>
  </si>
  <si>
    <t xml:space="preserve">Porcentaje de oficios </t>
  </si>
  <si>
    <t>Mide el número de oficios autorizados con respecto al número de oficios entregados.</t>
  </si>
  <si>
    <t xml:space="preserve">C1A8. Compartiendo esfuerzos y otras </t>
  </si>
  <si>
    <t xml:space="preserve">Porcentaje de material </t>
  </si>
  <si>
    <t>Cuantifica el material que se autorizó en relacion al número de material que se solicito</t>
  </si>
  <si>
    <t>(Número de material solicitaso/número de material autorizado) x 100</t>
  </si>
  <si>
    <t>C1A9.Segunda semana de salud</t>
  </si>
  <si>
    <t xml:space="preserve">Cuantifica las solicitudes entregadas a relación al número de solicitudes solicitadas </t>
  </si>
  <si>
    <t>(Número de solicitudes entregadas/número de solicitudes solicitadas) x 100</t>
  </si>
  <si>
    <t>C1A10. Día mundial de la lucha contra el bullying</t>
  </si>
  <si>
    <t>Cuantifica las conferencias realizadas en relación al número de conferencias que se programaron</t>
  </si>
  <si>
    <t>C1A11. Día mundial sin tabaco</t>
  </si>
  <si>
    <t>Porcentaje de reallys</t>
  </si>
  <si>
    <t>Cuantifica los reallys realizados en relacion al número de reallys que se programarón</t>
  </si>
  <si>
    <t>(Número de reallys realizados/número de reallys programados) x100</t>
  </si>
  <si>
    <t xml:space="preserve">C1A12. Día mundial contra el trabajo infantil </t>
  </si>
  <si>
    <t xml:space="preserve">C1A13. Campamento, convivencia y buen trato </t>
  </si>
  <si>
    <t>Cuantifica las campañas que son impartidas a la población en referencia al número de campañas que se programarón</t>
  </si>
  <si>
    <t xml:space="preserve">C1A14. Abuso sexual infantil </t>
  </si>
  <si>
    <t xml:space="preserve">Porcentaje de campañas impartidas </t>
  </si>
  <si>
    <t>Cuantifica las campañas que son impartidas a la población en referencia al número de campañas que se programaron.</t>
  </si>
  <si>
    <t>(Número de solicitudes entregados/número de solicitudes solicitado) x100</t>
  </si>
  <si>
    <t>C1A15. Día mundial contra la trata de personas</t>
  </si>
  <si>
    <t xml:space="preserve">Cuantifica las campañas que son impartidas a la población en referencia al número de campañas que se programarón </t>
  </si>
  <si>
    <t xml:space="preserve">C1A16. Prevención del suicidio </t>
  </si>
  <si>
    <t xml:space="preserve">Cuantifica las campañas que son impartidas a la población en referencia al número de campañas que se programaron. </t>
  </si>
  <si>
    <t>(Número de talleres realizados/número de talleres programados) x100</t>
  </si>
  <si>
    <t xml:space="preserve">C1A17. Semana Nacional de Salud del Adolescente </t>
  </si>
  <si>
    <t>Cuantificar las campañas que son impartidas a la población en referencia al número de campañas que se programaron.</t>
  </si>
  <si>
    <t>(Número de oficios entregados/número de oficios autorizados) x 100</t>
  </si>
  <si>
    <t>C1A18. Semana Estatal de Prevención de Adicciones.</t>
  </si>
  <si>
    <t>C1A19. Semana Nacional del Buen Trato</t>
  </si>
  <si>
    <t xml:space="preserve">Cuantificar las campañas que son impartidas a la población en referencia al número de campañas que se programaron. </t>
  </si>
  <si>
    <t>(Número de solicitudes entregadas/número de solicitudes autorizadas ) x 100</t>
  </si>
  <si>
    <t>C1A20. Difusión sobre Nuevas Masculinidades.</t>
  </si>
  <si>
    <t>(Número de talleres realizados/número de talleres programados) x 100</t>
  </si>
  <si>
    <t>C1A21. Día Mundial contra el Cáncer de Mama</t>
  </si>
  <si>
    <t>Cuantificar  las capacitaciones a las que se asisten con respecto al número de capacitaciones programadas</t>
  </si>
  <si>
    <t>(Número de capacitaciones asistidas/número de capacitaciones programadas) x100</t>
  </si>
  <si>
    <t>C2A1. Club Salud del Niño</t>
  </si>
  <si>
    <t>Porcentaje de talleres impartidos</t>
  </si>
  <si>
    <t>Cuantificar los talleres que son impartidos a la población para Club Salud del Niño en referencia al número de talleres que se programaron</t>
  </si>
  <si>
    <t xml:space="preserve">(Número de oficios entregados/número de oficios autorizados) x 100 </t>
  </si>
  <si>
    <t>C2A2. La Neta del Alcohol y algo más</t>
  </si>
  <si>
    <t xml:space="preserve">Cuantificar los talleres que son impartidos a la población La Neta del Alcohol y algo más en referencia al número de talleres que se programaron. </t>
  </si>
  <si>
    <t>C2A3. La Neta de las Drogas y algo más</t>
  </si>
  <si>
    <t>Cuantificar los talleres que son impartidos a la población La Neta de las Drogas y algo más, en referencia al número de talleres que se programaron.</t>
  </si>
  <si>
    <t>C2A4. La Neta del Tabaco</t>
  </si>
  <si>
    <t>Cuantificar los talleres que son impartidos a la población La Neta del Tabaco en referencia al número de talleres que se programaron</t>
  </si>
  <si>
    <t>(Número de capacitaciones asistidas/número de capacitaciones programadas) x 100</t>
  </si>
  <si>
    <t xml:space="preserve">C2A5. Creando mi Mundo de Protección  </t>
  </si>
  <si>
    <t>Cuantificar los talleres que son impartidos Creando Mi Mundo de protección en referencia al número de talleres que se programaron</t>
  </si>
  <si>
    <t>(Número de talleres impartidos/número de talleres programados) x 100</t>
  </si>
  <si>
    <t xml:space="preserve">C2A6. Elijo Mi Vida sin Drogas  </t>
  </si>
  <si>
    <t>Cuantificar los talleres que son impartidos a la población Elijo Mi Vida sin Drogas en referencia al número de talleres que se programaron</t>
  </si>
  <si>
    <t xml:space="preserve">C2A7. Habilidades para al Vida </t>
  </si>
  <si>
    <t>Cuantifica los talleres que son impartidos a la población Habilidades para la Vida en referencia al número dentalleres que se programaron</t>
  </si>
  <si>
    <t>C2A8. Cuido mi Cuerpo y Ejerzo mis Derechos</t>
  </si>
  <si>
    <t>Cuantifica los talleres que son impartidos Cudi Mi Cuerpo y Ejerzo mis Derechos en referencia al número de talleres que se programaron</t>
  </si>
  <si>
    <t xml:space="preserve">C2A9. Prevención del Suicidio </t>
  </si>
  <si>
    <t>Cuantificar los talleres que son impartidos Prevención del Suicidio en referencia al número de talleres que se programaron</t>
  </si>
  <si>
    <t>C2A10. Despensa de los Buenos Tratos</t>
  </si>
  <si>
    <t>Cuantificar los talleres que son impartidos Despensa de los Buenos Tratos en referencia al número de talleres que se programaron</t>
  </si>
  <si>
    <t xml:space="preserve">C2A11. Crianza Humanizada </t>
  </si>
  <si>
    <t>Cuantificar los talleres que son impartidos Crianza Humanizada en referencia al número de talleres que se programaron</t>
  </si>
  <si>
    <t>C2A12. Acoso Escolar</t>
  </si>
  <si>
    <t>Cuantificar los talleres que son impartidos Acoso Escolar en referencia al número de talleres programados</t>
  </si>
  <si>
    <t>C2A13. Violencia en Niñas y Niños</t>
  </si>
  <si>
    <t>Cuantificar los talleres que son impartidos a la población para Prevención de Violencia en Niñas y Niños en referencia al número de talleres que se programaron</t>
  </si>
  <si>
    <t>C2A14. Prevención de la Violencia entre Iguales</t>
  </si>
  <si>
    <t>Cuantificar los talleres que son impartidos a la población para Prevención de la Violencia entre Iguales en referencia al número de talleres que se programaron</t>
  </si>
  <si>
    <t>C2A15. Alternativas para Prevenir el Embarazo</t>
  </si>
  <si>
    <t>Cuantificar los talleres que son impartidos a la población sobre Alternativas para Prevenir el Embarazo en relación al número de talleres que se programaron</t>
  </si>
  <si>
    <t>C2A16. Propuestas para Prevenir el Embarazo</t>
  </si>
  <si>
    <t>Cuantificar los talleres que son impartidos a la población para Propuestas para Prevenir el Embarazo en relación al número de talleres que se programaron</t>
  </si>
  <si>
    <t>C2A17. Prevención del Adulto Mayor</t>
  </si>
  <si>
    <t>Cuantificar los talleres que son impartidos a la población para Prevención y cuidado del Adulto Mayor en relacion al número de talleres que se programaron</t>
  </si>
  <si>
    <t>(Número de talleres impartidos/número talleres programados) x 100</t>
  </si>
  <si>
    <t>C2A18. Estilos de Vida Saludable</t>
  </si>
  <si>
    <t>Cuantificar los talleres que son impartidos a la población sobre Estilos de Vida Saludable en referencia al número de talleres que fueron programados</t>
  </si>
  <si>
    <t>C2A19. Salud Mental</t>
  </si>
  <si>
    <t>Cuantificar los talleres que son impartidos a la población para prevención de Salud Mental en relación al número de talleres que se programaron</t>
  </si>
  <si>
    <t>C2A20. Participación Infantil y otros</t>
  </si>
  <si>
    <t>Cuantificar los talleres que son impartidos a al población sobre Participación Infantil y otros en relación al número de talleres que se programaron</t>
  </si>
  <si>
    <t>C2A21. Explitación Sexual, Comercial Infantil</t>
  </si>
  <si>
    <t>Cuantificar los talleres que son impartidos a la poblacción para Prevención de Explotación Sexual, Comercial Infantil en relación al número de talleres que se programaron</t>
  </si>
  <si>
    <t xml:space="preserve">C2A22. Quemaduras </t>
  </si>
  <si>
    <t>Cuantificar los talleres que son impartidos a la población sobre Quemaduras en base al número de talleres que se programaron</t>
  </si>
  <si>
    <t>(Número de talleres impartidos/número de tallerres programados) x 100</t>
  </si>
  <si>
    <t xml:space="preserve">C1. A1-A15. 1. Se han generado planeaciónes para el desarrollo de actividades </t>
  </si>
  <si>
    <t xml:space="preserve">Porcentaje de actividades </t>
  </si>
  <si>
    <t>Cuantificar las actividades de planeación para el desarrollo de actividades efectuadas en relación al número de actividades planeadas</t>
  </si>
  <si>
    <t>(Número de actividades planeadas/número de actividades realizadas) x 100</t>
  </si>
  <si>
    <t xml:space="preserve">C1. A1-A15. 2. Se llevó a cabo la entrega de oficios para la realización de las campañas </t>
  </si>
  <si>
    <t xml:space="preserve">Mide el porcentaje de oficios autorizados para la realización de las campañas con respecto al número de oficios entregados </t>
  </si>
  <si>
    <t>C1. A1-A15. 3. Se gestionó el material didáctico para realizar las campañas</t>
  </si>
  <si>
    <t>Porcentaje  campañas impartidas</t>
  </si>
  <si>
    <t>Cuantifica el material didáctico utilizado en las campañas en referencia al material utilizado</t>
  </si>
  <si>
    <t xml:space="preserve">C1. A1-A15. 4. Se gestionó el transporte para el traslado a las comunidades </t>
  </si>
  <si>
    <t xml:space="preserve">Cuantifica el recurso de las solicitudes efectuadas para gestión del transporte para la realización de campañas </t>
  </si>
  <si>
    <t>C1. A1-A15. 5. Se ha realizado diferentes campañas para contra restar los diferentes problemas sociales: Semana de Salud, Por un Corazón sin Adicciones, Levanta la Mano, Prevención del Abuso Sexual, Comparte tu Energia y Juventud, Violencia Contra las Mujeres, El Buen Trato, Compartiendo Esfuerzos, Segunda Semana de Salud, Día Mundial de la Lucha contra el Bullying, Día Mundial sin Tabaco, Día Mundial contra el Trabajo Infantil, Campamento " Comvivencia y Buen Trato", Abuso Sexual Infantil, Día Mundial contra la Trata de Personas, Prevención del suicidio, Semana Nacional de Salud de la Adolescencia, Semana Estatal de Prevención de Adicciones, Semana Naciónal del Buen Trato, Difusión sobre nuevas Masculinidades, Día Mundial contra el Cáncer de Mama.</t>
  </si>
  <si>
    <t>Cuantifica las campañas efectuadas e impartidas en relación al número de campañas que se programaron</t>
  </si>
  <si>
    <t>(Número de campañas programadas/número de campañas realizadas) x 100</t>
  </si>
  <si>
    <t xml:space="preserve">C2. A1-A21. 1. Se han generado planeaciones para el desarrollo de los talleres. </t>
  </si>
  <si>
    <t>Cuantifica las planeaciones para el desarrollo de los talleres que son impartidos a la población con respecto al número de talleres que se programaron</t>
  </si>
  <si>
    <t>(Número de talleres programados/número de talleres realizados) x 100</t>
  </si>
  <si>
    <t>C2. A1-A21. 2. Se llevó a cabo la entrega de oficios para la realización de los talleres.</t>
  </si>
  <si>
    <t>Cuantifica los talleres que son impartidos a la población en relación al número de oficios autorizados</t>
  </si>
  <si>
    <t>C2. A1-A21. 3. Se gestiono el material didáctico para realizar los talleres.</t>
  </si>
  <si>
    <t>Porcentaje  de talleres impartidos.</t>
  </si>
  <si>
    <t xml:space="preserve">Cuantifica los talleres que son impartidos a la población en relación a la gestión de material didáctico autorizado </t>
  </si>
  <si>
    <t>C2. A1-A21. 4. Se gestióno el transporte para el traslado a las comunidades</t>
  </si>
  <si>
    <t>Cuantifica los talleres que son impartodos a la población en relación al número de solicitudes entregadas</t>
  </si>
  <si>
    <t>(Número de solicitudes entregadas/número de solicitudes recibidas) x 100</t>
  </si>
  <si>
    <t xml:space="preserve">C2. A1-A21. 5. Se han realizado diferentes talleres para contrarestar los diferentes porblemas sociales: Club Salud del Niño, La Neta del Alcohol y algo más, La Neta de las Drogas y algo más, La Neta del Tabaco y algo más, Creando mi Mundo de Protección, Yo elijo mi Vida sin Drogas, Habilidades para la Vida, Cuido mi Cuerpo y ejerzo mis derechos, Prevención del suicidio, Despensa de los Buenso Tratos, Crianza Humanizada, Acoso Escolar, Violencia en Niñas y Niños, Prevención de la Violencia entre Iguales, Alternativas para prevenir el embarazo, Propuestas para prevenir el embarazo, Prevención del Adulto Mayor, Estilos de Vida Saludable, Salud Mental, Participación Infantil, Explotacion Sexual, Comercial Infantil y Quemaduras. </t>
  </si>
  <si>
    <t>Cuantifica los talleres que son impartodos a la población para prevención de riesgos psicosociales en referencia al número de talleres que se programaron</t>
  </si>
  <si>
    <t>Se contribuye a incrementar la resolución de conflictos  de orden familiar a través de la asesoría jurídica oportuna</t>
  </si>
  <si>
    <t>Porcentaje de conflictos de orden familiar resueltos</t>
  </si>
  <si>
    <t>Evalua el numero de conflictos presentados y cuantos de estos fueron resueltos</t>
  </si>
  <si>
    <t>(Numero de conflictos presentados/conflictos resueltos) X 100</t>
  </si>
  <si>
    <t>La población de Axtla de Terrazas reduce el alto índice de víctimas de delitos contra la familia, la libertad sexual, la seguridad sexual y el normal desarrollo psicosexual</t>
  </si>
  <si>
    <t>porcentaje de carpetas resueltas</t>
  </si>
  <si>
    <t>Mide el total de las denuncias presentadas, cuantas son resueltas</t>
  </si>
  <si>
    <t>(Numero de carpetas de investigacion resueltas/denuncias presentadas) X 100</t>
  </si>
  <si>
    <t>C1 Asesoría jurídica profesional y solución pacífica de conflictos brindada a la población</t>
  </si>
  <si>
    <t>porcentaje de conflictos solucionados</t>
  </si>
  <si>
    <t>Evalua cuantos conflictos de los atendidos se solucionaron</t>
  </si>
  <si>
    <t>C1 A1 Denuncias Presentadas</t>
  </si>
  <si>
    <t>porcentaje de denuncias</t>
  </si>
  <si>
    <t>Cuantifica el seguimiento de procesos en relacion al numero de denuncias presentadas</t>
  </si>
  <si>
    <t>(Numero de seguimiento de procesos/numero de denuncias presentadas) X 100</t>
  </si>
  <si>
    <t xml:space="preserve">C1 A2 Pláticas Realizadas </t>
  </si>
  <si>
    <t>porcentaje de platicas realizadas</t>
  </si>
  <si>
    <t>Mide el número de pláticas realizadas en referencia al número de pláticas programadas y solicitadas</t>
  </si>
  <si>
    <t>(Numero de platicas solicitadas/ numero de platicas realizadas)</t>
  </si>
  <si>
    <t>C1 A3 Dictámenes Psicológicos realizados</t>
  </si>
  <si>
    <t>porcentaje de dictámenes realizados</t>
  </si>
  <si>
    <t>Cuantifica los dictámenes psicológicos efectuados con respecto al número de solicitudes</t>
  </si>
  <si>
    <t>(Numero de dictamenes/numero de solicitudes) X 100</t>
  </si>
  <si>
    <t>C1 A4 Realización de Audiencias de Orden Familiar</t>
  </si>
  <si>
    <t>porcentaje de audiencias</t>
  </si>
  <si>
    <t>Mide el número de audiencias de orden familiar realizadas en relación al número de conflictos presentados.</t>
  </si>
  <si>
    <t>Numero de conflictos presentados/numero de audiencias realizadas X 100</t>
  </si>
  <si>
    <t>C1 A5 Realización de Convenios</t>
  </si>
  <si>
    <t>porcentaje de convenios</t>
  </si>
  <si>
    <t>Cuantifica los convenios realizados en relación con el número de audiencias presentadas.</t>
  </si>
  <si>
    <t>(Numero de audiencias realizadas/mumero de convenios realizados)x100</t>
  </si>
  <si>
    <t>C1 A6 Visitas Domiciliarias</t>
  </si>
  <si>
    <t>porcentaje de visitas realizadas</t>
  </si>
  <si>
    <t>Mide el número de visitas a los domicilios de las víctimas con respecto al número de visitas</t>
  </si>
  <si>
    <t>(Numero de visitas realizadas/numero de visitas solicitadas)x 100</t>
  </si>
  <si>
    <t>C1 A7 Sesiones Psicológicas</t>
  </si>
  <si>
    <t>porcentaje de sesiones realizadas</t>
  </si>
  <si>
    <t>Cuantifica las sesiones psicológicas otorgadas con respecto al número de usuarios que ingresan.</t>
  </si>
  <si>
    <t>Numero de sesiones realizadas/numero de usuarios ingresados X 100</t>
  </si>
  <si>
    <t>C1 A8 Realizar Conocimientos de Hechos</t>
  </si>
  <si>
    <t>porcentaje de conocimientos realizados</t>
  </si>
  <si>
    <t>Cuantifica los conocimientos de hechos efectuados con respecto al número de conocimientos que se solicitan.</t>
  </si>
  <si>
    <t>(Numero de conocimientos realizados/numero de conocimientos solicitados)x100</t>
  </si>
  <si>
    <t>C1 A9 Colaboraciones Interinstitucionales</t>
  </si>
  <si>
    <t>porcentaje de colaboraciones interinstitucionales</t>
  </si>
  <si>
    <t>Mide el número de colaboraciones interinstitucionales atendidas en comparación con el número de colaboraciones enviadas.</t>
  </si>
  <si>
    <t>(Numero de colaboraciones atendidas/numero de colaboraciones enviadas)x100</t>
  </si>
  <si>
    <t>Se contribuye a mejorar la calidad de vida de la población que se encuentra en condiciones de vulnerabilidad mediante apoyos y programas alimentarios</t>
  </si>
  <si>
    <t>Porcentaje de población vulnerable que mejoró su calidad de vida</t>
  </si>
  <si>
    <t>Mide el porcentaje de población vulnerable que mejoró su calidad de vida a través de los programas alimentarios</t>
  </si>
  <si>
    <t>(Total de población que mejoró su calidad de vida a través de los progras  alimentarios/Total de población vulnerable en el municipio)x100</t>
  </si>
  <si>
    <t>Las familias de bajos ingresos del Municipio de Axtla de Terrazas mejoran su seguridad alimentaria</t>
  </si>
  <si>
    <t>porcentaje de personas con inseguridad alimentaria atendidas</t>
  </si>
  <si>
    <t>Mide el porcentaje de personas en situación de desventaja que cuentan con algún programa alimentario</t>
  </si>
  <si>
    <t>(Personas en condición de inseguridad alimentaria atendidas/Personas en condición de inseguridad alimentaria no atendidas)x100</t>
  </si>
  <si>
    <t>C1 Desayunos escolares modalidad caliente y fría entregados</t>
  </si>
  <si>
    <t>Porcentaje de personas que reciben desayunos escolares modalidad caliente y fría</t>
  </si>
  <si>
    <t>Medir el porcentaje de beneficiarios que reciben desayunos escolares</t>
  </si>
  <si>
    <t>(Personas que reciben desayunos escolares/Personas programadas a recibir desayunos escolares)x100</t>
  </si>
  <si>
    <t>C2 Asistencia Alimentaria en los Primeros 1000 días de vida otorgada</t>
  </si>
  <si>
    <t>Porcentaje de infantes que reciben apoyo alimentario</t>
  </si>
  <si>
    <t>Medir el porcentaje de niñas y niños que reciben el apoyo alimentario</t>
  </si>
  <si>
    <t>(Menores que reciben apoyo alimentario/Menores programados a recibir apoyo alimentario)x100</t>
  </si>
  <si>
    <t>C3 Asistencia Alimentaria a Personas de Atenciónj Prioritaria recibida</t>
  </si>
  <si>
    <t>Porcentaje de personas que reciben despensas</t>
  </si>
  <si>
    <t>Medir porcentaje de personas que reciben despensas</t>
  </si>
  <si>
    <t>(Personas que reciben apoyo con despensas/personas programadas a recibir despensas)x100</t>
  </si>
  <si>
    <t>C4 Proyectos productivos supervisados</t>
  </si>
  <si>
    <t>Porcentaje de proyectos productivos supervisados</t>
  </si>
  <si>
    <t>Medir el porcentaje de proyectos productivos supervisados</t>
  </si>
  <si>
    <t>(Proyectos productivos supervisados/proyectos productivos programados)x100</t>
  </si>
  <si>
    <t>C5 Orientación alimentaria impartida</t>
  </si>
  <si>
    <t>Porcentaje de personas que reciben orientación alimentaria modalidad caliente y fría</t>
  </si>
  <si>
    <t>Medir el porcentaje de personas que reciben orientación alimentaria</t>
  </si>
  <si>
    <t>(Personas que reciben orientación alimentaria/personas programadas a recibir orientación alimentaria)x100</t>
  </si>
  <si>
    <t>C1 A1 Solicitud por parte de autoridades escolares</t>
  </si>
  <si>
    <t>Porcentaje de solicitudes respondidas</t>
  </si>
  <si>
    <t>Cuantifica el número de solicitudes respondidas a las autoridades escolares en relación al total de solicitudes que se reciben</t>
  </si>
  <si>
    <t>(Solicitudes recibidas/Solicitudes respondidas)x100</t>
  </si>
  <si>
    <t>C1 A2 Reunión para conformación de comités y firma de actas de acuerdos</t>
  </si>
  <si>
    <t>Porcentaje de reuniones realizadas para conformar comités</t>
  </si>
  <si>
    <t>Cuantifica las reuniones que se realizaron para conformar comités con respecto al número de reuniones programadas</t>
  </si>
  <si>
    <t>(Reuniones realizadas/Reuniones programadas a realizar)x100</t>
  </si>
  <si>
    <t>C1 A3 Levantamiento de Padrón</t>
  </si>
  <si>
    <t>Porcentaje de comunidades ingresadas en el padrón</t>
  </si>
  <si>
    <t>Cuantifica las comunidades que ingresaron al padrón con respecto al número de comunidades programadas</t>
  </si>
  <si>
    <t>(Comunidades ingresadas al padrón/Comunidades programadas a ingresar al padrón)x100</t>
  </si>
  <si>
    <t>C1 A4 Entrega de insumos a comunidades</t>
  </si>
  <si>
    <t>Porcentaje de comunidades a las que se les entregaron insumos</t>
  </si>
  <si>
    <t>Cuantifica las comunidades receptoras de insumos respecto al número de comunidades programadas</t>
  </si>
  <si>
    <t>(Comunidades a las que se les entregó insumos/Comunidades programadas para entregarles insumos)x100</t>
  </si>
  <si>
    <t>C1 A5 Supervisión a cada centro educativo</t>
  </si>
  <si>
    <t>Porcentaje de supervisiones</t>
  </si>
  <si>
    <t>Evalúa la supervisión realizada en cada centro educativo teniendo como referencia las supervisiones a realizar</t>
  </si>
  <si>
    <t>(Supervisiones realizads/Supervisiones programadas a realizar)x100</t>
  </si>
  <si>
    <t>C1 A6 Entrega de insumos perecederos para complementar menús</t>
  </si>
  <si>
    <t>Porcentaje de comunidades a las que se les entregaron insumos perecederos</t>
  </si>
  <si>
    <t>Cuantifica las comunidades a las que se les entregó insumos en relación al número de comunidades programadas a entregar</t>
  </si>
  <si>
    <t>(Comunidades a las que se les entregó insumos/Comunidades programas para entregarles insumos)x100</t>
  </si>
  <si>
    <t>C1 A7 Entrega de Archivo Comunitario</t>
  </si>
  <si>
    <t>Porcentaje de archivos entregados</t>
  </si>
  <si>
    <t>Mide el número de archivo comunitario entregado en relación al número de archivo programado</t>
  </si>
  <si>
    <t>(Número de archivos entregados/Número de archivos programados)x100</t>
  </si>
  <si>
    <t>C1A8 Asesoramiento y capacitacion para operar programa por parte de SMDIF a traves de reuniones regionales</t>
  </si>
  <si>
    <t>Porcentaje de Capacitaciones recibidas</t>
  </si>
  <si>
    <t>Evalua las capacitaciones regionales efectuadas con respecto al numero de capacitaciones a llevarse a cabo</t>
  </si>
  <si>
    <t>(numero de capacitaciones recibidas/numero de capacitaciones programadas a recibir)x100</t>
  </si>
  <si>
    <t>C2A1 solicitud por parte de autoridades ejidales</t>
  </si>
  <si>
    <t>porcentaje de solicitudesrespondidas</t>
  </si>
  <si>
    <t xml:space="preserve">Mide el numero de solicitudes que se respondieron a las autoridades ejidales respecto al numero de solicitudes que se recibieron </t>
  </si>
  <si>
    <t>(Solicitudes recibidas/Solicitudes Respondidas)*100</t>
  </si>
  <si>
    <t>C2A2 Reunion para conformacion de comites y firma de actas de acuerdo.</t>
  </si>
  <si>
    <t>Porcentaje de reuniones realizadas para conformar comites</t>
  </si>
  <si>
    <t>Cuantifica las reuniones que se realizaron para conformar comites con respecto al numero de reuniones programadas.</t>
  </si>
  <si>
    <t>(reuniones realizadas/reuniones programadas a realizar)x100</t>
  </si>
  <si>
    <t>C2A3 Levantamiento de padron de beneficiarios</t>
  </si>
  <si>
    <t>Porcentaje de personas ingresadas al padron</t>
  </si>
  <si>
    <t>cuantifica los beneficiarios que ingresaron al padron con respectoal numero de beneficiarios programados.</t>
  </si>
  <si>
    <t>(Comunidades ingresadas al padron/Comunidades programadas a ingresar al padron)x100</t>
  </si>
  <si>
    <t>C2A4 Entrega de despensas a beneficiarios</t>
  </si>
  <si>
    <t>porcentaje de despensas entregadas</t>
  </si>
  <si>
    <t>Cuantifica las despensas Entregadas a la poblacion beneficiada</t>
  </si>
  <si>
    <t>(Cantidad de despensas entregadas/Cantidad de despensas progrmadas a entregar)x100</t>
  </si>
  <si>
    <t>C2A5 Supervision a cada espacio alimentario</t>
  </si>
  <si>
    <t>Evalua la supervison realizada cada espacio alimentario teniendo como refrencia la supervisiones programadas</t>
  </si>
  <si>
    <t>(supervisiones realizadas/supervisiones programadas a realizar)x100</t>
  </si>
  <si>
    <t>C2A6 Entrega de archivo comunitario</t>
  </si>
  <si>
    <t>porcentaje de archivo entregados</t>
  </si>
  <si>
    <t>Mide el numero de archivo comunitario entregado en relacion al numero de archivo programado</t>
  </si>
  <si>
    <t>(Numero de archivos entregados/Numero de archivos programados entregar)x100</t>
  </si>
  <si>
    <t>C2A7 Asesoramiento y capacitacion para operar el programa por parte del SEDIF a traves de reuniones regionales</t>
  </si>
  <si>
    <t>C3A1 Recepcion de solicitudes y papeleria</t>
  </si>
  <si>
    <t>Mide el numero de solicitudes realizadas y respondidas para adquisicion de papeleria respecto al numero de solicitudes que se reciben.</t>
  </si>
  <si>
    <t>C3A2 Levantamiento de padron de beneficiarios</t>
  </si>
  <si>
    <t>Cuantifica los beneficiarios que ingresaron al padron con respecto al numero de beneficiarios programados</t>
  </si>
  <si>
    <t>(personas ingresadas al padron/ Personas programadas a ingresar al padron) x100</t>
  </si>
  <si>
    <t>C3A3 Entregas de despensas a beneficiarios</t>
  </si>
  <si>
    <t>(Numero de despensas entregadas/Numero de despensas programadas a entregar)*100</t>
  </si>
  <si>
    <t>C4A1 Gestion de proyectos nuevos</t>
  </si>
  <si>
    <t>Porcentaje de proyectos otorgados por SEDIF</t>
  </si>
  <si>
    <t>Evalua los proyectos otorgados en referencia a los proyectos que se solicitaron</t>
  </si>
  <si>
    <t>(Proyectos otorgados/proyectos solicitados)x100</t>
  </si>
  <si>
    <t>C4A2 Levantamiento de padron de beneficiarios</t>
  </si>
  <si>
    <t>Porcentaje de beneficiarios ingresados al padron de beneficiarios.</t>
  </si>
  <si>
    <t>C4A3 Supervision de proyectos</t>
  </si>
  <si>
    <t>Porcentaje de proyectos supervisados</t>
  </si>
  <si>
    <t xml:space="preserve">Evalua el total de proyectos a los cuales se les realizo supervision en refencia a los proyectos programados para la misma </t>
  </si>
  <si>
    <t>(proyectos supervisados/Proyectos Programados a supervisar)x100</t>
  </si>
  <si>
    <t>C5A1 Planeacion de actividades</t>
  </si>
  <si>
    <t>Porcentaje de planeaciones realizadas</t>
  </si>
  <si>
    <t>Cuantifica las actividades planeadas con respecto a las programadas a realizarse.</t>
  </si>
  <si>
    <t>(planeaciones realizadas/planeaciones programadas a realizar)/x100</t>
  </si>
  <si>
    <t>C5A2 Realizacion de material de apoyo para capacitaciones</t>
  </si>
  <si>
    <t>porcentaje de satisfaccion del material de apoyo</t>
  </si>
  <si>
    <t>Evalua la satisfaccion del material de apoyo para capacitacion en relacion al numero de encuestas realizadas y favorables</t>
  </si>
  <si>
    <t>(Total de encuestas realizadas/Encuesta con calificacion favorable al material de apoyo)x100</t>
  </si>
  <si>
    <t>C5A3 Imparticion de temas de Orientacion alimentaria</t>
  </si>
  <si>
    <t>Porcentaje personas que reciben orientacion alimentaria</t>
  </si>
  <si>
    <t>Evalua el grado de satisfaccion de las personas que reciben informacion y orientacion alimentaria en relacion con la poblacion objetico</t>
  </si>
  <si>
    <t>(Personas que reciben orientacion alimentaria y habitos alimentarios/ personas programadas a recibir orientacion alimentaria y habitos alimentarios)x100</t>
  </si>
  <si>
    <t>Se contribuye a incrementar los servicios de primer nivel de atención de Rehabiltación, aumentar las capacidades del paciente, mediante la Valoración y tratamiento interdisciplinario, brindar una mejoria al estado fisico y reincorporar pacientes a su vida biopsicosocial, y como finalidad su rehabilitacion Integral</t>
  </si>
  <si>
    <t>porcentaje de personas atendidas</t>
  </si>
  <si>
    <t>evalua el porcentaje de productividad en el periodo con respecto al porcentaje de productividad del periodo anterior</t>
  </si>
  <si>
    <t>(porcentaje de productividad en el ejercicio 2020./ porcentaje de indice productividad en el 2021)*100</t>
  </si>
  <si>
    <t>los niños de 3 años de edad hasta personas adultas de 85 años, presentan un menor porcentaje de discapacidad en el municipio de Axtla de Terrazas, s.l.p.</t>
  </si>
  <si>
    <t>porcentaje de poblacion atendida programada</t>
  </si>
  <si>
    <t>evalúa el porcentaje del índicie de discapacidad del ejercicio 2021 en relación al índice de discapacidad del ejercicio 2020</t>
  </si>
  <si>
    <t>(porcentaje de índice de discapaciad en ejercicio 2020/porcentaje de discapacidad del ejercico 2021)*100</t>
  </si>
  <si>
    <t>C1 imparticion de terapias fisicas, de Psicologia, de lenguaje realizadas.</t>
  </si>
  <si>
    <t>cuantifica las terapias efectuadas con respecto al numero de personas que son atendidas</t>
  </si>
  <si>
    <t>(número de terapias programadas en el perìodo 2020/ número de terapias impartidas 2021)*100</t>
  </si>
  <si>
    <t>C2. Pláticas de prevención realizadas</t>
  </si>
  <si>
    <t>porcentaje de pláticas impartidas</t>
  </si>
  <si>
    <t>mide el numero de platicasde prevención impartidas con respecto al número de pláticas programadas</t>
  </si>
  <si>
    <t>(número de páticas programadas en el período 2020/número de pláticas impartidas 2021)*100</t>
  </si>
  <si>
    <t>C3 visitas domiciliarias realizadas</t>
  </si>
  <si>
    <t>porcentaje de visitas domiciliarias solicitadas</t>
  </si>
  <si>
    <t>mide el número de visitas domiciliarias efectuadas con respecto al número de visitas programadas</t>
  </si>
  <si>
    <t>(numero de visitas domiciliarias impartidas2020/numero de visitas domiciliarias programas 2021)*100</t>
  </si>
  <si>
    <t>C4 traslados de pacientes realizados</t>
  </si>
  <si>
    <t>porcentaje de traslados programados</t>
  </si>
  <si>
    <t>cuantifica los traslados de pacientes que se realizaron con respecto al número de pacientes programados</t>
  </si>
  <si>
    <t>(número de traslados programados en el 2021/numero de traslados realizados en el 2020)*100</t>
  </si>
  <si>
    <t>C5 Gestion de apoyos realizados</t>
  </si>
  <si>
    <t>porcentaje de solicitudes aprobadas</t>
  </si>
  <si>
    <t>cuantifica las solicitudes de gestion aprobadas en relacion a las solicitudes generadas</t>
  </si>
  <si>
    <t>(nÚmero de solicitudes aprobadas/nÚmero de solicitudes generadas)*100</t>
  </si>
  <si>
    <t>C1A1 Rehabilitación Integral</t>
  </si>
  <si>
    <t xml:space="preserve">Porcentaje de cursos o diplomados solicitados </t>
  </si>
  <si>
    <t xml:space="preserve"> Mide el número de cursos y diplomados aprobados de Rehabilitación Integral con respecto al número de cursos y diplomados solicitados</t>
  </si>
  <si>
    <t>(Cursos o diplomados solicitados 2020/Cursos aprobados 2021 )*100</t>
  </si>
  <si>
    <t>C2A1 Escuela para Padres</t>
  </si>
  <si>
    <t>Cuantifica las terapias efectuadas de las solicitudes recibidas en relación al número de terapias programadas</t>
  </si>
  <si>
    <t>(Número de terapias programadas en el periodo 2020/Número de terapias impartidas 2021)*100</t>
  </si>
  <si>
    <t>C3A1 Corroborar el programa en casa</t>
  </si>
  <si>
    <t>Cuantifica las pláticas impartidas a la población atendida en relación al número de pláticas programadas</t>
  </si>
  <si>
    <t>(Número de pláticas  programadas en el periodo del 2020 / Número de pláticas impartidas 2021 ) *100</t>
  </si>
  <si>
    <t>C4A1 Apoyo y gestión de citas médicas</t>
  </si>
  <si>
    <t>Porcentaje de traslados atendidos</t>
  </si>
  <si>
    <t>Cuantifica traslados atendidos para seguimiento de citas médicas en referencia al total de citas médicas otorgadas</t>
  </si>
  <si>
    <t>(Número de visitas domiciliarias  impartidas en el periodo del 2020 / Número de visitas domiciliarias programadas 2021 ) *100</t>
  </si>
  <si>
    <t>C4A2 Consulta y valoración con especialistas</t>
  </si>
  <si>
    <t>Porcentaje de citas atendidas</t>
  </si>
  <si>
    <t>Cuantifica consultas médicas efectuadas en relación al total de solicitudes recibidas</t>
  </si>
  <si>
    <t>(Número de traslados programados en el 2020/ Número de traslados realizados 2021 )*100</t>
  </si>
  <si>
    <t>C5A1 Mantenimiento general de la Unidad de Rehabilitación y parque vehicular</t>
  </si>
  <si>
    <t xml:space="preserve">Cuantifica el número de solicitudes atendidas </t>
  </si>
  <si>
    <t>Número de solicitudes atendidas/ Número de solicitudes programadas)*100</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</si>
</sst>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8" formatCode="&quot;$&quot;#,##0.00;[Red]\-&quot;$&quot;#,##0.00"/>
    <numFmt numFmtId="44" formatCode="_-&quot;$&quot;* #,##0.00_-;\-&quot;$&quot;* #,##0.00_-;_-&quot;$&quot;* &quot;-&quot;??_-;_-@_-"/>
    <numFmt numFmtId="43" formatCode="_-* #,##0.00_-;\-* #,##0.00_-;_-* &quot;-&quot;??_-;_-@_-"/>
  </numFmts>
  <fonts count="8"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sz val="9"/>
      <name val="Arial"/>
      <family val="2"/>
    </font>
    <font>
      <sz val="11"/>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3" fontId="4" fillId="0" borderId="0" applyFont="0" applyFill="0" applyBorder="0" applyAlignment="0" applyProtection="0"/>
    <xf numFmtId="44" fontId="4" fillId="0" borderId="0" applyFont="0" applyFill="0" applyBorder="0" applyAlignment="0" applyProtection="0"/>
    <xf numFmtId="9" fontId="4" fillId="0" borderId="0" applyFont="0" applyFill="0" applyBorder="0" applyAlignment="0" applyProtection="0"/>
  </cellStyleXfs>
  <cellXfs count="61">
    <xf numFmtId="0" fontId="0" fillId="0" borderId="0" xfId="0"/>
    <xf numFmtId="0" fontId="3" fillId="4" borderId="1" xfId="0" applyFont="1" applyFill="1" applyBorder="1" applyAlignment="1">
      <alignment horizontal="center" wrapText="1"/>
    </xf>
    <xf numFmtId="14" fontId="0" fillId="0" borderId="0" xfId="0" applyNumberFormat="1"/>
    <xf numFmtId="0" fontId="0" fillId="3" borderId="0" xfId="0" applyFill="1"/>
    <xf numFmtId="10" fontId="0" fillId="0" borderId="0" xfId="0" applyNumberFormat="1"/>
    <xf numFmtId="0" fontId="5" fillId="0" borderId="0" xfId="0" applyFont="1" applyAlignment="1" applyProtection="1">
      <alignment wrapText="1"/>
    </xf>
    <xf numFmtId="10" fontId="5" fillId="3" borderId="0" xfId="0" applyNumberFormat="1" applyFont="1" applyFill="1" applyAlignment="1" applyProtection="1">
      <alignment horizontal="right"/>
    </xf>
    <xf numFmtId="9" fontId="5" fillId="3" borderId="0" xfId="3" applyFont="1" applyFill="1" applyAlignment="1" applyProtection="1">
      <alignment horizontal="right"/>
    </xf>
    <xf numFmtId="9" fontId="5" fillId="3" borderId="0" xfId="0" applyNumberFormat="1" applyFont="1" applyFill="1" applyAlignment="1" applyProtection="1">
      <alignment horizontal="right"/>
    </xf>
    <xf numFmtId="0" fontId="0" fillId="0" borderId="0" xfId="0" applyAlignment="1"/>
    <xf numFmtId="0" fontId="0" fillId="3" borderId="0" xfId="0" applyFill="1" applyAlignment="1"/>
    <xf numFmtId="0" fontId="0" fillId="3" borderId="0" xfId="0" applyNumberFormat="1" applyFill="1"/>
    <xf numFmtId="9" fontId="0" fillId="0" borderId="0" xfId="0" applyNumberFormat="1"/>
    <xf numFmtId="9" fontId="0" fillId="0" borderId="0" xfId="3" applyFont="1"/>
    <xf numFmtId="0" fontId="0" fillId="3" borderId="0" xfId="0" applyFill="1" applyBorder="1"/>
    <xf numFmtId="2" fontId="0" fillId="3" borderId="0" xfId="3" applyNumberFormat="1" applyFont="1" applyFill="1" applyAlignment="1">
      <alignment horizontal="right" vertical="center"/>
    </xf>
    <xf numFmtId="1" fontId="0" fillId="3" borderId="0" xfId="3" applyNumberFormat="1" applyFont="1" applyFill="1" applyAlignment="1">
      <alignment horizontal="right" vertical="center"/>
    </xf>
    <xf numFmtId="9" fontId="0" fillId="3" borderId="0" xfId="3" applyFont="1" applyFill="1" applyAlignment="1">
      <alignment horizontal="right" vertical="center"/>
    </xf>
    <xf numFmtId="9" fontId="0" fillId="3" borderId="0" xfId="0" applyNumberFormat="1" applyFill="1" applyAlignment="1">
      <alignment horizontal="right" vertical="center"/>
    </xf>
    <xf numFmtId="9" fontId="0" fillId="3" borderId="0" xfId="0" applyNumberFormat="1" applyFill="1" applyAlignment="1">
      <alignment horizontal="right"/>
    </xf>
    <xf numFmtId="0" fontId="0" fillId="0" borderId="0" xfId="3" applyNumberFormat="1" applyFont="1"/>
    <xf numFmtId="0" fontId="6" fillId="0" borderId="0" xfId="0" applyFont="1" applyAlignment="1">
      <alignment horizontal="right" vertical="center"/>
    </xf>
    <xf numFmtId="0" fontId="0" fillId="0" borderId="0" xfId="0" applyNumberFormat="1"/>
    <xf numFmtId="8" fontId="0" fillId="0" borderId="0" xfId="2" applyNumberFormat="1" applyFont="1" applyAlignment="1" applyProtection="1">
      <alignment horizontal="right" vertical="center"/>
    </xf>
    <xf numFmtId="0" fontId="0" fillId="0" borderId="0" xfId="0" applyNumberFormat="1" applyAlignment="1" applyProtection="1">
      <alignment horizontal="right" vertical="center"/>
    </xf>
    <xf numFmtId="9" fontId="0" fillId="0" borderId="0" xfId="0" applyNumberFormat="1" applyAlignment="1" applyProtection="1">
      <alignment horizontal="right" vertical="center"/>
    </xf>
    <xf numFmtId="10" fontId="0" fillId="0" borderId="0" xfId="0" applyNumberFormat="1" applyAlignment="1" applyProtection="1">
      <alignment horizontal="right" vertical="center"/>
    </xf>
    <xf numFmtId="0" fontId="0" fillId="0" borderId="0" xfId="0" applyFont="1" applyAlignment="1">
      <alignment horizontal="right" vertical="center" wrapText="1"/>
    </xf>
    <xf numFmtId="0" fontId="0" fillId="3" borderId="0" xfId="0" applyFont="1" applyFill="1" applyAlignment="1">
      <alignment horizontal="right" vertical="center" wrapText="1"/>
    </xf>
    <xf numFmtId="0" fontId="0" fillId="0" borderId="0" xfId="0" applyFont="1" applyAlignment="1">
      <alignment horizontal="right" vertical="center"/>
    </xf>
    <xf numFmtId="0" fontId="0" fillId="0" borderId="0" xfId="3" applyNumberFormat="1" applyFont="1" applyAlignment="1"/>
    <xf numFmtId="0" fontId="0" fillId="0" borderId="0" xfId="3" applyNumberFormat="1" applyFont="1" applyAlignment="1">
      <alignment wrapText="1"/>
    </xf>
    <xf numFmtId="0" fontId="0" fillId="3" borderId="0" xfId="0" applyFont="1" applyFill="1" applyBorder="1" applyAlignment="1">
      <alignment horizontal="right" vertical="center"/>
    </xf>
    <xf numFmtId="0" fontId="7" fillId="0" borderId="0" xfId="0" applyFont="1" applyAlignment="1">
      <alignment horizontal="right" vertical="center"/>
    </xf>
    <xf numFmtId="9" fontId="0" fillId="0" borderId="0" xfId="0" applyNumberFormat="1" applyProtection="1"/>
    <xf numFmtId="9" fontId="0" fillId="0" borderId="0" xfId="3" applyNumberFormat="1" applyFont="1" applyProtection="1"/>
    <xf numFmtId="0" fontId="0" fillId="0" borderId="0" xfId="0" applyFont="1" applyAlignment="1" applyProtection="1">
      <alignment vertical="top"/>
    </xf>
    <xf numFmtId="0" fontId="0" fillId="0" borderId="0" xfId="0" applyFont="1" applyProtection="1"/>
    <xf numFmtId="9" fontId="0" fillId="0" borderId="0" xfId="0" applyNumberFormat="1" applyFont="1" applyProtection="1"/>
    <xf numFmtId="9" fontId="0" fillId="3" borderId="0" xfId="0" applyNumberFormat="1" applyFill="1"/>
    <xf numFmtId="2" fontId="0" fillId="3" borderId="0" xfId="0" applyNumberFormat="1" applyFill="1"/>
    <xf numFmtId="2" fontId="0" fillId="0" borderId="0" xfId="0" applyNumberFormat="1"/>
    <xf numFmtId="0" fontId="0" fillId="3" borderId="0" xfId="0" applyFont="1" applyFill="1" applyBorder="1" applyAlignment="1">
      <alignment horizontal="right" wrapText="1"/>
    </xf>
    <xf numFmtId="0" fontId="0" fillId="3" borderId="0" xfId="0" applyFont="1" applyFill="1" applyBorder="1" applyAlignment="1">
      <alignment horizontal="right" vertical="top" wrapText="1"/>
    </xf>
    <xf numFmtId="0" fontId="0" fillId="0" borderId="0" xfId="1" applyNumberFormat="1" applyFont="1" applyAlignment="1" applyProtection="1">
      <alignment horizontal="right" vertical="top" wrapText="1"/>
    </xf>
    <xf numFmtId="0" fontId="0" fillId="0" borderId="0" xfId="0" applyFont="1" applyAlignment="1" applyProtection="1">
      <alignment horizontal="right" vertical="top" wrapText="1"/>
    </xf>
    <xf numFmtId="9" fontId="6" fillId="3" borderId="0" xfId="3" applyFont="1" applyFill="1" applyBorder="1" applyAlignment="1">
      <alignment horizontal="right" vertical="center" wrapText="1"/>
    </xf>
    <xf numFmtId="10" fontId="6" fillId="3" borderId="0" xfId="3" applyNumberFormat="1" applyFont="1" applyFill="1" applyBorder="1" applyAlignment="1">
      <alignment horizontal="right" vertical="center" wrapText="1"/>
    </xf>
    <xf numFmtId="9" fontId="1" fillId="3" borderId="0" xfId="3" applyFont="1" applyFill="1" applyBorder="1" applyAlignment="1">
      <alignment horizontal="right" vertical="center" wrapText="1"/>
    </xf>
    <xf numFmtId="10" fontId="1" fillId="3" borderId="0" xfId="3" applyNumberFormat="1" applyFont="1" applyFill="1" applyBorder="1" applyAlignment="1">
      <alignment horizontal="right" vertical="center" wrapText="1"/>
    </xf>
    <xf numFmtId="9" fontId="1" fillId="3" borderId="0" xfId="0" applyNumberFormat="1" applyFont="1" applyFill="1" applyAlignment="1" applyProtection="1">
      <alignment horizontal="right" vertical="top"/>
    </xf>
    <xf numFmtId="2" fontId="1" fillId="3" borderId="0" xfId="0" applyNumberFormat="1" applyFont="1" applyFill="1" applyAlignment="1" applyProtection="1">
      <alignment horizontal="right" vertical="top"/>
    </xf>
    <xf numFmtId="10" fontId="1" fillId="3" borderId="0" xfId="0" applyNumberFormat="1" applyFont="1" applyFill="1" applyAlignment="1" applyProtection="1">
      <alignment horizontal="right" vertical="top"/>
    </xf>
    <xf numFmtId="2" fontId="1" fillId="3" borderId="0" xfId="0" applyNumberFormat="1" applyFont="1" applyFill="1" applyAlignment="1" applyProtection="1">
      <alignment horizontal="right" vertical="center"/>
    </xf>
    <xf numFmtId="2" fontId="0" fillId="3" borderId="0" xfId="0" applyNumberFormat="1" applyFill="1" applyAlignment="1">
      <alignment horizontal="right"/>
    </xf>
    <xf numFmtId="0" fontId="0" fillId="3" borderId="0" xfId="0" applyNumberFormat="1" applyFill="1" applyAlignment="1">
      <alignment horizontal="right"/>
    </xf>
    <xf numFmtId="0" fontId="0" fillId="3" borderId="0" xfId="0" applyFill="1" applyAlignment="1">
      <alignment horizontal="right"/>
    </xf>
    <xf numFmtId="10" fontId="0" fillId="3" borderId="0" xfId="0" applyNumberFormat="1" applyFill="1" applyAlignment="1">
      <alignment horizontal="right"/>
    </xf>
    <xf numFmtId="0" fontId="2" fillId="2" borderId="1" xfId="0" applyFont="1" applyFill="1" applyBorder="1" applyAlignment="1">
      <alignment horizontal="center"/>
    </xf>
    <xf numFmtId="0" fontId="0" fillId="0" borderId="0" xfId="0"/>
    <xf numFmtId="0" fontId="3" fillId="4" borderId="1" xfId="0" applyFont="1" applyFill="1" applyBorder="1"/>
  </cellXfs>
  <cellStyles count="4">
    <cellStyle name="Millares" xfId="1" builtinId="3"/>
    <cellStyle name="Moneda" xfId="2" builtinId="4"/>
    <cellStyle name="Normal" xfId="0" builtinId="0"/>
    <cellStyle name="Porcentaj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53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5703125"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58" t="s">
        <v>1</v>
      </c>
      <c r="B2" s="59"/>
      <c r="C2" s="59"/>
      <c r="D2" s="58" t="s">
        <v>2</v>
      </c>
      <c r="E2" s="59"/>
      <c r="F2" s="59"/>
      <c r="G2" s="58" t="s">
        <v>3</v>
      </c>
      <c r="H2" s="59"/>
      <c r="I2" s="59"/>
    </row>
    <row r="3" spans="1:20" x14ac:dyDescent="0.25">
      <c r="A3" s="60" t="s">
        <v>4</v>
      </c>
      <c r="B3" s="59"/>
      <c r="C3" s="59"/>
      <c r="D3" s="60" t="s">
        <v>5</v>
      </c>
      <c r="E3" s="59"/>
      <c r="F3" s="59"/>
      <c r="G3" s="60" t="s">
        <v>6</v>
      </c>
      <c r="H3" s="59"/>
      <c r="I3" s="59"/>
    </row>
    <row r="4" spans="1:20"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58" t="s">
        <v>33</v>
      </c>
      <c r="B6" s="59"/>
      <c r="C6" s="59"/>
      <c r="D6" s="59"/>
      <c r="E6" s="59"/>
      <c r="F6" s="59"/>
      <c r="G6" s="59"/>
      <c r="H6" s="59"/>
      <c r="I6" s="59"/>
      <c r="J6" s="59"/>
      <c r="K6" s="59"/>
      <c r="L6" s="59"/>
      <c r="M6" s="59"/>
      <c r="N6" s="59"/>
      <c r="O6" s="59"/>
      <c r="P6" s="59"/>
      <c r="Q6" s="59"/>
      <c r="R6" s="59"/>
      <c r="S6" s="59"/>
      <c r="T6" s="59"/>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25">
      <c r="A8">
        <v>2021</v>
      </c>
      <c r="B8" s="2">
        <v>44348</v>
      </c>
      <c r="C8" s="2">
        <v>44377</v>
      </c>
      <c r="D8" t="s">
        <v>56</v>
      </c>
      <c r="E8" t="s">
        <v>57</v>
      </c>
      <c r="F8" t="s">
        <v>58</v>
      </c>
      <c r="G8" t="s">
        <v>59</v>
      </c>
      <c r="H8" t="s">
        <v>60</v>
      </c>
      <c r="I8" t="s">
        <v>61</v>
      </c>
      <c r="J8" t="s">
        <v>62</v>
      </c>
      <c r="K8">
        <v>0</v>
      </c>
      <c r="L8">
        <v>100</v>
      </c>
      <c r="M8">
        <v>1</v>
      </c>
      <c r="N8">
        <v>0</v>
      </c>
      <c r="O8" t="s">
        <v>54</v>
      </c>
      <c r="P8" t="s">
        <v>63</v>
      </c>
      <c r="Q8" s="3" t="s">
        <v>64</v>
      </c>
      <c r="R8" s="2">
        <v>44418</v>
      </c>
      <c r="S8" s="2">
        <v>44387</v>
      </c>
      <c r="T8" t="s">
        <v>65</v>
      </c>
    </row>
    <row r="9" spans="1:20" x14ac:dyDescent="0.25">
      <c r="A9">
        <v>2021</v>
      </c>
      <c r="B9" s="2">
        <v>44348</v>
      </c>
      <c r="C9" s="2">
        <v>44377</v>
      </c>
      <c r="D9" t="s">
        <v>56</v>
      </c>
      <c r="E9" t="s">
        <v>66</v>
      </c>
      <c r="F9" t="s">
        <v>67</v>
      </c>
      <c r="G9" t="s">
        <v>68</v>
      </c>
      <c r="H9" t="s">
        <v>69</v>
      </c>
      <c r="I9" t="s">
        <v>61</v>
      </c>
      <c r="J9" t="s">
        <v>62</v>
      </c>
      <c r="K9">
        <v>0</v>
      </c>
      <c r="L9">
        <v>100</v>
      </c>
      <c r="M9">
        <v>1</v>
      </c>
      <c r="N9">
        <v>0</v>
      </c>
      <c r="O9" t="s">
        <v>54</v>
      </c>
      <c r="P9" t="s">
        <v>63</v>
      </c>
      <c r="Q9" s="3" t="s">
        <v>64</v>
      </c>
      <c r="R9" s="2">
        <v>44418</v>
      </c>
      <c r="S9" s="2">
        <v>44387</v>
      </c>
      <c r="T9" t="s">
        <v>65</v>
      </c>
    </row>
    <row r="10" spans="1:20" x14ac:dyDescent="0.25">
      <c r="A10">
        <v>2021</v>
      </c>
      <c r="B10" s="2">
        <v>44348</v>
      </c>
      <c r="C10" s="2">
        <v>44377</v>
      </c>
      <c r="D10" t="s">
        <v>56</v>
      </c>
      <c r="E10" t="s">
        <v>70</v>
      </c>
      <c r="F10" t="s">
        <v>67</v>
      </c>
      <c r="G10" t="s">
        <v>71</v>
      </c>
      <c r="H10" t="s">
        <v>72</v>
      </c>
      <c r="I10" t="s">
        <v>61</v>
      </c>
      <c r="J10" t="s">
        <v>73</v>
      </c>
      <c r="K10">
        <v>0</v>
      </c>
      <c r="L10">
        <v>100</v>
      </c>
      <c r="M10">
        <v>0</v>
      </c>
      <c r="N10">
        <v>0</v>
      </c>
      <c r="O10" t="s">
        <v>54</v>
      </c>
      <c r="P10" t="s">
        <v>63</v>
      </c>
      <c r="Q10" s="3" t="s">
        <v>64</v>
      </c>
      <c r="R10" s="2">
        <v>44418</v>
      </c>
      <c r="S10" s="2">
        <v>44387</v>
      </c>
      <c r="T10" t="s">
        <v>65</v>
      </c>
    </row>
    <row r="11" spans="1:20" x14ac:dyDescent="0.25">
      <c r="A11">
        <v>2021</v>
      </c>
      <c r="B11" s="2">
        <v>44348</v>
      </c>
      <c r="C11" s="2">
        <v>44377</v>
      </c>
      <c r="D11" t="s">
        <v>56</v>
      </c>
      <c r="E11" t="s">
        <v>74</v>
      </c>
      <c r="F11" t="s">
        <v>58</v>
      </c>
      <c r="G11" t="s">
        <v>75</v>
      </c>
      <c r="H11" t="s">
        <v>76</v>
      </c>
      <c r="I11" t="s">
        <v>61</v>
      </c>
      <c r="J11" t="s">
        <v>77</v>
      </c>
      <c r="K11">
        <v>0</v>
      </c>
      <c r="L11">
        <v>100</v>
      </c>
      <c r="M11">
        <v>1</v>
      </c>
      <c r="N11">
        <v>1</v>
      </c>
      <c r="O11" t="s">
        <v>54</v>
      </c>
      <c r="P11" t="s">
        <v>63</v>
      </c>
      <c r="Q11" s="3" t="s">
        <v>64</v>
      </c>
      <c r="R11" s="2">
        <v>44418</v>
      </c>
      <c r="S11" s="2">
        <v>44387</v>
      </c>
      <c r="T11" t="s">
        <v>65</v>
      </c>
    </row>
    <row r="12" spans="1:20" x14ac:dyDescent="0.25">
      <c r="A12">
        <v>2021</v>
      </c>
      <c r="B12" s="2">
        <v>44348</v>
      </c>
      <c r="C12" s="2">
        <v>44377</v>
      </c>
      <c r="D12" t="s">
        <v>56</v>
      </c>
      <c r="E12" t="s">
        <v>78</v>
      </c>
      <c r="F12" t="s">
        <v>67</v>
      </c>
      <c r="G12" t="s">
        <v>79</v>
      </c>
      <c r="H12" t="s">
        <v>80</v>
      </c>
      <c r="I12" t="s">
        <v>61</v>
      </c>
      <c r="J12" t="s">
        <v>77</v>
      </c>
      <c r="K12">
        <v>0</v>
      </c>
      <c r="L12">
        <v>100</v>
      </c>
      <c r="M12">
        <v>1</v>
      </c>
      <c r="N12">
        <v>0</v>
      </c>
      <c r="O12" t="s">
        <v>54</v>
      </c>
      <c r="P12" t="s">
        <v>63</v>
      </c>
      <c r="Q12" s="3" t="s">
        <v>64</v>
      </c>
      <c r="R12" s="2">
        <v>44418</v>
      </c>
      <c r="S12" s="2">
        <v>44387</v>
      </c>
      <c r="T12" t="s">
        <v>65</v>
      </c>
    </row>
    <row r="13" spans="1:20" x14ac:dyDescent="0.25">
      <c r="A13">
        <v>2021</v>
      </c>
      <c r="B13" s="2">
        <v>44348</v>
      </c>
      <c r="C13" s="2">
        <v>44377</v>
      </c>
      <c r="D13" t="s">
        <v>56</v>
      </c>
      <c r="E13" t="s">
        <v>81</v>
      </c>
      <c r="F13" t="s">
        <v>58</v>
      </c>
      <c r="G13" t="s">
        <v>82</v>
      </c>
      <c r="H13" t="s">
        <v>83</v>
      </c>
      <c r="I13" t="s">
        <v>61</v>
      </c>
      <c r="J13" t="s">
        <v>77</v>
      </c>
      <c r="K13">
        <v>0</v>
      </c>
      <c r="L13">
        <v>100</v>
      </c>
      <c r="M13">
        <v>1</v>
      </c>
      <c r="N13">
        <v>1</v>
      </c>
      <c r="O13" t="s">
        <v>54</v>
      </c>
      <c r="P13" t="s">
        <v>84</v>
      </c>
      <c r="Q13" s="3" t="s">
        <v>64</v>
      </c>
      <c r="R13" s="2">
        <v>44418</v>
      </c>
      <c r="S13" s="2">
        <v>44387</v>
      </c>
      <c r="T13" t="s">
        <v>65</v>
      </c>
    </row>
    <row r="14" spans="1:20" x14ac:dyDescent="0.25">
      <c r="A14">
        <v>2021</v>
      </c>
      <c r="B14" s="2">
        <v>44348</v>
      </c>
      <c r="C14" s="2">
        <v>44377</v>
      </c>
      <c r="D14" t="s">
        <v>56</v>
      </c>
      <c r="E14" t="s">
        <v>85</v>
      </c>
      <c r="F14" t="s">
        <v>58</v>
      </c>
      <c r="G14" t="s">
        <v>86</v>
      </c>
      <c r="H14" t="s">
        <v>87</v>
      </c>
      <c r="I14" t="s">
        <v>61</v>
      </c>
      <c r="J14" t="s">
        <v>77</v>
      </c>
      <c r="K14">
        <v>0</v>
      </c>
      <c r="L14">
        <v>100</v>
      </c>
      <c r="M14">
        <v>32</v>
      </c>
      <c r="N14">
        <v>30</v>
      </c>
      <c r="O14" t="s">
        <v>54</v>
      </c>
      <c r="P14" t="s">
        <v>88</v>
      </c>
      <c r="Q14" s="3" t="s">
        <v>64</v>
      </c>
      <c r="R14" s="2">
        <v>44418</v>
      </c>
      <c r="S14" s="2">
        <v>44387</v>
      </c>
      <c r="T14" t="s">
        <v>65</v>
      </c>
    </row>
    <row r="15" spans="1:20" x14ac:dyDescent="0.25">
      <c r="A15">
        <v>2021</v>
      </c>
      <c r="B15" s="2">
        <v>44348</v>
      </c>
      <c r="C15" s="2">
        <v>44377</v>
      </c>
      <c r="D15" t="s">
        <v>56</v>
      </c>
      <c r="E15" t="s">
        <v>89</v>
      </c>
      <c r="F15" t="s">
        <v>58</v>
      </c>
      <c r="G15" t="s">
        <v>90</v>
      </c>
      <c r="H15" t="s">
        <v>91</v>
      </c>
      <c r="I15" t="s">
        <v>61</v>
      </c>
      <c r="J15" t="s">
        <v>77</v>
      </c>
      <c r="K15">
        <v>0</v>
      </c>
      <c r="L15">
        <v>100</v>
      </c>
      <c r="M15">
        <v>0</v>
      </c>
      <c r="N15">
        <v>0</v>
      </c>
      <c r="O15" t="s">
        <v>54</v>
      </c>
      <c r="P15" t="s">
        <v>84</v>
      </c>
      <c r="Q15" s="3" t="s">
        <v>64</v>
      </c>
      <c r="R15" s="2">
        <v>44418</v>
      </c>
      <c r="S15" s="2">
        <v>44387</v>
      </c>
      <c r="T15" t="s">
        <v>65</v>
      </c>
    </row>
    <row r="16" spans="1:20" x14ac:dyDescent="0.25">
      <c r="A16">
        <v>2021</v>
      </c>
      <c r="B16" s="2">
        <v>44348</v>
      </c>
      <c r="C16" s="2">
        <v>44377</v>
      </c>
      <c r="D16" t="s">
        <v>92</v>
      </c>
      <c r="E16" t="s">
        <v>93</v>
      </c>
      <c r="F16" t="s">
        <v>94</v>
      </c>
      <c r="G16" t="s">
        <v>95</v>
      </c>
      <c r="H16" t="s">
        <v>96</v>
      </c>
      <c r="I16" t="s">
        <v>61</v>
      </c>
      <c r="J16" t="s">
        <v>97</v>
      </c>
      <c r="K16">
        <v>0</v>
      </c>
      <c r="L16">
        <v>100</v>
      </c>
      <c r="M16">
        <v>0</v>
      </c>
      <c r="N16" s="4">
        <v>0</v>
      </c>
      <c r="O16" t="s">
        <v>54</v>
      </c>
      <c r="P16" t="s">
        <v>98</v>
      </c>
      <c r="Q16" s="3" t="s">
        <v>99</v>
      </c>
      <c r="R16" s="2">
        <v>44418</v>
      </c>
      <c r="S16" s="2">
        <v>44387</v>
      </c>
      <c r="T16" t="s">
        <v>65</v>
      </c>
    </row>
    <row r="17" spans="1:20" x14ac:dyDescent="0.25">
      <c r="A17">
        <v>2021</v>
      </c>
      <c r="B17" s="2">
        <v>44348</v>
      </c>
      <c r="C17" s="2">
        <v>44377</v>
      </c>
      <c r="D17" t="s">
        <v>92</v>
      </c>
      <c r="E17" t="s">
        <v>100</v>
      </c>
      <c r="F17" t="s">
        <v>94</v>
      </c>
      <c r="G17" t="s">
        <v>101</v>
      </c>
      <c r="H17" t="s">
        <v>102</v>
      </c>
      <c r="I17" t="s">
        <v>61</v>
      </c>
      <c r="J17" t="s">
        <v>97</v>
      </c>
      <c r="K17">
        <v>0</v>
      </c>
      <c r="L17">
        <v>100</v>
      </c>
      <c r="M17">
        <v>0</v>
      </c>
      <c r="N17" s="4">
        <v>0.75</v>
      </c>
      <c r="O17" t="s">
        <v>54</v>
      </c>
      <c r="P17" t="s">
        <v>103</v>
      </c>
      <c r="Q17" s="3" t="s">
        <v>99</v>
      </c>
      <c r="R17" s="2">
        <v>44418</v>
      </c>
      <c r="S17" s="2">
        <v>44387</v>
      </c>
      <c r="T17" t="s">
        <v>65</v>
      </c>
    </row>
    <row r="18" spans="1:20" x14ac:dyDescent="0.25">
      <c r="A18">
        <v>2021</v>
      </c>
      <c r="B18" s="2">
        <v>44348</v>
      </c>
      <c r="C18" s="2">
        <v>44377</v>
      </c>
      <c r="D18" t="s">
        <v>92</v>
      </c>
      <c r="E18" t="s">
        <v>104</v>
      </c>
      <c r="F18" t="s">
        <v>94</v>
      </c>
      <c r="G18" t="s">
        <v>105</v>
      </c>
      <c r="H18" t="s">
        <v>106</v>
      </c>
      <c r="I18" t="s">
        <v>61</v>
      </c>
      <c r="J18" t="s">
        <v>97</v>
      </c>
      <c r="K18">
        <v>0</v>
      </c>
      <c r="L18">
        <v>100</v>
      </c>
      <c r="M18">
        <v>0</v>
      </c>
      <c r="N18" s="4">
        <v>0.75</v>
      </c>
      <c r="O18" t="s">
        <v>54</v>
      </c>
      <c r="P18" t="s">
        <v>107</v>
      </c>
      <c r="Q18" s="3" t="s">
        <v>99</v>
      </c>
      <c r="R18" s="2">
        <v>44418</v>
      </c>
      <c r="S18" s="2">
        <v>44387</v>
      </c>
      <c r="T18" t="s">
        <v>65</v>
      </c>
    </row>
    <row r="19" spans="1:20" x14ac:dyDescent="0.25">
      <c r="A19">
        <v>2021</v>
      </c>
      <c r="B19" s="2">
        <v>44348</v>
      </c>
      <c r="C19" s="2">
        <v>44377</v>
      </c>
      <c r="D19" t="s">
        <v>92</v>
      </c>
      <c r="E19" t="s">
        <v>108</v>
      </c>
      <c r="F19" t="s">
        <v>94</v>
      </c>
      <c r="G19" t="s">
        <v>109</v>
      </c>
      <c r="H19" t="s">
        <v>110</v>
      </c>
      <c r="I19" t="s">
        <v>61</v>
      </c>
      <c r="J19" t="s">
        <v>97</v>
      </c>
      <c r="K19">
        <v>0</v>
      </c>
      <c r="L19">
        <v>100</v>
      </c>
      <c r="M19">
        <v>0</v>
      </c>
      <c r="N19" s="4">
        <v>0</v>
      </c>
      <c r="O19" t="s">
        <v>54</v>
      </c>
      <c r="P19" t="s">
        <v>111</v>
      </c>
      <c r="Q19" s="3" t="s">
        <v>99</v>
      </c>
      <c r="R19" s="2">
        <v>44418</v>
      </c>
      <c r="S19" s="2">
        <v>44387</v>
      </c>
      <c r="T19" t="s">
        <v>65</v>
      </c>
    </row>
    <row r="20" spans="1:20" x14ac:dyDescent="0.25">
      <c r="A20">
        <v>2021</v>
      </c>
      <c r="B20" s="2">
        <v>44348</v>
      </c>
      <c r="C20" s="2">
        <v>44377</v>
      </c>
      <c r="D20" t="s">
        <v>92</v>
      </c>
      <c r="E20" t="s">
        <v>112</v>
      </c>
      <c r="F20" t="s">
        <v>94</v>
      </c>
      <c r="G20" t="s">
        <v>113</v>
      </c>
      <c r="H20" t="s">
        <v>114</v>
      </c>
      <c r="I20" t="s">
        <v>61</v>
      </c>
      <c r="J20" t="s">
        <v>97</v>
      </c>
      <c r="K20">
        <v>0</v>
      </c>
      <c r="L20">
        <v>100</v>
      </c>
      <c r="M20">
        <v>0</v>
      </c>
      <c r="N20" s="4">
        <v>0.75</v>
      </c>
      <c r="O20" t="s">
        <v>54</v>
      </c>
      <c r="P20" t="s">
        <v>115</v>
      </c>
      <c r="Q20" s="3" t="s">
        <v>99</v>
      </c>
      <c r="R20" s="2">
        <v>44418</v>
      </c>
      <c r="S20" s="2">
        <v>44387</v>
      </c>
      <c r="T20" t="s">
        <v>65</v>
      </c>
    </row>
    <row r="21" spans="1:20" x14ac:dyDescent="0.25">
      <c r="A21">
        <v>2021</v>
      </c>
      <c r="B21" s="2">
        <v>44348</v>
      </c>
      <c r="C21" s="2">
        <v>44377</v>
      </c>
      <c r="D21" t="s">
        <v>92</v>
      </c>
      <c r="E21" t="s">
        <v>81</v>
      </c>
      <c r="F21" t="s">
        <v>94</v>
      </c>
      <c r="G21" t="s">
        <v>116</v>
      </c>
      <c r="H21" t="s">
        <v>117</v>
      </c>
      <c r="I21" t="s">
        <v>61</v>
      </c>
      <c r="J21" t="s">
        <v>97</v>
      </c>
      <c r="K21">
        <v>0</v>
      </c>
      <c r="L21">
        <v>100</v>
      </c>
      <c r="M21">
        <v>0</v>
      </c>
      <c r="N21" s="4">
        <v>0</v>
      </c>
      <c r="O21" t="s">
        <v>54</v>
      </c>
      <c r="P21" t="s">
        <v>118</v>
      </c>
      <c r="Q21" s="3" t="s">
        <v>99</v>
      </c>
      <c r="R21" s="2">
        <v>44418</v>
      </c>
      <c r="S21" s="2">
        <v>44387</v>
      </c>
      <c r="T21" t="s">
        <v>65</v>
      </c>
    </row>
    <row r="22" spans="1:20" x14ac:dyDescent="0.25">
      <c r="A22">
        <v>2021</v>
      </c>
      <c r="B22" s="2">
        <v>44348</v>
      </c>
      <c r="C22" s="2">
        <v>44377</v>
      </c>
      <c r="D22" t="s">
        <v>92</v>
      </c>
      <c r="E22" t="s">
        <v>119</v>
      </c>
      <c r="F22" t="s">
        <v>94</v>
      </c>
      <c r="G22" t="s">
        <v>120</v>
      </c>
      <c r="H22" t="s">
        <v>121</v>
      </c>
      <c r="I22" t="s">
        <v>61</v>
      </c>
      <c r="J22" t="s">
        <v>97</v>
      </c>
      <c r="K22">
        <v>0</v>
      </c>
      <c r="L22">
        <v>100</v>
      </c>
      <c r="M22">
        <v>0</v>
      </c>
      <c r="N22" s="4">
        <v>0.75</v>
      </c>
      <c r="O22" t="s">
        <v>54</v>
      </c>
      <c r="P22" t="s">
        <v>122</v>
      </c>
      <c r="Q22" s="3" t="s">
        <v>99</v>
      </c>
      <c r="R22" s="2">
        <v>44418</v>
      </c>
      <c r="S22" s="2">
        <v>44387</v>
      </c>
      <c r="T22" t="s">
        <v>65</v>
      </c>
    </row>
    <row r="23" spans="1:20" x14ac:dyDescent="0.25">
      <c r="A23">
        <v>2021</v>
      </c>
      <c r="B23" s="2">
        <v>44348</v>
      </c>
      <c r="C23" s="2">
        <v>44377</v>
      </c>
      <c r="D23" t="s">
        <v>92</v>
      </c>
      <c r="E23" t="s">
        <v>123</v>
      </c>
      <c r="F23" t="s">
        <v>94</v>
      </c>
      <c r="G23" t="s">
        <v>124</v>
      </c>
      <c r="H23" t="s">
        <v>125</v>
      </c>
      <c r="I23" t="s">
        <v>61</v>
      </c>
      <c r="J23" t="s">
        <v>97</v>
      </c>
      <c r="K23">
        <v>0</v>
      </c>
      <c r="L23">
        <v>100</v>
      </c>
      <c r="M23">
        <v>0</v>
      </c>
      <c r="N23" s="4">
        <v>0</v>
      </c>
      <c r="O23" t="s">
        <v>54</v>
      </c>
      <c r="P23" t="s">
        <v>126</v>
      </c>
      <c r="Q23" s="3" t="s">
        <v>99</v>
      </c>
      <c r="R23" s="2">
        <v>44418</v>
      </c>
      <c r="S23" s="2">
        <v>44387</v>
      </c>
      <c r="T23" t="s">
        <v>65</v>
      </c>
    </row>
    <row r="24" spans="1:20" x14ac:dyDescent="0.25">
      <c r="A24">
        <v>2021</v>
      </c>
      <c r="B24" s="2">
        <v>44348</v>
      </c>
      <c r="C24" s="2">
        <v>44377</v>
      </c>
      <c r="D24" t="s">
        <v>127</v>
      </c>
      <c r="E24" t="s">
        <v>128</v>
      </c>
      <c r="F24" t="s">
        <v>129</v>
      </c>
      <c r="G24" t="s">
        <v>130</v>
      </c>
      <c r="H24" t="s">
        <v>131</v>
      </c>
      <c r="I24" t="s">
        <v>132</v>
      </c>
      <c r="J24" t="s">
        <v>133</v>
      </c>
      <c r="K24">
        <v>0</v>
      </c>
      <c r="L24">
        <v>100</v>
      </c>
      <c r="M24" s="5">
        <v>0</v>
      </c>
      <c r="N24" s="6">
        <v>0.8</v>
      </c>
      <c r="O24" t="s">
        <v>54</v>
      </c>
      <c r="P24" t="s">
        <v>134</v>
      </c>
      <c r="Q24" s="3" t="s">
        <v>135</v>
      </c>
      <c r="R24" s="2">
        <v>44418</v>
      </c>
      <c r="S24" s="2">
        <v>44387</v>
      </c>
      <c r="T24" t="s">
        <v>65</v>
      </c>
    </row>
    <row r="25" spans="1:20" x14ac:dyDescent="0.25">
      <c r="A25">
        <v>2021</v>
      </c>
      <c r="B25" s="2">
        <v>44348</v>
      </c>
      <c r="C25" s="2">
        <v>44377</v>
      </c>
      <c r="D25" t="s">
        <v>127</v>
      </c>
      <c r="E25" t="s">
        <v>136</v>
      </c>
      <c r="F25" t="s">
        <v>129</v>
      </c>
      <c r="G25" t="s">
        <v>137</v>
      </c>
      <c r="H25" t="s">
        <v>138</v>
      </c>
      <c r="I25" t="s">
        <v>132</v>
      </c>
      <c r="J25" t="s">
        <v>133</v>
      </c>
      <c r="K25">
        <v>0</v>
      </c>
      <c r="L25">
        <v>100</v>
      </c>
      <c r="M25" s="5">
        <v>0</v>
      </c>
      <c r="N25" s="7">
        <v>0.72219999999999995</v>
      </c>
      <c r="O25" t="s">
        <v>54</v>
      </c>
      <c r="P25" t="s">
        <v>134</v>
      </c>
      <c r="Q25" s="3" t="s">
        <v>135</v>
      </c>
      <c r="R25" s="2">
        <v>44418</v>
      </c>
      <c r="S25" s="2">
        <v>44387</v>
      </c>
      <c r="T25" t="s">
        <v>65</v>
      </c>
    </row>
    <row r="26" spans="1:20" x14ac:dyDescent="0.25">
      <c r="A26">
        <v>2021</v>
      </c>
      <c r="B26" s="2">
        <v>44348</v>
      </c>
      <c r="C26" s="2">
        <v>44377</v>
      </c>
      <c r="D26" t="s">
        <v>127</v>
      </c>
      <c r="E26" t="s">
        <v>139</v>
      </c>
      <c r="F26" t="s">
        <v>129</v>
      </c>
      <c r="G26" t="s">
        <v>140</v>
      </c>
      <c r="H26" t="s">
        <v>141</v>
      </c>
      <c r="I26" t="s">
        <v>132</v>
      </c>
      <c r="J26" t="s">
        <v>133</v>
      </c>
      <c r="K26">
        <v>0</v>
      </c>
      <c r="L26">
        <v>100</v>
      </c>
      <c r="M26" s="5">
        <v>0</v>
      </c>
      <c r="N26" s="8">
        <v>0</v>
      </c>
      <c r="O26" t="s">
        <v>54</v>
      </c>
      <c r="P26" t="s">
        <v>142</v>
      </c>
      <c r="Q26" s="3" t="s">
        <v>135</v>
      </c>
      <c r="R26" s="2">
        <v>44418</v>
      </c>
      <c r="S26" s="2">
        <v>44387</v>
      </c>
      <c r="T26" t="s">
        <v>65</v>
      </c>
    </row>
    <row r="27" spans="1:20" x14ac:dyDescent="0.25">
      <c r="A27">
        <v>2021</v>
      </c>
      <c r="B27" s="2">
        <v>44348</v>
      </c>
      <c r="C27" s="2">
        <v>44377</v>
      </c>
      <c r="D27" t="s">
        <v>127</v>
      </c>
      <c r="E27" t="s">
        <v>143</v>
      </c>
      <c r="F27" t="s">
        <v>144</v>
      </c>
      <c r="G27" t="s">
        <v>145</v>
      </c>
      <c r="H27" t="s">
        <v>146</v>
      </c>
      <c r="I27" t="s">
        <v>132</v>
      </c>
      <c r="J27" t="s">
        <v>133</v>
      </c>
      <c r="K27">
        <v>0</v>
      </c>
      <c r="L27">
        <v>100</v>
      </c>
      <c r="M27" s="5">
        <v>0</v>
      </c>
      <c r="N27" s="8">
        <v>0</v>
      </c>
      <c r="O27" t="s">
        <v>54</v>
      </c>
      <c r="P27" t="s">
        <v>147</v>
      </c>
      <c r="Q27" s="3" t="s">
        <v>135</v>
      </c>
      <c r="R27" s="2">
        <v>44418</v>
      </c>
      <c r="S27" s="2">
        <v>44387</v>
      </c>
      <c r="T27" t="s">
        <v>65</v>
      </c>
    </row>
    <row r="28" spans="1:20" x14ac:dyDescent="0.25">
      <c r="A28">
        <v>2021</v>
      </c>
      <c r="B28" s="2">
        <v>44348</v>
      </c>
      <c r="C28" s="2">
        <v>44377</v>
      </c>
      <c r="D28" t="s">
        <v>127</v>
      </c>
      <c r="E28" t="s">
        <v>148</v>
      </c>
      <c r="F28" t="s">
        <v>144</v>
      </c>
      <c r="G28" t="s">
        <v>149</v>
      </c>
      <c r="H28" t="s">
        <v>150</v>
      </c>
      <c r="I28" t="s">
        <v>132</v>
      </c>
      <c r="J28" t="s">
        <v>133</v>
      </c>
      <c r="K28">
        <v>0</v>
      </c>
      <c r="L28">
        <v>100</v>
      </c>
      <c r="M28" s="5">
        <v>0</v>
      </c>
      <c r="N28" s="8">
        <v>0</v>
      </c>
      <c r="O28" t="s">
        <v>54</v>
      </c>
      <c r="P28" t="s">
        <v>151</v>
      </c>
      <c r="Q28" s="3" t="s">
        <v>135</v>
      </c>
      <c r="R28" s="2">
        <v>44418</v>
      </c>
      <c r="S28" s="2">
        <v>44387</v>
      </c>
      <c r="T28" t="s">
        <v>65</v>
      </c>
    </row>
    <row r="29" spans="1:20" x14ac:dyDescent="0.25">
      <c r="A29">
        <v>2021</v>
      </c>
      <c r="B29" s="2">
        <v>44348</v>
      </c>
      <c r="C29" s="2">
        <v>44377</v>
      </c>
      <c r="D29" t="s">
        <v>127</v>
      </c>
      <c r="E29" t="s">
        <v>152</v>
      </c>
      <c r="F29" t="s">
        <v>144</v>
      </c>
      <c r="G29" t="s">
        <v>153</v>
      </c>
      <c r="H29" t="s">
        <v>154</v>
      </c>
      <c r="I29" t="s">
        <v>132</v>
      </c>
      <c r="J29" t="s">
        <v>133</v>
      </c>
      <c r="K29">
        <v>0</v>
      </c>
      <c r="L29">
        <v>100</v>
      </c>
      <c r="M29" s="5">
        <v>0</v>
      </c>
      <c r="N29" s="8">
        <v>0</v>
      </c>
      <c r="O29" t="s">
        <v>54</v>
      </c>
      <c r="P29" t="s">
        <v>155</v>
      </c>
      <c r="Q29" s="3" t="s">
        <v>135</v>
      </c>
      <c r="R29" s="2">
        <v>44418</v>
      </c>
      <c r="S29" s="2">
        <v>44387</v>
      </c>
      <c r="T29" t="s">
        <v>65</v>
      </c>
    </row>
    <row r="30" spans="1:20" x14ac:dyDescent="0.25">
      <c r="A30">
        <v>2021</v>
      </c>
      <c r="B30" s="2">
        <v>44348</v>
      </c>
      <c r="C30" s="2">
        <v>44377</v>
      </c>
      <c r="D30" t="s">
        <v>127</v>
      </c>
      <c r="E30" t="s">
        <v>152</v>
      </c>
      <c r="F30" t="s">
        <v>144</v>
      </c>
      <c r="G30" t="s">
        <v>153</v>
      </c>
      <c r="H30" t="s">
        <v>154</v>
      </c>
      <c r="I30" t="s">
        <v>132</v>
      </c>
      <c r="J30" t="s">
        <v>133</v>
      </c>
      <c r="K30">
        <v>0</v>
      </c>
      <c r="L30">
        <v>100</v>
      </c>
      <c r="M30" s="5">
        <v>0</v>
      </c>
      <c r="N30" s="8">
        <v>0</v>
      </c>
      <c r="O30" t="s">
        <v>54</v>
      </c>
      <c r="P30" t="s">
        <v>155</v>
      </c>
      <c r="Q30" s="3" t="s">
        <v>135</v>
      </c>
      <c r="R30" s="2">
        <v>44418</v>
      </c>
      <c r="S30" s="2">
        <v>44387</v>
      </c>
      <c r="T30" t="s">
        <v>65</v>
      </c>
    </row>
    <row r="31" spans="1:20" x14ac:dyDescent="0.25">
      <c r="A31">
        <v>2021</v>
      </c>
      <c r="B31" s="2">
        <v>44348</v>
      </c>
      <c r="C31" s="2">
        <v>44377</v>
      </c>
      <c r="D31" t="s">
        <v>127</v>
      </c>
      <c r="E31" t="s">
        <v>152</v>
      </c>
      <c r="F31" t="s">
        <v>144</v>
      </c>
      <c r="G31" t="s">
        <v>153</v>
      </c>
      <c r="H31" t="s">
        <v>154</v>
      </c>
      <c r="I31" t="s">
        <v>132</v>
      </c>
      <c r="J31" t="s">
        <v>133</v>
      </c>
      <c r="K31">
        <v>0</v>
      </c>
      <c r="L31">
        <v>100</v>
      </c>
      <c r="M31" s="5">
        <v>0</v>
      </c>
      <c r="N31" s="8">
        <v>0</v>
      </c>
      <c r="O31" t="s">
        <v>54</v>
      </c>
      <c r="P31" t="s">
        <v>155</v>
      </c>
      <c r="Q31" s="3" t="s">
        <v>135</v>
      </c>
      <c r="R31" s="2">
        <v>44418</v>
      </c>
      <c r="S31" s="2">
        <v>44387</v>
      </c>
      <c r="T31" t="s">
        <v>65</v>
      </c>
    </row>
    <row r="32" spans="1:20" x14ac:dyDescent="0.25">
      <c r="A32">
        <v>2021</v>
      </c>
      <c r="B32" s="2">
        <v>44348</v>
      </c>
      <c r="C32" s="2">
        <v>44377</v>
      </c>
      <c r="D32" t="s">
        <v>127</v>
      </c>
      <c r="E32" t="s">
        <v>152</v>
      </c>
      <c r="F32" t="s">
        <v>144</v>
      </c>
      <c r="G32" t="s">
        <v>153</v>
      </c>
      <c r="H32" t="s">
        <v>154</v>
      </c>
      <c r="I32" t="s">
        <v>132</v>
      </c>
      <c r="J32" t="s">
        <v>133</v>
      </c>
      <c r="K32">
        <v>0</v>
      </c>
      <c r="L32">
        <v>100</v>
      </c>
      <c r="M32" s="5">
        <v>0</v>
      </c>
      <c r="N32" s="8">
        <v>0</v>
      </c>
      <c r="O32" t="s">
        <v>54</v>
      </c>
      <c r="P32" t="s">
        <v>155</v>
      </c>
      <c r="Q32" s="3" t="s">
        <v>135</v>
      </c>
      <c r="R32" s="2">
        <v>44418</v>
      </c>
      <c r="S32" s="2">
        <v>44387</v>
      </c>
      <c r="T32" t="s">
        <v>65</v>
      </c>
    </row>
    <row r="33" spans="1:20" x14ac:dyDescent="0.25">
      <c r="A33">
        <v>2021</v>
      </c>
      <c r="B33" s="2">
        <v>44348</v>
      </c>
      <c r="C33" s="2">
        <v>44377</v>
      </c>
      <c r="D33" t="s">
        <v>127</v>
      </c>
      <c r="E33" t="s">
        <v>152</v>
      </c>
      <c r="F33" t="s">
        <v>144</v>
      </c>
      <c r="G33" t="s">
        <v>153</v>
      </c>
      <c r="H33" t="s">
        <v>154</v>
      </c>
      <c r="I33" t="s">
        <v>132</v>
      </c>
      <c r="J33" t="s">
        <v>133</v>
      </c>
      <c r="K33">
        <v>0</v>
      </c>
      <c r="L33">
        <v>100</v>
      </c>
      <c r="M33" s="5">
        <v>0</v>
      </c>
      <c r="N33" s="8">
        <v>0</v>
      </c>
      <c r="O33" t="s">
        <v>54</v>
      </c>
      <c r="P33" t="s">
        <v>155</v>
      </c>
      <c r="Q33" s="3" t="s">
        <v>135</v>
      </c>
      <c r="R33" s="2">
        <v>44418</v>
      </c>
      <c r="S33" s="2">
        <v>44387</v>
      </c>
      <c r="T33" t="s">
        <v>65</v>
      </c>
    </row>
    <row r="34" spans="1:20" x14ac:dyDescent="0.25">
      <c r="A34">
        <v>2021</v>
      </c>
      <c r="B34" s="2">
        <v>44348</v>
      </c>
      <c r="C34" s="2">
        <v>44377</v>
      </c>
      <c r="D34" t="s">
        <v>127</v>
      </c>
      <c r="E34" t="s">
        <v>152</v>
      </c>
      <c r="F34" t="s">
        <v>144</v>
      </c>
      <c r="G34" t="s">
        <v>153</v>
      </c>
      <c r="H34" t="s">
        <v>154</v>
      </c>
      <c r="I34" t="s">
        <v>132</v>
      </c>
      <c r="J34" t="s">
        <v>133</v>
      </c>
      <c r="K34">
        <v>0</v>
      </c>
      <c r="L34">
        <v>100</v>
      </c>
      <c r="M34" s="5">
        <v>0</v>
      </c>
      <c r="N34" s="8">
        <v>0</v>
      </c>
      <c r="O34" t="s">
        <v>54</v>
      </c>
      <c r="P34" t="s">
        <v>155</v>
      </c>
      <c r="Q34" s="3" t="s">
        <v>135</v>
      </c>
      <c r="R34" s="2">
        <v>44418</v>
      </c>
      <c r="S34" s="2">
        <v>44387</v>
      </c>
      <c r="T34" t="s">
        <v>65</v>
      </c>
    </row>
    <row r="35" spans="1:20" x14ac:dyDescent="0.25">
      <c r="A35">
        <v>2021</v>
      </c>
      <c r="B35" s="2">
        <v>44348</v>
      </c>
      <c r="C35" s="2">
        <v>44377</v>
      </c>
      <c r="D35" t="s">
        <v>127</v>
      </c>
      <c r="E35" t="s">
        <v>152</v>
      </c>
      <c r="F35" t="s">
        <v>144</v>
      </c>
      <c r="G35" t="s">
        <v>153</v>
      </c>
      <c r="H35" t="s">
        <v>154</v>
      </c>
      <c r="I35" t="s">
        <v>132</v>
      </c>
      <c r="J35" t="s">
        <v>133</v>
      </c>
      <c r="K35">
        <v>0</v>
      </c>
      <c r="L35">
        <v>100</v>
      </c>
      <c r="M35" s="5">
        <v>0</v>
      </c>
      <c r="N35" s="8">
        <v>0</v>
      </c>
      <c r="O35" t="s">
        <v>54</v>
      </c>
      <c r="P35" t="s">
        <v>155</v>
      </c>
      <c r="Q35" s="3" t="s">
        <v>135</v>
      </c>
      <c r="R35" s="2">
        <v>44418</v>
      </c>
      <c r="S35" s="2">
        <v>44387</v>
      </c>
      <c r="T35" t="s">
        <v>65</v>
      </c>
    </row>
    <row r="36" spans="1:20" s="9" customFormat="1" x14ac:dyDescent="0.25">
      <c r="A36">
        <v>2021</v>
      </c>
      <c r="B36" s="2">
        <v>44348</v>
      </c>
      <c r="C36" s="2">
        <v>44377</v>
      </c>
      <c r="D36" s="9" t="s">
        <v>156</v>
      </c>
      <c r="E36" s="9" t="s">
        <v>157</v>
      </c>
      <c r="F36" s="9" t="s">
        <v>158</v>
      </c>
      <c r="G36" s="9" t="s">
        <v>159</v>
      </c>
      <c r="H36" s="9" t="s">
        <v>160</v>
      </c>
      <c r="I36" s="9" t="s">
        <v>132</v>
      </c>
      <c r="J36" s="9" t="s">
        <v>161</v>
      </c>
      <c r="K36" s="9">
        <v>0</v>
      </c>
      <c r="L36" s="9">
        <v>100</v>
      </c>
      <c r="M36" s="9">
        <v>0</v>
      </c>
      <c r="N36" s="9">
        <v>0</v>
      </c>
      <c r="O36" s="9" t="s">
        <v>54</v>
      </c>
      <c r="P36" s="9" t="s">
        <v>162</v>
      </c>
      <c r="Q36" s="10" t="s">
        <v>163</v>
      </c>
      <c r="R36" s="2">
        <v>44418</v>
      </c>
      <c r="S36" s="2">
        <v>44387</v>
      </c>
      <c r="T36" t="s">
        <v>65</v>
      </c>
    </row>
    <row r="37" spans="1:20" x14ac:dyDescent="0.25">
      <c r="A37">
        <v>2021</v>
      </c>
      <c r="B37" s="2">
        <v>44348</v>
      </c>
      <c r="C37" s="2">
        <v>44377</v>
      </c>
      <c r="D37" t="s">
        <v>156</v>
      </c>
      <c r="E37" t="s">
        <v>164</v>
      </c>
      <c r="F37" t="s">
        <v>158</v>
      </c>
      <c r="G37" t="s">
        <v>165</v>
      </c>
      <c r="H37" t="s">
        <v>166</v>
      </c>
      <c r="I37" t="s">
        <v>132</v>
      </c>
      <c r="J37" t="s">
        <v>161</v>
      </c>
      <c r="K37">
        <v>0</v>
      </c>
      <c r="L37">
        <v>100</v>
      </c>
      <c r="M37">
        <v>0</v>
      </c>
      <c r="N37">
        <v>0</v>
      </c>
      <c r="O37" t="s">
        <v>54</v>
      </c>
      <c r="P37" t="s">
        <v>167</v>
      </c>
      <c r="Q37" s="3" t="s">
        <v>163</v>
      </c>
      <c r="R37" s="2">
        <v>44418</v>
      </c>
      <c r="S37" s="2">
        <v>44387</v>
      </c>
      <c r="T37" t="s">
        <v>65</v>
      </c>
    </row>
    <row r="38" spans="1:20" x14ac:dyDescent="0.25">
      <c r="A38">
        <v>2021</v>
      </c>
      <c r="B38" s="2">
        <v>44348</v>
      </c>
      <c r="C38" s="2">
        <v>44377</v>
      </c>
      <c r="D38" t="s">
        <v>156</v>
      </c>
      <c r="E38" t="s">
        <v>168</v>
      </c>
      <c r="F38" t="s">
        <v>158</v>
      </c>
      <c r="G38" t="s">
        <v>169</v>
      </c>
      <c r="H38" t="s">
        <v>170</v>
      </c>
      <c r="I38" t="s">
        <v>132</v>
      </c>
      <c r="J38" t="s">
        <v>171</v>
      </c>
      <c r="K38">
        <v>0</v>
      </c>
      <c r="L38">
        <v>100</v>
      </c>
      <c r="M38">
        <v>0</v>
      </c>
      <c r="N38">
        <v>0</v>
      </c>
      <c r="O38" t="s">
        <v>54</v>
      </c>
      <c r="P38" t="s">
        <v>172</v>
      </c>
      <c r="Q38" s="3" t="s">
        <v>163</v>
      </c>
      <c r="R38" s="2">
        <v>44418</v>
      </c>
      <c r="S38" s="2">
        <v>44387</v>
      </c>
      <c r="T38" t="s">
        <v>65</v>
      </c>
    </row>
    <row r="39" spans="1:20" x14ac:dyDescent="0.25">
      <c r="A39">
        <v>2021</v>
      </c>
      <c r="B39" s="2">
        <v>44348</v>
      </c>
      <c r="C39" s="2">
        <v>44377</v>
      </c>
      <c r="D39" t="s">
        <v>156</v>
      </c>
      <c r="E39" t="s">
        <v>164</v>
      </c>
      <c r="F39" t="s">
        <v>158</v>
      </c>
      <c r="G39" t="s">
        <v>173</v>
      </c>
      <c r="H39" t="s">
        <v>174</v>
      </c>
      <c r="I39" t="s">
        <v>132</v>
      </c>
      <c r="J39" t="s">
        <v>171</v>
      </c>
      <c r="K39">
        <v>0</v>
      </c>
      <c r="L39">
        <v>100</v>
      </c>
      <c r="M39">
        <v>0</v>
      </c>
      <c r="N39">
        <v>0</v>
      </c>
      <c r="O39" t="s">
        <v>54</v>
      </c>
      <c r="P39" t="s">
        <v>175</v>
      </c>
      <c r="Q39" s="3" t="s">
        <v>163</v>
      </c>
      <c r="R39" s="2">
        <v>44418</v>
      </c>
      <c r="S39" s="2">
        <v>44387</v>
      </c>
      <c r="T39" t="s">
        <v>65</v>
      </c>
    </row>
    <row r="40" spans="1:20" x14ac:dyDescent="0.25">
      <c r="A40">
        <v>2021</v>
      </c>
      <c r="B40" s="2">
        <v>44348</v>
      </c>
      <c r="C40" s="2">
        <v>44377</v>
      </c>
      <c r="D40" t="s">
        <v>156</v>
      </c>
      <c r="E40" t="s">
        <v>176</v>
      </c>
      <c r="F40" t="s">
        <v>158</v>
      </c>
      <c r="G40" t="s">
        <v>177</v>
      </c>
      <c r="H40" t="s">
        <v>170</v>
      </c>
      <c r="I40" t="s">
        <v>132</v>
      </c>
      <c r="J40" t="s">
        <v>178</v>
      </c>
      <c r="K40">
        <v>0</v>
      </c>
      <c r="L40">
        <v>100</v>
      </c>
      <c r="M40">
        <v>0</v>
      </c>
      <c r="N40">
        <v>100</v>
      </c>
      <c r="O40" t="s">
        <v>54</v>
      </c>
      <c r="P40" t="s">
        <v>179</v>
      </c>
      <c r="Q40" s="3" t="s">
        <v>163</v>
      </c>
      <c r="R40" s="2">
        <v>44418</v>
      </c>
      <c r="S40" s="2">
        <v>44387</v>
      </c>
      <c r="T40" t="s">
        <v>65</v>
      </c>
    </row>
    <row r="41" spans="1:20" x14ac:dyDescent="0.25">
      <c r="A41">
        <v>2021</v>
      </c>
      <c r="B41" s="2">
        <v>44348</v>
      </c>
      <c r="C41" s="2">
        <v>44377</v>
      </c>
      <c r="D41" t="s">
        <v>156</v>
      </c>
      <c r="E41" t="s">
        <v>180</v>
      </c>
      <c r="F41" t="s">
        <v>158</v>
      </c>
      <c r="G41" t="s">
        <v>181</v>
      </c>
      <c r="H41" t="s">
        <v>166</v>
      </c>
      <c r="I41" t="s">
        <v>132</v>
      </c>
      <c r="J41" t="s">
        <v>178</v>
      </c>
      <c r="K41">
        <v>0</v>
      </c>
      <c r="L41">
        <v>100</v>
      </c>
      <c r="M41">
        <v>0</v>
      </c>
      <c r="N41">
        <v>100</v>
      </c>
      <c r="O41" t="s">
        <v>54</v>
      </c>
      <c r="P41" t="s">
        <v>179</v>
      </c>
      <c r="Q41" s="3" t="s">
        <v>163</v>
      </c>
      <c r="R41" s="2">
        <v>44418</v>
      </c>
      <c r="S41" s="2">
        <v>44387</v>
      </c>
      <c r="T41" t="s">
        <v>65</v>
      </c>
    </row>
    <row r="42" spans="1:20" x14ac:dyDescent="0.25">
      <c r="A42">
        <v>2021</v>
      </c>
      <c r="B42" s="2">
        <v>44348</v>
      </c>
      <c r="C42" s="2">
        <v>44377</v>
      </c>
      <c r="D42" t="s">
        <v>156</v>
      </c>
      <c r="E42" t="s">
        <v>157</v>
      </c>
      <c r="F42" t="s">
        <v>158</v>
      </c>
      <c r="G42" t="s">
        <v>182</v>
      </c>
      <c r="H42" t="s">
        <v>183</v>
      </c>
      <c r="I42" t="s">
        <v>132</v>
      </c>
      <c r="J42" t="s">
        <v>178</v>
      </c>
      <c r="K42">
        <v>0</v>
      </c>
      <c r="L42">
        <v>100</v>
      </c>
      <c r="M42">
        <v>0</v>
      </c>
      <c r="N42">
        <v>100</v>
      </c>
      <c r="O42" t="s">
        <v>54</v>
      </c>
      <c r="P42" t="s">
        <v>184</v>
      </c>
      <c r="Q42" s="3" t="s">
        <v>163</v>
      </c>
      <c r="R42" s="2">
        <v>44418</v>
      </c>
      <c r="S42" s="2">
        <v>44387</v>
      </c>
      <c r="T42" t="s">
        <v>65</v>
      </c>
    </row>
    <row r="43" spans="1:20" x14ac:dyDescent="0.25">
      <c r="A43">
        <v>2021</v>
      </c>
      <c r="B43" s="2">
        <v>44348</v>
      </c>
      <c r="C43" s="2">
        <v>44377</v>
      </c>
      <c r="D43" t="s">
        <v>156</v>
      </c>
      <c r="E43" t="s">
        <v>185</v>
      </c>
      <c r="F43" t="s">
        <v>158</v>
      </c>
      <c r="G43" t="s">
        <v>186</v>
      </c>
      <c r="H43" t="s">
        <v>187</v>
      </c>
      <c r="I43" t="s">
        <v>132</v>
      </c>
      <c r="J43" t="s">
        <v>178</v>
      </c>
      <c r="K43">
        <v>0</v>
      </c>
      <c r="L43">
        <v>100</v>
      </c>
      <c r="M43">
        <v>0</v>
      </c>
      <c r="N43">
        <v>100</v>
      </c>
      <c r="O43" t="s">
        <v>54</v>
      </c>
      <c r="P43" t="s">
        <v>188</v>
      </c>
      <c r="Q43" s="3" t="s">
        <v>163</v>
      </c>
      <c r="R43" s="2">
        <v>44418</v>
      </c>
      <c r="S43" s="2">
        <v>44387</v>
      </c>
      <c r="T43" t="s">
        <v>65</v>
      </c>
    </row>
    <row r="44" spans="1:20" x14ac:dyDescent="0.25">
      <c r="A44">
        <v>2021</v>
      </c>
      <c r="B44" s="2">
        <v>44348</v>
      </c>
      <c r="C44" s="2">
        <v>44377</v>
      </c>
      <c r="D44" t="s">
        <v>156</v>
      </c>
      <c r="E44" t="s">
        <v>189</v>
      </c>
      <c r="F44" t="s">
        <v>158</v>
      </c>
      <c r="G44" t="s">
        <v>190</v>
      </c>
      <c r="H44" t="s">
        <v>191</v>
      </c>
      <c r="I44" t="s">
        <v>132</v>
      </c>
      <c r="J44" t="s">
        <v>178</v>
      </c>
      <c r="K44">
        <v>0</v>
      </c>
      <c r="L44">
        <v>100</v>
      </c>
      <c r="M44">
        <v>0</v>
      </c>
      <c r="N44">
        <v>100</v>
      </c>
      <c r="O44" t="s">
        <v>54</v>
      </c>
      <c r="P44" t="s">
        <v>192</v>
      </c>
      <c r="Q44" s="3" t="s">
        <v>163</v>
      </c>
      <c r="R44" s="2">
        <v>44418</v>
      </c>
      <c r="S44" s="2">
        <v>44387</v>
      </c>
      <c r="T44" t="s">
        <v>65</v>
      </c>
    </row>
    <row r="45" spans="1:20" x14ac:dyDescent="0.25">
      <c r="A45">
        <v>2021</v>
      </c>
      <c r="B45" s="2">
        <v>44348</v>
      </c>
      <c r="C45" s="2">
        <v>44377</v>
      </c>
      <c r="D45" t="s">
        <v>193</v>
      </c>
      <c r="E45" t="s">
        <v>194</v>
      </c>
      <c r="F45" t="s">
        <v>144</v>
      </c>
      <c r="G45" t="s">
        <v>195</v>
      </c>
      <c r="H45" t="s">
        <v>196</v>
      </c>
      <c r="I45" t="s">
        <v>132</v>
      </c>
      <c r="J45" t="s">
        <v>97</v>
      </c>
      <c r="K45">
        <v>0</v>
      </c>
      <c r="L45">
        <v>100</v>
      </c>
      <c r="M45">
        <v>1</v>
      </c>
      <c r="N45" s="11">
        <f>(60/80)*100</f>
        <v>75</v>
      </c>
      <c r="O45" t="s">
        <v>54</v>
      </c>
      <c r="P45" t="s">
        <v>197</v>
      </c>
      <c r="Q45" s="3" t="s">
        <v>198</v>
      </c>
      <c r="R45" s="2">
        <v>44418</v>
      </c>
      <c r="S45" s="2">
        <v>44387</v>
      </c>
      <c r="T45" t="s">
        <v>65</v>
      </c>
    </row>
    <row r="46" spans="1:20" x14ac:dyDescent="0.25">
      <c r="A46">
        <v>2021</v>
      </c>
      <c r="B46" s="2">
        <v>44348</v>
      </c>
      <c r="C46" s="2">
        <v>44377</v>
      </c>
      <c r="D46" t="s">
        <v>199</v>
      </c>
      <c r="E46" t="s">
        <v>200</v>
      </c>
      <c r="F46" t="s">
        <v>144</v>
      </c>
      <c r="G46" t="s">
        <v>201</v>
      </c>
      <c r="H46" t="s">
        <v>202</v>
      </c>
      <c r="I46" t="s">
        <v>132</v>
      </c>
      <c r="J46" t="s">
        <v>97</v>
      </c>
      <c r="K46">
        <v>0</v>
      </c>
      <c r="L46">
        <v>100</v>
      </c>
      <c r="M46">
        <v>1</v>
      </c>
      <c r="N46" s="12">
        <v>0.5</v>
      </c>
      <c r="O46" t="s">
        <v>54</v>
      </c>
      <c r="P46" t="s">
        <v>197</v>
      </c>
      <c r="Q46" s="3" t="s">
        <v>198</v>
      </c>
      <c r="R46" s="2">
        <v>44418</v>
      </c>
      <c r="S46" s="2">
        <v>44387</v>
      </c>
      <c r="T46" t="s">
        <v>65</v>
      </c>
    </row>
    <row r="47" spans="1:20" x14ac:dyDescent="0.25">
      <c r="A47">
        <v>2021</v>
      </c>
      <c r="B47" s="2">
        <v>44348</v>
      </c>
      <c r="C47" s="2">
        <v>44377</v>
      </c>
      <c r="D47" t="s">
        <v>203</v>
      </c>
      <c r="E47" t="s">
        <v>204</v>
      </c>
      <c r="F47" t="s">
        <v>144</v>
      </c>
      <c r="G47" t="s">
        <v>205</v>
      </c>
      <c r="H47" t="s">
        <v>206</v>
      </c>
      <c r="I47" t="s">
        <v>132</v>
      </c>
      <c r="J47" t="s">
        <v>97</v>
      </c>
      <c r="K47">
        <v>0</v>
      </c>
      <c r="L47">
        <v>100</v>
      </c>
      <c r="M47">
        <v>0</v>
      </c>
      <c r="N47" s="12">
        <v>0.6</v>
      </c>
      <c r="O47" t="s">
        <v>54</v>
      </c>
      <c r="P47" t="s">
        <v>207</v>
      </c>
      <c r="Q47" s="3" t="s">
        <v>198</v>
      </c>
      <c r="R47" s="2">
        <v>44418</v>
      </c>
      <c r="S47" s="2">
        <v>44387</v>
      </c>
      <c r="T47" t="s">
        <v>65</v>
      </c>
    </row>
    <row r="48" spans="1:20" x14ac:dyDescent="0.25">
      <c r="A48">
        <v>2021</v>
      </c>
      <c r="B48" s="2">
        <v>44348</v>
      </c>
      <c r="C48" s="2">
        <v>44377</v>
      </c>
      <c r="D48" t="s">
        <v>208</v>
      </c>
      <c r="E48" t="s">
        <v>209</v>
      </c>
      <c r="F48" t="s">
        <v>144</v>
      </c>
      <c r="G48" t="s">
        <v>210</v>
      </c>
      <c r="H48" t="s">
        <v>211</v>
      </c>
      <c r="I48" t="s">
        <v>132</v>
      </c>
      <c r="J48" t="s">
        <v>97</v>
      </c>
      <c r="K48">
        <v>0</v>
      </c>
      <c r="L48">
        <v>100</v>
      </c>
      <c r="M48">
        <v>1</v>
      </c>
      <c r="N48" s="12">
        <v>0.5</v>
      </c>
      <c r="O48" t="s">
        <v>54</v>
      </c>
      <c r="P48" t="s">
        <v>207</v>
      </c>
      <c r="Q48" s="3" t="s">
        <v>198</v>
      </c>
      <c r="R48" s="2">
        <v>44418</v>
      </c>
      <c r="S48" s="2">
        <v>44387</v>
      </c>
      <c r="T48" t="s">
        <v>65</v>
      </c>
    </row>
    <row r="49" spans="1:20" x14ac:dyDescent="0.25">
      <c r="A49">
        <v>2021</v>
      </c>
      <c r="B49" s="2">
        <v>44348</v>
      </c>
      <c r="C49" s="2">
        <v>44377</v>
      </c>
      <c r="D49" t="s">
        <v>212</v>
      </c>
      <c r="E49" t="s">
        <v>213</v>
      </c>
      <c r="F49" t="s">
        <v>144</v>
      </c>
      <c r="G49" t="s">
        <v>214</v>
      </c>
      <c r="H49" t="s">
        <v>215</v>
      </c>
      <c r="I49" t="s">
        <v>132</v>
      </c>
      <c r="J49" t="s">
        <v>216</v>
      </c>
      <c r="K49">
        <v>0</v>
      </c>
      <c r="L49">
        <v>100</v>
      </c>
      <c r="M49">
        <v>1</v>
      </c>
      <c r="N49" s="12">
        <v>0</v>
      </c>
      <c r="O49" t="s">
        <v>54</v>
      </c>
      <c r="P49" t="s">
        <v>217</v>
      </c>
      <c r="Q49" s="3" t="s">
        <v>198</v>
      </c>
      <c r="R49" s="2">
        <v>44418</v>
      </c>
      <c r="S49" s="2">
        <v>44387</v>
      </c>
      <c r="T49" t="s">
        <v>65</v>
      </c>
    </row>
    <row r="50" spans="1:20" x14ac:dyDescent="0.25">
      <c r="A50">
        <v>2021</v>
      </c>
      <c r="B50" s="2">
        <v>44348</v>
      </c>
      <c r="C50" s="2">
        <v>44377</v>
      </c>
      <c r="D50" t="s">
        <v>218</v>
      </c>
      <c r="E50" t="s">
        <v>219</v>
      </c>
      <c r="F50" t="s">
        <v>144</v>
      </c>
      <c r="G50" t="s">
        <v>220</v>
      </c>
      <c r="H50" t="s">
        <v>221</v>
      </c>
      <c r="I50" t="s">
        <v>132</v>
      </c>
      <c r="J50" t="s">
        <v>216</v>
      </c>
      <c r="K50">
        <v>0</v>
      </c>
      <c r="L50">
        <v>100</v>
      </c>
      <c r="M50">
        <v>0</v>
      </c>
      <c r="N50" s="12">
        <v>0</v>
      </c>
      <c r="O50" t="s">
        <v>54</v>
      </c>
      <c r="P50" t="s">
        <v>217</v>
      </c>
      <c r="Q50" s="3" t="s">
        <v>198</v>
      </c>
      <c r="R50" s="2">
        <v>44418</v>
      </c>
      <c r="S50" s="2">
        <v>44387</v>
      </c>
      <c r="T50" t="s">
        <v>65</v>
      </c>
    </row>
    <row r="51" spans="1:20" x14ac:dyDescent="0.25">
      <c r="A51">
        <v>2021</v>
      </c>
      <c r="B51" s="2">
        <v>44348</v>
      </c>
      <c r="C51" s="2">
        <v>44377</v>
      </c>
      <c r="D51" t="s">
        <v>222</v>
      </c>
      <c r="E51" t="s">
        <v>223</v>
      </c>
      <c r="F51" t="s">
        <v>144</v>
      </c>
      <c r="G51" t="s">
        <v>224</v>
      </c>
      <c r="H51" t="s">
        <v>225</v>
      </c>
      <c r="I51" t="s">
        <v>132</v>
      </c>
      <c r="J51" t="s">
        <v>97</v>
      </c>
      <c r="K51">
        <v>0</v>
      </c>
      <c r="L51">
        <v>100</v>
      </c>
      <c r="M51">
        <v>32</v>
      </c>
      <c r="N51" s="12">
        <v>0</v>
      </c>
      <c r="O51" t="s">
        <v>54</v>
      </c>
      <c r="P51" t="s">
        <v>226</v>
      </c>
      <c r="Q51" s="3" t="s">
        <v>198</v>
      </c>
      <c r="R51" s="2">
        <v>44418</v>
      </c>
      <c r="S51" s="2">
        <v>44387</v>
      </c>
      <c r="T51" t="s">
        <v>65</v>
      </c>
    </row>
    <row r="52" spans="1:20" x14ac:dyDescent="0.25">
      <c r="A52">
        <v>2021</v>
      </c>
      <c r="B52" s="2">
        <v>44348</v>
      </c>
      <c r="C52" s="2">
        <v>44377</v>
      </c>
      <c r="D52" t="s">
        <v>227</v>
      </c>
      <c r="E52" t="s">
        <v>228</v>
      </c>
      <c r="F52" t="s">
        <v>144</v>
      </c>
      <c r="G52" t="s">
        <v>229</v>
      </c>
      <c r="H52" t="s">
        <v>230</v>
      </c>
      <c r="I52" t="s">
        <v>132</v>
      </c>
      <c r="J52" t="s">
        <v>97</v>
      </c>
      <c r="K52">
        <v>0</v>
      </c>
      <c r="L52">
        <v>100</v>
      </c>
      <c r="M52">
        <v>0</v>
      </c>
      <c r="N52" s="12">
        <v>0</v>
      </c>
      <c r="O52" t="s">
        <v>54</v>
      </c>
      <c r="P52" t="s">
        <v>226</v>
      </c>
      <c r="Q52" s="3" t="s">
        <v>198</v>
      </c>
      <c r="R52" s="2">
        <v>44418</v>
      </c>
      <c r="S52" s="2">
        <v>44387</v>
      </c>
      <c r="T52" t="s">
        <v>65</v>
      </c>
    </row>
    <row r="53" spans="1:20" x14ac:dyDescent="0.25">
      <c r="A53">
        <v>2021</v>
      </c>
      <c r="B53" s="2">
        <v>44348</v>
      </c>
      <c r="C53" s="2">
        <v>44377</v>
      </c>
      <c r="D53" t="s">
        <v>231</v>
      </c>
      <c r="E53" t="s">
        <v>194</v>
      </c>
      <c r="F53" t="s">
        <v>144</v>
      </c>
      <c r="G53" t="s">
        <v>232</v>
      </c>
      <c r="H53" t="s">
        <v>233</v>
      </c>
      <c r="I53" t="s">
        <v>132</v>
      </c>
      <c r="J53" t="s">
        <v>97</v>
      </c>
      <c r="K53">
        <v>0</v>
      </c>
      <c r="L53">
        <v>100</v>
      </c>
      <c r="M53">
        <v>0</v>
      </c>
      <c r="N53" s="12">
        <v>0.5</v>
      </c>
      <c r="O53" t="s">
        <v>54</v>
      </c>
      <c r="P53" t="s">
        <v>226</v>
      </c>
      <c r="Q53" s="3" t="s">
        <v>198</v>
      </c>
      <c r="R53" s="2">
        <v>44418</v>
      </c>
      <c r="S53" s="2">
        <v>44387</v>
      </c>
      <c r="T53" t="s">
        <v>65</v>
      </c>
    </row>
    <row r="54" spans="1:20" x14ac:dyDescent="0.25">
      <c r="A54">
        <v>2021</v>
      </c>
      <c r="B54" s="2">
        <v>44348</v>
      </c>
      <c r="C54" s="2">
        <v>44377</v>
      </c>
      <c r="D54" t="s">
        <v>234</v>
      </c>
      <c r="E54" t="s">
        <v>235</v>
      </c>
      <c r="F54" t="s">
        <v>144</v>
      </c>
      <c r="G54" t="s">
        <v>236</v>
      </c>
      <c r="H54" t="s">
        <v>233</v>
      </c>
      <c r="I54" t="s">
        <v>132</v>
      </c>
      <c r="J54" t="s">
        <v>97</v>
      </c>
      <c r="K54">
        <v>0</v>
      </c>
      <c r="L54">
        <v>100</v>
      </c>
      <c r="M54">
        <v>0</v>
      </c>
      <c r="N54" s="12">
        <v>0.4</v>
      </c>
      <c r="O54" t="s">
        <v>54</v>
      </c>
      <c r="P54" t="s">
        <v>237</v>
      </c>
      <c r="Q54" s="3" t="s">
        <v>198</v>
      </c>
      <c r="R54" s="2">
        <v>44418</v>
      </c>
      <c r="S54" s="2">
        <v>44387</v>
      </c>
      <c r="T54" t="s">
        <v>65</v>
      </c>
    </row>
    <row r="55" spans="1:20" x14ac:dyDescent="0.25">
      <c r="A55">
        <v>2021</v>
      </c>
      <c r="B55" s="2">
        <v>44348</v>
      </c>
      <c r="C55" s="2">
        <v>44377</v>
      </c>
      <c r="D55" t="s">
        <v>238</v>
      </c>
      <c r="E55" t="s">
        <v>239</v>
      </c>
      <c r="F55" t="s">
        <v>58</v>
      </c>
      <c r="G55" t="s">
        <v>240</v>
      </c>
      <c r="H55" t="s">
        <v>241</v>
      </c>
      <c r="I55" t="s">
        <v>132</v>
      </c>
      <c r="J55" t="s">
        <v>161</v>
      </c>
      <c r="K55">
        <v>0</v>
      </c>
      <c r="L55">
        <v>100</v>
      </c>
      <c r="M55">
        <v>0</v>
      </c>
      <c r="N55" s="13">
        <v>0</v>
      </c>
      <c r="O55" t="s">
        <v>54</v>
      </c>
      <c r="P55" t="s">
        <v>242</v>
      </c>
      <c r="Q55" s="3" t="s">
        <v>243</v>
      </c>
      <c r="R55" s="2">
        <v>44418</v>
      </c>
      <c r="S55" s="2">
        <v>44387</v>
      </c>
      <c r="T55" t="s">
        <v>65</v>
      </c>
    </row>
    <row r="56" spans="1:20" x14ac:dyDescent="0.25">
      <c r="A56">
        <v>2021</v>
      </c>
      <c r="B56" s="2">
        <v>44348</v>
      </c>
      <c r="C56" s="2">
        <v>44377</v>
      </c>
      <c r="D56" t="s">
        <v>238</v>
      </c>
      <c r="E56" t="s">
        <v>244</v>
      </c>
      <c r="F56" t="s">
        <v>58</v>
      </c>
      <c r="G56" t="s">
        <v>245</v>
      </c>
      <c r="H56" t="s">
        <v>246</v>
      </c>
      <c r="I56" t="s">
        <v>132</v>
      </c>
      <c r="J56" t="s">
        <v>161</v>
      </c>
      <c r="K56">
        <v>0</v>
      </c>
      <c r="L56">
        <v>100</v>
      </c>
      <c r="M56">
        <v>0</v>
      </c>
      <c r="N56" s="13">
        <v>0</v>
      </c>
      <c r="O56" t="s">
        <v>54</v>
      </c>
      <c r="P56" t="s">
        <v>247</v>
      </c>
      <c r="Q56" s="3" t="s">
        <v>243</v>
      </c>
      <c r="R56" s="2">
        <v>44418</v>
      </c>
      <c r="S56" s="2">
        <v>44387</v>
      </c>
      <c r="T56" t="s">
        <v>65</v>
      </c>
    </row>
    <row r="57" spans="1:20" x14ac:dyDescent="0.25">
      <c r="A57">
        <v>2021</v>
      </c>
      <c r="B57" s="2">
        <v>44348</v>
      </c>
      <c r="C57" s="2">
        <v>44377</v>
      </c>
      <c r="D57" t="s">
        <v>238</v>
      </c>
      <c r="E57" t="s">
        <v>248</v>
      </c>
      <c r="F57" t="s">
        <v>58</v>
      </c>
      <c r="G57" t="s">
        <v>249</v>
      </c>
      <c r="H57" t="s">
        <v>250</v>
      </c>
      <c r="I57" t="s">
        <v>132</v>
      </c>
      <c r="J57" t="s">
        <v>161</v>
      </c>
      <c r="K57">
        <v>0</v>
      </c>
      <c r="L57">
        <v>100</v>
      </c>
      <c r="M57">
        <v>0</v>
      </c>
      <c r="N57" s="13">
        <v>0.36</v>
      </c>
      <c r="O57" t="s">
        <v>54</v>
      </c>
      <c r="P57" t="s">
        <v>251</v>
      </c>
      <c r="Q57" s="3" t="s">
        <v>243</v>
      </c>
      <c r="R57" s="2">
        <v>44418</v>
      </c>
      <c r="S57" s="2">
        <v>44387</v>
      </c>
      <c r="T57" t="s">
        <v>65</v>
      </c>
    </row>
    <row r="58" spans="1:20" x14ac:dyDescent="0.25">
      <c r="A58">
        <v>2021</v>
      </c>
      <c r="B58" s="2">
        <v>44348</v>
      </c>
      <c r="C58" s="2">
        <v>44377</v>
      </c>
      <c r="D58" t="s">
        <v>238</v>
      </c>
      <c r="E58" t="s">
        <v>252</v>
      </c>
      <c r="F58" t="s">
        <v>58</v>
      </c>
      <c r="G58" t="s">
        <v>253</v>
      </c>
      <c r="H58" t="s">
        <v>254</v>
      </c>
      <c r="I58" t="s">
        <v>132</v>
      </c>
      <c r="J58" t="s">
        <v>161</v>
      </c>
      <c r="K58">
        <v>0</v>
      </c>
      <c r="L58">
        <v>100</v>
      </c>
      <c r="M58">
        <v>0</v>
      </c>
      <c r="N58" s="13">
        <v>0</v>
      </c>
      <c r="O58" t="s">
        <v>54</v>
      </c>
      <c r="P58" t="s">
        <v>255</v>
      </c>
      <c r="Q58" s="3" t="s">
        <v>243</v>
      </c>
      <c r="R58" s="2">
        <v>44418</v>
      </c>
      <c r="S58" s="2">
        <v>44387</v>
      </c>
      <c r="T58" t="s">
        <v>65</v>
      </c>
    </row>
    <row r="59" spans="1:20" x14ac:dyDescent="0.25">
      <c r="A59">
        <v>2021</v>
      </c>
      <c r="B59" s="2">
        <v>44348</v>
      </c>
      <c r="C59" s="2">
        <v>44377</v>
      </c>
      <c r="D59" t="s">
        <v>238</v>
      </c>
      <c r="E59" t="s">
        <v>256</v>
      </c>
      <c r="F59" t="s">
        <v>58</v>
      </c>
      <c r="G59" t="s">
        <v>257</v>
      </c>
      <c r="H59" t="s">
        <v>258</v>
      </c>
      <c r="I59" t="s">
        <v>132</v>
      </c>
      <c r="J59" t="s">
        <v>178</v>
      </c>
      <c r="K59">
        <v>0</v>
      </c>
      <c r="L59">
        <v>100</v>
      </c>
      <c r="M59">
        <v>0</v>
      </c>
      <c r="N59" s="13">
        <v>1</v>
      </c>
      <c r="O59" t="s">
        <v>54</v>
      </c>
      <c r="P59" t="s">
        <v>259</v>
      </c>
      <c r="Q59" s="3" t="s">
        <v>243</v>
      </c>
      <c r="R59" s="2">
        <v>44418</v>
      </c>
      <c r="S59" s="2">
        <v>44387</v>
      </c>
      <c r="T59" t="s">
        <v>65</v>
      </c>
    </row>
    <row r="60" spans="1:20" x14ac:dyDescent="0.25">
      <c r="A60">
        <v>2021</v>
      </c>
      <c r="B60" s="2">
        <v>44348</v>
      </c>
      <c r="C60" s="2">
        <v>44377</v>
      </c>
      <c r="D60" t="s">
        <v>238</v>
      </c>
      <c r="E60" t="s">
        <v>260</v>
      </c>
      <c r="F60" t="s">
        <v>58</v>
      </c>
      <c r="G60" t="s">
        <v>261</v>
      </c>
      <c r="H60" t="s">
        <v>262</v>
      </c>
      <c r="I60" t="s">
        <v>132</v>
      </c>
      <c r="J60" t="s">
        <v>178</v>
      </c>
      <c r="K60">
        <v>0</v>
      </c>
      <c r="L60">
        <v>100</v>
      </c>
      <c r="M60">
        <v>0</v>
      </c>
      <c r="N60" s="13">
        <v>0.5</v>
      </c>
      <c r="O60" t="s">
        <v>54</v>
      </c>
      <c r="P60" t="s">
        <v>263</v>
      </c>
      <c r="Q60" s="3" t="s">
        <v>243</v>
      </c>
      <c r="R60" s="2">
        <v>44418</v>
      </c>
      <c r="S60" s="2">
        <v>44387</v>
      </c>
      <c r="T60" t="s">
        <v>65</v>
      </c>
    </row>
    <row r="61" spans="1:20" x14ac:dyDescent="0.25">
      <c r="A61">
        <v>2021</v>
      </c>
      <c r="B61" s="2">
        <v>44348</v>
      </c>
      <c r="C61" s="2">
        <v>44377</v>
      </c>
      <c r="D61" t="s">
        <v>238</v>
      </c>
      <c r="E61" t="s">
        <v>264</v>
      </c>
      <c r="F61" t="s">
        <v>58</v>
      </c>
      <c r="G61" t="s">
        <v>265</v>
      </c>
      <c r="H61" t="s">
        <v>266</v>
      </c>
      <c r="I61" t="s">
        <v>132</v>
      </c>
      <c r="J61" t="s">
        <v>178</v>
      </c>
      <c r="K61">
        <v>0</v>
      </c>
      <c r="L61">
        <v>100</v>
      </c>
      <c r="M61">
        <v>0</v>
      </c>
      <c r="N61" s="13">
        <v>0.25</v>
      </c>
      <c r="O61" t="s">
        <v>54</v>
      </c>
      <c r="P61" t="s">
        <v>267</v>
      </c>
      <c r="Q61" s="3" t="s">
        <v>243</v>
      </c>
      <c r="R61" s="2">
        <v>44418</v>
      </c>
      <c r="S61" s="2">
        <v>44387</v>
      </c>
      <c r="T61" t="s">
        <v>65</v>
      </c>
    </row>
    <row r="62" spans="1:20" x14ac:dyDescent="0.25">
      <c r="A62">
        <v>2021</v>
      </c>
      <c r="B62" s="2">
        <v>44348</v>
      </c>
      <c r="C62" s="2">
        <v>44377</v>
      </c>
      <c r="D62" t="s">
        <v>238</v>
      </c>
      <c r="E62" t="s">
        <v>268</v>
      </c>
      <c r="F62" t="s">
        <v>58</v>
      </c>
      <c r="G62" t="s">
        <v>269</v>
      </c>
      <c r="H62" t="s">
        <v>270</v>
      </c>
      <c r="I62" t="s">
        <v>132</v>
      </c>
      <c r="J62" t="s">
        <v>178</v>
      </c>
      <c r="K62">
        <v>0</v>
      </c>
      <c r="L62">
        <v>100</v>
      </c>
      <c r="M62">
        <v>0</v>
      </c>
      <c r="N62" s="13">
        <v>0</v>
      </c>
      <c r="O62" t="s">
        <v>54</v>
      </c>
      <c r="P62" t="s">
        <v>271</v>
      </c>
      <c r="Q62" s="3" t="s">
        <v>243</v>
      </c>
      <c r="R62" s="2">
        <v>44418</v>
      </c>
      <c r="S62" s="2">
        <v>44387</v>
      </c>
      <c r="T62" t="s">
        <v>65</v>
      </c>
    </row>
    <row r="63" spans="1:20" x14ac:dyDescent="0.25">
      <c r="A63">
        <v>2021</v>
      </c>
      <c r="B63" s="2">
        <v>44348</v>
      </c>
      <c r="C63" s="2">
        <v>44377</v>
      </c>
      <c r="D63" t="s">
        <v>238</v>
      </c>
      <c r="E63" t="s">
        <v>272</v>
      </c>
      <c r="F63" t="s">
        <v>58</v>
      </c>
      <c r="G63" t="s">
        <v>273</v>
      </c>
      <c r="H63" t="s">
        <v>274</v>
      </c>
      <c r="I63" t="s">
        <v>132</v>
      </c>
      <c r="J63" t="s">
        <v>275</v>
      </c>
      <c r="K63">
        <v>0</v>
      </c>
      <c r="L63">
        <v>100</v>
      </c>
      <c r="M63">
        <v>0</v>
      </c>
      <c r="N63" s="13">
        <v>0</v>
      </c>
      <c r="O63" t="s">
        <v>54</v>
      </c>
      <c r="P63" t="s">
        <v>276</v>
      </c>
      <c r="Q63" s="3" t="s">
        <v>243</v>
      </c>
      <c r="R63" s="2">
        <v>44418</v>
      </c>
      <c r="S63" s="2">
        <v>44387</v>
      </c>
      <c r="T63" t="s">
        <v>65</v>
      </c>
    </row>
    <row r="64" spans="1:20" x14ac:dyDescent="0.25">
      <c r="A64">
        <v>2021</v>
      </c>
      <c r="B64" s="2">
        <v>44348</v>
      </c>
      <c r="C64" s="2">
        <v>44377</v>
      </c>
      <c r="D64" t="s">
        <v>238</v>
      </c>
      <c r="E64" t="s">
        <v>277</v>
      </c>
      <c r="F64" t="s">
        <v>58</v>
      </c>
      <c r="G64" t="s">
        <v>278</v>
      </c>
      <c r="H64" t="s">
        <v>279</v>
      </c>
      <c r="I64" t="s">
        <v>132</v>
      </c>
      <c r="J64" t="s">
        <v>178</v>
      </c>
      <c r="K64">
        <v>0</v>
      </c>
      <c r="L64">
        <v>100</v>
      </c>
      <c r="M64">
        <v>0</v>
      </c>
      <c r="N64" s="13">
        <v>0.33</v>
      </c>
      <c r="O64" t="s">
        <v>54</v>
      </c>
      <c r="P64" t="s">
        <v>280</v>
      </c>
      <c r="Q64" s="3" t="s">
        <v>243</v>
      </c>
      <c r="R64" s="2">
        <v>44418</v>
      </c>
      <c r="S64" s="2">
        <v>44387</v>
      </c>
      <c r="T64" t="s">
        <v>65</v>
      </c>
    </row>
    <row r="65" spans="1:20" x14ac:dyDescent="0.25">
      <c r="A65">
        <v>2021</v>
      </c>
      <c r="B65" s="2">
        <v>44348</v>
      </c>
      <c r="C65" s="2">
        <v>44377</v>
      </c>
      <c r="D65" t="s">
        <v>238</v>
      </c>
      <c r="E65" t="s">
        <v>281</v>
      </c>
      <c r="F65" t="s">
        <v>58</v>
      </c>
      <c r="G65" t="s">
        <v>282</v>
      </c>
      <c r="H65" t="s">
        <v>283</v>
      </c>
      <c r="I65" t="s">
        <v>132</v>
      </c>
      <c r="J65" t="s">
        <v>178</v>
      </c>
      <c r="K65">
        <v>0</v>
      </c>
      <c r="L65">
        <v>100</v>
      </c>
      <c r="M65">
        <v>0</v>
      </c>
      <c r="N65" s="13">
        <v>0</v>
      </c>
      <c r="O65" t="s">
        <v>54</v>
      </c>
      <c r="P65" t="s">
        <v>284</v>
      </c>
      <c r="Q65" s="3" t="s">
        <v>243</v>
      </c>
      <c r="R65" s="2">
        <v>44418</v>
      </c>
      <c r="S65" s="2">
        <v>44387</v>
      </c>
      <c r="T65" t="s">
        <v>65</v>
      </c>
    </row>
    <row r="66" spans="1:20" x14ac:dyDescent="0.25">
      <c r="A66">
        <v>2021</v>
      </c>
      <c r="B66" s="2">
        <v>44348</v>
      </c>
      <c r="C66" s="2">
        <v>44377</v>
      </c>
      <c r="D66" t="s">
        <v>238</v>
      </c>
      <c r="E66" t="s">
        <v>281</v>
      </c>
      <c r="F66" t="s">
        <v>58</v>
      </c>
      <c r="G66" t="s">
        <v>282</v>
      </c>
      <c r="H66" t="s">
        <v>285</v>
      </c>
      <c r="I66" t="s">
        <v>132</v>
      </c>
      <c r="J66" t="s">
        <v>178</v>
      </c>
      <c r="K66">
        <v>0</v>
      </c>
      <c r="L66">
        <v>100</v>
      </c>
      <c r="M66">
        <v>0</v>
      </c>
      <c r="N66" s="13">
        <v>0</v>
      </c>
      <c r="O66" t="s">
        <v>54</v>
      </c>
      <c r="P66" t="s">
        <v>286</v>
      </c>
      <c r="Q66" s="3" t="s">
        <v>243</v>
      </c>
      <c r="R66" s="2">
        <v>44418</v>
      </c>
      <c r="S66" s="2">
        <v>44387</v>
      </c>
      <c r="T66" t="s">
        <v>65</v>
      </c>
    </row>
    <row r="67" spans="1:20" x14ac:dyDescent="0.25">
      <c r="A67">
        <v>2021</v>
      </c>
      <c r="B67" s="2">
        <v>44348</v>
      </c>
      <c r="C67" s="2">
        <v>44377</v>
      </c>
      <c r="D67" t="s">
        <v>238</v>
      </c>
      <c r="E67" t="s">
        <v>287</v>
      </c>
      <c r="F67" t="s">
        <v>58</v>
      </c>
      <c r="G67" t="s">
        <v>288</v>
      </c>
      <c r="H67" t="s">
        <v>289</v>
      </c>
      <c r="I67" t="s">
        <v>132</v>
      </c>
      <c r="J67" t="s">
        <v>178</v>
      </c>
      <c r="K67">
        <v>0</v>
      </c>
      <c r="L67">
        <v>100</v>
      </c>
      <c r="M67">
        <v>0</v>
      </c>
      <c r="N67" s="13">
        <v>0.42</v>
      </c>
      <c r="O67" t="s">
        <v>54</v>
      </c>
      <c r="P67" t="s">
        <v>290</v>
      </c>
      <c r="Q67" s="3" t="s">
        <v>243</v>
      </c>
      <c r="R67" s="2">
        <v>44418</v>
      </c>
      <c r="S67" s="2">
        <v>44387</v>
      </c>
      <c r="T67" t="s">
        <v>65</v>
      </c>
    </row>
    <row r="68" spans="1:20" x14ac:dyDescent="0.25">
      <c r="A68">
        <v>2021</v>
      </c>
      <c r="B68" s="2">
        <v>44348</v>
      </c>
      <c r="C68" s="2">
        <v>44377</v>
      </c>
      <c r="D68" t="s">
        <v>238</v>
      </c>
      <c r="E68" t="s">
        <v>291</v>
      </c>
      <c r="F68" t="s">
        <v>58</v>
      </c>
      <c r="G68" t="s">
        <v>292</v>
      </c>
      <c r="H68" t="s">
        <v>293</v>
      </c>
      <c r="I68" t="s">
        <v>132</v>
      </c>
      <c r="J68" t="s">
        <v>178</v>
      </c>
      <c r="K68">
        <v>0</v>
      </c>
      <c r="L68">
        <v>100</v>
      </c>
      <c r="M68">
        <v>0</v>
      </c>
      <c r="N68" s="13">
        <v>0</v>
      </c>
      <c r="O68" t="s">
        <v>54</v>
      </c>
      <c r="P68" t="s">
        <v>294</v>
      </c>
      <c r="Q68" s="3" t="s">
        <v>243</v>
      </c>
      <c r="R68" s="2">
        <v>44418</v>
      </c>
      <c r="S68" s="2">
        <v>44387</v>
      </c>
      <c r="T68" t="s">
        <v>65</v>
      </c>
    </row>
    <row r="69" spans="1:20" x14ac:dyDescent="0.25">
      <c r="A69">
        <v>2021</v>
      </c>
      <c r="B69" s="2">
        <v>44348</v>
      </c>
      <c r="C69" s="2">
        <v>44377</v>
      </c>
      <c r="D69" t="s">
        <v>295</v>
      </c>
      <c r="E69" t="s">
        <v>296</v>
      </c>
      <c r="F69" t="s">
        <v>58</v>
      </c>
      <c r="G69" t="s">
        <v>297</v>
      </c>
      <c r="H69" t="s">
        <v>298</v>
      </c>
      <c r="I69" t="s">
        <v>132</v>
      </c>
      <c r="J69" t="s">
        <v>161</v>
      </c>
      <c r="K69">
        <v>0</v>
      </c>
      <c r="L69">
        <v>100</v>
      </c>
      <c r="M69">
        <v>0</v>
      </c>
      <c r="N69">
        <v>1</v>
      </c>
      <c r="O69" t="s">
        <v>54</v>
      </c>
      <c r="P69" t="s">
        <v>299</v>
      </c>
      <c r="Q69" s="3" t="s">
        <v>300</v>
      </c>
      <c r="R69" s="2">
        <v>44418</v>
      </c>
      <c r="S69" s="2">
        <v>44387</v>
      </c>
      <c r="T69" t="s">
        <v>65</v>
      </c>
    </row>
    <row r="70" spans="1:20" x14ac:dyDescent="0.25">
      <c r="A70">
        <v>2021</v>
      </c>
      <c r="B70" s="2">
        <v>44348</v>
      </c>
      <c r="C70" s="2">
        <v>44377</v>
      </c>
      <c r="D70" t="s">
        <v>295</v>
      </c>
      <c r="E70" t="s">
        <v>301</v>
      </c>
      <c r="F70" t="s">
        <v>58</v>
      </c>
      <c r="G70" t="s">
        <v>302</v>
      </c>
      <c r="H70" t="s">
        <v>303</v>
      </c>
      <c r="I70" t="s">
        <v>132</v>
      </c>
      <c r="J70" t="s">
        <v>161</v>
      </c>
      <c r="K70">
        <v>0</v>
      </c>
      <c r="L70">
        <v>100</v>
      </c>
      <c r="M70">
        <v>0</v>
      </c>
      <c r="N70">
        <v>4</v>
      </c>
      <c r="O70" t="s">
        <v>54</v>
      </c>
      <c r="P70" t="s">
        <v>304</v>
      </c>
      <c r="Q70" s="3" t="s">
        <v>300</v>
      </c>
      <c r="R70" s="2">
        <v>44418</v>
      </c>
      <c r="S70" s="2">
        <v>44387</v>
      </c>
      <c r="T70" t="s">
        <v>65</v>
      </c>
    </row>
    <row r="71" spans="1:20" x14ac:dyDescent="0.25">
      <c r="A71">
        <v>2021</v>
      </c>
      <c r="B71" s="2">
        <v>44348</v>
      </c>
      <c r="C71" s="2">
        <v>44377</v>
      </c>
      <c r="D71" t="s">
        <v>295</v>
      </c>
      <c r="E71" t="s">
        <v>305</v>
      </c>
      <c r="F71" t="s">
        <v>58</v>
      </c>
      <c r="G71" t="s">
        <v>306</v>
      </c>
      <c r="H71" t="s">
        <v>307</v>
      </c>
      <c r="I71" t="s">
        <v>132</v>
      </c>
      <c r="J71" t="s">
        <v>161</v>
      </c>
      <c r="K71">
        <v>0</v>
      </c>
      <c r="L71">
        <v>100</v>
      </c>
      <c r="M71">
        <v>0</v>
      </c>
      <c r="N71">
        <v>5</v>
      </c>
      <c r="O71" t="s">
        <v>54</v>
      </c>
      <c r="P71" t="s">
        <v>308</v>
      </c>
      <c r="Q71" s="3" t="s">
        <v>300</v>
      </c>
      <c r="R71" s="2">
        <v>44418</v>
      </c>
      <c r="S71" s="2">
        <v>44387</v>
      </c>
      <c r="T71" t="s">
        <v>65</v>
      </c>
    </row>
    <row r="72" spans="1:20" x14ac:dyDescent="0.25">
      <c r="A72">
        <v>2021</v>
      </c>
      <c r="B72" s="2">
        <v>44348</v>
      </c>
      <c r="C72" s="2">
        <v>44377</v>
      </c>
      <c r="D72" t="s">
        <v>295</v>
      </c>
      <c r="E72" t="s">
        <v>309</v>
      </c>
      <c r="F72" t="s">
        <v>58</v>
      </c>
      <c r="G72" t="s">
        <v>310</v>
      </c>
      <c r="H72" t="s">
        <v>311</v>
      </c>
      <c r="I72" t="s">
        <v>132</v>
      </c>
      <c r="J72" t="s">
        <v>161</v>
      </c>
      <c r="K72">
        <v>0</v>
      </c>
      <c r="L72">
        <v>100</v>
      </c>
      <c r="M72">
        <v>0</v>
      </c>
      <c r="N72">
        <v>6</v>
      </c>
      <c r="O72" t="s">
        <v>54</v>
      </c>
      <c r="P72" t="s">
        <v>312</v>
      </c>
      <c r="Q72" s="3" t="s">
        <v>300</v>
      </c>
      <c r="R72" s="2">
        <v>44418</v>
      </c>
      <c r="S72" s="2">
        <v>44387</v>
      </c>
      <c r="T72" t="s">
        <v>65</v>
      </c>
    </row>
    <row r="73" spans="1:20" x14ac:dyDescent="0.25">
      <c r="A73">
        <v>2021</v>
      </c>
      <c r="B73" s="2">
        <v>44348</v>
      </c>
      <c r="C73" s="2">
        <v>44377</v>
      </c>
      <c r="D73" t="s">
        <v>295</v>
      </c>
      <c r="E73" t="s">
        <v>313</v>
      </c>
      <c r="F73" t="s">
        <v>58</v>
      </c>
      <c r="G73" t="s">
        <v>314</v>
      </c>
      <c r="H73" t="s">
        <v>315</v>
      </c>
      <c r="I73" t="s">
        <v>132</v>
      </c>
      <c r="J73" t="s">
        <v>161</v>
      </c>
      <c r="K73">
        <v>1</v>
      </c>
      <c r="L73">
        <v>100</v>
      </c>
      <c r="M73">
        <v>0</v>
      </c>
      <c r="N73" s="14">
        <v>5</v>
      </c>
      <c r="O73" t="s">
        <v>54</v>
      </c>
      <c r="P73" t="s">
        <v>316</v>
      </c>
      <c r="Q73" s="3" t="s">
        <v>300</v>
      </c>
      <c r="R73" s="2">
        <v>44418</v>
      </c>
      <c r="S73" s="2">
        <v>44387</v>
      </c>
      <c r="T73" t="s">
        <v>65</v>
      </c>
    </row>
    <row r="74" spans="1:20" x14ac:dyDescent="0.25">
      <c r="A74">
        <v>2021</v>
      </c>
      <c r="B74" s="2">
        <v>44348</v>
      </c>
      <c r="C74" s="2">
        <v>44377</v>
      </c>
      <c r="D74" t="s">
        <v>295</v>
      </c>
      <c r="E74" t="s">
        <v>317</v>
      </c>
      <c r="F74" t="s">
        <v>58</v>
      </c>
      <c r="G74" t="s">
        <v>318</v>
      </c>
      <c r="H74" t="s">
        <v>319</v>
      </c>
      <c r="I74" t="s">
        <v>132</v>
      </c>
      <c r="J74" t="s">
        <v>161</v>
      </c>
      <c r="K74">
        <v>0</v>
      </c>
      <c r="L74">
        <v>100</v>
      </c>
      <c r="M74">
        <v>0</v>
      </c>
      <c r="N74" s="14">
        <v>3</v>
      </c>
      <c r="O74" t="s">
        <v>54</v>
      </c>
      <c r="P74" t="s">
        <v>320</v>
      </c>
      <c r="Q74" s="3" t="s">
        <v>300</v>
      </c>
      <c r="R74" s="2">
        <v>44418</v>
      </c>
      <c r="S74" s="2">
        <v>44387</v>
      </c>
      <c r="T74" t="s">
        <v>65</v>
      </c>
    </row>
    <row r="75" spans="1:20" x14ac:dyDescent="0.25">
      <c r="A75">
        <v>2021</v>
      </c>
      <c r="B75" s="2">
        <v>44348</v>
      </c>
      <c r="C75" s="2">
        <v>44377</v>
      </c>
      <c r="D75" t="s">
        <v>295</v>
      </c>
      <c r="E75" t="s">
        <v>321</v>
      </c>
      <c r="F75" t="s">
        <v>58</v>
      </c>
      <c r="G75" t="s">
        <v>322</v>
      </c>
      <c r="H75" t="s">
        <v>323</v>
      </c>
      <c r="I75" t="s">
        <v>132</v>
      </c>
      <c r="J75" t="s">
        <v>161</v>
      </c>
      <c r="K75">
        <v>0</v>
      </c>
      <c r="L75">
        <v>100</v>
      </c>
      <c r="M75">
        <v>0</v>
      </c>
      <c r="N75" s="14">
        <v>8</v>
      </c>
      <c r="O75" t="s">
        <v>54</v>
      </c>
      <c r="P75" t="s">
        <v>324</v>
      </c>
      <c r="Q75" s="3" t="s">
        <v>300</v>
      </c>
      <c r="R75" s="2">
        <v>44418</v>
      </c>
      <c r="S75" s="2">
        <v>44387</v>
      </c>
      <c r="T75" t="s">
        <v>65</v>
      </c>
    </row>
    <row r="76" spans="1:20" x14ac:dyDescent="0.25">
      <c r="A76">
        <v>2021</v>
      </c>
      <c r="B76" s="2">
        <v>44348</v>
      </c>
      <c r="C76" s="2">
        <v>44377</v>
      </c>
      <c r="D76" t="s">
        <v>295</v>
      </c>
      <c r="E76" t="s">
        <v>325</v>
      </c>
      <c r="F76" t="s">
        <v>58</v>
      </c>
      <c r="G76" t="s">
        <v>326</v>
      </c>
      <c r="H76" t="s">
        <v>327</v>
      </c>
      <c r="I76" t="s">
        <v>132</v>
      </c>
      <c r="J76" t="s">
        <v>161</v>
      </c>
      <c r="K76">
        <v>0</v>
      </c>
      <c r="L76">
        <v>100</v>
      </c>
      <c r="M76">
        <v>0</v>
      </c>
      <c r="N76" s="14">
        <v>1</v>
      </c>
      <c r="O76" t="s">
        <v>54</v>
      </c>
      <c r="P76" t="s">
        <v>328</v>
      </c>
      <c r="Q76" s="3" t="s">
        <v>300</v>
      </c>
      <c r="R76" s="2">
        <v>44418</v>
      </c>
      <c r="S76" s="2">
        <v>44387</v>
      </c>
      <c r="T76" t="s">
        <v>65</v>
      </c>
    </row>
    <row r="77" spans="1:20" x14ac:dyDescent="0.25">
      <c r="A77">
        <v>2021</v>
      </c>
      <c r="B77" s="2">
        <v>44348</v>
      </c>
      <c r="C77" s="2">
        <v>44377</v>
      </c>
      <c r="D77" t="s">
        <v>295</v>
      </c>
      <c r="E77" t="s">
        <v>329</v>
      </c>
      <c r="F77" t="s">
        <v>58</v>
      </c>
      <c r="G77" t="s">
        <v>330</v>
      </c>
      <c r="H77" t="s">
        <v>331</v>
      </c>
      <c r="I77" t="s">
        <v>132</v>
      </c>
      <c r="J77" t="s">
        <v>161</v>
      </c>
      <c r="K77">
        <v>0</v>
      </c>
      <c r="L77">
        <v>100</v>
      </c>
      <c r="M77">
        <v>0</v>
      </c>
      <c r="N77" s="14">
        <v>6</v>
      </c>
      <c r="O77" t="s">
        <v>54</v>
      </c>
      <c r="P77" t="s">
        <v>332</v>
      </c>
      <c r="Q77" s="3" t="s">
        <v>300</v>
      </c>
      <c r="R77" s="2">
        <v>44418</v>
      </c>
      <c r="S77" s="2">
        <v>44387</v>
      </c>
      <c r="T77" t="s">
        <v>65</v>
      </c>
    </row>
    <row r="78" spans="1:20" x14ac:dyDescent="0.25">
      <c r="A78">
        <v>2021</v>
      </c>
      <c r="B78" s="2">
        <v>44348</v>
      </c>
      <c r="C78" s="2">
        <v>44377</v>
      </c>
      <c r="D78" t="s">
        <v>295</v>
      </c>
      <c r="E78" t="s">
        <v>333</v>
      </c>
      <c r="F78" t="s">
        <v>58</v>
      </c>
      <c r="G78" t="s">
        <v>334</v>
      </c>
      <c r="H78" t="s">
        <v>335</v>
      </c>
      <c r="I78" t="s">
        <v>132</v>
      </c>
      <c r="J78" t="s">
        <v>161</v>
      </c>
      <c r="K78">
        <v>0</v>
      </c>
      <c r="L78">
        <v>100</v>
      </c>
      <c r="M78">
        <v>0</v>
      </c>
      <c r="N78" s="14">
        <v>4</v>
      </c>
      <c r="O78" t="s">
        <v>54</v>
      </c>
      <c r="P78" t="s">
        <v>336</v>
      </c>
      <c r="Q78" s="3" t="s">
        <v>300</v>
      </c>
      <c r="R78" s="2">
        <v>44418</v>
      </c>
      <c r="S78" s="2">
        <v>44387</v>
      </c>
      <c r="T78" t="s">
        <v>65</v>
      </c>
    </row>
    <row r="79" spans="1:20" x14ac:dyDescent="0.25">
      <c r="A79">
        <v>2021</v>
      </c>
      <c r="B79" s="2">
        <v>44348</v>
      </c>
      <c r="C79" s="2">
        <v>44377</v>
      </c>
      <c r="D79" t="s">
        <v>295</v>
      </c>
      <c r="E79" t="s">
        <v>337</v>
      </c>
      <c r="F79" t="s">
        <v>58</v>
      </c>
      <c r="G79" t="s">
        <v>338</v>
      </c>
      <c r="H79" t="s">
        <v>339</v>
      </c>
      <c r="I79" t="s">
        <v>132</v>
      </c>
      <c r="J79" t="s">
        <v>161</v>
      </c>
      <c r="K79">
        <v>0</v>
      </c>
      <c r="L79">
        <v>100</v>
      </c>
      <c r="M79">
        <v>0</v>
      </c>
      <c r="N79" s="14">
        <v>6</v>
      </c>
      <c r="O79" t="s">
        <v>54</v>
      </c>
      <c r="P79" t="s">
        <v>340</v>
      </c>
      <c r="Q79" s="3" t="s">
        <v>300</v>
      </c>
      <c r="R79" s="2">
        <v>44418</v>
      </c>
      <c r="S79" s="2">
        <v>44387</v>
      </c>
      <c r="T79" t="s">
        <v>65</v>
      </c>
    </row>
    <row r="80" spans="1:20" x14ac:dyDescent="0.25">
      <c r="A80">
        <v>2021</v>
      </c>
      <c r="B80" s="2">
        <v>44348</v>
      </c>
      <c r="C80" s="2">
        <v>44377</v>
      </c>
      <c r="D80" t="s">
        <v>295</v>
      </c>
      <c r="E80" t="s">
        <v>341</v>
      </c>
      <c r="F80" t="s">
        <v>58</v>
      </c>
      <c r="G80" t="s">
        <v>342</v>
      </c>
      <c r="H80" t="s">
        <v>343</v>
      </c>
      <c r="I80" t="s">
        <v>132</v>
      </c>
      <c r="J80" t="s">
        <v>161</v>
      </c>
      <c r="K80">
        <v>0</v>
      </c>
      <c r="L80">
        <v>100</v>
      </c>
      <c r="M80">
        <v>0</v>
      </c>
      <c r="N80" s="14">
        <v>5</v>
      </c>
      <c r="O80" t="s">
        <v>54</v>
      </c>
      <c r="P80" t="s">
        <v>344</v>
      </c>
      <c r="Q80" s="3" t="s">
        <v>300</v>
      </c>
      <c r="R80" s="2">
        <v>44418</v>
      </c>
      <c r="S80" s="2">
        <v>44387</v>
      </c>
      <c r="T80" t="s">
        <v>65</v>
      </c>
    </row>
    <row r="81" spans="1:20" x14ac:dyDescent="0.25">
      <c r="A81">
        <v>2021</v>
      </c>
      <c r="B81" s="2">
        <v>44348</v>
      </c>
      <c r="C81" s="2">
        <v>44377</v>
      </c>
      <c r="D81" t="s">
        <v>345</v>
      </c>
      <c r="E81" t="s">
        <v>346</v>
      </c>
      <c r="F81" t="s">
        <v>144</v>
      </c>
      <c r="G81" t="s">
        <v>347</v>
      </c>
      <c r="H81" t="s">
        <v>348</v>
      </c>
      <c r="I81" t="s">
        <v>132</v>
      </c>
      <c r="J81" t="s">
        <v>275</v>
      </c>
      <c r="K81">
        <v>0</v>
      </c>
      <c r="L81">
        <v>100</v>
      </c>
      <c r="M81">
        <v>0</v>
      </c>
      <c r="N81" s="15">
        <f>(229/300)*100</f>
        <v>76.333333333333329</v>
      </c>
      <c r="O81" t="s">
        <v>54</v>
      </c>
      <c r="P81" t="s">
        <v>349</v>
      </c>
      <c r="Q81" s="3" t="s">
        <v>350</v>
      </c>
      <c r="R81" s="2">
        <v>44418</v>
      </c>
      <c r="S81" s="2">
        <v>44387</v>
      </c>
      <c r="T81" t="s">
        <v>65</v>
      </c>
    </row>
    <row r="82" spans="1:20" x14ac:dyDescent="0.25">
      <c r="A82">
        <v>2021</v>
      </c>
      <c r="B82" s="2">
        <v>44348</v>
      </c>
      <c r="C82" s="2">
        <v>44377</v>
      </c>
      <c r="D82" t="s">
        <v>345</v>
      </c>
      <c r="E82" t="s">
        <v>351</v>
      </c>
      <c r="F82" t="s">
        <v>144</v>
      </c>
      <c r="G82" t="s">
        <v>352</v>
      </c>
      <c r="H82" t="s">
        <v>353</v>
      </c>
      <c r="I82" t="s">
        <v>132</v>
      </c>
      <c r="J82" t="s">
        <v>275</v>
      </c>
      <c r="K82">
        <v>0</v>
      </c>
      <c r="L82">
        <v>100</v>
      </c>
      <c r="M82">
        <v>0</v>
      </c>
      <c r="N82" s="15">
        <f>(100/300)*100</f>
        <v>33.333333333333329</v>
      </c>
      <c r="O82" t="s">
        <v>54</v>
      </c>
      <c r="P82" t="s">
        <v>354</v>
      </c>
      <c r="Q82" s="3" t="s">
        <v>350</v>
      </c>
      <c r="R82" s="2">
        <v>44418</v>
      </c>
      <c r="S82" s="2">
        <v>44387</v>
      </c>
      <c r="T82" t="s">
        <v>65</v>
      </c>
    </row>
    <row r="83" spans="1:20" x14ac:dyDescent="0.25">
      <c r="A83">
        <v>2021</v>
      </c>
      <c r="B83" s="2">
        <v>44348</v>
      </c>
      <c r="C83" s="2">
        <v>44377</v>
      </c>
      <c r="D83" t="s">
        <v>345</v>
      </c>
      <c r="E83" t="s">
        <v>355</v>
      </c>
      <c r="F83" t="s">
        <v>144</v>
      </c>
      <c r="G83" t="s">
        <v>356</v>
      </c>
      <c r="H83" t="s">
        <v>357</v>
      </c>
      <c r="I83" t="s">
        <v>132</v>
      </c>
      <c r="J83" t="s">
        <v>275</v>
      </c>
      <c r="K83">
        <v>0</v>
      </c>
      <c r="L83">
        <v>100</v>
      </c>
      <c r="M83">
        <v>0</v>
      </c>
      <c r="N83" s="16">
        <f>(15/20)*100</f>
        <v>75</v>
      </c>
      <c r="O83" t="s">
        <v>54</v>
      </c>
      <c r="P83" t="s">
        <v>358</v>
      </c>
      <c r="Q83" s="3" t="s">
        <v>350</v>
      </c>
      <c r="R83" s="2">
        <v>44418</v>
      </c>
      <c r="S83" s="2">
        <v>44387</v>
      </c>
      <c r="T83" t="s">
        <v>65</v>
      </c>
    </row>
    <row r="84" spans="1:20" x14ac:dyDescent="0.25">
      <c r="A84">
        <v>2021</v>
      </c>
      <c r="B84" s="2">
        <v>44348</v>
      </c>
      <c r="C84" s="2">
        <v>44377</v>
      </c>
      <c r="D84" t="s">
        <v>345</v>
      </c>
      <c r="E84" t="s">
        <v>359</v>
      </c>
      <c r="F84" t="s">
        <v>144</v>
      </c>
      <c r="G84" t="s">
        <v>360</v>
      </c>
      <c r="H84" t="s">
        <v>361</v>
      </c>
      <c r="I84" t="s">
        <v>132</v>
      </c>
      <c r="J84" t="s">
        <v>275</v>
      </c>
      <c r="K84">
        <v>0</v>
      </c>
      <c r="L84">
        <v>100</v>
      </c>
      <c r="M84">
        <v>0</v>
      </c>
      <c r="N84" s="16">
        <f>(6/6)*100</f>
        <v>100</v>
      </c>
      <c r="O84" t="s">
        <v>54</v>
      </c>
      <c r="P84" t="s">
        <v>362</v>
      </c>
      <c r="Q84" s="3" t="s">
        <v>350</v>
      </c>
      <c r="R84" s="2">
        <v>44418</v>
      </c>
      <c r="S84" s="2">
        <v>44387</v>
      </c>
      <c r="T84" t="s">
        <v>65</v>
      </c>
    </row>
    <row r="85" spans="1:20" x14ac:dyDescent="0.25">
      <c r="A85">
        <v>2021</v>
      </c>
      <c r="B85" s="2">
        <v>44348</v>
      </c>
      <c r="C85" s="2">
        <v>44377</v>
      </c>
      <c r="D85" t="s">
        <v>345</v>
      </c>
      <c r="E85" t="s">
        <v>363</v>
      </c>
      <c r="F85" t="s">
        <v>144</v>
      </c>
      <c r="G85" t="s">
        <v>364</v>
      </c>
      <c r="H85" t="s">
        <v>365</v>
      </c>
      <c r="I85" t="s">
        <v>132</v>
      </c>
      <c r="J85" t="s">
        <v>275</v>
      </c>
      <c r="K85">
        <v>0</v>
      </c>
      <c r="L85">
        <v>100</v>
      </c>
      <c r="M85">
        <v>0</v>
      </c>
      <c r="N85" s="17">
        <v>0</v>
      </c>
      <c r="O85" t="s">
        <v>54</v>
      </c>
      <c r="P85" t="s">
        <v>362</v>
      </c>
      <c r="Q85" s="3" t="s">
        <v>350</v>
      </c>
      <c r="R85" s="2">
        <v>44418</v>
      </c>
      <c r="S85" s="2">
        <v>44387</v>
      </c>
      <c r="T85" t="s">
        <v>65</v>
      </c>
    </row>
    <row r="86" spans="1:20" x14ac:dyDescent="0.25">
      <c r="A86">
        <v>2021</v>
      </c>
      <c r="B86" s="2">
        <v>44348</v>
      </c>
      <c r="C86" s="2">
        <v>44377</v>
      </c>
      <c r="D86" t="s">
        <v>345</v>
      </c>
      <c r="E86" t="s">
        <v>363</v>
      </c>
      <c r="F86" t="s">
        <v>144</v>
      </c>
      <c r="G86" t="s">
        <v>366</v>
      </c>
      <c r="H86" t="s">
        <v>367</v>
      </c>
      <c r="I86" t="s">
        <v>132</v>
      </c>
      <c r="J86" t="s">
        <v>275</v>
      </c>
      <c r="K86">
        <v>0</v>
      </c>
      <c r="L86">
        <v>100</v>
      </c>
      <c r="M86">
        <v>0</v>
      </c>
      <c r="N86" s="17">
        <v>0</v>
      </c>
      <c r="O86" t="s">
        <v>54</v>
      </c>
      <c r="P86" t="s">
        <v>362</v>
      </c>
      <c r="Q86" s="3" t="s">
        <v>350</v>
      </c>
      <c r="R86" s="2">
        <v>44418</v>
      </c>
      <c r="S86" s="2">
        <v>44387</v>
      </c>
      <c r="T86" t="s">
        <v>65</v>
      </c>
    </row>
    <row r="87" spans="1:20" x14ac:dyDescent="0.25">
      <c r="A87">
        <v>2021</v>
      </c>
      <c r="B87" s="2">
        <v>44348</v>
      </c>
      <c r="C87" s="2">
        <v>44377</v>
      </c>
      <c r="D87" t="s">
        <v>345</v>
      </c>
      <c r="E87" t="s">
        <v>363</v>
      </c>
      <c r="F87" t="s">
        <v>144</v>
      </c>
      <c r="G87" t="s">
        <v>368</v>
      </c>
      <c r="H87" t="s">
        <v>369</v>
      </c>
      <c r="I87" t="s">
        <v>132</v>
      </c>
      <c r="J87" t="s">
        <v>275</v>
      </c>
      <c r="K87">
        <v>0</v>
      </c>
      <c r="L87">
        <v>100</v>
      </c>
      <c r="M87">
        <v>0</v>
      </c>
      <c r="N87" s="18">
        <v>0</v>
      </c>
      <c r="O87" t="s">
        <v>54</v>
      </c>
      <c r="P87" t="s">
        <v>362</v>
      </c>
      <c r="Q87" s="3" t="s">
        <v>350</v>
      </c>
      <c r="R87" s="2">
        <v>44418</v>
      </c>
      <c r="S87" s="2">
        <v>44387</v>
      </c>
      <c r="T87" t="s">
        <v>65</v>
      </c>
    </row>
    <row r="88" spans="1:20" x14ac:dyDescent="0.25">
      <c r="A88">
        <v>2021</v>
      </c>
      <c r="B88" s="2">
        <v>44348</v>
      </c>
      <c r="C88" s="2">
        <v>44377</v>
      </c>
      <c r="D88" t="s">
        <v>345</v>
      </c>
      <c r="E88" t="s">
        <v>370</v>
      </c>
      <c r="F88" t="s">
        <v>144</v>
      </c>
      <c r="G88" t="s">
        <v>371</v>
      </c>
      <c r="H88" t="s">
        <v>372</v>
      </c>
      <c r="I88" t="s">
        <v>132</v>
      </c>
      <c r="J88" t="s">
        <v>161</v>
      </c>
      <c r="K88">
        <v>0</v>
      </c>
      <c r="L88">
        <v>100</v>
      </c>
      <c r="M88">
        <v>0</v>
      </c>
      <c r="N88" s="19">
        <v>0</v>
      </c>
      <c r="O88" t="s">
        <v>54</v>
      </c>
      <c r="P88" t="s">
        <v>373</v>
      </c>
      <c r="Q88" s="3" t="s">
        <v>350</v>
      </c>
      <c r="R88" s="2">
        <v>44418</v>
      </c>
      <c r="S88" s="2">
        <v>44387</v>
      </c>
      <c r="T88" t="s">
        <v>65</v>
      </c>
    </row>
    <row r="89" spans="1:20" x14ac:dyDescent="0.25">
      <c r="A89">
        <v>2021</v>
      </c>
      <c r="B89" s="2">
        <v>44348</v>
      </c>
      <c r="C89" s="2">
        <v>44377</v>
      </c>
      <c r="D89" t="s">
        <v>345</v>
      </c>
      <c r="E89" t="s">
        <v>374</v>
      </c>
      <c r="F89" t="s">
        <v>144</v>
      </c>
      <c r="G89" t="s">
        <v>375</v>
      </c>
      <c r="H89" t="s">
        <v>376</v>
      </c>
      <c r="I89" t="s">
        <v>132</v>
      </c>
      <c r="J89" t="s">
        <v>171</v>
      </c>
      <c r="K89">
        <v>0</v>
      </c>
      <c r="L89">
        <v>100</v>
      </c>
      <c r="M89">
        <v>0</v>
      </c>
      <c r="N89" s="18">
        <v>0</v>
      </c>
      <c r="O89" t="s">
        <v>54</v>
      </c>
      <c r="P89" t="s">
        <v>373</v>
      </c>
      <c r="Q89" s="3" t="s">
        <v>350</v>
      </c>
      <c r="R89" s="2">
        <v>44418</v>
      </c>
      <c r="S89" s="2">
        <v>44387</v>
      </c>
      <c r="T89" t="s">
        <v>65</v>
      </c>
    </row>
    <row r="90" spans="1:20" x14ac:dyDescent="0.25">
      <c r="A90">
        <v>2021</v>
      </c>
      <c r="B90" s="2">
        <v>44348</v>
      </c>
      <c r="C90" s="2">
        <v>44377</v>
      </c>
      <c r="D90" t="s">
        <v>345</v>
      </c>
      <c r="E90" t="s">
        <v>377</v>
      </c>
      <c r="F90" t="s">
        <v>144</v>
      </c>
      <c r="G90" t="s">
        <v>378</v>
      </c>
      <c r="H90" t="s">
        <v>376</v>
      </c>
      <c r="I90" t="s">
        <v>132</v>
      </c>
      <c r="J90" t="s">
        <v>171</v>
      </c>
      <c r="K90">
        <v>0</v>
      </c>
      <c r="L90">
        <v>100</v>
      </c>
      <c r="M90">
        <v>0</v>
      </c>
      <c r="N90" s="18">
        <v>0</v>
      </c>
      <c r="O90" t="s">
        <v>54</v>
      </c>
      <c r="P90" t="s">
        <v>373</v>
      </c>
      <c r="Q90" s="3" t="s">
        <v>350</v>
      </c>
      <c r="R90" s="2">
        <v>44418</v>
      </c>
      <c r="S90" s="2">
        <v>44387</v>
      </c>
      <c r="T90" t="s">
        <v>65</v>
      </c>
    </row>
    <row r="91" spans="1:20" x14ac:dyDescent="0.25">
      <c r="A91">
        <v>2021</v>
      </c>
      <c r="B91" s="2">
        <v>44348</v>
      </c>
      <c r="C91" s="2">
        <v>44377</v>
      </c>
      <c r="D91" t="s">
        <v>379</v>
      </c>
      <c r="E91" t="s">
        <v>380</v>
      </c>
      <c r="F91" t="s">
        <v>58</v>
      </c>
      <c r="G91" t="s">
        <v>381</v>
      </c>
      <c r="H91" t="s">
        <v>382</v>
      </c>
      <c r="I91" t="s">
        <v>132</v>
      </c>
      <c r="J91" t="s">
        <v>275</v>
      </c>
      <c r="K91">
        <v>0</v>
      </c>
      <c r="L91">
        <v>100</v>
      </c>
      <c r="M91">
        <v>0</v>
      </c>
      <c r="N91">
        <v>0</v>
      </c>
      <c r="O91" t="s">
        <v>54</v>
      </c>
      <c r="P91" s="3" t="s">
        <v>383</v>
      </c>
      <c r="Q91" s="3" t="s">
        <v>383</v>
      </c>
      <c r="R91" s="2">
        <v>44418</v>
      </c>
      <c r="S91" s="2">
        <v>44387</v>
      </c>
      <c r="T91" t="s">
        <v>65</v>
      </c>
    </row>
    <row r="92" spans="1:20" x14ac:dyDescent="0.25">
      <c r="A92">
        <v>2021</v>
      </c>
      <c r="B92" s="2">
        <v>44348</v>
      </c>
      <c r="C92" s="2">
        <v>44377</v>
      </c>
      <c r="D92" t="s">
        <v>379</v>
      </c>
      <c r="E92" t="s">
        <v>384</v>
      </c>
      <c r="F92" t="s">
        <v>58</v>
      </c>
      <c r="G92" t="s">
        <v>385</v>
      </c>
      <c r="H92" t="s">
        <v>386</v>
      </c>
      <c r="I92" t="s">
        <v>132</v>
      </c>
      <c r="J92" t="s">
        <v>275</v>
      </c>
      <c r="K92">
        <v>0</v>
      </c>
      <c r="L92">
        <v>100</v>
      </c>
      <c r="M92">
        <v>0</v>
      </c>
      <c r="N92">
        <v>0</v>
      </c>
      <c r="O92" t="s">
        <v>54</v>
      </c>
      <c r="P92" t="s">
        <v>383</v>
      </c>
      <c r="Q92" s="3" t="s">
        <v>383</v>
      </c>
      <c r="R92" s="2">
        <v>44418</v>
      </c>
      <c r="S92" s="2">
        <v>44387</v>
      </c>
      <c r="T92" t="s">
        <v>65</v>
      </c>
    </row>
    <row r="93" spans="1:20" x14ac:dyDescent="0.25">
      <c r="A93">
        <v>2021</v>
      </c>
      <c r="B93" s="2">
        <v>44348</v>
      </c>
      <c r="C93" s="2">
        <v>44377</v>
      </c>
      <c r="D93" t="s">
        <v>379</v>
      </c>
      <c r="E93" t="s">
        <v>387</v>
      </c>
      <c r="F93" t="s">
        <v>58</v>
      </c>
      <c r="G93" t="s">
        <v>388</v>
      </c>
      <c r="H93" t="s">
        <v>389</v>
      </c>
      <c r="I93" t="s">
        <v>132</v>
      </c>
      <c r="J93" t="s">
        <v>275</v>
      </c>
      <c r="K93">
        <v>0</v>
      </c>
      <c r="L93">
        <v>100</v>
      </c>
      <c r="M93">
        <v>0</v>
      </c>
      <c r="N93">
        <v>0</v>
      </c>
      <c r="O93" t="s">
        <v>54</v>
      </c>
      <c r="P93" t="s">
        <v>383</v>
      </c>
      <c r="Q93" s="3" t="s">
        <v>383</v>
      </c>
      <c r="R93" s="2">
        <v>44418</v>
      </c>
      <c r="S93" s="2">
        <v>44387</v>
      </c>
      <c r="T93" t="s">
        <v>65</v>
      </c>
    </row>
    <row r="94" spans="1:20" x14ac:dyDescent="0.25">
      <c r="A94">
        <v>2021</v>
      </c>
      <c r="B94" s="2">
        <v>44348</v>
      </c>
      <c r="C94" s="2">
        <v>44377</v>
      </c>
      <c r="D94" t="s">
        <v>379</v>
      </c>
      <c r="E94" t="s">
        <v>390</v>
      </c>
      <c r="F94" t="s">
        <v>58</v>
      </c>
      <c r="G94" t="s">
        <v>391</v>
      </c>
      <c r="H94" t="s">
        <v>392</v>
      </c>
      <c r="I94" t="s">
        <v>132</v>
      </c>
      <c r="J94" t="s">
        <v>275</v>
      </c>
      <c r="K94">
        <v>0</v>
      </c>
      <c r="L94">
        <v>100</v>
      </c>
      <c r="M94">
        <v>0</v>
      </c>
      <c r="N94">
        <v>0</v>
      </c>
      <c r="O94" t="s">
        <v>54</v>
      </c>
      <c r="P94" t="s">
        <v>383</v>
      </c>
      <c r="Q94" s="3" t="s">
        <v>383</v>
      </c>
      <c r="R94" s="2">
        <v>44418</v>
      </c>
      <c r="S94" s="2">
        <v>44387</v>
      </c>
      <c r="T94" t="s">
        <v>65</v>
      </c>
    </row>
    <row r="95" spans="1:20" x14ac:dyDescent="0.25">
      <c r="A95">
        <v>2021</v>
      </c>
      <c r="B95" s="2">
        <v>44348</v>
      </c>
      <c r="C95" s="2">
        <v>44377</v>
      </c>
      <c r="D95" t="s">
        <v>379</v>
      </c>
      <c r="E95" t="s">
        <v>384</v>
      </c>
      <c r="F95" t="s">
        <v>58</v>
      </c>
      <c r="G95" t="s">
        <v>393</v>
      </c>
      <c r="H95" t="s">
        <v>394</v>
      </c>
      <c r="I95" t="s">
        <v>132</v>
      </c>
      <c r="J95" t="s">
        <v>395</v>
      </c>
      <c r="K95">
        <v>0</v>
      </c>
      <c r="L95">
        <v>100</v>
      </c>
      <c r="M95">
        <v>0</v>
      </c>
      <c r="N95">
        <v>0</v>
      </c>
      <c r="O95" t="s">
        <v>54</v>
      </c>
      <c r="P95" t="s">
        <v>383</v>
      </c>
      <c r="Q95" s="3" t="s">
        <v>383</v>
      </c>
      <c r="R95" s="2">
        <v>44418</v>
      </c>
      <c r="S95" s="2">
        <v>44387</v>
      </c>
      <c r="T95" t="s">
        <v>65</v>
      </c>
    </row>
    <row r="96" spans="1:20" x14ac:dyDescent="0.25">
      <c r="A96">
        <v>2021</v>
      </c>
      <c r="B96" s="2">
        <v>44348</v>
      </c>
      <c r="C96" s="2">
        <v>44377</v>
      </c>
      <c r="D96" t="s">
        <v>379</v>
      </c>
      <c r="E96" t="s">
        <v>396</v>
      </c>
      <c r="F96" t="s">
        <v>58</v>
      </c>
      <c r="G96" t="s">
        <v>397</v>
      </c>
      <c r="H96" t="s">
        <v>398</v>
      </c>
      <c r="I96" t="s">
        <v>132</v>
      </c>
      <c r="J96" t="s">
        <v>395</v>
      </c>
      <c r="K96">
        <v>0</v>
      </c>
      <c r="L96">
        <v>100</v>
      </c>
      <c r="M96">
        <v>0</v>
      </c>
      <c r="N96">
        <v>0</v>
      </c>
      <c r="O96" t="s">
        <v>54</v>
      </c>
      <c r="P96" t="s">
        <v>383</v>
      </c>
      <c r="Q96" s="3" t="s">
        <v>383</v>
      </c>
      <c r="R96" s="2">
        <v>44418</v>
      </c>
      <c r="S96" s="2">
        <v>44387</v>
      </c>
      <c r="T96" t="s">
        <v>65</v>
      </c>
    </row>
    <row r="97" spans="1:20" x14ac:dyDescent="0.25">
      <c r="A97">
        <v>2021</v>
      </c>
      <c r="B97" s="2">
        <v>44348</v>
      </c>
      <c r="C97" s="2">
        <v>44377</v>
      </c>
      <c r="D97" t="s">
        <v>379</v>
      </c>
      <c r="E97" t="s">
        <v>399</v>
      </c>
      <c r="F97" t="s">
        <v>58</v>
      </c>
      <c r="G97" t="s">
        <v>400</v>
      </c>
      <c r="H97" t="s">
        <v>401</v>
      </c>
      <c r="I97" t="s">
        <v>132</v>
      </c>
      <c r="J97" t="s">
        <v>402</v>
      </c>
      <c r="K97">
        <v>0</v>
      </c>
      <c r="L97">
        <v>100</v>
      </c>
      <c r="M97">
        <v>0</v>
      </c>
      <c r="N97">
        <v>0</v>
      </c>
      <c r="O97" t="s">
        <v>54</v>
      </c>
      <c r="P97" t="s">
        <v>383</v>
      </c>
      <c r="Q97" s="3" t="s">
        <v>383</v>
      </c>
      <c r="R97" s="2">
        <v>44418</v>
      </c>
      <c r="S97" s="2">
        <v>44387</v>
      </c>
      <c r="T97" t="s">
        <v>65</v>
      </c>
    </row>
    <row r="98" spans="1:20" x14ac:dyDescent="0.25">
      <c r="A98">
        <v>2021</v>
      </c>
      <c r="B98" s="2">
        <v>44348</v>
      </c>
      <c r="C98" s="2">
        <v>44377</v>
      </c>
      <c r="D98" t="s">
        <v>379</v>
      </c>
      <c r="E98" t="s">
        <v>403</v>
      </c>
      <c r="F98" t="s">
        <v>58</v>
      </c>
      <c r="G98" t="s">
        <v>404</v>
      </c>
      <c r="H98" t="s">
        <v>405</v>
      </c>
      <c r="I98" t="s">
        <v>132</v>
      </c>
      <c r="J98" t="s">
        <v>275</v>
      </c>
      <c r="K98">
        <v>0</v>
      </c>
      <c r="L98">
        <v>100</v>
      </c>
      <c r="M98">
        <v>0</v>
      </c>
      <c r="N98">
        <v>0</v>
      </c>
      <c r="O98" t="s">
        <v>54</v>
      </c>
      <c r="P98" t="s">
        <v>383</v>
      </c>
      <c r="Q98" s="3" t="s">
        <v>383</v>
      </c>
      <c r="R98" s="2">
        <v>44418</v>
      </c>
      <c r="S98" s="2">
        <v>44387</v>
      </c>
      <c r="T98" t="s">
        <v>65</v>
      </c>
    </row>
    <row r="99" spans="1:20" x14ac:dyDescent="0.25">
      <c r="A99">
        <v>2021</v>
      </c>
      <c r="B99" s="2">
        <v>44348</v>
      </c>
      <c r="C99" s="2">
        <v>44377</v>
      </c>
      <c r="D99" t="s">
        <v>379</v>
      </c>
      <c r="E99" t="s">
        <v>399</v>
      </c>
      <c r="F99" t="s">
        <v>58</v>
      </c>
      <c r="G99" t="s">
        <v>406</v>
      </c>
      <c r="H99" t="s">
        <v>407</v>
      </c>
      <c r="I99" t="s">
        <v>132</v>
      </c>
      <c r="J99" t="s">
        <v>408</v>
      </c>
      <c r="K99">
        <v>0</v>
      </c>
      <c r="L99">
        <v>100</v>
      </c>
      <c r="M99">
        <v>0</v>
      </c>
      <c r="N99">
        <v>0</v>
      </c>
      <c r="O99" t="s">
        <v>54</v>
      </c>
      <c r="P99" t="s">
        <v>383</v>
      </c>
      <c r="Q99" s="3" t="s">
        <v>383</v>
      </c>
      <c r="R99" s="2">
        <v>44418</v>
      </c>
      <c r="S99" s="2">
        <v>44387</v>
      </c>
      <c r="T99" t="s">
        <v>65</v>
      </c>
    </row>
    <row r="100" spans="1:20" x14ac:dyDescent="0.25">
      <c r="A100">
        <v>2021</v>
      </c>
      <c r="B100" s="2">
        <v>44348</v>
      </c>
      <c r="C100" s="2">
        <v>44377</v>
      </c>
      <c r="D100" t="s">
        <v>379</v>
      </c>
      <c r="E100" t="s">
        <v>409</v>
      </c>
      <c r="F100" t="s">
        <v>58</v>
      </c>
      <c r="G100" t="s">
        <v>410</v>
      </c>
      <c r="H100" t="s">
        <v>411</v>
      </c>
      <c r="I100" t="s">
        <v>132</v>
      </c>
      <c r="J100" t="s">
        <v>216</v>
      </c>
      <c r="K100">
        <v>0</v>
      </c>
      <c r="L100">
        <v>100</v>
      </c>
      <c r="M100">
        <v>0</v>
      </c>
      <c r="N100">
        <v>0</v>
      </c>
      <c r="O100" t="s">
        <v>54</v>
      </c>
      <c r="P100" t="s">
        <v>383</v>
      </c>
      <c r="Q100" s="3" t="s">
        <v>383</v>
      </c>
      <c r="R100" s="2">
        <v>44418</v>
      </c>
      <c r="S100" s="2">
        <v>44387</v>
      </c>
      <c r="T100" t="s">
        <v>65</v>
      </c>
    </row>
    <row r="101" spans="1:20" x14ac:dyDescent="0.25">
      <c r="A101">
        <v>2021</v>
      </c>
      <c r="B101" s="2">
        <v>44348</v>
      </c>
      <c r="C101" s="2">
        <v>44377</v>
      </c>
      <c r="D101" t="s">
        <v>412</v>
      </c>
      <c r="E101" t="s">
        <v>164</v>
      </c>
      <c r="F101" t="s">
        <v>58</v>
      </c>
      <c r="G101" t="s">
        <v>413</v>
      </c>
      <c r="H101" t="s">
        <v>414</v>
      </c>
      <c r="I101" t="s">
        <v>132</v>
      </c>
      <c r="J101" t="s">
        <v>161</v>
      </c>
      <c r="K101">
        <v>0</v>
      </c>
      <c r="L101">
        <v>100</v>
      </c>
      <c r="M101">
        <v>0</v>
      </c>
      <c r="N101" s="20">
        <v>0</v>
      </c>
      <c r="O101" t="s">
        <v>54</v>
      </c>
      <c r="P101" t="s">
        <v>415</v>
      </c>
      <c r="Q101" s="3" t="s">
        <v>416</v>
      </c>
      <c r="R101" s="2">
        <v>44418</v>
      </c>
      <c r="S101" s="2">
        <v>44387</v>
      </c>
      <c r="T101" t="s">
        <v>65</v>
      </c>
    </row>
    <row r="102" spans="1:20" x14ac:dyDescent="0.25">
      <c r="A102">
        <v>2021</v>
      </c>
      <c r="B102" s="2">
        <v>44348</v>
      </c>
      <c r="C102" s="2">
        <v>44377</v>
      </c>
      <c r="D102" t="s">
        <v>412</v>
      </c>
      <c r="E102" t="s">
        <v>417</v>
      </c>
      <c r="F102" t="s">
        <v>58</v>
      </c>
      <c r="G102" t="s">
        <v>418</v>
      </c>
      <c r="H102" t="s">
        <v>419</v>
      </c>
      <c r="I102" t="s">
        <v>132</v>
      </c>
      <c r="J102" t="s">
        <v>171</v>
      </c>
      <c r="K102">
        <v>0</v>
      </c>
      <c r="L102">
        <v>100</v>
      </c>
      <c r="M102">
        <v>0</v>
      </c>
      <c r="N102" s="20">
        <v>0</v>
      </c>
      <c r="O102" t="s">
        <v>54</v>
      </c>
      <c r="P102" t="s">
        <v>415</v>
      </c>
      <c r="Q102" s="3" t="s">
        <v>416</v>
      </c>
      <c r="R102" s="2">
        <v>44418</v>
      </c>
      <c r="S102" s="2">
        <v>44387</v>
      </c>
      <c r="T102" t="s">
        <v>65</v>
      </c>
    </row>
    <row r="103" spans="1:20" x14ac:dyDescent="0.25">
      <c r="A103">
        <v>2021</v>
      </c>
      <c r="B103" s="2">
        <v>44348</v>
      </c>
      <c r="C103" s="2">
        <v>44377</v>
      </c>
      <c r="D103" t="s">
        <v>412</v>
      </c>
      <c r="E103" t="s">
        <v>420</v>
      </c>
      <c r="F103" t="s">
        <v>58</v>
      </c>
      <c r="G103" t="s">
        <v>421</v>
      </c>
      <c r="H103" t="s">
        <v>422</v>
      </c>
      <c r="I103" t="s">
        <v>132</v>
      </c>
      <c r="J103" t="s">
        <v>171</v>
      </c>
      <c r="K103">
        <v>0</v>
      </c>
      <c r="L103">
        <v>100</v>
      </c>
      <c r="M103">
        <v>0</v>
      </c>
      <c r="N103" s="20">
        <f>((2/2)*100)</f>
        <v>100</v>
      </c>
      <c r="O103" t="s">
        <v>54</v>
      </c>
      <c r="P103" t="s">
        <v>415</v>
      </c>
      <c r="Q103" s="3" t="s">
        <v>416</v>
      </c>
      <c r="R103" s="2">
        <v>44418</v>
      </c>
      <c r="S103" s="2">
        <v>44387</v>
      </c>
      <c r="T103" t="s">
        <v>65</v>
      </c>
    </row>
    <row r="104" spans="1:20" x14ac:dyDescent="0.25">
      <c r="A104">
        <v>2021</v>
      </c>
      <c r="B104" s="2">
        <v>44348</v>
      </c>
      <c r="C104" s="2">
        <v>44377</v>
      </c>
      <c r="D104" t="s">
        <v>412</v>
      </c>
      <c r="E104" t="s">
        <v>417</v>
      </c>
      <c r="F104" t="s">
        <v>58</v>
      </c>
      <c r="G104" t="s">
        <v>423</v>
      </c>
      <c r="H104" t="s">
        <v>424</v>
      </c>
      <c r="I104" t="s">
        <v>132</v>
      </c>
      <c r="J104" t="s">
        <v>425</v>
      </c>
      <c r="K104">
        <v>0</v>
      </c>
      <c r="L104">
        <v>100</v>
      </c>
      <c r="M104">
        <v>0</v>
      </c>
      <c r="N104" s="20">
        <v>0</v>
      </c>
      <c r="O104" t="s">
        <v>54</v>
      </c>
      <c r="P104" t="s">
        <v>415</v>
      </c>
      <c r="Q104" s="3" t="s">
        <v>416</v>
      </c>
      <c r="R104" s="2">
        <v>44418</v>
      </c>
      <c r="S104" s="2">
        <v>44387</v>
      </c>
      <c r="T104" t="s">
        <v>65</v>
      </c>
    </row>
    <row r="105" spans="1:20" x14ac:dyDescent="0.25">
      <c r="A105">
        <v>2021</v>
      </c>
      <c r="B105" s="2">
        <v>44348</v>
      </c>
      <c r="C105" s="2">
        <v>44377</v>
      </c>
      <c r="D105" t="s">
        <v>412</v>
      </c>
      <c r="E105" t="s">
        <v>426</v>
      </c>
      <c r="F105" t="s">
        <v>58</v>
      </c>
      <c r="G105" t="s">
        <v>427</v>
      </c>
      <c r="H105" t="s">
        <v>428</v>
      </c>
      <c r="I105" t="s">
        <v>132</v>
      </c>
      <c r="J105" t="s">
        <v>425</v>
      </c>
      <c r="K105">
        <v>0</v>
      </c>
      <c r="L105">
        <v>100</v>
      </c>
      <c r="M105">
        <v>0</v>
      </c>
      <c r="N105" s="20">
        <v>0</v>
      </c>
      <c r="O105" t="s">
        <v>54</v>
      </c>
      <c r="P105" t="s">
        <v>415</v>
      </c>
      <c r="Q105" s="3" t="s">
        <v>416</v>
      </c>
      <c r="R105" s="2">
        <v>44418</v>
      </c>
      <c r="S105" s="2">
        <v>44387</v>
      </c>
      <c r="T105" t="s">
        <v>65</v>
      </c>
    </row>
    <row r="106" spans="1:20" x14ac:dyDescent="0.25">
      <c r="A106">
        <v>2021</v>
      </c>
      <c r="B106" s="2">
        <v>44348</v>
      </c>
      <c r="C106" s="2">
        <v>44377</v>
      </c>
      <c r="D106" t="s">
        <v>412</v>
      </c>
      <c r="E106" t="s">
        <v>429</v>
      </c>
      <c r="F106" t="s">
        <v>58</v>
      </c>
      <c r="G106" t="s">
        <v>430</v>
      </c>
      <c r="H106" t="s">
        <v>431</v>
      </c>
      <c r="I106" t="s">
        <v>132</v>
      </c>
      <c r="J106" t="s">
        <v>425</v>
      </c>
      <c r="K106">
        <v>0</v>
      </c>
      <c r="L106">
        <v>100</v>
      </c>
      <c r="M106">
        <v>0</v>
      </c>
      <c r="N106" s="20">
        <v>0</v>
      </c>
      <c r="O106" t="s">
        <v>54</v>
      </c>
      <c r="P106" t="s">
        <v>415</v>
      </c>
      <c r="Q106" s="3" t="s">
        <v>416</v>
      </c>
      <c r="R106" s="2">
        <v>44418</v>
      </c>
      <c r="S106" s="2">
        <v>44387</v>
      </c>
      <c r="T106" t="s">
        <v>65</v>
      </c>
    </row>
    <row r="107" spans="1:20" x14ac:dyDescent="0.25">
      <c r="A107">
        <v>2021</v>
      </c>
      <c r="B107" s="2">
        <v>44348</v>
      </c>
      <c r="C107" s="2">
        <v>44377</v>
      </c>
      <c r="D107" t="s">
        <v>412</v>
      </c>
      <c r="E107" t="s">
        <v>432</v>
      </c>
      <c r="F107" t="s">
        <v>58</v>
      </c>
      <c r="G107" t="s">
        <v>433</v>
      </c>
      <c r="H107" t="s">
        <v>434</v>
      </c>
      <c r="I107" t="s">
        <v>132</v>
      </c>
      <c r="J107" t="s">
        <v>425</v>
      </c>
      <c r="K107">
        <v>0</v>
      </c>
      <c r="L107">
        <v>100</v>
      </c>
      <c r="M107">
        <v>0</v>
      </c>
      <c r="N107" s="20">
        <v>0</v>
      </c>
      <c r="O107" t="s">
        <v>54</v>
      </c>
      <c r="P107" t="s">
        <v>415</v>
      </c>
      <c r="Q107" s="3" t="s">
        <v>416</v>
      </c>
      <c r="R107" s="2">
        <v>44418</v>
      </c>
      <c r="S107" s="2">
        <v>44387</v>
      </c>
      <c r="T107" t="s">
        <v>65</v>
      </c>
    </row>
    <row r="108" spans="1:20" x14ac:dyDescent="0.25">
      <c r="A108">
        <v>2021</v>
      </c>
      <c r="B108" s="2">
        <v>44348</v>
      </c>
      <c r="C108" s="2">
        <v>44377</v>
      </c>
      <c r="D108" t="s">
        <v>412</v>
      </c>
      <c r="E108" t="s">
        <v>435</v>
      </c>
      <c r="F108" t="s">
        <v>58</v>
      </c>
      <c r="G108" t="s">
        <v>436</v>
      </c>
      <c r="H108" t="s">
        <v>437</v>
      </c>
      <c r="I108" t="s">
        <v>132</v>
      </c>
      <c r="J108" t="s">
        <v>425</v>
      </c>
      <c r="K108">
        <v>0</v>
      </c>
      <c r="L108">
        <v>100</v>
      </c>
      <c r="M108">
        <v>0</v>
      </c>
      <c r="N108" s="20">
        <v>25</v>
      </c>
      <c r="O108" t="s">
        <v>54</v>
      </c>
      <c r="P108" t="s">
        <v>415</v>
      </c>
      <c r="Q108" s="3" t="s">
        <v>416</v>
      </c>
      <c r="R108" s="2">
        <v>44418</v>
      </c>
      <c r="S108" s="2">
        <v>44387</v>
      </c>
      <c r="T108" t="s">
        <v>65</v>
      </c>
    </row>
    <row r="109" spans="1:20" x14ac:dyDescent="0.25">
      <c r="A109">
        <v>2021</v>
      </c>
      <c r="B109" s="2">
        <v>44348</v>
      </c>
      <c r="C109" s="2">
        <v>44377</v>
      </c>
      <c r="D109" t="s">
        <v>412</v>
      </c>
      <c r="E109" t="s">
        <v>438</v>
      </c>
      <c r="F109" t="s">
        <v>58</v>
      </c>
      <c r="G109" t="s">
        <v>439</v>
      </c>
      <c r="H109" t="s">
        <v>440</v>
      </c>
      <c r="I109" t="s">
        <v>132</v>
      </c>
      <c r="J109" t="s">
        <v>425</v>
      </c>
      <c r="K109">
        <v>0</v>
      </c>
      <c r="L109">
        <v>100</v>
      </c>
      <c r="M109">
        <v>0</v>
      </c>
      <c r="N109" s="20">
        <f>((2/2)*100)</f>
        <v>100</v>
      </c>
      <c r="O109" t="s">
        <v>54</v>
      </c>
      <c r="P109" t="s">
        <v>415</v>
      </c>
      <c r="Q109" s="3" t="s">
        <v>416</v>
      </c>
      <c r="R109" s="2">
        <v>44418</v>
      </c>
      <c r="S109" s="2">
        <v>44387</v>
      </c>
      <c r="T109" t="s">
        <v>65</v>
      </c>
    </row>
    <row r="110" spans="1:20" x14ac:dyDescent="0.25">
      <c r="A110">
        <v>2021</v>
      </c>
      <c r="B110" s="2">
        <v>44348</v>
      </c>
      <c r="C110" s="2">
        <v>44377</v>
      </c>
      <c r="D110" t="s">
        <v>412</v>
      </c>
      <c r="E110" t="s">
        <v>441</v>
      </c>
      <c r="F110" t="s">
        <v>58</v>
      </c>
      <c r="G110" t="s">
        <v>442</v>
      </c>
      <c r="H110" t="s">
        <v>443</v>
      </c>
      <c r="I110" t="s">
        <v>132</v>
      </c>
      <c r="J110" t="s">
        <v>425</v>
      </c>
      <c r="K110">
        <v>0</v>
      </c>
      <c r="L110">
        <v>100</v>
      </c>
      <c r="M110">
        <v>0</v>
      </c>
      <c r="N110" s="20">
        <v>0</v>
      </c>
      <c r="O110" t="s">
        <v>54</v>
      </c>
      <c r="P110" t="s">
        <v>415</v>
      </c>
      <c r="Q110" s="3" t="s">
        <v>416</v>
      </c>
      <c r="R110" s="2">
        <v>44418</v>
      </c>
      <c r="S110" s="2">
        <v>44387</v>
      </c>
      <c r="T110" t="s">
        <v>65</v>
      </c>
    </row>
    <row r="111" spans="1:20" x14ac:dyDescent="0.25">
      <c r="A111">
        <v>2021</v>
      </c>
      <c r="B111" s="2">
        <v>44348</v>
      </c>
      <c r="C111" s="2">
        <v>44377</v>
      </c>
      <c r="D111" t="s">
        <v>444</v>
      </c>
      <c r="E111" t="s">
        <v>445</v>
      </c>
      <c r="F111" t="s">
        <v>144</v>
      </c>
      <c r="G111" t="s">
        <v>446</v>
      </c>
      <c r="H111" t="s">
        <v>447</v>
      </c>
      <c r="I111" t="s">
        <v>132</v>
      </c>
      <c r="J111" t="s">
        <v>216</v>
      </c>
      <c r="K111">
        <v>0</v>
      </c>
      <c r="L111">
        <v>100</v>
      </c>
      <c r="M111">
        <v>0</v>
      </c>
      <c r="N111">
        <v>0</v>
      </c>
      <c r="O111" t="s">
        <v>54</v>
      </c>
      <c r="P111" t="s">
        <v>448</v>
      </c>
      <c r="Q111" s="3" t="s">
        <v>449</v>
      </c>
      <c r="R111" s="2">
        <v>44418</v>
      </c>
      <c r="S111" s="2">
        <v>44387</v>
      </c>
      <c r="T111" t="s">
        <v>65</v>
      </c>
    </row>
    <row r="112" spans="1:20" x14ac:dyDescent="0.25">
      <c r="A112">
        <v>2021</v>
      </c>
      <c r="B112" s="2">
        <v>44348</v>
      </c>
      <c r="C112" s="2">
        <v>44377</v>
      </c>
      <c r="D112" t="s">
        <v>444</v>
      </c>
      <c r="E112" t="s">
        <v>450</v>
      </c>
      <c r="F112" t="s">
        <v>144</v>
      </c>
      <c r="G112" t="s">
        <v>451</v>
      </c>
      <c r="H112" t="s">
        <v>452</v>
      </c>
      <c r="I112" t="s">
        <v>61</v>
      </c>
      <c r="J112" t="s">
        <v>97</v>
      </c>
      <c r="K112">
        <v>0</v>
      </c>
      <c r="L112">
        <v>100</v>
      </c>
      <c r="M112">
        <v>0</v>
      </c>
      <c r="N112">
        <v>20</v>
      </c>
      <c r="O112" t="s">
        <v>54</v>
      </c>
      <c r="P112" t="s">
        <v>453</v>
      </c>
      <c r="Q112" s="3" t="s">
        <v>449</v>
      </c>
      <c r="R112" s="2">
        <v>44418</v>
      </c>
      <c r="S112" s="2">
        <v>44387</v>
      </c>
      <c r="T112" t="s">
        <v>65</v>
      </c>
    </row>
    <row r="113" spans="1:20" x14ac:dyDescent="0.25">
      <c r="A113">
        <v>2021</v>
      </c>
      <c r="B113" s="2">
        <v>44348</v>
      </c>
      <c r="C113" s="2">
        <v>44377</v>
      </c>
      <c r="D113" t="s">
        <v>444</v>
      </c>
      <c r="E113" t="s">
        <v>454</v>
      </c>
      <c r="F113" t="s">
        <v>144</v>
      </c>
      <c r="G113" t="s">
        <v>455</v>
      </c>
      <c r="H113" t="s">
        <v>456</v>
      </c>
      <c r="I113" t="s">
        <v>61</v>
      </c>
      <c r="J113" t="s">
        <v>408</v>
      </c>
      <c r="K113">
        <v>0</v>
      </c>
      <c r="L113">
        <v>100</v>
      </c>
      <c r="M113">
        <v>0</v>
      </c>
      <c r="N113">
        <v>0</v>
      </c>
      <c r="O113" t="s">
        <v>54</v>
      </c>
      <c r="P113" t="s">
        <v>457</v>
      </c>
      <c r="Q113" s="3" t="s">
        <v>449</v>
      </c>
      <c r="R113" s="2">
        <v>44418</v>
      </c>
      <c r="S113" s="2">
        <v>44387</v>
      </c>
      <c r="T113" t="s">
        <v>65</v>
      </c>
    </row>
    <row r="114" spans="1:20" x14ac:dyDescent="0.25">
      <c r="A114">
        <v>2021</v>
      </c>
      <c r="B114" s="2">
        <v>44348</v>
      </c>
      <c r="C114" s="2">
        <v>44377</v>
      </c>
      <c r="D114" t="s">
        <v>444</v>
      </c>
      <c r="E114" t="s">
        <v>458</v>
      </c>
      <c r="F114" t="s">
        <v>144</v>
      </c>
      <c r="G114" t="s">
        <v>459</v>
      </c>
      <c r="H114" t="s">
        <v>460</v>
      </c>
      <c r="I114" t="s">
        <v>61</v>
      </c>
      <c r="J114" t="s">
        <v>97</v>
      </c>
      <c r="K114">
        <v>0</v>
      </c>
      <c r="L114">
        <v>100</v>
      </c>
      <c r="M114">
        <v>0</v>
      </c>
      <c r="N114">
        <v>20</v>
      </c>
      <c r="O114" t="s">
        <v>54</v>
      </c>
      <c r="P114" t="s">
        <v>461</v>
      </c>
      <c r="Q114" s="3" t="s">
        <v>449</v>
      </c>
      <c r="R114" s="2">
        <v>44418</v>
      </c>
      <c r="S114" s="2">
        <v>44387</v>
      </c>
      <c r="T114" t="s">
        <v>65</v>
      </c>
    </row>
    <row r="115" spans="1:20" x14ac:dyDescent="0.25">
      <c r="A115">
        <v>2021</v>
      </c>
      <c r="B115" s="2">
        <v>44348</v>
      </c>
      <c r="C115" s="2">
        <v>44377</v>
      </c>
      <c r="D115" t="s">
        <v>444</v>
      </c>
      <c r="E115" t="s">
        <v>462</v>
      </c>
      <c r="F115" t="s">
        <v>144</v>
      </c>
      <c r="G115" t="s">
        <v>463</v>
      </c>
      <c r="H115" t="s">
        <v>464</v>
      </c>
      <c r="I115" t="s">
        <v>61</v>
      </c>
      <c r="J115" t="s">
        <v>216</v>
      </c>
      <c r="K115">
        <v>0</v>
      </c>
      <c r="L115">
        <v>100</v>
      </c>
      <c r="M115">
        <v>0</v>
      </c>
      <c r="N115">
        <v>0</v>
      </c>
      <c r="O115" t="s">
        <v>54</v>
      </c>
      <c r="P115" t="s">
        <v>465</v>
      </c>
      <c r="Q115" s="3" t="s">
        <v>449</v>
      </c>
      <c r="R115" s="2">
        <v>44418</v>
      </c>
      <c r="S115" s="2">
        <v>44387</v>
      </c>
      <c r="T115" t="s">
        <v>65</v>
      </c>
    </row>
    <row r="116" spans="1:20" x14ac:dyDescent="0.25">
      <c r="A116">
        <v>2021</v>
      </c>
      <c r="B116" s="2">
        <v>44348</v>
      </c>
      <c r="C116" s="2">
        <v>44377</v>
      </c>
      <c r="D116" t="s">
        <v>444</v>
      </c>
      <c r="E116" t="s">
        <v>466</v>
      </c>
      <c r="F116" t="s">
        <v>144</v>
      </c>
      <c r="G116" t="s">
        <v>467</v>
      </c>
      <c r="H116" t="s">
        <v>468</v>
      </c>
      <c r="I116" t="s">
        <v>61</v>
      </c>
      <c r="J116" t="s">
        <v>408</v>
      </c>
      <c r="K116">
        <v>0</v>
      </c>
      <c r="L116">
        <v>100</v>
      </c>
      <c r="M116">
        <v>0</v>
      </c>
      <c r="N116">
        <v>0</v>
      </c>
      <c r="O116" t="s">
        <v>54</v>
      </c>
      <c r="P116" t="s">
        <v>469</v>
      </c>
      <c r="Q116" s="3" t="s">
        <v>449</v>
      </c>
      <c r="R116" s="2">
        <v>44418</v>
      </c>
      <c r="S116" s="2">
        <v>44387</v>
      </c>
      <c r="T116" t="s">
        <v>65</v>
      </c>
    </row>
    <row r="117" spans="1:20" x14ac:dyDescent="0.25">
      <c r="A117">
        <v>2021</v>
      </c>
      <c r="B117" s="2">
        <v>44348</v>
      </c>
      <c r="C117" s="2">
        <v>44377</v>
      </c>
      <c r="D117" t="s">
        <v>444</v>
      </c>
      <c r="E117" t="s">
        <v>470</v>
      </c>
      <c r="F117" t="s">
        <v>144</v>
      </c>
      <c r="G117" t="s">
        <v>471</v>
      </c>
      <c r="H117" t="s">
        <v>472</v>
      </c>
      <c r="I117" t="s">
        <v>61</v>
      </c>
      <c r="J117" t="s">
        <v>216</v>
      </c>
      <c r="K117">
        <v>0</v>
      </c>
      <c r="L117">
        <v>100</v>
      </c>
      <c r="M117">
        <v>0</v>
      </c>
      <c r="N117">
        <v>0</v>
      </c>
      <c r="O117" t="s">
        <v>54</v>
      </c>
      <c r="P117" t="s">
        <v>473</v>
      </c>
      <c r="Q117" s="3" t="s">
        <v>449</v>
      </c>
      <c r="R117" s="2">
        <v>44418</v>
      </c>
      <c r="S117" s="2">
        <v>44387</v>
      </c>
      <c r="T117" t="s">
        <v>65</v>
      </c>
    </row>
    <row r="118" spans="1:20" x14ac:dyDescent="0.25">
      <c r="A118">
        <v>2021</v>
      </c>
      <c r="B118" s="2">
        <v>44348</v>
      </c>
      <c r="C118" s="2">
        <v>44377</v>
      </c>
      <c r="D118" t="s">
        <v>474</v>
      </c>
      <c r="E118" t="s">
        <v>475</v>
      </c>
      <c r="F118" t="s">
        <v>129</v>
      </c>
      <c r="G118" t="s">
        <v>476</v>
      </c>
      <c r="H118" t="s">
        <v>477</v>
      </c>
      <c r="I118" t="s">
        <v>61</v>
      </c>
      <c r="J118" t="s">
        <v>478</v>
      </c>
      <c r="K118">
        <v>0</v>
      </c>
      <c r="L118">
        <v>100</v>
      </c>
      <c r="M118">
        <v>0</v>
      </c>
      <c r="N118" s="21">
        <v>100</v>
      </c>
      <c r="O118" t="s">
        <v>54</v>
      </c>
      <c r="P118" t="s">
        <v>479</v>
      </c>
      <c r="Q118" s="3" t="s">
        <v>480</v>
      </c>
      <c r="R118" s="2">
        <v>44418</v>
      </c>
      <c r="S118" s="2">
        <v>44387</v>
      </c>
      <c r="T118" t="s">
        <v>65</v>
      </c>
    </row>
    <row r="119" spans="1:20" x14ac:dyDescent="0.25">
      <c r="A119">
        <v>2021</v>
      </c>
      <c r="B119" s="2">
        <v>44348</v>
      </c>
      <c r="C119" s="2">
        <v>44377</v>
      </c>
      <c r="D119" t="s">
        <v>481</v>
      </c>
      <c r="E119" t="s">
        <v>268</v>
      </c>
      <c r="F119" t="s">
        <v>129</v>
      </c>
      <c r="G119" t="s">
        <v>482</v>
      </c>
      <c r="H119" t="s">
        <v>483</v>
      </c>
      <c r="I119" t="s">
        <v>61</v>
      </c>
      <c r="J119" t="s">
        <v>478</v>
      </c>
      <c r="K119">
        <v>0</v>
      </c>
      <c r="L119">
        <v>100</v>
      </c>
      <c r="M119">
        <v>0</v>
      </c>
      <c r="N119" s="21">
        <v>100</v>
      </c>
      <c r="O119" t="s">
        <v>54</v>
      </c>
      <c r="P119" t="s">
        <v>484</v>
      </c>
      <c r="Q119" s="3" t="s">
        <v>480</v>
      </c>
      <c r="R119" s="2">
        <v>44418</v>
      </c>
      <c r="S119" s="2">
        <v>44387</v>
      </c>
      <c r="T119" t="s">
        <v>65</v>
      </c>
    </row>
    <row r="120" spans="1:20" x14ac:dyDescent="0.25">
      <c r="A120">
        <v>2021</v>
      </c>
      <c r="B120" s="2">
        <v>44348</v>
      </c>
      <c r="C120" s="2">
        <v>44377</v>
      </c>
      <c r="D120" t="s">
        <v>485</v>
      </c>
      <c r="E120" t="s">
        <v>486</v>
      </c>
      <c r="F120" t="s">
        <v>129</v>
      </c>
      <c r="G120" t="s">
        <v>487</v>
      </c>
      <c r="H120" t="s">
        <v>488</v>
      </c>
      <c r="I120" t="s">
        <v>61</v>
      </c>
      <c r="J120" t="s">
        <v>478</v>
      </c>
      <c r="K120">
        <v>0</v>
      </c>
      <c r="L120">
        <v>100</v>
      </c>
      <c r="M120">
        <v>0</v>
      </c>
      <c r="N120" s="21">
        <v>100</v>
      </c>
      <c r="O120" t="s">
        <v>54</v>
      </c>
      <c r="P120" t="s">
        <v>489</v>
      </c>
      <c r="Q120" s="3" t="s">
        <v>480</v>
      </c>
      <c r="R120" s="2">
        <v>44418</v>
      </c>
      <c r="S120" s="2">
        <v>44387</v>
      </c>
      <c r="T120" t="s">
        <v>65</v>
      </c>
    </row>
    <row r="121" spans="1:20" x14ac:dyDescent="0.25">
      <c r="A121">
        <v>2021</v>
      </c>
      <c r="B121" s="2">
        <v>44348</v>
      </c>
      <c r="C121" s="2">
        <v>44377</v>
      </c>
      <c r="D121" t="s">
        <v>490</v>
      </c>
      <c r="E121" t="s">
        <v>491</v>
      </c>
      <c r="F121" t="s">
        <v>129</v>
      </c>
      <c r="G121" t="s">
        <v>492</v>
      </c>
      <c r="H121" t="s">
        <v>493</v>
      </c>
      <c r="I121" t="s">
        <v>61</v>
      </c>
      <c r="J121" t="s">
        <v>478</v>
      </c>
      <c r="K121">
        <v>0</v>
      </c>
      <c r="L121">
        <v>100</v>
      </c>
      <c r="M121">
        <v>0</v>
      </c>
      <c r="N121" s="21">
        <v>100</v>
      </c>
      <c r="O121" t="s">
        <v>54</v>
      </c>
      <c r="P121" t="s">
        <v>494</v>
      </c>
      <c r="Q121" s="3" t="s">
        <v>480</v>
      </c>
      <c r="R121" s="2">
        <v>44418</v>
      </c>
      <c r="S121" s="2">
        <v>44387</v>
      </c>
      <c r="T121" t="s">
        <v>65</v>
      </c>
    </row>
    <row r="122" spans="1:20" x14ac:dyDescent="0.25">
      <c r="A122">
        <v>2021</v>
      </c>
      <c r="B122" s="2">
        <v>44348</v>
      </c>
      <c r="C122" s="2">
        <v>44377</v>
      </c>
      <c r="D122" t="s">
        <v>495</v>
      </c>
      <c r="E122" t="s">
        <v>496</v>
      </c>
      <c r="F122" t="s">
        <v>129</v>
      </c>
      <c r="G122" t="s">
        <v>497</v>
      </c>
      <c r="H122" t="s">
        <v>498</v>
      </c>
      <c r="I122" t="s">
        <v>61</v>
      </c>
      <c r="J122" t="s">
        <v>499</v>
      </c>
      <c r="K122">
        <v>0</v>
      </c>
      <c r="L122">
        <v>100</v>
      </c>
      <c r="M122">
        <v>0</v>
      </c>
      <c r="N122" s="21">
        <v>100</v>
      </c>
      <c r="O122" t="s">
        <v>54</v>
      </c>
      <c r="P122" t="s">
        <v>497</v>
      </c>
      <c r="Q122" s="3" t="s">
        <v>480</v>
      </c>
      <c r="R122" s="2">
        <v>44418</v>
      </c>
      <c r="S122" s="2">
        <v>44387</v>
      </c>
      <c r="T122" t="s">
        <v>65</v>
      </c>
    </row>
    <row r="123" spans="1:20" x14ac:dyDescent="0.25">
      <c r="A123">
        <v>2021</v>
      </c>
      <c r="B123" s="2">
        <v>44348</v>
      </c>
      <c r="C123" s="2">
        <v>44377</v>
      </c>
      <c r="D123" t="s">
        <v>500</v>
      </c>
      <c r="E123" t="s">
        <v>496</v>
      </c>
      <c r="F123" t="s">
        <v>129</v>
      </c>
      <c r="G123" t="s">
        <v>497</v>
      </c>
      <c r="H123" t="s">
        <v>501</v>
      </c>
      <c r="I123" t="s">
        <v>61</v>
      </c>
      <c r="J123" t="s">
        <v>502</v>
      </c>
      <c r="K123">
        <v>0</v>
      </c>
      <c r="L123">
        <v>100</v>
      </c>
      <c r="M123">
        <v>0</v>
      </c>
      <c r="N123" s="21">
        <v>100</v>
      </c>
      <c r="O123" t="s">
        <v>54</v>
      </c>
      <c r="P123" t="s">
        <v>497</v>
      </c>
      <c r="Q123" s="3" t="s">
        <v>480</v>
      </c>
      <c r="R123" s="2">
        <v>44418</v>
      </c>
      <c r="S123" s="2">
        <v>44387</v>
      </c>
      <c r="T123" t="s">
        <v>65</v>
      </c>
    </row>
    <row r="124" spans="1:20" x14ac:dyDescent="0.25">
      <c r="A124">
        <v>2021</v>
      </c>
      <c r="B124" s="2">
        <v>44348</v>
      </c>
      <c r="C124" s="2">
        <v>44377</v>
      </c>
      <c r="D124" t="s">
        <v>503</v>
      </c>
      <c r="E124" t="s">
        <v>504</v>
      </c>
      <c r="F124" t="s">
        <v>58</v>
      </c>
      <c r="G124" t="s">
        <v>505</v>
      </c>
      <c r="H124" t="s">
        <v>506</v>
      </c>
      <c r="I124" t="s">
        <v>507</v>
      </c>
      <c r="J124" t="s">
        <v>161</v>
      </c>
      <c r="K124">
        <v>0</v>
      </c>
      <c r="L124" s="22">
        <v>50</v>
      </c>
      <c r="M124">
        <v>0</v>
      </c>
      <c r="N124">
        <v>0</v>
      </c>
      <c r="O124" t="s">
        <v>54</v>
      </c>
      <c r="P124" t="s">
        <v>508</v>
      </c>
      <c r="Q124" s="3" t="s">
        <v>509</v>
      </c>
      <c r="R124" s="2">
        <v>44418</v>
      </c>
      <c r="S124" s="2">
        <v>44387</v>
      </c>
      <c r="T124" t="s">
        <v>65</v>
      </c>
    </row>
    <row r="125" spans="1:20" x14ac:dyDescent="0.25">
      <c r="A125">
        <v>2021</v>
      </c>
      <c r="B125" s="2">
        <v>44348</v>
      </c>
      <c r="C125" s="2">
        <v>44377</v>
      </c>
      <c r="D125" t="s">
        <v>503</v>
      </c>
      <c r="E125" t="s">
        <v>510</v>
      </c>
      <c r="F125" t="s">
        <v>58</v>
      </c>
      <c r="G125" t="s">
        <v>511</v>
      </c>
      <c r="H125" t="s">
        <v>512</v>
      </c>
      <c r="I125" t="s">
        <v>513</v>
      </c>
      <c r="J125" t="s">
        <v>161</v>
      </c>
      <c r="K125">
        <v>0</v>
      </c>
      <c r="L125">
        <v>80</v>
      </c>
      <c r="M125">
        <v>0</v>
      </c>
      <c r="N125">
        <v>0</v>
      </c>
      <c r="O125" t="s">
        <v>54</v>
      </c>
      <c r="P125" t="s">
        <v>514</v>
      </c>
      <c r="Q125" s="3" t="s">
        <v>509</v>
      </c>
      <c r="R125" s="2">
        <v>44418</v>
      </c>
      <c r="S125" s="2">
        <v>44387</v>
      </c>
      <c r="T125" t="s">
        <v>65</v>
      </c>
    </row>
    <row r="126" spans="1:20" x14ac:dyDescent="0.25">
      <c r="A126">
        <v>2021</v>
      </c>
      <c r="B126" s="2">
        <v>44348</v>
      </c>
      <c r="C126" s="2">
        <v>44377</v>
      </c>
      <c r="D126" t="s">
        <v>503</v>
      </c>
      <c r="E126" t="s">
        <v>515</v>
      </c>
      <c r="F126" t="s">
        <v>58</v>
      </c>
      <c r="G126" t="s">
        <v>516</v>
      </c>
      <c r="H126" t="s">
        <v>517</v>
      </c>
      <c r="I126" t="s">
        <v>518</v>
      </c>
      <c r="J126" t="s">
        <v>161</v>
      </c>
      <c r="K126">
        <v>0</v>
      </c>
      <c r="L126">
        <v>80</v>
      </c>
      <c r="M126">
        <v>0</v>
      </c>
      <c r="N126">
        <v>0</v>
      </c>
      <c r="O126" t="s">
        <v>54</v>
      </c>
      <c r="P126" t="s">
        <v>519</v>
      </c>
      <c r="Q126" s="3" t="s">
        <v>509</v>
      </c>
      <c r="R126" s="2">
        <v>44418</v>
      </c>
      <c r="S126" s="2">
        <v>44387</v>
      </c>
      <c r="T126" t="s">
        <v>65</v>
      </c>
    </row>
    <row r="127" spans="1:20" x14ac:dyDescent="0.25">
      <c r="A127">
        <v>2021</v>
      </c>
      <c r="B127" s="2">
        <v>44348</v>
      </c>
      <c r="C127" s="2">
        <v>44377</v>
      </c>
      <c r="D127" t="s">
        <v>503</v>
      </c>
      <c r="E127" t="s">
        <v>520</v>
      </c>
      <c r="F127" t="s">
        <v>129</v>
      </c>
      <c r="G127" t="s">
        <v>521</v>
      </c>
      <c r="H127" t="s">
        <v>522</v>
      </c>
      <c r="I127" t="s">
        <v>523</v>
      </c>
      <c r="J127" t="s">
        <v>161</v>
      </c>
      <c r="K127">
        <v>0</v>
      </c>
      <c r="L127">
        <v>80</v>
      </c>
      <c r="M127">
        <v>0</v>
      </c>
      <c r="N127">
        <v>0</v>
      </c>
      <c r="O127" t="s">
        <v>54</v>
      </c>
      <c r="P127" t="s">
        <v>524</v>
      </c>
      <c r="Q127" s="3" t="s">
        <v>509</v>
      </c>
      <c r="R127" s="2">
        <v>44418</v>
      </c>
      <c r="S127" s="2">
        <v>44387</v>
      </c>
      <c r="T127" t="s">
        <v>65</v>
      </c>
    </row>
    <row r="128" spans="1:20" x14ac:dyDescent="0.25">
      <c r="A128">
        <v>2021</v>
      </c>
      <c r="B128" s="2">
        <v>44348</v>
      </c>
      <c r="C128" s="2">
        <v>44377</v>
      </c>
      <c r="D128" t="s">
        <v>503</v>
      </c>
      <c r="E128" t="s">
        <v>525</v>
      </c>
      <c r="F128" t="s">
        <v>129</v>
      </c>
      <c r="G128" t="s">
        <v>526</v>
      </c>
      <c r="H128" t="s">
        <v>527</v>
      </c>
      <c r="I128" t="s">
        <v>518</v>
      </c>
      <c r="J128" t="s">
        <v>161</v>
      </c>
      <c r="K128">
        <v>0</v>
      </c>
      <c r="L128">
        <v>50</v>
      </c>
      <c r="M128">
        <v>0</v>
      </c>
      <c r="N128">
        <v>0</v>
      </c>
      <c r="O128" t="s">
        <v>54</v>
      </c>
      <c r="P128" t="s">
        <v>528</v>
      </c>
      <c r="Q128" s="3" t="s">
        <v>509</v>
      </c>
      <c r="R128" s="2">
        <v>44418</v>
      </c>
      <c r="S128" s="2">
        <v>44387</v>
      </c>
      <c r="T128" t="s">
        <v>65</v>
      </c>
    </row>
    <row r="129" spans="1:20" x14ac:dyDescent="0.25">
      <c r="A129">
        <v>2021</v>
      </c>
      <c r="B129" s="2">
        <v>44348</v>
      </c>
      <c r="C129" s="2">
        <v>44377</v>
      </c>
      <c r="D129" t="s">
        <v>503</v>
      </c>
      <c r="E129" t="s">
        <v>529</v>
      </c>
      <c r="F129" t="s">
        <v>58</v>
      </c>
      <c r="G129" t="s">
        <v>530</v>
      </c>
      <c r="H129" t="s">
        <v>531</v>
      </c>
      <c r="I129" t="s">
        <v>507</v>
      </c>
      <c r="J129" t="s">
        <v>161</v>
      </c>
      <c r="K129">
        <v>0</v>
      </c>
      <c r="L129">
        <v>100</v>
      </c>
      <c r="M129">
        <v>0</v>
      </c>
      <c r="N129">
        <v>0</v>
      </c>
      <c r="O129" t="s">
        <v>54</v>
      </c>
      <c r="P129" t="s">
        <v>532</v>
      </c>
      <c r="Q129" s="3" t="s">
        <v>509</v>
      </c>
      <c r="R129" s="2">
        <v>44418</v>
      </c>
      <c r="S129" s="2">
        <v>44387</v>
      </c>
      <c r="T129" t="s">
        <v>65</v>
      </c>
    </row>
    <row r="130" spans="1:20" x14ac:dyDescent="0.25">
      <c r="A130">
        <v>2021</v>
      </c>
      <c r="B130" s="2">
        <v>44348</v>
      </c>
      <c r="C130" s="2">
        <v>44377</v>
      </c>
      <c r="D130" t="s">
        <v>503</v>
      </c>
      <c r="E130" t="s">
        <v>533</v>
      </c>
      <c r="F130" t="s">
        <v>58</v>
      </c>
      <c r="G130" t="s">
        <v>534</v>
      </c>
      <c r="H130" t="s">
        <v>535</v>
      </c>
      <c r="I130" t="s">
        <v>536</v>
      </c>
      <c r="J130" t="s">
        <v>161</v>
      </c>
      <c r="K130">
        <v>0</v>
      </c>
      <c r="L130">
        <v>80</v>
      </c>
      <c r="M130">
        <v>0</v>
      </c>
      <c r="N130">
        <v>0</v>
      </c>
      <c r="O130" t="s">
        <v>54</v>
      </c>
      <c r="P130" t="s">
        <v>537</v>
      </c>
      <c r="Q130" s="3" t="s">
        <v>509</v>
      </c>
      <c r="R130" s="2">
        <v>44418</v>
      </c>
      <c r="S130" s="2">
        <v>44387</v>
      </c>
      <c r="T130" t="s">
        <v>65</v>
      </c>
    </row>
    <row r="131" spans="1:20" x14ac:dyDescent="0.25">
      <c r="A131">
        <v>2021</v>
      </c>
      <c r="B131" s="2">
        <v>44348</v>
      </c>
      <c r="C131" s="2">
        <v>44377</v>
      </c>
      <c r="D131" t="s">
        <v>503</v>
      </c>
      <c r="E131" t="s">
        <v>538</v>
      </c>
      <c r="F131" t="s">
        <v>58</v>
      </c>
      <c r="G131" t="s">
        <v>539</v>
      </c>
      <c r="H131" t="s">
        <v>540</v>
      </c>
      <c r="I131" t="s">
        <v>507</v>
      </c>
      <c r="J131" t="s">
        <v>161</v>
      </c>
      <c r="K131">
        <v>0</v>
      </c>
      <c r="L131">
        <v>20</v>
      </c>
      <c r="M131">
        <v>0</v>
      </c>
      <c r="N131">
        <v>0</v>
      </c>
      <c r="O131" t="s">
        <v>54</v>
      </c>
      <c r="P131" t="s">
        <v>541</v>
      </c>
      <c r="Q131" s="3" t="s">
        <v>509</v>
      </c>
      <c r="R131" s="2">
        <v>44418</v>
      </c>
      <c r="S131" s="2">
        <v>44387</v>
      </c>
      <c r="T131" t="s">
        <v>65</v>
      </c>
    </row>
    <row r="132" spans="1:20" x14ac:dyDescent="0.25">
      <c r="A132">
        <v>2021</v>
      </c>
      <c r="B132" s="2">
        <v>44348</v>
      </c>
      <c r="C132" s="2">
        <v>44377</v>
      </c>
      <c r="D132" t="s">
        <v>503</v>
      </c>
      <c r="E132" t="s">
        <v>542</v>
      </c>
      <c r="F132" t="s">
        <v>58</v>
      </c>
      <c r="G132" t="s">
        <v>543</v>
      </c>
      <c r="H132" t="s">
        <v>544</v>
      </c>
      <c r="I132" t="s">
        <v>507</v>
      </c>
      <c r="J132" t="s">
        <v>161</v>
      </c>
      <c r="K132">
        <v>0</v>
      </c>
      <c r="L132">
        <v>70</v>
      </c>
      <c r="M132">
        <v>0</v>
      </c>
      <c r="N132">
        <v>0</v>
      </c>
      <c r="O132" t="s">
        <v>54</v>
      </c>
      <c r="P132" t="s">
        <v>545</v>
      </c>
      <c r="Q132" s="3" t="s">
        <v>509</v>
      </c>
      <c r="R132" s="2">
        <v>44418</v>
      </c>
      <c r="S132" s="2">
        <v>44387</v>
      </c>
      <c r="T132" t="s">
        <v>65</v>
      </c>
    </row>
    <row r="133" spans="1:20" x14ac:dyDescent="0.25">
      <c r="A133">
        <v>2021</v>
      </c>
      <c r="B133" s="2">
        <v>44348</v>
      </c>
      <c r="C133" s="2">
        <v>44377</v>
      </c>
      <c r="D133" t="s">
        <v>503</v>
      </c>
      <c r="E133" t="s">
        <v>546</v>
      </c>
      <c r="F133" t="s">
        <v>58</v>
      </c>
      <c r="G133" t="s">
        <v>547</v>
      </c>
      <c r="H133" t="s">
        <v>548</v>
      </c>
      <c r="I133" t="s">
        <v>518</v>
      </c>
      <c r="J133" t="s">
        <v>171</v>
      </c>
      <c r="K133">
        <v>0</v>
      </c>
      <c r="L133">
        <v>20</v>
      </c>
      <c r="M133">
        <v>0</v>
      </c>
      <c r="N133">
        <v>0</v>
      </c>
      <c r="O133" t="s">
        <v>54</v>
      </c>
      <c r="P133" t="s">
        <v>532</v>
      </c>
      <c r="Q133" s="3" t="s">
        <v>509</v>
      </c>
      <c r="R133" s="2">
        <v>44418</v>
      </c>
      <c r="S133" s="2">
        <v>44387</v>
      </c>
      <c r="T133" t="s">
        <v>65</v>
      </c>
    </row>
    <row r="134" spans="1:20" x14ac:dyDescent="0.25">
      <c r="A134">
        <v>2021</v>
      </c>
      <c r="B134" s="2">
        <v>44348</v>
      </c>
      <c r="C134" s="2">
        <v>44377</v>
      </c>
      <c r="D134" t="s">
        <v>503</v>
      </c>
      <c r="E134" t="s">
        <v>549</v>
      </c>
      <c r="F134" t="s">
        <v>58</v>
      </c>
      <c r="G134" t="s">
        <v>550</v>
      </c>
      <c r="H134" t="s">
        <v>551</v>
      </c>
      <c r="I134" t="s">
        <v>552</v>
      </c>
      <c r="J134" t="s">
        <v>161</v>
      </c>
      <c r="K134">
        <v>0</v>
      </c>
      <c r="L134">
        <v>50</v>
      </c>
      <c r="M134">
        <v>0</v>
      </c>
      <c r="N134">
        <v>0</v>
      </c>
      <c r="O134" t="s">
        <v>54</v>
      </c>
      <c r="P134" t="s">
        <v>553</v>
      </c>
      <c r="Q134" s="3" t="s">
        <v>509</v>
      </c>
      <c r="R134" s="2">
        <v>44418</v>
      </c>
      <c r="S134" s="2">
        <v>44387</v>
      </c>
      <c r="T134" t="s">
        <v>65</v>
      </c>
    </row>
    <row r="135" spans="1:20" x14ac:dyDescent="0.25">
      <c r="A135">
        <v>2021</v>
      </c>
      <c r="B135" s="2">
        <v>44348</v>
      </c>
      <c r="C135" s="2">
        <v>44377</v>
      </c>
      <c r="D135" t="s">
        <v>503</v>
      </c>
      <c r="E135" t="s">
        <v>554</v>
      </c>
      <c r="F135" t="s">
        <v>58</v>
      </c>
      <c r="G135" t="s">
        <v>555</v>
      </c>
      <c r="H135" t="s">
        <v>556</v>
      </c>
      <c r="I135" t="s">
        <v>557</v>
      </c>
      <c r="J135" t="s">
        <v>161</v>
      </c>
      <c r="K135">
        <v>0</v>
      </c>
      <c r="L135">
        <v>50</v>
      </c>
      <c r="M135">
        <v>0</v>
      </c>
      <c r="N135">
        <v>0</v>
      </c>
      <c r="O135" t="s">
        <v>54</v>
      </c>
      <c r="P135" t="s">
        <v>553</v>
      </c>
      <c r="Q135" s="3" t="s">
        <v>509</v>
      </c>
      <c r="R135" s="2">
        <v>44418</v>
      </c>
      <c r="S135" s="2">
        <v>44387</v>
      </c>
      <c r="T135" t="s">
        <v>65</v>
      </c>
    </row>
    <row r="136" spans="1:20" x14ac:dyDescent="0.25">
      <c r="A136">
        <v>2021</v>
      </c>
      <c r="B136" s="2">
        <v>44348</v>
      </c>
      <c r="C136" s="2">
        <v>44377</v>
      </c>
      <c r="D136" t="s">
        <v>503</v>
      </c>
      <c r="E136" t="s">
        <v>558</v>
      </c>
      <c r="F136" t="s">
        <v>129</v>
      </c>
      <c r="G136" t="s">
        <v>559</v>
      </c>
      <c r="H136" t="s">
        <v>560</v>
      </c>
      <c r="I136" t="s">
        <v>561</v>
      </c>
      <c r="J136" t="s">
        <v>178</v>
      </c>
      <c r="K136">
        <v>0</v>
      </c>
      <c r="L136">
        <v>100</v>
      </c>
      <c r="M136">
        <v>0</v>
      </c>
      <c r="N136">
        <v>17</v>
      </c>
      <c r="O136" t="s">
        <v>54</v>
      </c>
      <c r="P136" t="s">
        <v>562</v>
      </c>
      <c r="Q136" s="3" t="s">
        <v>509</v>
      </c>
      <c r="R136" s="2">
        <v>44418</v>
      </c>
      <c r="S136" s="2">
        <v>44387</v>
      </c>
      <c r="T136" t="s">
        <v>65</v>
      </c>
    </row>
    <row r="137" spans="1:20" x14ac:dyDescent="0.25">
      <c r="A137">
        <v>2021</v>
      </c>
      <c r="B137" s="2">
        <v>44348</v>
      </c>
      <c r="C137" s="2">
        <v>44377</v>
      </c>
      <c r="D137" t="s">
        <v>503</v>
      </c>
      <c r="E137" t="s">
        <v>563</v>
      </c>
      <c r="F137" t="s">
        <v>129</v>
      </c>
      <c r="G137" t="s">
        <v>564</v>
      </c>
      <c r="H137" t="s">
        <v>565</v>
      </c>
      <c r="I137" t="s">
        <v>566</v>
      </c>
      <c r="J137" t="s">
        <v>161</v>
      </c>
      <c r="K137">
        <v>0</v>
      </c>
      <c r="L137">
        <v>30</v>
      </c>
      <c r="M137">
        <v>0</v>
      </c>
      <c r="N137">
        <v>0</v>
      </c>
      <c r="O137" t="s">
        <v>54</v>
      </c>
      <c r="P137" t="s">
        <v>567</v>
      </c>
      <c r="Q137" s="3" t="s">
        <v>509</v>
      </c>
      <c r="R137" s="2">
        <v>44418</v>
      </c>
      <c r="S137" s="2">
        <v>44387</v>
      </c>
      <c r="T137" t="s">
        <v>65</v>
      </c>
    </row>
    <row r="138" spans="1:20" x14ac:dyDescent="0.25">
      <c r="A138">
        <v>2021</v>
      </c>
      <c r="B138" s="2">
        <v>44348</v>
      </c>
      <c r="C138" s="2">
        <v>44377</v>
      </c>
      <c r="D138" t="s">
        <v>503</v>
      </c>
      <c r="E138" t="s">
        <v>568</v>
      </c>
      <c r="F138" t="s">
        <v>129</v>
      </c>
      <c r="G138" t="s">
        <v>569</v>
      </c>
      <c r="H138" t="s">
        <v>570</v>
      </c>
      <c r="I138" t="s">
        <v>518</v>
      </c>
      <c r="J138" t="s">
        <v>161</v>
      </c>
      <c r="K138">
        <v>0</v>
      </c>
      <c r="L138">
        <v>50</v>
      </c>
      <c r="M138">
        <v>0</v>
      </c>
      <c r="N138">
        <v>0</v>
      </c>
      <c r="O138" t="s">
        <v>54</v>
      </c>
      <c r="P138" t="s">
        <v>571</v>
      </c>
      <c r="Q138" s="3" t="s">
        <v>509</v>
      </c>
      <c r="R138" s="2">
        <v>44418</v>
      </c>
      <c r="S138" s="2">
        <v>44387</v>
      </c>
      <c r="T138" t="s">
        <v>65</v>
      </c>
    </row>
    <row r="139" spans="1:20" x14ac:dyDescent="0.25">
      <c r="A139">
        <v>2021</v>
      </c>
      <c r="B139" s="2">
        <v>44348</v>
      </c>
      <c r="C139" s="2">
        <v>44377</v>
      </c>
      <c r="D139" t="s">
        <v>503</v>
      </c>
      <c r="E139" t="s">
        <v>572</v>
      </c>
      <c r="F139" t="s">
        <v>129</v>
      </c>
      <c r="G139" t="s">
        <v>573</v>
      </c>
      <c r="H139" t="s">
        <v>574</v>
      </c>
      <c r="I139" t="s">
        <v>507</v>
      </c>
      <c r="J139" t="s">
        <v>161</v>
      </c>
      <c r="K139">
        <v>0</v>
      </c>
      <c r="L139">
        <v>30</v>
      </c>
      <c r="M139">
        <v>0</v>
      </c>
      <c r="N139">
        <v>0</v>
      </c>
      <c r="O139" t="s">
        <v>54</v>
      </c>
      <c r="P139" t="s">
        <v>514</v>
      </c>
      <c r="Q139" s="3" t="s">
        <v>509</v>
      </c>
      <c r="R139" s="2">
        <v>44418</v>
      </c>
      <c r="S139" s="2">
        <v>44387</v>
      </c>
      <c r="T139" t="s">
        <v>65</v>
      </c>
    </row>
    <row r="140" spans="1:20" x14ac:dyDescent="0.25">
      <c r="A140">
        <v>2021</v>
      </c>
      <c r="B140" s="2">
        <v>44348</v>
      </c>
      <c r="C140" s="2">
        <v>44377</v>
      </c>
      <c r="D140" t="s">
        <v>503</v>
      </c>
      <c r="E140" t="s">
        <v>575</v>
      </c>
      <c r="F140" t="s">
        <v>129</v>
      </c>
      <c r="G140" t="s">
        <v>576</v>
      </c>
      <c r="H140" t="s">
        <v>577</v>
      </c>
      <c r="I140" t="s">
        <v>507</v>
      </c>
      <c r="J140" t="s">
        <v>161</v>
      </c>
      <c r="K140">
        <v>0</v>
      </c>
      <c r="L140">
        <v>50</v>
      </c>
      <c r="M140">
        <v>0</v>
      </c>
      <c r="N140">
        <v>0</v>
      </c>
      <c r="O140" t="s">
        <v>54</v>
      </c>
      <c r="P140" t="s">
        <v>578</v>
      </c>
      <c r="Q140" s="3" t="s">
        <v>509</v>
      </c>
      <c r="R140" s="2">
        <v>44418</v>
      </c>
      <c r="S140" s="2">
        <v>44387</v>
      </c>
      <c r="T140" t="s">
        <v>65</v>
      </c>
    </row>
    <row r="141" spans="1:20" x14ac:dyDescent="0.25">
      <c r="A141">
        <v>2021</v>
      </c>
      <c r="B141" s="2">
        <v>44348</v>
      </c>
      <c r="C141" s="2">
        <v>44377</v>
      </c>
      <c r="D141" t="s">
        <v>579</v>
      </c>
      <c r="E141" t="s">
        <v>580</v>
      </c>
      <c r="F141" t="s">
        <v>58</v>
      </c>
      <c r="G141" t="s">
        <v>581</v>
      </c>
      <c r="H141" t="s">
        <v>582</v>
      </c>
      <c r="I141" t="s">
        <v>583</v>
      </c>
      <c r="J141" t="s">
        <v>584</v>
      </c>
      <c r="K141">
        <v>0</v>
      </c>
      <c r="L141">
        <v>100</v>
      </c>
      <c r="M141">
        <v>0</v>
      </c>
      <c r="N141" s="23">
        <v>194630.32</v>
      </c>
      <c r="O141" t="s">
        <v>54</v>
      </c>
      <c r="P141" t="s">
        <v>585</v>
      </c>
      <c r="Q141" s="3" t="s">
        <v>586</v>
      </c>
      <c r="R141" s="2">
        <v>44418</v>
      </c>
      <c r="S141" s="2">
        <v>44387</v>
      </c>
      <c r="T141" t="s">
        <v>65</v>
      </c>
    </row>
    <row r="142" spans="1:20" x14ac:dyDescent="0.25">
      <c r="A142">
        <v>2021</v>
      </c>
      <c r="B142" s="2">
        <v>44348</v>
      </c>
      <c r="C142" s="2">
        <v>44377</v>
      </c>
      <c r="D142" t="s">
        <v>579</v>
      </c>
      <c r="E142" t="s">
        <v>587</v>
      </c>
      <c r="F142" t="s">
        <v>58</v>
      </c>
      <c r="G142" t="s">
        <v>588</v>
      </c>
      <c r="H142" t="s">
        <v>589</v>
      </c>
      <c r="I142" t="s">
        <v>590</v>
      </c>
      <c r="J142" t="s">
        <v>584</v>
      </c>
      <c r="K142">
        <v>0</v>
      </c>
      <c r="L142">
        <v>100</v>
      </c>
      <c r="M142">
        <v>0</v>
      </c>
      <c r="N142" s="24">
        <v>105</v>
      </c>
      <c r="O142" t="s">
        <v>54</v>
      </c>
      <c r="P142" t="s">
        <v>585</v>
      </c>
      <c r="Q142" s="3" t="s">
        <v>586</v>
      </c>
      <c r="R142" s="2">
        <v>44418</v>
      </c>
      <c r="S142" s="2">
        <v>44387</v>
      </c>
      <c r="T142" t="s">
        <v>65</v>
      </c>
    </row>
    <row r="143" spans="1:20" x14ac:dyDescent="0.25">
      <c r="A143">
        <v>2021</v>
      </c>
      <c r="B143" s="2">
        <v>44348</v>
      </c>
      <c r="C143" s="2">
        <v>44377</v>
      </c>
      <c r="D143" t="s">
        <v>579</v>
      </c>
      <c r="E143" t="s">
        <v>591</v>
      </c>
      <c r="F143" t="s">
        <v>58</v>
      </c>
      <c r="G143" t="s">
        <v>592</v>
      </c>
      <c r="H143" t="s">
        <v>593</v>
      </c>
      <c r="I143" t="s">
        <v>590</v>
      </c>
      <c r="J143" t="s">
        <v>584</v>
      </c>
      <c r="K143">
        <v>0</v>
      </c>
      <c r="L143">
        <v>100</v>
      </c>
      <c r="M143">
        <v>0</v>
      </c>
      <c r="N143" s="25">
        <v>0.249</v>
      </c>
      <c r="O143" t="s">
        <v>54</v>
      </c>
      <c r="P143" t="s">
        <v>585</v>
      </c>
      <c r="Q143" s="3" t="s">
        <v>586</v>
      </c>
      <c r="R143" s="2">
        <v>44418</v>
      </c>
      <c r="S143" s="2">
        <v>44387</v>
      </c>
      <c r="T143" t="s">
        <v>65</v>
      </c>
    </row>
    <row r="144" spans="1:20" x14ac:dyDescent="0.25">
      <c r="A144">
        <v>2021</v>
      </c>
      <c r="B144" s="2">
        <v>44348</v>
      </c>
      <c r="C144" s="2">
        <v>44377</v>
      </c>
      <c r="D144" t="s">
        <v>579</v>
      </c>
      <c r="E144" t="s">
        <v>594</v>
      </c>
      <c r="F144" t="s">
        <v>58</v>
      </c>
      <c r="G144" t="s">
        <v>595</v>
      </c>
      <c r="H144" t="s">
        <v>596</v>
      </c>
      <c r="I144" t="s">
        <v>590</v>
      </c>
      <c r="J144" t="s">
        <v>584</v>
      </c>
      <c r="K144">
        <v>0</v>
      </c>
      <c r="L144">
        <v>100</v>
      </c>
      <c r="M144">
        <v>0</v>
      </c>
      <c r="N144" s="24">
        <v>2.7</v>
      </c>
      <c r="O144" t="s">
        <v>54</v>
      </c>
      <c r="P144" t="s">
        <v>585</v>
      </c>
      <c r="Q144" s="3" t="s">
        <v>586</v>
      </c>
      <c r="R144" s="2">
        <v>44418</v>
      </c>
      <c r="S144" s="2">
        <v>44387</v>
      </c>
      <c r="T144" t="s">
        <v>65</v>
      </c>
    </row>
    <row r="145" spans="1:20" x14ac:dyDescent="0.25">
      <c r="A145">
        <v>2021</v>
      </c>
      <c r="B145" s="2">
        <v>44348</v>
      </c>
      <c r="C145" s="2">
        <v>44377</v>
      </c>
      <c r="D145" t="s">
        <v>579</v>
      </c>
      <c r="E145" t="s">
        <v>597</v>
      </c>
      <c r="F145" t="s">
        <v>58</v>
      </c>
      <c r="G145" t="s">
        <v>598</v>
      </c>
      <c r="H145" t="s">
        <v>599</v>
      </c>
      <c r="I145" t="s">
        <v>590</v>
      </c>
      <c r="J145" t="s">
        <v>584</v>
      </c>
      <c r="K145">
        <v>0</v>
      </c>
      <c r="L145">
        <v>100</v>
      </c>
      <c r="M145">
        <v>0</v>
      </c>
      <c r="N145" s="26">
        <v>0.25</v>
      </c>
      <c r="O145" t="s">
        <v>54</v>
      </c>
      <c r="P145" t="s">
        <v>585</v>
      </c>
      <c r="Q145" s="3" t="s">
        <v>586</v>
      </c>
      <c r="R145" s="2">
        <v>44418</v>
      </c>
      <c r="S145" s="2">
        <v>44387</v>
      </c>
      <c r="T145" t="s">
        <v>65</v>
      </c>
    </row>
    <row r="146" spans="1:20" x14ac:dyDescent="0.25">
      <c r="A146">
        <v>2021</v>
      </c>
      <c r="B146" s="2">
        <v>44348</v>
      </c>
      <c r="C146" s="2">
        <v>44377</v>
      </c>
      <c r="D146" t="s">
        <v>579</v>
      </c>
      <c r="E146" t="s">
        <v>600</v>
      </c>
      <c r="F146" t="s">
        <v>58</v>
      </c>
      <c r="G146" t="s">
        <v>601</v>
      </c>
      <c r="H146" t="s">
        <v>602</v>
      </c>
      <c r="I146" t="s">
        <v>590</v>
      </c>
      <c r="J146" t="s">
        <v>584</v>
      </c>
      <c r="K146">
        <v>0</v>
      </c>
      <c r="L146">
        <v>100</v>
      </c>
      <c r="M146">
        <v>0</v>
      </c>
      <c r="N146" s="26">
        <v>0</v>
      </c>
      <c r="O146" t="s">
        <v>54</v>
      </c>
      <c r="P146" t="s">
        <v>585</v>
      </c>
      <c r="Q146" s="3" t="s">
        <v>586</v>
      </c>
      <c r="R146" s="2">
        <v>44418</v>
      </c>
      <c r="S146" s="2">
        <v>44387</v>
      </c>
      <c r="T146" t="s">
        <v>65</v>
      </c>
    </row>
    <row r="147" spans="1:20" x14ac:dyDescent="0.25">
      <c r="A147">
        <v>2021</v>
      </c>
      <c r="B147" s="2">
        <v>44348</v>
      </c>
      <c r="C147" s="2">
        <v>44377</v>
      </c>
      <c r="D147" t="s">
        <v>579</v>
      </c>
      <c r="E147" t="s">
        <v>603</v>
      </c>
      <c r="F147" t="s">
        <v>58</v>
      </c>
      <c r="G147" t="s">
        <v>604</v>
      </c>
      <c r="H147" t="s">
        <v>605</v>
      </c>
      <c r="I147" t="s">
        <v>590</v>
      </c>
      <c r="J147" t="s">
        <v>584</v>
      </c>
      <c r="K147">
        <v>0</v>
      </c>
      <c r="L147">
        <v>100</v>
      </c>
      <c r="M147">
        <v>0</v>
      </c>
      <c r="N147">
        <v>0</v>
      </c>
      <c r="O147" t="s">
        <v>54</v>
      </c>
      <c r="P147" t="s">
        <v>585</v>
      </c>
      <c r="Q147" s="3" t="s">
        <v>586</v>
      </c>
      <c r="R147" s="2">
        <v>44418</v>
      </c>
      <c r="S147" s="2">
        <v>44387</v>
      </c>
      <c r="T147" t="s">
        <v>65</v>
      </c>
    </row>
    <row r="148" spans="1:20" x14ac:dyDescent="0.25">
      <c r="A148">
        <v>2021</v>
      </c>
      <c r="B148" s="2">
        <v>44348</v>
      </c>
      <c r="C148" s="2">
        <v>44377</v>
      </c>
      <c r="D148" t="s">
        <v>606</v>
      </c>
      <c r="E148" t="s">
        <v>607</v>
      </c>
      <c r="F148" t="s">
        <v>58</v>
      </c>
      <c r="G148" t="s">
        <v>608</v>
      </c>
      <c r="H148" t="s">
        <v>609</v>
      </c>
      <c r="I148" t="s">
        <v>132</v>
      </c>
      <c r="J148" t="s">
        <v>408</v>
      </c>
      <c r="K148">
        <v>0</v>
      </c>
      <c r="L148">
        <v>100</v>
      </c>
      <c r="M148">
        <v>0</v>
      </c>
      <c r="N148" s="25">
        <v>0</v>
      </c>
      <c r="O148" t="s">
        <v>54</v>
      </c>
      <c r="P148" t="s">
        <v>610</v>
      </c>
      <c r="Q148" s="3" t="s">
        <v>611</v>
      </c>
      <c r="R148" s="2">
        <v>44418</v>
      </c>
      <c r="S148" s="2">
        <v>44387</v>
      </c>
      <c r="T148" t="s">
        <v>65</v>
      </c>
    </row>
    <row r="149" spans="1:20" x14ac:dyDescent="0.25">
      <c r="A149">
        <v>2021</v>
      </c>
      <c r="B149" s="2">
        <v>44348</v>
      </c>
      <c r="C149" s="2">
        <v>44377</v>
      </c>
      <c r="D149" t="s">
        <v>606</v>
      </c>
      <c r="E149" t="s">
        <v>612</v>
      </c>
      <c r="F149" t="s">
        <v>58</v>
      </c>
      <c r="G149" t="s">
        <v>613</v>
      </c>
      <c r="H149" t="s">
        <v>609</v>
      </c>
      <c r="I149" t="s">
        <v>132</v>
      </c>
      <c r="J149" t="s">
        <v>408</v>
      </c>
      <c r="K149">
        <v>0</v>
      </c>
      <c r="L149">
        <v>100</v>
      </c>
      <c r="M149">
        <v>0</v>
      </c>
      <c r="N149" s="25">
        <v>0.3</v>
      </c>
      <c r="O149" t="s">
        <v>54</v>
      </c>
      <c r="P149" t="s">
        <v>614</v>
      </c>
      <c r="Q149" s="3" t="s">
        <v>611</v>
      </c>
      <c r="R149" s="2">
        <v>44418</v>
      </c>
      <c r="S149" s="2">
        <v>44387</v>
      </c>
      <c r="T149" t="s">
        <v>65</v>
      </c>
    </row>
    <row r="150" spans="1:20" x14ac:dyDescent="0.25">
      <c r="A150">
        <v>2021</v>
      </c>
      <c r="B150" s="2">
        <v>44348</v>
      </c>
      <c r="C150" s="2">
        <v>44377</v>
      </c>
      <c r="D150" t="s">
        <v>606</v>
      </c>
      <c r="E150" t="s">
        <v>615</v>
      </c>
      <c r="F150" t="s">
        <v>58</v>
      </c>
      <c r="G150" t="s">
        <v>616</v>
      </c>
      <c r="H150" t="s">
        <v>617</v>
      </c>
      <c r="I150" t="s">
        <v>132</v>
      </c>
      <c r="J150" t="s">
        <v>408</v>
      </c>
      <c r="K150">
        <v>0</v>
      </c>
      <c r="L150">
        <v>100</v>
      </c>
      <c r="M150">
        <v>0</v>
      </c>
      <c r="N150" s="25">
        <v>0.4</v>
      </c>
      <c r="O150" t="s">
        <v>54</v>
      </c>
      <c r="P150" t="s">
        <v>618</v>
      </c>
      <c r="Q150" s="3" t="s">
        <v>611</v>
      </c>
      <c r="R150" s="2">
        <v>44418</v>
      </c>
      <c r="S150" s="2">
        <v>44387</v>
      </c>
      <c r="T150" t="s">
        <v>65</v>
      </c>
    </row>
    <row r="151" spans="1:20" x14ac:dyDescent="0.25">
      <c r="A151">
        <v>2021</v>
      </c>
      <c r="B151" s="2">
        <v>44348</v>
      </c>
      <c r="C151" s="2">
        <v>44377</v>
      </c>
      <c r="D151" t="s">
        <v>606</v>
      </c>
      <c r="E151" t="s">
        <v>619</v>
      </c>
      <c r="F151" t="s">
        <v>58</v>
      </c>
      <c r="G151" t="s">
        <v>620</v>
      </c>
      <c r="H151" t="s">
        <v>621</v>
      </c>
      <c r="I151" t="s">
        <v>132</v>
      </c>
      <c r="J151" t="s">
        <v>402</v>
      </c>
      <c r="K151">
        <v>0</v>
      </c>
      <c r="L151">
        <v>100</v>
      </c>
      <c r="M151">
        <v>0</v>
      </c>
      <c r="N151" s="25">
        <v>0.3</v>
      </c>
      <c r="O151" t="s">
        <v>54</v>
      </c>
      <c r="P151" t="s">
        <v>622</v>
      </c>
      <c r="Q151" s="3" t="s">
        <v>611</v>
      </c>
      <c r="R151" s="2">
        <v>44418</v>
      </c>
      <c r="S151" s="2">
        <v>44387</v>
      </c>
      <c r="T151" t="s">
        <v>65</v>
      </c>
    </row>
    <row r="152" spans="1:20" x14ac:dyDescent="0.25">
      <c r="A152">
        <v>2021</v>
      </c>
      <c r="B152" s="2">
        <v>44348</v>
      </c>
      <c r="C152" s="2">
        <v>44377</v>
      </c>
      <c r="D152" t="s">
        <v>606</v>
      </c>
      <c r="E152" t="s">
        <v>623</v>
      </c>
      <c r="F152" t="s">
        <v>58</v>
      </c>
      <c r="G152" t="s">
        <v>624</v>
      </c>
      <c r="H152" t="s">
        <v>625</v>
      </c>
      <c r="I152" t="s">
        <v>132</v>
      </c>
      <c r="J152" t="s">
        <v>402</v>
      </c>
      <c r="K152">
        <v>0</v>
      </c>
      <c r="L152">
        <v>100</v>
      </c>
      <c r="M152">
        <v>0</v>
      </c>
      <c r="N152" s="25">
        <v>0.3</v>
      </c>
      <c r="O152" t="s">
        <v>54</v>
      </c>
      <c r="P152" t="s">
        <v>626</v>
      </c>
      <c r="Q152" s="3" t="s">
        <v>611</v>
      </c>
      <c r="R152" s="2">
        <v>44418</v>
      </c>
      <c r="S152" s="2">
        <v>44387</v>
      </c>
      <c r="T152" t="s">
        <v>65</v>
      </c>
    </row>
    <row r="153" spans="1:20" x14ac:dyDescent="0.25">
      <c r="A153">
        <v>2021</v>
      </c>
      <c r="B153" s="2">
        <v>44348</v>
      </c>
      <c r="C153" s="2">
        <v>44377</v>
      </c>
      <c r="D153" t="s">
        <v>606</v>
      </c>
      <c r="E153" t="s">
        <v>627</v>
      </c>
      <c r="F153" t="s">
        <v>58</v>
      </c>
      <c r="G153" t="s">
        <v>628</v>
      </c>
      <c r="H153" t="s">
        <v>629</v>
      </c>
      <c r="I153" t="s">
        <v>132</v>
      </c>
      <c r="J153" t="s">
        <v>97</v>
      </c>
      <c r="K153">
        <v>0</v>
      </c>
      <c r="L153">
        <v>100</v>
      </c>
      <c r="M153">
        <v>0</v>
      </c>
      <c r="N153" s="25">
        <v>0.5</v>
      </c>
      <c r="O153" t="s">
        <v>54</v>
      </c>
      <c r="P153" t="s">
        <v>630</v>
      </c>
      <c r="Q153" s="3" t="s">
        <v>611</v>
      </c>
      <c r="R153" s="2">
        <v>44418</v>
      </c>
      <c r="S153" s="2">
        <v>44387</v>
      </c>
      <c r="T153" t="s">
        <v>65</v>
      </c>
    </row>
    <row r="154" spans="1:20" x14ac:dyDescent="0.25">
      <c r="A154">
        <v>2021</v>
      </c>
      <c r="B154" s="2">
        <v>44348</v>
      </c>
      <c r="C154" s="2">
        <v>44377</v>
      </c>
      <c r="D154" t="s">
        <v>631</v>
      </c>
      <c r="E154" t="s">
        <v>632</v>
      </c>
      <c r="F154" t="s">
        <v>129</v>
      </c>
      <c r="G154" t="s">
        <v>633</v>
      </c>
      <c r="H154" t="s">
        <v>634</v>
      </c>
      <c r="I154" t="s">
        <v>132</v>
      </c>
      <c r="J154" t="s">
        <v>97</v>
      </c>
      <c r="K154">
        <v>0</v>
      </c>
      <c r="L154">
        <v>100</v>
      </c>
      <c r="M154">
        <v>0</v>
      </c>
      <c r="N154" s="27">
        <v>41.666666666666671</v>
      </c>
      <c r="O154" t="s">
        <v>54</v>
      </c>
      <c r="P154" t="s">
        <v>635</v>
      </c>
      <c r="Q154" s="3" t="s">
        <v>636</v>
      </c>
      <c r="R154" s="2">
        <v>44418</v>
      </c>
      <c r="S154" s="2">
        <v>44387</v>
      </c>
      <c r="T154" t="s">
        <v>65</v>
      </c>
    </row>
    <row r="155" spans="1:20" x14ac:dyDescent="0.25">
      <c r="A155">
        <v>2021</v>
      </c>
      <c r="B155" s="2">
        <v>44348</v>
      </c>
      <c r="C155" s="2">
        <v>44377</v>
      </c>
      <c r="D155" t="s">
        <v>631</v>
      </c>
      <c r="E155" t="s">
        <v>637</v>
      </c>
      <c r="F155" t="s">
        <v>129</v>
      </c>
      <c r="G155" t="s">
        <v>638</v>
      </c>
      <c r="H155" t="s">
        <v>639</v>
      </c>
      <c r="I155" t="s">
        <v>132</v>
      </c>
      <c r="J155" t="s">
        <v>97</v>
      </c>
      <c r="K155">
        <v>0</v>
      </c>
      <c r="L155">
        <v>100</v>
      </c>
      <c r="M155">
        <v>0</v>
      </c>
      <c r="N155" s="27">
        <v>41.6666666666667</v>
      </c>
      <c r="O155" t="s">
        <v>54</v>
      </c>
      <c r="P155" t="s">
        <v>635</v>
      </c>
      <c r="Q155" s="3" t="s">
        <v>636</v>
      </c>
      <c r="R155" s="2">
        <v>44418</v>
      </c>
      <c r="S155" s="2">
        <v>44387</v>
      </c>
      <c r="T155" t="s">
        <v>65</v>
      </c>
    </row>
    <row r="156" spans="1:20" x14ac:dyDescent="0.25">
      <c r="A156">
        <v>2021</v>
      </c>
      <c r="B156" s="2">
        <v>44348</v>
      </c>
      <c r="C156" s="2">
        <v>44377</v>
      </c>
      <c r="D156" t="s">
        <v>631</v>
      </c>
      <c r="E156" t="s">
        <v>637</v>
      </c>
      <c r="F156" t="s">
        <v>129</v>
      </c>
      <c r="G156" t="s">
        <v>640</v>
      </c>
      <c r="H156" t="s">
        <v>641</v>
      </c>
      <c r="I156" t="s">
        <v>132</v>
      </c>
      <c r="J156" t="s">
        <v>216</v>
      </c>
      <c r="K156">
        <v>0</v>
      </c>
      <c r="L156">
        <v>100</v>
      </c>
      <c r="M156">
        <v>0</v>
      </c>
      <c r="N156" s="27">
        <v>0</v>
      </c>
      <c r="O156" t="s">
        <v>54</v>
      </c>
      <c r="P156" t="s">
        <v>642</v>
      </c>
      <c r="Q156" s="3" t="s">
        <v>636</v>
      </c>
      <c r="R156" s="2">
        <v>44418</v>
      </c>
      <c r="S156" s="2">
        <v>44387</v>
      </c>
      <c r="T156" t="s">
        <v>65</v>
      </c>
    </row>
    <row r="157" spans="1:20" x14ac:dyDescent="0.25">
      <c r="A157">
        <v>2021</v>
      </c>
      <c r="B157" s="2">
        <v>44348</v>
      </c>
      <c r="C157" s="2">
        <v>44377</v>
      </c>
      <c r="D157" t="s">
        <v>631</v>
      </c>
      <c r="E157" t="s">
        <v>643</v>
      </c>
      <c r="F157" t="s">
        <v>129</v>
      </c>
      <c r="G157" t="s">
        <v>644</v>
      </c>
      <c r="H157" t="s">
        <v>641</v>
      </c>
      <c r="I157" t="s">
        <v>132</v>
      </c>
      <c r="J157" t="s">
        <v>584</v>
      </c>
      <c r="K157">
        <v>0</v>
      </c>
      <c r="L157">
        <v>100</v>
      </c>
      <c r="M157">
        <v>0</v>
      </c>
      <c r="N157" s="27">
        <v>0</v>
      </c>
      <c r="O157" t="s">
        <v>54</v>
      </c>
      <c r="P157" t="s">
        <v>642</v>
      </c>
      <c r="Q157" s="3" t="s">
        <v>636</v>
      </c>
      <c r="R157" s="2">
        <v>44418</v>
      </c>
      <c r="S157" s="2">
        <v>44387</v>
      </c>
      <c r="T157" t="s">
        <v>65</v>
      </c>
    </row>
    <row r="158" spans="1:20" x14ac:dyDescent="0.25">
      <c r="A158">
        <v>2021</v>
      </c>
      <c r="B158" s="2">
        <v>44348</v>
      </c>
      <c r="C158" s="2">
        <v>44377</v>
      </c>
      <c r="D158" t="s">
        <v>631</v>
      </c>
      <c r="E158" t="s">
        <v>645</v>
      </c>
      <c r="F158" t="s">
        <v>129</v>
      </c>
      <c r="G158" t="s">
        <v>646</v>
      </c>
      <c r="H158" t="s">
        <v>634</v>
      </c>
      <c r="I158" t="s">
        <v>132</v>
      </c>
      <c r="J158" t="s">
        <v>216</v>
      </c>
      <c r="K158">
        <v>0</v>
      </c>
      <c r="L158">
        <v>100</v>
      </c>
      <c r="M158">
        <v>0</v>
      </c>
      <c r="N158" s="27">
        <v>0</v>
      </c>
      <c r="O158" t="s">
        <v>54</v>
      </c>
      <c r="P158" t="s">
        <v>635</v>
      </c>
      <c r="Q158" s="3" t="s">
        <v>636</v>
      </c>
      <c r="R158" s="2">
        <v>44418</v>
      </c>
      <c r="S158" s="2">
        <v>44387</v>
      </c>
      <c r="T158" t="s">
        <v>65</v>
      </c>
    </row>
    <row r="159" spans="1:20" x14ac:dyDescent="0.25">
      <c r="A159">
        <v>2021</v>
      </c>
      <c r="B159" s="2">
        <v>44348</v>
      </c>
      <c r="C159" s="2">
        <v>44377</v>
      </c>
      <c r="D159" t="s">
        <v>631</v>
      </c>
      <c r="E159" t="s">
        <v>637</v>
      </c>
      <c r="F159" t="s">
        <v>129</v>
      </c>
      <c r="G159" t="s">
        <v>647</v>
      </c>
      <c r="H159" t="s">
        <v>634</v>
      </c>
      <c r="I159" t="s">
        <v>132</v>
      </c>
      <c r="J159" t="s">
        <v>97</v>
      </c>
      <c r="K159">
        <v>0</v>
      </c>
      <c r="L159">
        <v>100</v>
      </c>
      <c r="M159">
        <v>0</v>
      </c>
      <c r="N159" s="27">
        <v>1</v>
      </c>
      <c r="O159" t="s">
        <v>54</v>
      </c>
      <c r="P159" t="s">
        <v>635</v>
      </c>
      <c r="Q159" s="3" t="s">
        <v>636</v>
      </c>
      <c r="R159" s="2">
        <v>44418</v>
      </c>
      <c r="S159" s="2">
        <v>44387</v>
      </c>
      <c r="T159" t="s">
        <v>65</v>
      </c>
    </row>
    <row r="160" spans="1:20" x14ac:dyDescent="0.25">
      <c r="A160">
        <v>2021</v>
      </c>
      <c r="B160" s="2">
        <v>44348</v>
      </c>
      <c r="C160" s="2">
        <v>44377</v>
      </c>
      <c r="D160" t="s">
        <v>631</v>
      </c>
      <c r="E160" t="s">
        <v>632</v>
      </c>
      <c r="F160" t="s">
        <v>129</v>
      </c>
      <c r="G160" t="s">
        <v>647</v>
      </c>
      <c r="H160" t="s">
        <v>634</v>
      </c>
      <c r="I160" t="s">
        <v>132</v>
      </c>
      <c r="J160" t="s">
        <v>584</v>
      </c>
      <c r="K160">
        <v>0</v>
      </c>
      <c r="L160">
        <v>100</v>
      </c>
      <c r="M160">
        <v>0</v>
      </c>
      <c r="N160" s="27">
        <v>0.5</v>
      </c>
      <c r="O160" t="s">
        <v>54</v>
      </c>
      <c r="P160" t="s">
        <v>635</v>
      </c>
      <c r="Q160" s="3" t="s">
        <v>636</v>
      </c>
      <c r="R160" s="2">
        <v>44418</v>
      </c>
      <c r="S160" s="2">
        <v>44387</v>
      </c>
      <c r="T160" t="s">
        <v>65</v>
      </c>
    </row>
    <row r="161" spans="1:20" x14ac:dyDescent="0.25">
      <c r="A161">
        <v>2021</v>
      </c>
      <c r="B161" s="2">
        <v>44348</v>
      </c>
      <c r="C161" s="2">
        <v>44377</v>
      </c>
      <c r="D161" t="s">
        <v>631</v>
      </c>
      <c r="E161" t="s">
        <v>637</v>
      </c>
      <c r="F161" t="s">
        <v>129</v>
      </c>
      <c r="G161" t="s">
        <v>648</v>
      </c>
      <c r="H161" t="s">
        <v>634</v>
      </c>
      <c r="I161" t="s">
        <v>132</v>
      </c>
      <c r="J161" t="s">
        <v>97</v>
      </c>
      <c r="K161">
        <v>0</v>
      </c>
      <c r="L161">
        <v>100</v>
      </c>
      <c r="M161">
        <v>0</v>
      </c>
      <c r="N161" s="27">
        <v>41.6666666666667</v>
      </c>
      <c r="O161" t="s">
        <v>54</v>
      </c>
      <c r="P161" t="s">
        <v>635</v>
      </c>
      <c r="Q161" s="3" t="s">
        <v>636</v>
      </c>
      <c r="R161" s="2">
        <v>44418</v>
      </c>
      <c r="S161" s="2">
        <v>44387</v>
      </c>
      <c r="T161" t="s">
        <v>65</v>
      </c>
    </row>
    <row r="162" spans="1:20" x14ac:dyDescent="0.25">
      <c r="A162">
        <v>2021</v>
      </c>
      <c r="B162" s="2">
        <v>44348</v>
      </c>
      <c r="C162" s="2">
        <v>44377</v>
      </c>
      <c r="D162" t="s">
        <v>631</v>
      </c>
      <c r="E162" t="s">
        <v>637</v>
      </c>
      <c r="F162" t="s">
        <v>129</v>
      </c>
      <c r="G162" t="s">
        <v>649</v>
      </c>
      <c r="H162" t="s">
        <v>634</v>
      </c>
      <c r="I162" t="s">
        <v>132</v>
      </c>
      <c r="J162" t="s">
        <v>650</v>
      </c>
      <c r="K162">
        <v>0</v>
      </c>
      <c r="L162">
        <v>100</v>
      </c>
      <c r="M162">
        <v>0</v>
      </c>
      <c r="N162" s="27">
        <v>0</v>
      </c>
      <c r="O162" t="s">
        <v>54</v>
      </c>
      <c r="P162" t="s">
        <v>635</v>
      </c>
      <c r="Q162" s="3" t="s">
        <v>636</v>
      </c>
      <c r="R162" s="2">
        <v>44418</v>
      </c>
      <c r="S162" s="2">
        <v>44387</v>
      </c>
      <c r="T162" t="s">
        <v>65</v>
      </c>
    </row>
    <row r="163" spans="1:20" x14ac:dyDescent="0.25">
      <c r="A163">
        <v>2021</v>
      </c>
      <c r="B163" s="2">
        <v>44348</v>
      </c>
      <c r="C163" s="2">
        <v>44377</v>
      </c>
      <c r="D163" t="s">
        <v>631</v>
      </c>
      <c r="E163" t="s">
        <v>637</v>
      </c>
      <c r="F163" t="s">
        <v>129</v>
      </c>
      <c r="G163" t="s">
        <v>651</v>
      </c>
      <c r="H163" t="s">
        <v>634</v>
      </c>
      <c r="I163" t="s">
        <v>132</v>
      </c>
      <c r="J163" t="s">
        <v>584</v>
      </c>
      <c r="K163">
        <v>0</v>
      </c>
      <c r="L163">
        <v>100</v>
      </c>
      <c r="M163">
        <v>0</v>
      </c>
      <c r="N163" s="27">
        <v>41.6666666666667</v>
      </c>
      <c r="O163" t="s">
        <v>54</v>
      </c>
      <c r="P163" t="s">
        <v>635</v>
      </c>
      <c r="Q163" s="3" t="s">
        <v>636</v>
      </c>
      <c r="R163" s="2">
        <v>44418</v>
      </c>
      <c r="S163" s="2">
        <v>44387</v>
      </c>
      <c r="T163" t="s">
        <v>65</v>
      </c>
    </row>
    <row r="164" spans="1:20" x14ac:dyDescent="0.25">
      <c r="A164">
        <v>2021</v>
      </c>
      <c r="B164" s="2">
        <v>44348</v>
      </c>
      <c r="C164" s="2">
        <v>44377</v>
      </c>
      <c r="D164" t="s">
        <v>631</v>
      </c>
      <c r="E164" t="s">
        <v>637</v>
      </c>
      <c r="F164" t="s">
        <v>129</v>
      </c>
      <c r="G164" t="s">
        <v>652</v>
      </c>
      <c r="H164" t="s">
        <v>653</v>
      </c>
      <c r="I164" t="s">
        <v>132</v>
      </c>
      <c r="J164" t="s">
        <v>584</v>
      </c>
      <c r="K164">
        <v>0</v>
      </c>
      <c r="L164">
        <v>100</v>
      </c>
      <c r="M164">
        <v>0</v>
      </c>
      <c r="N164" s="27">
        <v>41.6666666666667</v>
      </c>
      <c r="O164" t="s">
        <v>54</v>
      </c>
      <c r="P164" t="s">
        <v>635</v>
      </c>
      <c r="Q164" s="3" t="s">
        <v>636</v>
      </c>
      <c r="R164" s="2">
        <v>44418</v>
      </c>
      <c r="S164" s="2">
        <v>44387</v>
      </c>
      <c r="T164" t="s">
        <v>65</v>
      </c>
    </row>
    <row r="165" spans="1:20" x14ac:dyDescent="0.25">
      <c r="A165">
        <v>2021</v>
      </c>
      <c r="B165" s="2">
        <v>44348</v>
      </c>
      <c r="C165" s="2">
        <v>44377</v>
      </c>
      <c r="D165" t="s">
        <v>631</v>
      </c>
      <c r="E165" t="s">
        <v>654</v>
      </c>
      <c r="F165" t="s">
        <v>129</v>
      </c>
      <c r="G165" t="s">
        <v>655</v>
      </c>
      <c r="H165" t="s">
        <v>653</v>
      </c>
      <c r="I165" t="s">
        <v>132</v>
      </c>
      <c r="J165" t="s">
        <v>656</v>
      </c>
      <c r="K165">
        <v>0</v>
      </c>
      <c r="L165">
        <v>100</v>
      </c>
      <c r="M165">
        <v>0</v>
      </c>
      <c r="N165" s="27">
        <v>0</v>
      </c>
      <c r="O165" t="s">
        <v>54</v>
      </c>
      <c r="P165" t="s">
        <v>635</v>
      </c>
      <c r="Q165" s="3" t="s">
        <v>636</v>
      </c>
      <c r="R165" s="2">
        <v>44418</v>
      </c>
      <c r="S165" s="2">
        <v>44387</v>
      </c>
      <c r="T165" t="s">
        <v>65</v>
      </c>
    </row>
    <row r="166" spans="1:20" x14ac:dyDescent="0.25">
      <c r="A166">
        <v>2021</v>
      </c>
      <c r="B166" s="2">
        <v>44348</v>
      </c>
      <c r="C166" s="2">
        <v>44377</v>
      </c>
      <c r="D166" t="s">
        <v>631</v>
      </c>
      <c r="E166" t="s">
        <v>654</v>
      </c>
      <c r="F166" t="s">
        <v>129</v>
      </c>
      <c r="G166" t="s">
        <v>657</v>
      </c>
      <c r="H166" t="s">
        <v>653</v>
      </c>
      <c r="I166" t="s">
        <v>132</v>
      </c>
      <c r="J166" t="s">
        <v>216</v>
      </c>
      <c r="K166">
        <v>0</v>
      </c>
      <c r="L166">
        <v>100</v>
      </c>
      <c r="M166">
        <v>0</v>
      </c>
      <c r="N166" s="27">
        <v>0</v>
      </c>
      <c r="O166" t="s">
        <v>54</v>
      </c>
      <c r="P166" t="s">
        <v>635</v>
      </c>
      <c r="Q166" s="3" t="s">
        <v>636</v>
      </c>
      <c r="R166" s="2">
        <v>44418</v>
      </c>
      <c r="S166" s="2">
        <v>44387</v>
      </c>
      <c r="T166" t="s">
        <v>65</v>
      </c>
    </row>
    <row r="167" spans="1:20" x14ac:dyDescent="0.25">
      <c r="A167">
        <v>2021</v>
      </c>
      <c r="B167" s="2">
        <v>44348</v>
      </c>
      <c r="C167" s="2">
        <v>44377</v>
      </c>
      <c r="D167" t="s">
        <v>631</v>
      </c>
      <c r="E167" t="s">
        <v>654</v>
      </c>
      <c r="F167" t="s">
        <v>129</v>
      </c>
      <c r="G167" t="s">
        <v>658</v>
      </c>
      <c r="H167" t="s">
        <v>653</v>
      </c>
      <c r="I167" t="s">
        <v>132</v>
      </c>
      <c r="J167" t="s">
        <v>650</v>
      </c>
      <c r="K167">
        <v>0</v>
      </c>
      <c r="L167">
        <v>100</v>
      </c>
      <c r="M167">
        <v>0</v>
      </c>
      <c r="N167" s="27">
        <v>0</v>
      </c>
      <c r="O167" t="s">
        <v>54</v>
      </c>
      <c r="P167" t="s">
        <v>635</v>
      </c>
      <c r="Q167" s="3" t="s">
        <v>636</v>
      </c>
      <c r="R167" s="2">
        <v>44418</v>
      </c>
      <c r="S167" s="2">
        <v>44387</v>
      </c>
      <c r="T167" t="s">
        <v>65</v>
      </c>
    </row>
    <row r="168" spans="1:20" x14ac:dyDescent="0.25">
      <c r="A168">
        <v>2021</v>
      </c>
      <c r="B168" s="2">
        <v>44348</v>
      </c>
      <c r="C168" s="2">
        <v>44377</v>
      </c>
      <c r="D168" t="s">
        <v>631</v>
      </c>
      <c r="E168" t="s">
        <v>654</v>
      </c>
      <c r="F168" t="s">
        <v>129</v>
      </c>
      <c r="G168" t="s">
        <v>658</v>
      </c>
      <c r="H168" t="s">
        <v>653</v>
      </c>
      <c r="I168" t="s">
        <v>132</v>
      </c>
      <c r="J168" t="s">
        <v>650</v>
      </c>
      <c r="K168">
        <v>0</v>
      </c>
      <c r="L168">
        <v>100</v>
      </c>
      <c r="M168">
        <v>0</v>
      </c>
      <c r="N168" s="27">
        <v>0</v>
      </c>
      <c r="O168" t="s">
        <v>54</v>
      </c>
      <c r="P168" t="s">
        <v>635</v>
      </c>
      <c r="Q168" s="3" t="s">
        <v>636</v>
      </c>
      <c r="R168" s="2">
        <v>44418</v>
      </c>
      <c r="S168" s="2">
        <v>44387</v>
      </c>
      <c r="T168" t="s">
        <v>65</v>
      </c>
    </row>
    <row r="169" spans="1:20" x14ac:dyDescent="0.25">
      <c r="A169">
        <v>2021</v>
      </c>
      <c r="B169" s="2">
        <v>44348</v>
      </c>
      <c r="C169" s="2">
        <v>44377</v>
      </c>
      <c r="D169" t="s">
        <v>631</v>
      </c>
      <c r="E169" t="s">
        <v>637</v>
      </c>
      <c r="F169" t="s">
        <v>129</v>
      </c>
      <c r="G169" t="s">
        <v>658</v>
      </c>
      <c r="H169" t="s">
        <v>641</v>
      </c>
      <c r="I169" t="s">
        <v>132</v>
      </c>
      <c r="J169" t="s">
        <v>97</v>
      </c>
      <c r="K169">
        <v>0</v>
      </c>
      <c r="L169">
        <v>100</v>
      </c>
      <c r="M169">
        <v>0</v>
      </c>
      <c r="N169" s="27">
        <v>41.6666666666667</v>
      </c>
      <c r="O169" t="s">
        <v>54</v>
      </c>
      <c r="P169" t="s">
        <v>635</v>
      </c>
      <c r="Q169" s="3" t="s">
        <v>636</v>
      </c>
      <c r="R169" s="2">
        <v>44418</v>
      </c>
      <c r="S169" s="2">
        <v>44387</v>
      </c>
      <c r="T169" t="s">
        <v>65</v>
      </c>
    </row>
    <row r="170" spans="1:20" x14ac:dyDescent="0.25">
      <c r="A170">
        <v>2021</v>
      </c>
      <c r="B170" s="2">
        <v>44348</v>
      </c>
      <c r="C170" s="2">
        <v>44377</v>
      </c>
      <c r="D170" t="s">
        <v>631</v>
      </c>
      <c r="E170" t="s">
        <v>654</v>
      </c>
      <c r="F170" t="s">
        <v>129</v>
      </c>
      <c r="G170" t="s">
        <v>658</v>
      </c>
      <c r="H170" t="s">
        <v>641</v>
      </c>
      <c r="I170" t="s">
        <v>132</v>
      </c>
      <c r="J170" t="s">
        <v>97</v>
      </c>
      <c r="K170">
        <v>0</v>
      </c>
      <c r="L170">
        <v>100</v>
      </c>
      <c r="M170">
        <v>0</v>
      </c>
      <c r="N170">
        <v>0</v>
      </c>
      <c r="O170" t="s">
        <v>54</v>
      </c>
      <c r="P170" t="s">
        <v>635</v>
      </c>
      <c r="Q170" s="3" t="s">
        <v>636</v>
      </c>
      <c r="R170" s="2">
        <v>44418</v>
      </c>
      <c r="S170" s="2">
        <v>44387</v>
      </c>
      <c r="T170" t="s">
        <v>65</v>
      </c>
    </row>
    <row r="171" spans="1:20" x14ac:dyDescent="0.25">
      <c r="A171">
        <v>2021</v>
      </c>
      <c r="B171" s="2">
        <v>44348</v>
      </c>
      <c r="C171" s="2">
        <v>44377</v>
      </c>
      <c r="D171" t="s">
        <v>631</v>
      </c>
      <c r="E171" t="s">
        <v>654</v>
      </c>
      <c r="F171" t="s">
        <v>129</v>
      </c>
      <c r="G171" t="s">
        <v>658</v>
      </c>
      <c r="H171" t="s">
        <v>641</v>
      </c>
      <c r="I171" t="s">
        <v>132</v>
      </c>
      <c r="J171" t="s">
        <v>97</v>
      </c>
      <c r="K171">
        <v>0</v>
      </c>
      <c r="L171">
        <v>100</v>
      </c>
      <c r="M171">
        <v>0</v>
      </c>
      <c r="N171">
        <v>0</v>
      </c>
      <c r="O171" t="s">
        <v>54</v>
      </c>
      <c r="P171" t="s">
        <v>635</v>
      </c>
      <c r="Q171" s="3" t="s">
        <v>636</v>
      </c>
      <c r="R171" s="2">
        <v>44418</v>
      </c>
      <c r="S171" s="2">
        <v>44387</v>
      </c>
      <c r="T171" t="s">
        <v>65</v>
      </c>
    </row>
    <row r="172" spans="1:20" x14ac:dyDescent="0.25">
      <c r="A172">
        <v>2021</v>
      </c>
      <c r="B172" s="2">
        <v>44348</v>
      </c>
      <c r="C172" s="2">
        <v>44377</v>
      </c>
      <c r="D172" t="s">
        <v>631</v>
      </c>
      <c r="E172" t="s">
        <v>637</v>
      </c>
      <c r="F172" t="s">
        <v>129</v>
      </c>
      <c r="G172" t="s">
        <v>658</v>
      </c>
      <c r="H172" t="s">
        <v>659</v>
      </c>
      <c r="I172" t="s">
        <v>132</v>
      </c>
      <c r="J172" t="s">
        <v>97</v>
      </c>
      <c r="K172">
        <v>0</v>
      </c>
      <c r="L172">
        <v>100</v>
      </c>
      <c r="M172">
        <v>0</v>
      </c>
      <c r="N172">
        <v>0</v>
      </c>
      <c r="O172" t="s">
        <v>54</v>
      </c>
      <c r="P172" t="s">
        <v>635</v>
      </c>
      <c r="Q172" s="3" t="s">
        <v>636</v>
      </c>
      <c r="R172" s="2">
        <v>44418</v>
      </c>
      <c r="S172" s="2">
        <v>44387</v>
      </c>
      <c r="T172" t="s">
        <v>65</v>
      </c>
    </row>
    <row r="173" spans="1:20" x14ac:dyDescent="0.25">
      <c r="A173">
        <v>2021</v>
      </c>
      <c r="B173" s="2">
        <v>44348</v>
      </c>
      <c r="C173" s="2">
        <v>44377</v>
      </c>
      <c r="D173" t="s">
        <v>631</v>
      </c>
      <c r="E173" t="s">
        <v>637</v>
      </c>
      <c r="F173" t="s">
        <v>129</v>
      </c>
      <c r="G173" t="s">
        <v>660</v>
      </c>
      <c r="H173" t="s">
        <v>661</v>
      </c>
      <c r="I173" t="s">
        <v>132</v>
      </c>
      <c r="J173" t="s">
        <v>650</v>
      </c>
      <c r="K173">
        <v>0</v>
      </c>
      <c r="L173">
        <v>100</v>
      </c>
      <c r="M173">
        <v>0</v>
      </c>
      <c r="N173">
        <v>0</v>
      </c>
      <c r="O173" t="s">
        <v>54</v>
      </c>
      <c r="P173" t="s">
        <v>635</v>
      </c>
      <c r="Q173" s="3" t="s">
        <v>636</v>
      </c>
      <c r="R173" s="2">
        <v>44418</v>
      </c>
      <c r="S173" s="2">
        <v>44387</v>
      </c>
      <c r="T173" t="s">
        <v>65</v>
      </c>
    </row>
    <row r="174" spans="1:20" x14ac:dyDescent="0.25">
      <c r="A174">
        <v>2021</v>
      </c>
      <c r="B174" s="2">
        <v>44348</v>
      </c>
      <c r="C174" s="2">
        <v>44377</v>
      </c>
      <c r="D174" t="s">
        <v>631</v>
      </c>
      <c r="E174" t="s">
        <v>654</v>
      </c>
      <c r="F174" t="s">
        <v>129</v>
      </c>
      <c r="G174" t="s">
        <v>662</v>
      </c>
      <c r="H174" t="s">
        <v>663</v>
      </c>
      <c r="I174" t="s">
        <v>132</v>
      </c>
      <c r="J174" t="s">
        <v>216</v>
      </c>
      <c r="K174">
        <v>0</v>
      </c>
      <c r="L174">
        <v>100</v>
      </c>
      <c r="M174">
        <v>0</v>
      </c>
      <c r="N174">
        <v>0</v>
      </c>
      <c r="O174" t="s">
        <v>54</v>
      </c>
      <c r="P174" t="s">
        <v>635</v>
      </c>
      <c r="Q174" s="3" t="s">
        <v>636</v>
      </c>
      <c r="R174" s="2">
        <v>44418</v>
      </c>
      <c r="S174" s="2">
        <v>44387</v>
      </c>
      <c r="T174" t="s">
        <v>65</v>
      </c>
    </row>
    <row r="175" spans="1:20" x14ac:dyDescent="0.25">
      <c r="A175">
        <v>2021</v>
      </c>
      <c r="B175" s="2">
        <v>44348</v>
      </c>
      <c r="C175" s="2">
        <v>44377</v>
      </c>
      <c r="D175" t="s">
        <v>631</v>
      </c>
      <c r="E175" t="s">
        <v>654</v>
      </c>
      <c r="F175" t="s">
        <v>129</v>
      </c>
      <c r="G175" t="s">
        <v>664</v>
      </c>
      <c r="H175" t="s">
        <v>665</v>
      </c>
      <c r="I175" t="s">
        <v>132</v>
      </c>
      <c r="J175" t="s">
        <v>650</v>
      </c>
      <c r="K175">
        <v>0</v>
      </c>
      <c r="L175">
        <v>100</v>
      </c>
      <c r="M175">
        <v>0</v>
      </c>
      <c r="N175">
        <v>0</v>
      </c>
      <c r="O175" t="s">
        <v>54</v>
      </c>
      <c r="P175" t="s">
        <v>635</v>
      </c>
      <c r="Q175" s="3" t="s">
        <v>636</v>
      </c>
      <c r="R175" s="2">
        <v>44418</v>
      </c>
      <c r="S175" s="2">
        <v>44387</v>
      </c>
      <c r="T175" t="s">
        <v>65</v>
      </c>
    </row>
    <row r="176" spans="1:20" x14ac:dyDescent="0.25">
      <c r="A176">
        <v>2021</v>
      </c>
      <c r="B176" s="2">
        <v>44348</v>
      </c>
      <c r="C176" s="2">
        <v>44377</v>
      </c>
      <c r="D176" t="s">
        <v>631</v>
      </c>
      <c r="E176" t="s">
        <v>654</v>
      </c>
      <c r="F176" t="s">
        <v>129</v>
      </c>
      <c r="G176" t="s">
        <v>666</v>
      </c>
      <c r="H176" t="s">
        <v>667</v>
      </c>
      <c r="I176" t="s">
        <v>132</v>
      </c>
      <c r="J176" t="s">
        <v>650</v>
      </c>
      <c r="K176">
        <v>0</v>
      </c>
      <c r="L176">
        <v>100</v>
      </c>
      <c r="M176">
        <v>0</v>
      </c>
      <c r="N176">
        <v>0</v>
      </c>
      <c r="O176" t="s">
        <v>54</v>
      </c>
      <c r="P176" t="s">
        <v>635</v>
      </c>
      <c r="Q176" s="3" t="s">
        <v>636</v>
      </c>
      <c r="R176" s="2">
        <v>44418</v>
      </c>
      <c r="S176" s="2">
        <v>44387</v>
      </c>
      <c r="T176" t="s">
        <v>65</v>
      </c>
    </row>
    <row r="177" spans="1:20" x14ac:dyDescent="0.25">
      <c r="A177">
        <v>2021</v>
      </c>
      <c r="B177" s="2">
        <v>44348</v>
      </c>
      <c r="C177" s="2">
        <v>44377</v>
      </c>
      <c r="D177" t="s">
        <v>631</v>
      </c>
      <c r="E177" t="s">
        <v>654</v>
      </c>
      <c r="F177" t="s">
        <v>129</v>
      </c>
      <c r="G177" t="s">
        <v>660</v>
      </c>
      <c r="H177" t="s">
        <v>641</v>
      </c>
      <c r="I177" t="s">
        <v>132</v>
      </c>
      <c r="J177" t="s">
        <v>650</v>
      </c>
      <c r="K177">
        <v>0</v>
      </c>
      <c r="L177">
        <v>100</v>
      </c>
      <c r="M177">
        <v>0</v>
      </c>
      <c r="N177">
        <v>0</v>
      </c>
      <c r="O177" t="s">
        <v>54</v>
      </c>
      <c r="P177" t="s">
        <v>635</v>
      </c>
      <c r="Q177" s="3" t="s">
        <v>636</v>
      </c>
      <c r="R177" s="2">
        <v>44418</v>
      </c>
      <c r="S177" s="2">
        <v>44387</v>
      </c>
      <c r="T177" t="s">
        <v>65</v>
      </c>
    </row>
    <row r="178" spans="1:20" x14ac:dyDescent="0.25">
      <c r="A178">
        <v>2021</v>
      </c>
      <c r="B178" s="2">
        <v>44348</v>
      </c>
      <c r="C178" s="2">
        <v>44377</v>
      </c>
      <c r="D178" t="s">
        <v>631</v>
      </c>
      <c r="E178" t="s">
        <v>654</v>
      </c>
      <c r="F178" t="s">
        <v>129</v>
      </c>
      <c r="G178" t="s">
        <v>668</v>
      </c>
      <c r="H178" t="s">
        <v>641</v>
      </c>
      <c r="I178" t="s">
        <v>132</v>
      </c>
      <c r="J178" t="s">
        <v>650</v>
      </c>
      <c r="K178">
        <v>0</v>
      </c>
      <c r="L178">
        <v>100</v>
      </c>
      <c r="M178">
        <v>0</v>
      </c>
      <c r="N178">
        <v>0</v>
      </c>
      <c r="O178" t="s">
        <v>54</v>
      </c>
      <c r="P178" t="s">
        <v>635</v>
      </c>
      <c r="Q178" s="3" t="s">
        <v>636</v>
      </c>
      <c r="R178" s="2">
        <v>44418</v>
      </c>
      <c r="S178" s="2">
        <v>44387</v>
      </c>
      <c r="T178" t="s">
        <v>65</v>
      </c>
    </row>
    <row r="179" spans="1:20" x14ac:dyDescent="0.25">
      <c r="A179">
        <v>2021</v>
      </c>
      <c r="B179" s="2">
        <v>44348</v>
      </c>
      <c r="C179" s="2">
        <v>44377</v>
      </c>
      <c r="D179" t="s">
        <v>631</v>
      </c>
      <c r="E179" t="s">
        <v>654</v>
      </c>
      <c r="F179" t="s">
        <v>129</v>
      </c>
      <c r="G179" t="s">
        <v>669</v>
      </c>
      <c r="H179" t="s">
        <v>641</v>
      </c>
      <c r="I179" t="s">
        <v>132</v>
      </c>
      <c r="J179" t="s">
        <v>650</v>
      </c>
      <c r="K179">
        <v>0</v>
      </c>
      <c r="L179">
        <v>100</v>
      </c>
      <c r="M179">
        <v>0</v>
      </c>
      <c r="N179">
        <v>0</v>
      </c>
      <c r="O179" t="s">
        <v>54</v>
      </c>
      <c r="P179" t="s">
        <v>635</v>
      </c>
      <c r="Q179" s="3" t="s">
        <v>636</v>
      </c>
      <c r="R179" s="2">
        <v>44418</v>
      </c>
      <c r="S179" s="2">
        <v>44387</v>
      </c>
      <c r="T179" t="s">
        <v>65</v>
      </c>
    </row>
    <row r="180" spans="1:20" x14ac:dyDescent="0.25">
      <c r="A180">
        <v>2021</v>
      </c>
      <c r="B180" s="2">
        <v>44348</v>
      </c>
      <c r="C180" s="2">
        <v>44377</v>
      </c>
      <c r="D180" t="s">
        <v>631</v>
      </c>
      <c r="E180" t="s">
        <v>654</v>
      </c>
      <c r="F180" t="s">
        <v>129</v>
      </c>
      <c r="G180" t="s">
        <v>670</v>
      </c>
      <c r="H180" t="s">
        <v>641</v>
      </c>
      <c r="I180" t="s">
        <v>132</v>
      </c>
      <c r="J180" t="s">
        <v>650</v>
      </c>
      <c r="K180">
        <v>0</v>
      </c>
      <c r="L180">
        <v>100</v>
      </c>
      <c r="M180">
        <v>0</v>
      </c>
      <c r="N180">
        <v>0</v>
      </c>
      <c r="O180" t="s">
        <v>54</v>
      </c>
      <c r="P180" t="s">
        <v>635</v>
      </c>
      <c r="Q180" s="3" t="s">
        <v>636</v>
      </c>
      <c r="R180" s="2">
        <v>44418</v>
      </c>
      <c r="S180" s="2">
        <v>44387</v>
      </c>
      <c r="T180" t="s">
        <v>65</v>
      </c>
    </row>
    <row r="181" spans="1:20" x14ac:dyDescent="0.25">
      <c r="A181">
        <v>2021</v>
      </c>
      <c r="B181" s="2">
        <v>44348</v>
      </c>
      <c r="C181" s="2">
        <v>44377</v>
      </c>
      <c r="D181" t="s">
        <v>631</v>
      </c>
      <c r="E181" t="s">
        <v>654</v>
      </c>
      <c r="F181" t="s">
        <v>129</v>
      </c>
      <c r="G181" t="s">
        <v>671</v>
      </c>
      <c r="H181" t="s">
        <v>641</v>
      </c>
      <c r="I181" t="s">
        <v>132</v>
      </c>
      <c r="J181" t="s">
        <v>650</v>
      </c>
      <c r="K181">
        <v>0</v>
      </c>
      <c r="L181">
        <v>100</v>
      </c>
      <c r="M181">
        <v>0</v>
      </c>
      <c r="N181">
        <v>0</v>
      </c>
      <c r="O181" t="s">
        <v>54</v>
      </c>
      <c r="P181" t="s">
        <v>635</v>
      </c>
      <c r="Q181" s="3" t="s">
        <v>636</v>
      </c>
      <c r="R181" s="2">
        <v>44418</v>
      </c>
      <c r="S181" s="2">
        <v>44387</v>
      </c>
      <c r="T181" t="s">
        <v>65</v>
      </c>
    </row>
    <row r="182" spans="1:20" x14ac:dyDescent="0.25">
      <c r="A182">
        <v>2021</v>
      </c>
      <c r="B182" s="2">
        <v>44348</v>
      </c>
      <c r="C182" s="2">
        <v>44377</v>
      </c>
      <c r="D182" t="s">
        <v>631</v>
      </c>
      <c r="E182" t="s">
        <v>654</v>
      </c>
      <c r="F182" t="s">
        <v>129</v>
      </c>
      <c r="G182" t="s">
        <v>672</v>
      </c>
      <c r="H182" t="s">
        <v>641</v>
      </c>
      <c r="I182" t="s">
        <v>132</v>
      </c>
      <c r="J182" t="s">
        <v>650</v>
      </c>
      <c r="K182">
        <v>0</v>
      </c>
      <c r="L182">
        <v>100</v>
      </c>
      <c r="M182">
        <v>0</v>
      </c>
      <c r="N182">
        <v>0</v>
      </c>
      <c r="O182" t="s">
        <v>54</v>
      </c>
      <c r="P182" t="s">
        <v>635</v>
      </c>
      <c r="Q182" s="3" t="s">
        <v>636</v>
      </c>
      <c r="R182" s="2">
        <v>44418</v>
      </c>
      <c r="S182" s="2">
        <v>44387</v>
      </c>
      <c r="T182" t="s">
        <v>65</v>
      </c>
    </row>
    <row r="183" spans="1:20" x14ac:dyDescent="0.25">
      <c r="A183">
        <v>2021</v>
      </c>
      <c r="B183" s="2">
        <v>44348</v>
      </c>
      <c r="C183" s="2">
        <v>44377</v>
      </c>
      <c r="D183" t="s">
        <v>631</v>
      </c>
      <c r="E183" t="s">
        <v>654</v>
      </c>
      <c r="F183" t="s">
        <v>129</v>
      </c>
      <c r="G183" t="s">
        <v>673</v>
      </c>
      <c r="H183" t="s">
        <v>641</v>
      </c>
      <c r="I183" t="s">
        <v>132</v>
      </c>
      <c r="J183" t="s">
        <v>650</v>
      </c>
      <c r="K183">
        <v>0</v>
      </c>
      <c r="L183">
        <v>100</v>
      </c>
      <c r="M183">
        <v>0</v>
      </c>
      <c r="N183">
        <v>0</v>
      </c>
      <c r="O183" t="s">
        <v>54</v>
      </c>
      <c r="P183" t="s">
        <v>635</v>
      </c>
      <c r="Q183" s="3" t="s">
        <v>636</v>
      </c>
      <c r="R183" s="2">
        <v>44418</v>
      </c>
      <c r="S183" s="2">
        <v>44387</v>
      </c>
      <c r="T183" t="s">
        <v>65</v>
      </c>
    </row>
    <row r="184" spans="1:20" x14ac:dyDescent="0.25">
      <c r="A184">
        <v>2021</v>
      </c>
      <c r="B184" s="2">
        <v>44348</v>
      </c>
      <c r="C184" s="2">
        <v>44377</v>
      </c>
      <c r="D184" t="s">
        <v>631</v>
      </c>
      <c r="E184" t="s">
        <v>654</v>
      </c>
      <c r="F184" t="s">
        <v>129</v>
      </c>
      <c r="G184" t="s">
        <v>658</v>
      </c>
      <c r="H184" t="s">
        <v>659</v>
      </c>
      <c r="I184" t="s">
        <v>132</v>
      </c>
      <c r="J184" t="s">
        <v>97</v>
      </c>
      <c r="K184">
        <v>0</v>
      </c>
      <c r="L184">
        <v>100</v>
      </c>
      <c r="M184">
        <v>0</v>
      </c>
      <c r="N184">
        <v>0</v>
      </c>
      <c r="O184" t="s">
        <v>54</v>
      </c>
      <c r="P184" t="s">
        <v>635</v>
      </c>
      <c r="Q184" s="3" t="s">
        <v>636</v>
      </c>
      <c r="R184" s="2">
        <v>44418</v>
      </c>
      <c r="S184" s="2">
        <v>44387</v>
      </c>
      <c r="T184" t="s">
        <v>65</v>
      </c>
    </row>
    <row r="185" spans="1:20" x14ac:dyDescent="0.25">
      <c r="A185">
        <v>2021</v>
      </c>
      <c r="B185" s="2">
        <v>44348</v>
      </c>
      <c r="C185" s="2">
        <v>44377</v>
      </c>
      <c r="D185" t="s">
        <v>631</v>
      </c>
      <c r="E185" t="s">
        <v>654</v>
      </c>
      <c r="F185" t="s">
        <v>129</v>
      </c>
      <c r="G185" t="s">
        <v>674</v>
      </c>
      <c r="H185" t="s">
        <v>661</v>
      </c>
      <c r="I185" t="s">
        <v>132</v>
      </c>
      <c r="J185" t="s">
        <v>97</v>
      </c>
      <c r="K185">
        <v>0</v>
      </c>
      <c r="L185">
        <v>100</v>
      </c>
      <c r="M185">
        <v>0</v>
      </c>
      <c r="N185">
        <v>100</v>
      </c>
      <c r="O185" t="s">
        <v>54</v>
      </c>
      <c r="P185" t="s">
        <v>635</v>
      </c>
      <c r="Q185" s="3" t="s">
        <v>636</v>
      </c>
      <c r="R185" s="2">
        <v>44418</v>
      </c>
      <c r="S185" s="2">
        <v>44387</v>
      </c>
      <c r="T185" t="s">
        <v>65</v>
      </c>
    </row>
    <row r="186" spans="1:20" x14ac:dyDescent="0.25">
      <c r="A186">
        <v>2021</v>
      </c>
      <c r="B186" s="2">
        <v>44348</v>
      </c>
      <c r="C186" s="2">
        <v>44377</v>
      </c>
      <c r="D186" t="s">
        <v>675</v>
      </c>
      <c r="E186" t="s">
        <v>676</v>
      </c>
      <c r="F186" t="s">
        <v>58</v>
      </c>
      <c r="G186" t="s">
        <v>677</v>
      </c>
      <c r="H186" t="s">
        <v>678</v>
      </c>
      <c r="I186" t="s">
        <v>132</v>
      </c>
      <c r="J186" t="s">
        <v>275</v>
      </c>
      <c r="K186">
        <v>0</v>
      </c>
      <c r="L186">
        <v>100</v>
      </c>
      <c r="M186" s="27">
        <v>100</v>
      </c>
      <c r="N186" s="27">
        <v>100</v>
      </c>
      <c r="O186" t="s">
        <v>54</v>
      </c>
      <c r="P186" t="s">
        <v>679</v>
      </c>
      <c r="Q186" s="3" t="s">
        <v>680</v>
      </c>
      <c r="R186" s="2">
        <v>44418</v>
      </c>
      <c r="S186" s="2">
        <v>44387</v>
      </c>
      <c r="T186" t="s">
        <v>65</v>
      </c>
    </row>
    <row r="187" spans="1:20" x14ac:dyDescent="0.25">
      <c r="A187">
        <v>2021</v>
      </c>
      <c r="B187" s="2">
        <v>44348</v>
      </c>
      <c r="C187" s="2">
        <v>44377</v>
      </c>
      <c r="D187" t="s">
        <v>681</v>
      </c>
      <c r="E187" t="s">
        <v>676</v>
      </c>
      <c r="F187" t="s">
        <v>58</v>
      </c>
      <c r="G187" t="s">
        <v>682</v>
      </c>
      <c r="H187" t="s">
        <v>678</v>
      </c>
      <c r="I187" t="s">
        <v>132</v>
      </c>
      <c r="J187" t="s">
        <v>275</v>
      </c>
      <c r="K187">
        <v>0</v>
      </c>
      <c r="L187">
        <v>100</v>
      </c>
      <c r="M187" s="27">
        <v>100</v>
      </c>
      <c r="N187" s="27">
        <v>100</v>
      </c>
      <c r="O187" t="s">
        <v>54</v>
      </c>
      <c r="P187" t="s">
        <v>683</v>
      </c>
      <c r="Q187" s="3" t="s">
        <v>680</v>
      </c>
      <c r="R187" s="2">
        <v>44418</v>
      </c>
      <c r="S187" s="2">
        <v>44387</v>
      </c>
      <c r="T187" t="s">
        <v>65</v>
      </c>
    </row>
    <row r="188" spans="1:20" x14ac:dyDescent="0.25">
      <c r="A188">
        <v>2021</v>
      </c>
      <c r="B188" s="2">
        <v>44348</v>
      </c>
      <c r="C188" s="2">
        <v>44377</v>
      </c>
      <c r="D188" t="s">
        <v>684</v>
      </c>
      <c r="E188" t="s">
        <v>676</v>
      </c>
      <c r="F188" t="s">
        <v>58</v>
      </c>
      <c r="G188" t="s">
        <v>685</v>
      </c>
      <c r="H188" t="s">
        <v>678</v>
      </c>
      <c r="I188" t="s">
        <v>132</v>
      </c>
      <c r="J188" t="s">
        <v>275</v>
      </c>
      <c r="K188">
        <v>0</v>
      </c>
      <c r="L188">
        <v>100</v>
      </c>
      <c r="M188" s="27">
        <v>100</v>
      </c>
      <c r="N188" s="27">
        <v>100</v>
      </c>
      <c r="O188" t="s">
        <v>54</v>
      </c>
      <c r="P188" t="s">
        <v>683</v>
      </c>
      <c r="Q188" s="3" t="s">
        <v>680</v>
      </c>
      <c r="R188" s="2">
        <v>44418</v>
      </c>
      <c r="S188" s="2">
        <v>44387</v>
      </c>
      <c r="T188" t="s">
        <v>65</v>
      </c>
    </row>
    <row r="189" spans="1:20" x14ac:dyDescent="0.25">
      <c r="A189">
        <v>2021</v>
      </c>
      <c r="B189" s="2">
        <v>44348</v>
      </c>
      <c r="C189" s="2">
        <v>44377</v>
      </c>
      <c r="D189" t="s">
        <v>686</v>
      </c>
      <c r="E189" t="s">
        <v>687</v>
      </c>
      <c r="F189" t="s">
        <v>58</v>
      </c>
      <c r="G189" t="s">
        <v>688</v>
      </c>
      <c r="H189" t="s">
        <v>689</v>
      </c>
      <c r="I189" t="s">
        <v>132</v>
      </c>
      <c r="J189" t="s">
        <v>275</v>
      </c>
      <c r="K189">
        <v>0</v>
      </c>
      <c r="L189">
        <v>100</v>
      </c>
      <c r="M189" s="28">
        <v>24</v>
      </c>
      <c r="N189" s="27">
        <v>0</v>
      </c>
      <c r="O189" t="s">
        <v>54</v>
      </c>
      <c r="P189" t="s">
        <v>679</v>
      </c>
      <c r="Q189" s="3" t="s">
        <v>680</v>
      </c>
      <c r="R189" s="2">
        <v>44418</v>
      </c>
      <c r="S189" s="2">
        <v>44387</v>
      </c>
      <c r="T189" t="s">
        <v>65</v>
      </c>
    </row>
    <row r="190" spans="1:20" x14ac:dyDescent="0.25">
      <c r="A190">
        <v>2021</v>
      </c>
      <c r="B190" s="2">
        <v>44348</v>
      </c>
      <c r="C190" s="2">
        <v>44377</v>
      </c>
      <c r="D190" t="s">
        <v>690</v>
      </c>
      <c r="E190" t="s">
        <v>691</v>
      </c>
      <c r="F190" t="s">
        <v>58</v>
      </c>
      <c r="G190" t="s">
        <v>692</v>
      </c>
      <c r="H190" t="s">
        <v>693</v>
      </c>
      <c r="I190" t="s">
        <v>132</v>
      </c>
      <c r="J190" t="s">
        <v>275</v>
      </c>
      <c r="K190">
        <v>0</v>
      </c>
      <c r="L190">
        <v>100</v>
      </c>
      <c r="M190" s="27">
        <v>1</v>
      </c>
      <c r="N190" s="27">
        <v>0</v>
      </c>
      <c r="O190" t="s">
        <v>54</v>
      </c>
      <c r="P190" t="s">
        <v>679</v>
      </c>
      <c r="Q190" s="3" t="s">
        <v>680</v>
      </c>
      <c r="R190" s="2">
        <v>44418</v>
      </c>
      <c r="S190" s="2">
        <v>44387</v>
      </c>
      <c r="T190" t="s">
        <v>65</v>
      </c>
    </row>
    <row r="191" spans="1:20" x14ac:dyDescent="0.25">
      <c r="A191">
        <v>2021</v>
      </c>
      <c r="B191" s="2">
        <v>44348</v>
      </c>
      <c r="C191" s="2">
        <v>44377</v>
      </c>
      <c r="D191" t="s">
        <v>694</v>
      </c>
      <c r="E191" t="s">
        <v>695</v>
      </c>
      <c r="F191" t="s">
        <v>58</v>
      </c>
      <c r="G191" t="s">
        <v>696</v>
      </c>
      <c r="H191" t="s">
        <v>697</v>
      </c>
      <c r="I191" t="s">
        <v>132</v>
      </c>
      <c r="J191" t="s">
        <v>275</v>
      </c>
      <c r="K191">
        <v>0</v>
      </c>
      <c r="L191">
        <v>100</v>
      </c>
      <c r="M191" s="27">
        <v>120</v>
      </c>
      <c r="N191" s="27">
        <v>0</v>
      </c>
      <c r="O191" t="s">
        <v>54</v>
      </c>
      <c r="P191" t="s">
        <v>679</v>
      </c>
      <c r="Q191" s="3" t="s">
        <v>680</v>
      </c>
      <c r="R191" s="2">
        <v>44418</v>
      </c>
      <c r="S191" s="2">
        <v>44387</v>
      </c>
      <c r="T191" t="s">
        <v>65</v>
      </c>
    </row>
    <row r="192" spans="1:20" x14ac:dyDescent="0.25">
      <c r="A192">
        <v>2021</v>
      </c>
      <c r="B192" s="2">
        <v>44348</v>
      </c>
      <c r="C192" s="2">
        <v>44377</v>
      </c>
      <c r="D192" t="s">
        <v>698</v>
      </c>
      <c r="E192" t="s">
        <v>699</v>
      </c>
      <c r="F192" t="s">
        <v>58</v>
      </c>
      <c r="G192" t="s">
        <v>700</v>
      </c>
      <c r="H192" t="s">
        <v>701</v>
      </c>
      <c r="I192" t="s">
        <v>132</v>
      </c>
      <c r="J192" t="s">
        <v>275</v>
      </c>
      <c r="K192">
        <v>0</v>
      </c>
      <c r="L192">
        <v>100</v>
      </c>
      <c r="M192" s="27">
        <v>60</v>
      </c>
      <c r="N192" s="27">
        <v>0</v>
      </c>
      <c r="O192" t="s">
        <v>54</v>
      </c>
      <c r="P192" t="s">
        <v>683</v>
      </c>
      <c r="Q192" s="3" t="s">
        <v>680</v>
      </c>
      <c r="R192" s="2">
        <v>44418</v>
      </c>
      <c r="S192" s="2">
        <v>44387</v>
      </c>
      <c r="T192" t="s">
        <v>65</v>
      </c>
    </row>
    <row r="193" spans="1:20" x14ac:dyDescent="0.25">
      <c r="A193">
        <v>2021</v>
      </c>
      <c r="B193" s="2">
        <v>44348</v>
      </c>
      <c r="C193" s="2">
        <v>44377</v>
      </c>
      <c r="D193" t="s">
        <v>702</v>
      </c>
      <c r="E193" t="s">
        <v>703</v>
      </c>
      <c r="F193" t="s">
        <v>58</v>
      </c>
      <c r="G193" t="s">
        <v>704</v>
      </c>
      <c r="H193" t="s">
        <v>705</v>
      </c>
      <c r="I193" t="s">
        <v>132</v>
      </c>
      <c r="J193" t="s">
        <v>275</v>
      </c>
      <c r="K193">
        <v>0</v>
      </c>
      <c r="L193">
        <v>100</v>
      </c>
      <c r="M193" s="27">
        <v>12</v>
      </c>
      <c r="N193" s="27">
        <v>1</v>
      </c>
      <c r="O193" t="s">
        <v>54</v>
      </c>
      <c r="P193" t="s">
        <v>683</v>
      </c>
      <c r="Q193" s="3" t="s">
        <v>680</v>
      </c>
      <c r="R193" s="2">
        <v>44418</v>
      </c>
      <c r="S193" s="2">
        <v>44387</v>
      </c>
      <c r="T193" t="s">
        <v>65</v>
      </c>
    </row>
    <row r="194" spans="1:20" x14ac:dyDescent="0.25">
      <c r="A194">
        <v>2021</v>
      </c>
      <c r="B194" s="2">
        <v>44348</v>
      </c>
      <c r="C194" s="2">
        <v>44377</v>
      </c>
      <c r="D194" t="s">
        <v>706</v>
      </c>
      <c r="E194" t="s">
        <v>707</v>
      </c>
      <c r="F194" t="s">
        <v>58</v>
      </c>
      <c r="G194" t="s">
        <v>708</v>
      </c>
      <c r="H194" t="s">
        <v>709</v>
      </c>
      <c r="I194" t="s">
        <v>132</v>
      </c>
      <c r="J194" t="s">
        <v>161</v>
      </c>
      <c r="K194">
        <v>0</v>
      </c>
      <c r="L194">
        <v>100</v>
      </c>
      <c r="M194" s="27">
        <v>12</v>
      </c>
      <c r="N194" s="27">
        <v>0</v>
      </c>
      <c r="O194" t="s">
        <v>54</v>
      </c>
      <c r="P194" t="s">
        <v>683</v>
      </c>
      <c r="Q194" s="3" t="s">
        <v>680</v>
      </c>
      <c r="R194" s="2">
        <v>44418</v>
      </c>
      <c r="S194" s="2">
        <v>44387</v>
      </c>
      <c r="T194" t="s">
        <v>65</v>
      </c>
    </row>
    <row r="195" spans="1:20" x14ac:dyDescent="0.25">
      <c r="A195">
        <v>2021</v>
      </c>
      <c r="B195" s="2">
        <v>44348</v>
      </c>
      <c r="C195" s="2">
        <v>44377</v>
      </c>
      <c r="D195" t="s">
        <v>710</v>
      </c>
      <c r="E195" t="s">
        <v>711</v>
      </c>
      <c r="F195" t="s">
        <v>58</v>
      </c>
      <c r="G195" t="s">
        <v>712</v>
      </c>
      <c r="H195" t="s">
        <v>713</v>
      </c>
      <c r="I195" t="s">
        <v>132</v>
      </c>
      <c r="J195" t="s">
        <v>161</v>
      </c>
      <c r="K195">
        <v>0</v>
      </c>
      <c r="L195">
        <v>100</v>
      </c>
      <c r="M195" s="27">
        <v>7</v>
      </c>
      <c r="N195" s="27">
        <v>1</v>
      </c>
      <c r="O195" t="s">
        <v>54</v>
      </c>
      <c r="P195" t="s">
        <v>683</v>
      </c>
      <c r="Q195" s="3" t="s">
        <v>680</v>
      </c>
      <c r="R195" s="2">
        <v>44418</v>
      </c>
      <c r="S195" s="2">
        <v>44387</v>
      </c>
      <c r="T195" t="s">
        <v>65</v>
      </c>
    </row>
    <row r="196" spans="1:20" x14ac:dyDescent="0.25">
      <c r="A196">
        <v>2021</v>
      </c>
      <c r="B196" s="2">
        <v>44348</v>
      </c>
      <c r="C196" s="2">
        <v>44377</v>
      </c>
      <c r="D196" t="s">
        <v>714</v>
      </c>
      <c r="E196" t="s">
        <v>715</v>
      </c>
      <c r="F196" t="s">
        <v>58</v>
      </c>
      <c r="G196" t="s">
        <v>716</v>
      </c>
      <c r="H196" t="s">
        <v>717</v>
      </c>
      <c r="I196" t="s">
        <v>132</v>
      </c>
      <c r="J196" t="s">
        <v>161</v>
      </c>
      <c r="K196">
        <v>0</v>
      </c>
      <c r="L196">
        <v>100</v>
      </c>
      <c r="M196" s="27">
        <v>6</v>
      </c>
      <c r="N196" s="27">
        <v>0</v>
      </c>
      <c r="O196" t="s">
        <v>54</v>
      </c>
      <c r="P196" t="s">
        <v>679</v>
      </c>
      <c r="Q196" s="3" t="s">
        <v>680</v>
      </c>
      <c r="R196" s="2">
        <v>44418</v>
      </c>
      <c r="S196" s="2">
        <v>44387</v>
      </c>
      <c r="T196" t="s">
        <v>65</v>
      </c>
    </row>
    <row r="197" spans="1:20" x14ac:dyDescent="0.25">
      <c r="A197">
        <v>2021</v>
      </c>
      <c r="B197" s="2">
        <v>44348</v>
      </c>
      <c r="C197" s="2">
        <v>44377</v>
      </c>
      <c r="D197" t="s">
        <v>718</v>
      </c>
      <c r="E197" t="s">
        <v>719</v>
      </c>
      <c r="F197" t="s">
        <v>58</v>
      </c>
      <c r="G197" t="s">
        <v>720</v>
      </c>
      <c r="H197" t="s">
        <v>721</v>
      </c>
      <c r="I197" t="s">
        <v>132</v>
      </c>
      <c r="J197" t="s">
        <v>161</v>
      </c>
      <c r="K197">
        <v>0</v>
      </c>
      <c r="L197">
        <v>100</v>
      </c>
      <c r="M197" s="27">
        <v>1</v>
      </c>
      <c r="N197" s="27">
        <v>0</v>
      </c>
      <c r="O197" t="s">
        <v>54</v>
      </c>
      <c r="P197" t="s">
        <v>683</v>
      </c>
      <c r="Q197" s="3" t="s">
        <v>680</v>
      </c>
      <c r="R197" s="2">
        <v>44418</v>
      </c>
      <c r="S197" s="2">
        <v>44387</v>
      </c>
      <c r="T197" t="s">
        <v>65</v>
      </c>
    </row>
    <row r="198" spans="1:20" x14ac:dyDescent="0.25">
      <c r="A198">
        <v>2021</v>
      </c>
      <c r="B198" s="2">
        <v>44348</v>
      </c>
      <c r="C198" s="2">
        <v>44377</v>
      </c>
      <c r="D198" t="s">
        <v>722</v>
      </c>
      <c r="E198" t="s">
        <v>719</v>
      </c>
      <c r="F198" t="s">
        <v>58</v>
      </c>
      <c r="G198" t="s">
        <v>723</v>
      </c>
      <c r="H198" t="s">
        <v>717</v>
      </c>
      <c r="I198" t="s">
        <v>132</v>
      </c>
      <c r="J198" t="s">
        <v>161</v>
      </c>
      <c r="K198">
        <v>0</v>
      </c>
      <c r="L198">
        <v>100</v>
      </c>
      <c r="M198" s="27">
        <v>1</v>
      </c>
      <c r="N198" s="27">
        <v>0</v>
      </c>
      <c r="O198" t="s">
        <v>54</v>
      </c>
      <c r="P198" t="s">
        <v>724</v>
      </c>
      <c r="Q198" s="3" t="s">
        <v>680</v>
      </c>
      <c r="R198" s="2">
        <v>44418</v>
      </c>
      <c r="S198" s="2">
        <v>44387</v>
      </c>
      <c r="T198" t="s">
        <v>65</v>
      </c>
    </row>
    <row r="199" spans="1:20" x14ac:dyDescent="0.25">
      <c r="A199">
        <v>2021</v>
      </c>
      <c r="B199" s="2">
        <v>44348</v>
      </c>
      <c r="C199" s="2">
        <v>44377</v>
      </c>
      <c r="D199" t="s">
        <v>725</v>
      </c>
      <c r="E199" t="s">
        <v>719</v>
      </c>
      <c r="F199" t="s">
        <v>58</v>
      </c>
      <c r="G199" t="s">
        <v>720</v>
      </c>
      <c r="H199" t="s">
        <v>726</v>
      </c>
      <c r="I199" t="s">
        <v>132</v>
      </c>
      <c r="J199" t="s">
        <v>161</v>
      </c>
      <c r="K199">
        <v>0</v>
      </c>
      <c r="L199">
        <v>100</v>
      </c>
      <c r="M199" s="27">
        <v>1</v>
      </c>
      <c r="N199" s="27">
        <v>0</v>
      </c>
      <c r="O199" t="s">
        <v>54</v>
      </c>
      <c r="P199" t="s">
        <v>724</v>
      </c>
      <c r="Q199" s="3" t="s">
        <v>680</v>
      </c>
      <c r="R199" s="2">
        <v>44418</v>
      </c>
      <c r="S199" s="2">
        <v>44387</v>
      </c>
      <c r="T199" t="s">
        <v>65</v>
      </c>
    </row>
    <row r="200" spans="1:20" x14ac:dyDescent="0.25">
      <c r="A200">
        <v>2021</v>
      </c>
      <c r="B200" s="2">
        <v>44348</v>
      </c>
      <c r="C200" s="2">
        <v>44377</v>
      </c>
      <c r="D200" t="s">
        <v>727</v>
      </c>
      <c r="E200" t="s">
        <v>719</v>
      </c>
      <c r="F200" t="s">
        <v>58</v>
      </c>
      <c r="G200" t="s">
        <v>720</v>
      </c>
      <c r="H200" t="s">
        <v>728</v>
      </c>
      <c r="I200" t="s">
        <v>132</v>
      </c>
      <c r="J200" t="s">
        <v>161</v>
      </c>
      <c r="K200">
        <v>0</v>
      </c>
      <c r="L200">
        <v>100</v>
      </c>
      <c r="M200" s="27">
        <v>1</v>
      </c>
      <c r="N200" s="27">
        <v>0</v>
      </c>
      <c r="O200" t="s">
        <v>54</v>
      </c>
      <c r="P200" t="s">
        <v>724</v>
      </c>
      <c r="Q200" s="3" t="s">
        <v>680</v>
      </c>
      <c r="R200" s="2">
        <v>44418</v>
      </c>
      <c r="S200" s="2">
        <v>44387</v>
      </c>
      <c r="T200" t="s">
        <v>65</v>
      </c>
    </row>
    <row r="201" spans="1:20" x14ac:dyDescent="0.25">
      <c r="A201">
        <v>2021</v>
      </c>
      <c r="B201" s="2">
        <v>44348</v>
      </c>
      <c r="C201" s="2">
        <v>44377</v>
      </c>
      <c r="D201" t="s">
        <v>729</v>
      </c>
      <c r="E201" t="s">
        <v>719</v>
      </c>
      <c r="F201" t="s">
        <v>58</v>
      </c>
      <c r="G201" t="s">
        <v>720</v>
      </c>
      <c r="H201" t="s">
        <v>730</v>
      </c>
      <c r="I201" t="s">
        <v>132</v>
      </c>
      <c r="J201" t="s">
        <v>161</v>
      </c>
      <c r="K201">
        <v>0</v>
      </c>
      <c r="L201">
        <v>100</v>
      </c>
      <c r="M201" s="29">
        <v>1</v>
      </c>
      <c r="N201" s="27">
        <v>0</v>
      </c>
      <c r="O201" t="s">
        <v>54</v>
      </c>
      <c r="P201" t="s">
        <v>724</v>
      </c>
      <c r="Q201" s="3" t="s">
        <v>680</v>
      </c>
      <c r="R201" s="2">
        <v>44418</v>
      </c>
      <c r="S201" s="2">
        <v>44387</v>
      </c>
      <c r="T201" t="s">
        <v>65</v>
      </c>
    </row>
    <row r="202" spans="1:20" x14ac:dyDescent="0.25">
      <c r="A202">
        <v>2021</v>
      </c>
      <c r="B202" s="2">
        <v>44348</v>
      </c>
      <c r="C202" s="2">
        <v>44377</v>
      </c>
      <c r="D202" t="s">
        <v>731</v>
      </c>
      <c r="E202" t="s">
        <v>732</v>
      </c>
      <c r="F202" t="s">
        <v>129</v>
      </c>
      <c r="G202" t="s">
        <v>733</v>
      </c>
      <c r="H202" t="s">
        <v>734</v>
      </c>
      <c r="I202" t="s">
        <v>132</v>
      </c>
      <c r="J202" t="s">
        <v>97</v>
      </c>
      <c r="K202">
        <v>0</v>
      </c>
      <c r="L202">
        <v>100</v>
      </c>
      <c r="M202">
        <v>0</v>
      </c>
      <c r="N202" s="30">
        <v>80</v>
      </c>
      <c r="O202" t="s">
        <v>54</v>
      </c>
      <c r="P202" t="s">
        <v>735</v>
      </c>
      <c r="Q202" s="3" t="s">
        <v>735</v>
      </c>
      <c r="R202" s="2">
        <v>44418</v>
      </c>
      <c r="S202" s="2">
        <v>44387</v>
      </c>
      <c r="T202" t="s">
        <v>65</v>
      </c>
    </row>
    <row r="203" spans="1:20" x14ac:dyDescent="0.25">
      <c r="A203">
        <v>2021</v>
      </c>
      <c r="B203" s="2">
        <v>44348</v>
      </c>
      <c r="C203" s="2">
        <v>44377</v>
      </c>
      <c r="D203" t="s">
        <v>731</v>
      </c>
      <c r="E203" t="s">
        <v>736</v>
      </c>
      <c r="F203" t="s">
        <v>129</v>
      </c>
      <c r="G203" t="s">
        <v>737</v>
      </c>
      <c r="H203" t="s">
        <v>738</v>
      </c>
      <c r="I203" t="s">
        <v>132</v>
      </c>
      <c r="J203" t="s">
        <v>97</v>
      </c>
      <c r="K203">
        <v>0</v>
      </c>
      <c r="L203">
        <v>100</v>
      </c>
      <c r="M203">
        <v>0</v>
      </c>
      <c r="N203" s="31">
        <v>90</v>
      </c>
      <c r="O203" t="s">
        <v>54</v>
      </c>
      <c r="P203" t="s">
        <v>735</v>
      </c>
      <c r="Q203" s="3" t="s">
        <v>735</v>
      </c>
      <c r="R203" s="2">
        <v>44418</v>
      </c>
      <c r="S203" s="2">
        <v>44387</v>
      </c>
      <c r="T203" t="s">
        <v>65</v>
      </c>
    </row>
    <row r="204" spans="1:20" x14ac:dyDescent="0.25">
      <c r="A204">
        <v>2021</v>
      </c>
      <c r="B204" s="2">
        <v>44348</v>
      </c>
      <c r="C204" s="2">
        <v>44377</v>
      </c>
      <c r="D204" t="s">
        <v>731</v>
      </c>
      <c r="E204" t="s">
        <v>739</v>
      </c>
      <c r="F204" t="s">
        <v>129</v>
      </c>
      <c r="G204" t="s">
        <v>740</v>
      </c>
      <c r="H204" t="s">
        <v>741</v>
      </c>
      <c r="I204" t="s">
        <v>132</v>
      </c>
      <c r="J204" t="s">
        <v>97</v>
      </c>
      <c r="K204">
        <v>0</v>
      </c>
      <c r="L204">
        <v>100</v>
      </c>
      <c r="M204">
        <v>0</v>
      </c>
      <c r="N204" s="30">
        <v>67.930000000000007</v>
      </c>
      <c r="O204" t="s">
        <v>54</v>
      </c>
      <c r="P204" t="s">
        <v>735</v>
      </c>
      <c r="Q204" s="3" t="s">
        <v>735</v>
      </c>
      <c r="R204" s="2">
        <v>44418</v>
      </c>
      <c r="S204" s="2">
        <v>44387</v>
      </c>
      <c r="T204" t="s">
        <v>65</v>
      </c>
    </row>
    <row r="205" spans="1:20" x14ac:dyDescent="0.25">
      <c r="A205">
        <v>2021</v>
      </c>
      <c r="B205" s="2">
        <v>44348</v>
      </c>
      <c r="C205" s="2">
        <v>44377</v>
      </c>
      <c r="D205" t="s">
        <v>731</v>
      </c>
      <c r="E205" t="s">
        <v>742</v>
      </c>
      <c r="F205" t="s">
        <v>129</v>
      </c>
      <c r="G205" t="s">
        <v>743</v>
      </c>
      <c r="H205" t="s">
        <v>744</v>
      </c>
      <c r="I205" t="s">
        <v>132</v>
      </c>
      <c r="J205" t="s">
        <v>97</v>
      </c>
      <c r="K205">
        <v>0</v>
      </c>
      <c r="L205">
        <v>100</v>
      </c>
      <c r="M205">
        <v>0</v>
      </c>
      <c r="N205" s="30">
        <v>0</v>
      </c>
      <c r="O205" t="s">
        <v>54</v>
      </c>
      <c r="P205" t="s">
        <v>735</v>
      </c>
      <c r="Q205" s="3" t="s">
        <v>735</v>
      </c>
      <c r="R205" s="2">
        <v>44418</v>
      </c>
      <c r="S205" s="2">
        <v>44387</v>
      </c>
      <c r="T205" t="s">
        <v>65</v>
      </c>
    </row>
    <row r="206" spans="1:20" x14ac:dyDescent="0.25">
      <c r="A206">
        <v>2021</v>
      </c>
      <c r="B206" s="2">
        <v>44348</v>
      </c>
      <c r="C206" s="2">
        <v>44377</v>
      </c>
      <c r="D206" t="s">
        <v>731</v>
      </c>
      <c r="E206" t="s">
        <v>745</v>
      </c>
      <c r="F206" t="s">
        <v>129</v>
      </c>
      <c r="G206" t="s">
        <v>746</v>
      </c>
      <c r="H206" t="s">
        <v>747</v>
      </c>
      <c r="I206" t="s">
        <v>132</v>
      </c>
      <c r="J206" t="s">
        <v>97</v>
      </c>
      <c r="K206">
        <v>0</v>
      </c>
      <c r="L206">
        <v>100</v>
      </c>
      <c r="M206">
        <v>0</v>
      </c>
      <c r="N206" s="30">
        <v>7</v>
      </c>
      <c r="O206" t="s">
        <v>54</v>
      </c>
      <c r="P206" t="s">
        <v>735</v>
      </c>
      <c r="Q206" s="3" t="s">
        <v>735</v>
      </c>
      <c r="R206" s="2">
        <v>44418</v>
      </c>
      <c r="S206" s="2">
        <v>44387</v>
      </c>
      <c r="T206" t="s">
        <v>65</v>
      </c>
    </row>
    <row r="207" spans="1:20" x14ac:dyDescent="0.25">
      <c r="A207">
        <v>2021</v>
      </c>
      <c r="B207" s="2">
        <v>44348</v>
      </c>
      <c r="C207" s="2">
        <v>44377</v>
      </c>
      <c r="D207" t="s">
        <v>731</v>
      </c>
      <c r="E207" t="s">
        <v>748</v>
      </c>
      <c r="F207" t="s">
        <v>129</v>
      </c>
      <c r="G207" t="s">
        <v>749</v>
      </c>
      <c r="H207" t="s">
        <v>750</v>
      </c>
      <c r="I207" t="s">
        <v>132</v>
      </c>
      <c r="J207" t="s">
        <v>97</v>
      </c>
      <c r="K207">
        <v>0</v>
      </c>
      <c r="L207">
        <v>100</v>
      </c>
      <c r="M207">
        <v>0</v>
      </c>
      <c r="N207" s="30">
        <v>40</v>
      </c>
      <c r="O207" t="s">
        <v>54</v>
      </c>
      <c r="P207" t="s">
        <v>735</v>
      </c>
      <c r="Q207" s="3" t="s">
        <v>735</v>
      </c>
      <c r="R207" s="2">
        <v>44418</v>
      </c>
      <c r="S207" s="2">
        <v>44387</v>
      </c>
      <c r="T207" t="s">
        <v>65</v>
      </c>
    </row>
    <row r="208" spans="1:20" x14ac:dyDescent="0.25">
      <c r="A208">
        <v>2021</v>
      </c>
      <c r="B208" s="2">
        <v>44348</v>
      </c>
      <c r="C208" s="2">
        <v>44377</v>
      </c>
      <c r="D208" t="s">
        <v>731</v>
      </c>
      <c r="E208" t="s">
        <v>751</v>
      </c>
      <c r="F208" t="s">
        <v>129</v>
      </c>
      <c r="G208" t="s">
        <v>752</v>
      </c>
      <c r="H208" t="s">
        <v>753</v>
      </c>
      <c r="I208" t="s">
        <v>132</v>
      </c>
      <c r="J208" t="s">
        <v>97</v>
      </c>
      <c r="K208">
        <v>0</v>
      </c>
      <c r="L208">
        <v>100</v>
      </c>
      <c r="M208">
        <v>0</v>
      </c>
      <c r="N208" s="30">
        <v>20</v>
      </c>
      <c r="O208" t="s">
        <v>54</v>
      </c>
      <c r="P208" t="s">
        <v>735</v>
      </c>
      <c r="Q208" s="3" t="s">
        <v>735</v>
      </c>
      <c r="R208" s="2">
        <v>44418</v>
      </c>
      <c r="S208" s="2">
        <v>44387</v>
      </c>
      <c r="T208" t="s">
        <v>65</v>
      </c>
    </row>
    <row r="209" spans="1:20" x14ac:dyDescent="0.25">
      <c r="A209">
        <v>2021</v>
      </c>
      <c r="B209" s="2">
        <v>44348</v>
      </c>
      <c r="C209" s="2">
        <v>44377</v>
      </c>
      <c r="D209" t="s">
        <v>731</v>
      </c>
      <c r="E209" t="s">
        <v>754</v>
      </c>
      <c r="F209" t="s">
        <v>129</v>
      </c>
      <c r="G209" t="s">
        <v>755</v>
      </c>
      <c r="H209" t="s">
        <v>756</v>
      </c>
      <c r="I209" t="s">
        <v>132</v>
      </c>
      <c r="J209" t="s">
        <v>97</v>
      </c>
      <c r="K209">
        <v>0</v>
      </c>
      <c r="L209">
        <v>100</v>
      </c>
      <c r="M209">
        <v>0</v>
      </c>
      <c r="N209" s="30">
        <v>0</v>
      </c>
      <c r="O209" t="s">
        <v>54</v>
      </c>
      <c r="P209" t="s">
        <v>735</v>
      </c>
      <c r="Q209" s="3" t="s">
        <v>735</v>
      </c>
      <c r="R209" s="2">
        <v>44418</v>
      </c>
      <c r="S209" s="2">
        <v>44387</v>
      </c>
      <c r="T209" t="s">
        <v>65</v>
      </c>
    </row>
    <row r="210" spans="1:20" x14ac:dyDescent="0.25">
      <c r="A210">
        <v>2021</v>
      </c>
      <c r="B210" s="2">
        <v>44348</v>
      </c>
      <c r="C210" s="2">
        <v>44377</v>
      </c>
      <c r="D210" t="s">
        <v>757</v>
      </c>
      <c r="E210" t="s">
        <v>758</v>
      </c>
      <c r="F210" t="s">
        <v>58</v>
      </c>
      <c r="G210" t="s">
        <v>759</v>
      </c>
      <c r="H210" t="s">
        <v>760</v>
      </c>
      <c r="I210" t="s">
        <v>132</v>
      </c>
      <c r="J210" t="s">
        <v>178</v>
      </c>
      <c r="K210">
        <v>0</v>
      </c>
      <c r="L210">
        <v>100</v>
      </c>
      <c r="M210">
        <v>0</v>
      </c>
      <c r="N210" s="12">
        <v>0.45</v>
      </c>
      <c r="O210" t="s">
        <v>54</v>
      </c>
      <c r="P210" t="s">
        <v>761</v>
      </c>
      <c r="Q210" s="3" t="s">
        <v>762</v>
      </c>
      <c r="R210" s="2">
        <v>44418</v>
      </c>
      <c r="S210" s="2">
        <v>44387</v>
      </c>
      <c r="T210" t="s">
        <v>65</v>
      </c>
    </row>
    <row r="211" spans="1:20" x14ac:dyDescent="0.25">
      <c r="A211">
        <v>2021</v>
      </c>
      <c r="B211" s="2">
        <v>44348</v>
      </c>
      <c r="C211" s="2">
        <v>44377</v>
      </c>
      <c r="D211" t="s">
        <v>757</v>
      </c>
      <c r="E211" t="s">
        <v>763</v>
      </c>
      <c r="F211" t="s">
        <v>58</v>
      </c>
      <c r="G211" t="s">
        <v>764</v>
      </c>
      <c r="H211" t="s">
        <v>765</v>
      </c>
      <c r="I211" t="s">
        <v>132</v>
      </c>
      <c r="J211" t="s">
        <v>178</v>
      </c>
      <c r="K211">
        <v>0</v>
      </c>
      <c r="L211">
        <v>100</v>
      </c>
      <c r="M211">
        <v>0</v>
      </c>
      <c r="N211" s="12">
        <v>0.25</v>
      </c>
      <c r="O211" t="s">
        <v>54</v>
      </c>
      <c r="P211" t="s">
        <v>761</v>
      </c>
      <c r="Q211" s="3" t="s">
        <v>762</v>
      </c>
      <c r="R211" s="2">
        <v>44418</v>
      </c>
      <c r="S211" s="2">
        <v>44387</v>
      </c>
      <c r="T211" t="s">
        <v>65</v>
      </c>
    </row>
    <row r="212" spans="1:20" x14ac:dyDescent="0.25">
      <c r="A212">
        <v>2021</v>
      </c>
      <c r="B212" s="2">
        <v>44348</v>
      </c>
      <c r="C212" s="2">
        <v>44377</v>
      </c>
      <c r="D212" t="s">
        <v>757</v>
      </c>
      <c r="E212" t="s">
        <v>766</v>
      </c>
      <c r="F212" t="s">
        <v>58</v>
      </c>
      <c r="G212" t="s">
        <v>767</v>
      </c>
      <c r="H212" t="s">
        <v>768</v>
      </c>
      <c r="I212" t="s">
        <v>132</v>
      </c>
      <c r="J212" t="s">
        <v>178</v>
      </c>
      <c r="K212">
        <v>0</v>
      </c>
      <c r="L212">
        <v>100</v>
      </c>
      <c r="M212">
        <v>0</v>
      </c>
      <c r="N212" s="12">
        <v>0</v>
      </c>
      <c r="O212" t="s">
        <v>54</v>
      </c>
      <c r="P212" t="s">
        <v>761</v>
      </c>
      <c r="Q212" s="3" t="s">
        <v>762</v>
      </c>
      <c r="R212" s="2">
        <v>44418</v>
      </c>
      <c r="S212" s="2">
        <v>44387</v>
      </c>
      <c r="T212" t="s">
        <v>65</v>
      </c>
    </row>
    <row r="213" spans="1:20" x14ac:dyDescent="0.25">
      <c r="A213">
        <v>2021</v>
      </c>
      <c r="B213" s="2">
        <v>44348</v>
      </c>
      <c r="C213" s="2">
        <v>44377</v>
      </c>
      <c r="D213" t="s">
        <v>757</v>
      </c>
      <c r="E213" t="s">
        <v>769</v>
      </c>
      <c r="F213" t="s">
        <v>58</v>
      </c>
      <c r="G213" t="s">
        <v>770</v>
      </c>
      <c r="H213" t="s">
        <v>768</v>
      </c>
      <c r="I213" t="s">
        <v>132</v>
      </c>
      <c r="J213" t="s">
        <v>178</v>
      </c>
      <c r="K213">
        <v>0</v>
      </c>
      <c r="L213">
        <v>100</v>
      </c>
      <c r="M213">
        <v>0</v>
      </c>
      <c r="N213" s="12">
        <v>0.35</v>
      </c>
      <c r="O213" t="s">
        <v>54</v>
      </c>
      <c r="P213" t="s">
        <v>761</v>
      </c>
      <c r="Q213" s="3" t="s">
        <v>762</v>
      </c>
      <c r="R213" s="2">
        <v>44418</v>
      </c>
      <c r="S213" s="2">
        <v>44387</v>
      </c>
      <c r="T213" t="s">
        <v>65</v>
      </c>
    </row>
    <row r="214" spans="1:20" x14ac:dyDescent="0.25">
      <c r="A214">
        <v>2021</v>
      </c>
      <c r="B214" s="2">
        <v>44348</v>
      </c>
      <c r="C214" s="2">
        <v>44377</v>
      </c>
      <c r="D214" t="s">
        <v>757</v>
      </c>
      <c r="E214" t="s">
        <v>771</v>
      </c>
      <c r="F214" t="s">
        <v>58</v>
      </c>
      <c r="G214" t="s">
        <v>772</v>
      </c>
      <c r="H214" t="s">
        <v>773</v>
      </c>
      <c r="I214" t="s">
        <v>132</v>
      </c>
      <c r="J214" t="s">
        <v>178</v>
      </c>
      <c r="K214">
        <v>0</v>
      </c>
      <c r="L214">
        <v>100</v>
      </c>
      <c r="M214">
        <v>0</v>
      </c>
      <c r="N214" s="12">
        <v>0.2</v>
      </c>
      <c r="O214" t="s">
        <v>54</v>
      </c>
      <c r="P214" t="s">
        <v>761</v>
      </c>
      <c r="Q214" s="3" t="s">
        <v>762</v>
      </c>
      <c r="R214" s="2">
        <v>44418</v>
      </c>
      <c r="S214" s="2">
        <v>44387</v>
      </c>
      <c r="T214" t="s">
        <v>65</v>
      </c>
    </row>
    <row r="215" spans="1:20" x14ac:dyDescent="0.25">
      <c r="A215">
        <v>2021</v>
      </c>
      <c r="B215" s="2">
        <v>44348</v>
      </c>
      <c r="C215" s="2">
        <v>44377</v>
      </c>
      <c r="D215" t="s">
        <v>757</v>
      </c>
      <c r="E215" t="s">
        <v>774</v>
      </c>
      <c r="F215" t="s">
        <v>58</v>
      </c>
      <c r="G215" t="s">
        <v>775</v>
      </c>
      <c r="H215" t="s">
        <v>776</v>
      </c>
      <c r="I215" t="s">
        <v>132</v>
      </c>
      <c r="J215" t="s">
        <v>178</v>
      </c>
      <c r="K215">
        <v>0</v>
      </c>
      <c r="L215">
        <v>100</v>
      </c>
      <c r="M215">
        <v>0</v>
      </c>
      <c r="N215" s="12">
        <v>0.2</v>
      </c>
      <c r="O215" t="s">
        <v>54</v>
      </c>
      <c r="P215" t="s">
        <v>761</v>
      </c>
      <c r="Q215" s="3" t="s">
        <v>762</v>
      </c>
      <c r="R215" s="2">
        <v>44418</v>
      </c>
      <c r="S215" s="2">
        <v>44387</v>
      </c>
      <c r="T215" t="s">
        <v>65</v>
      </c>
    </row>
    <row r="216" spans="1:20" x14ac:dyDescent="0.25">
      <c r="A216">
        <v>2021</v>
      </c>
      <c r="B216" s="2">
        <v>44348</v>
      </c>
      <c r="C216" s="2">
        <v>44377</v>
      </c>
      <c r="D216" t="s">
        <v>757</v>
      </c>
      <c r="E216" t="s">
        <v>777</v>
      </c>
      <c r="F216" t="s">
        <v>58</v>
      </c>
      <c r="G216" t="s">
        <v>778</v>
      </c>
      <c r="H216" t="s">
        <v>776</v>
      </c>
      <c r="I216" t="s">
        <v>132</v>
      </c>
      <c r="J216" t="s">
        <v>178</v>
      </c>
      <c r="K216">
        <v>0</v>
      </c>
      <c r="L216">
        <v>100</v>
      </c>
      <c r="M216">
        <v>0</v>
      </c>
      <c r="N216" s="12">
        <v>0.2</v>
      </c>
      <c r="O216" t="s">
        <v>54</v>
      </c>
      <c r="P216" t="s">
        <v>761</v>
      </c>
      <c r="Q216" s="3" t="s">
        <v>762</v>
      </c>
      <c r="R216" s="2">
        <v>44418</v>
      </c>
      <c r="S216" s="2">
        <v>44387</v>
      </c>
      <c r="T216" t="s">
        <v>65</v>
      </c>
    </row>
    <row r="217" spans="1:20" x14ac:dyDescent="0.25">
      <c r="A217">
        <v>2021</v>
      </c>
      <c r="B217" s="2">
        <v>44348</v>
      </c>
      <c r="C217" s="2">
        <v>44377</v>
      </c>
      <c r="D217" t="s">
        <v>757</v>
      </c>
      <c r="E217" t="s">
        <v>779</v>
      </c>
      <c r="F217" t="s">
        <v>58</v>
      </c>
      <c r="G217" t="s">
        <v>780</v>
      </c>
      <c r="H217" t="s">
        <v>776</v>
      </c>
      <c r="I217" t="s">
        <v>132</v>
      </c>
      <c r="J217" t="s">
        <v>178</v>
      </c>
      <c r="K217">
        <v>0</v>
      </c>
      <c r="L217">
        <v>100</v>
      </c>
      <c r="M217">
        <v>0</v>
      </c>
      <c r="N217" s="12">
        <v>0</v>
      </c>
      <c r="O217" t="s">
        <v>54</v>
      </c>
      <c r="P217" t="s">
        <v>761</v>
      </c>
      <c r="Q217" s="3" t="s">
        <v>762</v>
      </c>
      <c r="R217" s="2">
        <v>44418</v>
      </c>
      <c r="S217" s="2">
        <v>44387</v>
      </c>
      <c r="T217" t="s">
        <v>65</v>
      </c>
    </row>
    <row r="218" spans="1:20" x14ac:dyDescent="0.25">
      <c r="A218">
        <v>2021</v>
      </c>
      <c r="B218" s="2">
        <v>44348</v>
      </c>
      <c r="C218" s="2">
        <v>44377</v>
      </c>
      <c r="D218" t="s">
        <v>757</v>
      </c>
      <c r="E218" t="s">
        <v>781</v>
      </c>
      <c r="F218" t="s">
        <v>58</v>
      </c>
      <c r="G218" t="s">
        <v>782</v>
      </c>
      <c r="H218" t="s">
        <v>776</v>
      </c>
      <c r="I218" t="s">
        <v>132</v>
      </c>
      <c r="J218" t="s">
        <v>178</v>
      </c>
      <c r="K218">
        <v>0</v>
      </c>
      <c r="L218">
        <v>100</v>
      </c>
      <c r="M218">
        <v>0</v>
      </c>
      <c r="N218" s="12">
        <v>0.2</v>
      </c>
      <c r="O218" t="s">
        <v>54</v>
      </c>
      <c r="P218" t="s">
        <v>761</v>
      </c>
      <c r="Q218" s="3" t="s">
        <v>762</v>
      </c>
      <c r="R218" s="2">
        <v>44418</v>
      </c>
      <c r="S218" s="2">
        <v>44387</v>
      </c>
      <c r="T218" t="s">
        <v>65</v>
      </c>
    </row>
    <row r="219" spans="1:20" x14ac:dyDescent="0.25">
      <c r="A219">
        <v>2021</v>
      </c>
      <c r="B219" s="2">
        <v>44348</v>
      </c>
      <c r="C219" s="2">
        <v>44377</v>
      </c>
      <c r="D219" t="s">
        <v>757</v>
      </c>
      <c r="E219" t="s">
        <v>783</v>
      </c>
      <c r="F219" t="s">
        <v>58</v>
      </c>
      <c r="G219" t="s">
        <v>784</v>
      </c>
      <c r="H219" t="s">
        <v>773</v>
      </c>
      <c r="I219" t="s">
        <v>132</v>
      </c>
      <c r="J219" t="s">
        <v>178</v>
      </c>
      <c r="K219">
        <v>0</v>
      </c>
      <c r="L219">
        <v>100</v>
      </c>
      <c r="M219">
        <v>0</v>
      </c>
      <c r="N219" s="12">
        <v>0.3</v>
      </c>
      <c r="O219" t="s">
        <v>54</v>
      </c>
      <c r="P219" t="s">
        <v>761</v>
      </c>
      <c r="Q219" s="3" t="s">
        <v>762</v>
      </c>
      <c r="R219" s="2">
        <v>44418</v>
      </c>
      <c r="S219" s="2">
        <v>44387</v>
      </c>
      <c r="T219" t="s">
        <v>65</v>
      </c>
    </row>
    <row r="220" spans="1:20" x14ac:dyDescent="0.25">
      <c r="A220">
        <v>2021</v>
      </c>
      <c r="B220" s="2">
        <v>44348</v>
      </c>
      <c r="C220" s="2">
        <v>44377</v>
      </c>
      <c r="D220" t="s">
        <v>757</v>
      </c>
      <c r="E220" t="s">
        <v>785</v>
      </c>
      <c r="F220" t="s">
        <v>58</v>
      </c>
      <c r="G220" t="s">
        <v>786</v>
      </c>
      <c r="H220" t="s">
        <v>787</v>
      </c>
      <c r="I220" t="s">
        <v>132</v>
      </c>
      <c r="J220" t="s">
        <v>178</v>
      </c>
      <c r="K220">
        <v>0</v>
      </c>
      <c r="L220">
        <v>100</v>
      </c>
      <c r="M220">
        <v>0</v>
      </c>
      <c r="N220" s="12">
        <v>0.2</v>
      </c>
      <c r="O220" t="s">
        <v>54</v>
      </c>
      <c r="P220" t="s">
        <v>761</v>
      </c>
      <c r="Q220" s="3" t="s">
        <v>762</v>
      </c>
      <c r="R220" s="2">
        <v>44418</v>
      </c>
      <c r="S220" s="2">
        <v>44387</v>
      </c>
      <c r="T220" t="s">
        <v>65</v>
      </c>
    </row>
    <row r="221" spans="1:20" x14ac:dyDescent="0.25">
      <c r="A221">
        <v>2021</v>
      </c>
      <c r="B221" s="2">
        <v>44348</v>
      </c>
      <c r="C221" s="2">
        <v>44377</v>
      </c>
      <c r="D221" t="s">
        <v>788</v>
      </c>
      <c r="E221" t="s">
        <v>789</v>
      </c>
      <c r="F221" t="s">
        <v>790</v>
      </c>
      <c r="G221" t="s">
        <v>791</v>
      </c>
      <c r="H221" t="s">
        <v>792</v>
      </c>
      <c r="I221" t="s">
        <v>132</v>
      </c>
      <c r="J221" t="s">
        <v>161</v>
      </c>
      <c r="K221">
        <v>0</v>
      </c>
      <c r="L221">
        <v>100</v>
      </c>
      <c r="M221">
        <v>0</v>
      </c>
      <c r="N221" s="32">
        <v>0</v>
      </c>
      <c r="O221" t="s">
        <v>54</v>
      </c>
      <c r="P221" t="s">
        <v>793</v>
      </c>
      <c r="Q221" s="3" t="s">
        <v>794</v>
      </c>
      <c r="R221" s="2">
        <v>44418</v>
      </c>
      <c r="S221" s="2">
        <v>44387</v>
      </c>
      <c r="T221" t="s">
        <v>65</v>
      </c>
    </row>
    <row r="222" spans="1:20" x14ac:dyDescent="0.25">
      <c r="A222">
        <v>2021</v>
      </c>
      <c r="B222" s="2">
        <v>44348</v>
      </c>
      <c r="C222" s="2">
        <v>44377</v>
      </c>
      <c r="D222" t="s">
        <v>788</v>
      </c>
      <c r="E222" t="s">
        <v>795</v>
      </c>
      <c r="F222" t="s">
        <v>790</v>
      </c>
      <c r="G222" t="s">
        <v>796</v>
      </c>
      <c r="H222" t="s">
        <v>797</v>
      </c>
      <c r="I222" t="s">
        <v>132</v>
      </c>
      <c r="J222" t="s">
        <v>425</v>
      </c>
      <c r="K222">
        <v>0</v>
      </c>
      <c r="L222">
        <v>100</v>
      </c>
      <c r="M222">
        <v>0</v>
      </c>
      <c r="N222" s="33">
        <v>2</v>
      </c>
      <c r="O222" t="s">
        <v>54</v>
      </c>
      <c r="P222" t="s">
        <v>798</v>
      </c>
      <c r="Q222" s="3" t="s">
        <v>794</v>
      </c>
      <c r="R222" s="2">
        <v>44418</v>
      </c>
      <c r="S222" s="2">
        <v>44387</v>
      </c>
      <c r="T222" t="s">
        <v>65</v>
      </c>
    </row>
    <row r="223" spans="1:20" x14ac:dyDescent="0.25">
      <c r="A223">
        <v>2021</v>
      </c>
      <c r="B223" s="2">
        <v>44348</v>
      </c>
      <c r="C223" s="2">
        <v>44377</v>
      </c>
      <c r="D223" t="s">
        <v>788</v>
      </c>
      <c r="E223" t="s">
        <v>799</v>
      </c>
      <c r="F223" t="s">
        <v>790</v>
      </c>
      <c r="G223" t="s">
        <v>800</v>
      </c>
      <c r="H223" t="s">
        <v>801</v>
      </c>
      <c r="I223" t="s">
        <v>132</v>
      </c>
      <c r="J223" t="s">
        <v>275</v>
      </c>
      <c r="K223">
        <v>0</v>
      </c>
      <c r="L223">
        <v>100</v>
      </c>
      <c r="M223">
        <v>0</v>
      </c>
      <c r="N223" s="33">
        <v>6</v>
      </c>
      <c r="O223" t="s">
        <v>54</v>
      </c>
      <c r="P223" t="s">
        <v>802</v>
      </c>
      <c r="Q223" s="3" t="s">
        <v>794</v>
      </c>
      <c r="R223" s="2">
        <v>44418</v>
      </c>
      <c r="S223" s="2">
        <v>44387</v>
      </c>
      <c r="T223" t="s">
        <v>65</v>
      </c>
    </row>
    <row r="224" spans="1:20" x14ac:dyDescent="0.25">
      <c r="A224">
        <v>2021</v>
      </c>
      <c r="B224" s="2">
        <v>44348</v>
      </c>
      <c r="C224" s="2">
        <v>44377</v>
      </c>
      <c r="D224" t="s">
        <v>788</v>
      </c>
      <c r="E224" t="s">
        <v>803</v>
      </c>
      <c r="F224" t="s">
        <v>790</v>
      </c>
      <c r="G224" t="s">
        <v>804</v>
      </c>
      <c r="H224" t="s">
        <v>805</v>
      </c>
      <c r="I224" t="s">
        <v>132</v>
      </c>
      <c r="J224" t="s">
        <v>425</v>
      </c>
      <c r="K224">
        <v>0</v>
      </c>
      <c r="L224">
        <v>100</v>
      </c>
      <c r="M224">
        <v>0</v>
      </c>
      <c r="N224" s="33">
        <v>2</v>
      </c>
      <c r="O224" t="s">
        <v>54</v>
      </c>
      <c r="P224" t="s">
        <v>806</v>
      </c>
      <c r="Q224" s="3" t="s">
        <v>794</v>
      </c>
      <c r="R224" s="2">
        <v>44418</v>
      </c>
      <c r="S224" s="2">
        <v>44387</v>
      </c>
      <c r="T224" t="s">
        <v>65</v>
      </c>
    </row>
    <row r="225" spans="1:20" x14ac:dyDescent="0.25">
      <c r="A225">
        <v>2021</v>
      </c>
      <c r="B225" s="2">
        <v>44348</v>
      </c>
      <c r="C225" s="2">
        <v>44377</v>
      </c>
      <c r="D225" t="s">
        <v>788</v>
      </c>
      <c r="E225" t="s">
        <v>803</v>
      </c>
      <c r="F225" t="s">
        <v>790</v>
      </c>
      <c r="G225" t="s">
        <v>807</v>
      </c>
      <c r="H225" t="s">
        <v>808</v>
      </c>
      <c r="I225" t="s">
        <v>132</v>
      </c>
      <c r="J225" t="s">
        <v>425</v>
      </c>
      <c r="K225">
        <v>0</v>
      </c>
      <c r="L225">
        <v>100</v>
      </c>
      <c r="M225">
        <v>0</v>
      </c>
      <c r="N225" s="33">
        <v>2</v>
      </c>
      <c r="O225" t="s">
        <v>54</v>
      </c>
      <c r="P225" t="s">
        <v>809</v>
      </c>
      <c r="Q225" s="3" t="s">
        <v>794</v>
      </c>
      <c r="R225" s="2">
        <v>44418</v>
      </c>
      <c r="S225" s="2">
        <v>44387</v>
      </c>
      <c r="T225" t="s">
        <v>65</v>
      </c>
    </row>
    <row r="226" spans="1:20" x14ac:dyDescent="0.25">
      <c r="A226">
        <v>2021</v>
      </c>
      <c r="B226" s="2">
        <v>44348</v>
      </c>
      <c r="C226" s="2">
        <v>44377</v>
      </c>
      <c r="D226" t="s">
        <v>788</v>
      </c>
      <c r="E226" t="s">
        <v>810</v>
      </c>
      <c r="F226" t="s">
        <v>790</v>
      </c>
      <c r="G226" t="s">
        <v>811</v>
      </c>
      <c r="H226" t="s">
        <v>812</v>
      </c>
      <c r="I226" t="s">
        <v>132</v>
      </c>
      <c r="J226" t="s">
        <v>813</v>
      </c>
      <c r="K226">
        <v>0</v>
      </c>
      <c r="L226">
        <v>100</v>
      </c>
      <c r="M226">
        <v>0</v>
      </c>
      <c r="N226" s="33">
        <v>1</v>
      </c>
      <c r="O226" t="s">
        <v>54</v>
      </c>
      <c r="P226" t="s">
        <v>814</v>
      </c>
      <c r="Q226" s="3" t="s">
        <v>794</v>
      </c>
      <c r="R226" s="2">
        <v>44418</v>
      </c>
      <c r="S226" s="2">
        <v>44387</v>
      </c>
      <c r="T226" t="s">
        <v>65</v>
      </c>
    </row>
    <row r="227" spans="1:20" x14ac:dyDescent="0.25">
      <c r="A227">
        <v>2021</v>
      </c>
      <c r="B227" s="2">
        <v>44348</v>
      </c>
      <c r="C227" s="2">
        <v>44377</v>
      </c>
      <c r="D227" t="s">
        <v>788</v>
      </c>
      <c r="E227" t="s">
        <v>815</v>
      </c>
      <c r="F227" t="s">
        <v>790</v>
      </c>
      <c r="G227" t="s">
        <v>816</v>
      </c>
      <c r="H227" t="s">
        <v>817</v>
      </c>
      <c r="I227" t="s">
        <v>132</v>
      </c>
      <c r="J227" t="s">
        <v>275</v>
      </c>
      <c r="K227">
        <v>0</v>
      </c>
      <c r="L227">
        <v>100</v>
      </c>
      <c r="M227">
        <v>0</v>
      </c>
      <c r="N227" s="33">
        <v>6</v>
      </c>
      <c r="O227" t="s">
        <v>54</v>
      </c>
      <c r="P227" t="s">
        <v>818</v>
      </c>
      <c r="Q227" s="3" t="s">
        <v>794</v>
      </c>
      <c r="R227" s="2">
        <v>44418</v>
      </c>
      <c r="S227" s="2">
        <v>44387</v>
      </c>
      <c r="T227" t="s">
        <v>65</v>
      </c>
    </row>
    <row r="228" spans="1:20" x14ac:dyDescent="0.25">
      <c r="A228">
        <v>2021</v>
      </c>
      <c r="B228" s="2">
        <v>44348</v>
      </c>
      <c r="C228" s="2">
        <v>44377</v>
      </c>
      <c r="D228" t="s">
        <v>788</v>
      </c>
      <c r="E228" t="s">
        <v>819</v>
      </c>
      <c r="F228" t="s">
        <v>790</v>
      </c>
      <c r="G228" t="s">
        <v>820</v>
      </c>
      <c r="H228" t="s">
        <v>821</v>
      </c>
      <c r="I228" t="s">
        <v>132</v>
      </c>
      <c r="J228" t="s">
        <v>425</v>
      </c>
      <c r="K228">
        <v>0</v>
      </c>
      <c r="L228">
        <v>100</v>
      </c>
      <c r="M228">
        <v>0</v>
      </c>
      <c r="N228" s="33">
        <v>0</v>
      </c>
      <c r="O228" t="s">
        <v>54</v>
      </c>
      <c r="P228" t="s">
        <v>822</v>
      </c>
      <c r="Q228" s="3" t="s">
        <v>794</v>
      </c>
      <c r="R228" s="2">
        <v>44418</v>
      </c>
      <c r="S228" s="2">
        <v>44387</v>
      </c>
      <c r="T228" t="s">
        <v>65</v>
      </c>
    </row>
    <row r="229" spans="1:20" x14ac:dyDescent="0.25">
      <c r="A229">
        <v>2021</v>
      </c>
      <c r="B229" s="2">
        <v>44348</v>
      </c>
      <c r="C229" s="2">
        <v>44377</v>
      </c>
      <c r="D229" t="s">
        <v>788</v>
      </c>
      <c r="E229" t="s">
        <v>823</v>
      </c>
      <c r="F229" t="s">
        <v>790</v>
      </c>
      <c r="G229" t="s">
        <v>824</v>
      </c>
      <c r="H229" t="s">
        <v>825</v>
      </c>
      <c r="I229" t="s">
        <v>132</v>
      </c>
      <c r="J229" t="s">
        <v>161</v>
      </c>
      <c r="K229">
        <v>0</v>
      </c>
      <c r="L229">
        <v>100</v>
      </c>
      <c r="M229">
        <v>0</v>
      </c>
      <c r="N229" s="33">
        <v>0</v>
      </c>
      <c r="O229" t="s">
        <v>54</v>
      </c>
      <c r="P229" t="s">
        <v>826</v>
      </c>
      <c r="Q229" s="3" t="s">
        <v>794</v>
      </c>
      <c r="R229" s="2">
        <v>44418</v>
      </c>
      <c r="S229" s="2">
        <v>44387</v>
      </c>
      <c r="T229" t="s">
        <v>65</v>
      </c>
    </row>
    <row r="230" spans="1:20" x14ac:dyDescent="0.25">
      <c r="A230">
        <v>2021</v>
      </c>
      <c r="B230" s="2">
        <v>44348</v>
      </c>
      <c r="C230" s="2">
        <v>44377</v>
      </c>
      <c r="D230" t="s">
        <v>788</v>
      </c>
      <c r="E230" t="s">
        <v>827</v>
      </c>
      <c r="F230" t="s">
        <v>790</v>
      </c>
      <c r="G230" t="s">
        <v>828</v>
      </c>
      <c r="H230" t="s">
        <v>829</v>
      </c>
      <c r="I230" t="s">
        <v>132</v>
      </c>
      <c r="J230" t="s">
        <v>275</v>
      </c>
      <c r="K230">
        <v>0</v>
      </c>
      <c r="L230">
        <v>100</v>
      </c>
      <c r="M230">
        <v>0</v>
      </c>
      <c r="N230" s="33">
        <v>6</v>
      </c>
      <c r="O230" t="s">
        <v>54</v>
      </c>
      <c r="P230" t="s">
        <v>830</v>
      </c>
      <c r="Q230" s="3" t="s">
        <v>794</v>
      </c>
      <c r="R230" s="2">
        <v>44418</v>
      </c>
      <c r="S230" s="2">
        <v>44387</v>
      </c>
      <c r="T230" t="s">
        <v>65</v>
      </c>
    </row>
    <row r="231" spans="1:20" x14ac:dyDescent="0.25">
      <c r="A231">
        <v>2021</v>
      </c>
      <c r="B231" s="2">
        <v>44348</v>
      </c>
      <c r="C231" s="2">
        <v>44377</v>
      </c>
      <c r="D231" t="s">
        <v>831</v>
      </c>
      <c r="E231" t="s">
        <v>832</v>
      </c>
      <c r="F231" t="s">
        <v>94</v>
      </c>
      <c r="G231" t="s">
        <v>833</v>
      </c>
      <c r="H231" t="s">
        <v>834</v>
      </c>
      <c r="I231" t="s">
        <v>132</v>
      </c>
      <c r="J231" t="s">
        <v>178</v>
      </c>
      <c r="K231">
        <v>0</v>
      </c>
      <c r="L231">
        <v>100</v>
      </c>
      <c r="M231">
        <v>0</v>
      </c>
      <c r="N231">
        <v>0</v>
      </c>
      <c r="O231" t="s">
        <v>54</v>
      </c>
      <c r="P231" t="s">
        <v>835</v>
      </c>
      <c r="Q231" s="3" t="s">
        <v>836</v>
      </c>
      <c r="R231" s="2">
        <v>44418</v>
      </c>
      <c r="S231" s="2">
        <v>44387</v>
      </c>
      <c r="T231" t="s">
        <v>65</v>
      </c>
    </row>
    <row r="232" spans="1:20" x14ac:dyDescent="0.25">
      <c r="A232">
        <v>2021</v>
      </c>
      <c r="B232" s="2">
        <v>44348</v>
      </c>
      <c r="C232" s="2">
        <v>44377</v>
      </c>
      <c r="D232" t="s">
        <v>831</v>
      </c>
      <c r="E232" t="s">
        <v>837</v>
      </c>
      <c r="F232" t="s">
        <v>144</v>
      </c>
      <c r="G232" t="s">
        <v>838</v>
      </c>
      <c r="H232" t="s">
        <v>839</v>
      </c>
      <c r="I232" t="s">
        <v>132</v>
      </c>
      <c r="J232" t="s">
        <v>178</v>
      </c>
      <c r="K232">
        <v>0</v>
      </c>
      <c r="L232">
        <v>100</v>
      </c>
      <c r="M232">
        <v>0</v>
      </c>
      <c r="N232">
        <v>0</v>
      </c>
      <c r="O232" t="s">
        <v>54</v>
      </c>
      <c r="P232" t="s">
        <v>835</v>
      </c>
      <c r="Q232" s="3" t="s">
        <v>836</v>
      </c>
      <c r="R232" s="2">
        <v>44418</v>
      </c>
      <c r="S232" s="2">
        <v>44387</v>
      </c>
      <c r="T232" t="s">
        <v>65</v>
      </c>
    </row>
    <row r="233" spans="1:20" x14ac:dyDescent="0.25">
      <c r="A233">
        <v>2021</v>
      </c>
      <c r="B233" s="2">
        <v>44348</v>
      </c>
      <c r="C233" s="2">
        <v>44377</v>
      </c>
      <c r="D233" t="s">
        <v>831</v>
      </c>
      <c r="E233" t="s">
        <v>840</v>
      </c>
      <c r="F233" t="s">
        <v>94</v>
      </c>
      <c r="G233" t="s">
        <v>841</v>
      </c>
      <c r="H233" t="s">
        <v>842</v>
      </c>
      <c r="I233" t="s">
        <v>132</v>
      </c>
      <c r="J233" t="s">
        <v>178</v>
      </c>
      <c r="K233">
        <v>0</v>
      </c>
      <c r="L233">
        <v>100</v>
      </c>
      <c r="M233">
        <v>0</v>
      </c>
      <c r="N233">
        <v>0</v>
      </c>
      <c r="O233" t="s">
        <v>54</v>
      </c>
      <c r="P233" t="s">
        <v>835</v>
      </c>
      <c r="Q233" s="3" t="s">
        <v>836</v>
      </c>
      <c r="R233" s="2">
        <v>44418</v>
      </c>
      <c r="S233" s="2">
        <v>44387</v>
      </c>
      <c r="T233" t="s">
        <v>65</v>
      </c>
    </row>
    <row r="234" spans="1:20" x14ac:dyDescent="0.25">
      <c r="A234">
        <v>2021</v>
      </c>
      <c r="B234" s="2">
        <v>44348</v>
      </c>
      <c r="C234" s="2">
        <v>44377</v>
      </c>
      <c r="D234" t="s">
        <v>831</v>
      </c>
      <c r="E234" t="s">
        <v>843</v>
      </c>
      <c r="F234" t="s">
        <v>94</v>
      </c>
      <c r="G234" t="s">
        <v>844</v>
      </c>
      <c r="H234" t="s">
        <v>845</v>
      </c>
      <c r="I234" t="s">
        <v>132</v>
      </c>
      <c r="J234" t="s">
        <v>216</v>
      </c>
      <c r="K234">
        <v>0</v>
      </c>
      <c r="L234">
        <v>100</v>
      </c>
      <c r="M234">
        <v>0</v>
      </c>
      <c r="N234">
        <v>100</v>
      </c>
      <c r="O234" t="s">
        <v>54</v>
      </c>
      <c r="P234" t="s">
        <v>835</v>
      </c>
      <c r="Q234" s="3" t="s">
        <v>836</v>
      </c>
      <c r="R234" s="2">
        <v>44418</v>
      </c>
      <c r="S234" s="2">
        <v>44387</v>
      </c>
      <c r="T234" t="s">
        <v>65</v>
      </c>
    </row>
    <row r="235" spans="1:20" x14ac:dyDescent="0.25">
      <c r="A235">
        <v>2021</v>
      </c>
      <c r="B235" s="2">
        <v>44348</v>
      </c>
      <c r="C235" s="2">
        <v>44377</v>
      </c>
      <c r="D235" t="s">
        <v>831</v>
      </c>
      <c r="E235" t="s">
        <v>846</v>
      </c>
      <c r="F235" t="s">
        <v>94</v>
      </c>
      <c r="G235" t="s">
        <v>847</v>
      </c>
      <c r="H235" t="s">
        <v>848</v>
      </c>
      <c r="I235" t="s">
        <v>132</v>
      </c>
      <c r="J235" t="s">
        <v>97</v>
      </c>
      <c r="K235">
        <v>0</v>
      </c>
      <c r="L235">
        <v>100</v>
      </c>
      <c r="M235">
        <v>0</v>
      </c>
      <c r="N235">
        <v>100</v>
      </c>
      <c r="O235" t="s">
        <v>54</v>
      </c>
      <c r="P235" t="s">
        <v>849</v>
      </c>
      <c r="Q235" s="3" t="s">
        <v>836</v>
      </c>
      <c r="R235" s="2">
        <v>44418</v>
      </c>
      <c r="S235" s="2">
        <v>44387</v>
      </c>
      <c r="T235" t="s">
        <v>65</v>
      </c>
    </row>
    <row r="236" spans="1:20" x14ac:dyDescent="0.25">
      <c r="A236">
        <v>2021</v>
      </c>
      <c r="B236" s="2">
        <v>44348</v>
      </c>
      <c r="C236" s="2">
        <v>44377</v>
      </c>
      <c r="D236" t="s">
        <v>831</v>
      </c>
      <c r="E236" t="s">
        <v>850</v>
      </c>
      <c r="F236" t="s">
        <v>144</v>
      </c>
      <c r="G236" t="s">
        <v>851</v>
      </c>
      <c r="H236" t="s">
        <v>839</v>
      </c>
      <c r="I236" t="s">
        <v>132</v>
      </c>
      <c r="J236" t="s">
        <v>178</v>
      </c>
      <c r="K236">
        <v>0</v>
      </c>
      <c r="L236">
        <v>100</v>
      </c>
      <c r="M236">
        <v>0</v>
      </c>
      <c r="N236">
        <v>100</v>
      </c>
      <c r="O236" t="s">
        <v>54</v>
      </c>
      <c r="P236" t="s">
        <v>835</v>
      </c>
      <c r="Q236" s="3" t="s">
        <v>836</v>
      </c>
      <c r="R236" s="2">
        <v>44418</v>
      </c>
      <c r="S236" s="2">
        <v>44387</v>
      </c>
      <c r="T236" t="s">
        <v>65</v>
      </c>
    </row>
    <row r="237" spans="1:20" x14ac:dyDescent="0.25">
      <c r="A237">
        <v>2021</v>
      </c>
      <c r="B237" s="2">
        <v>44348</v>
      </c>
      <c r="C237" s="2">
        <v>44377</v>
      </c>
      <c r="D237" t="s">
        <v>831</v>
      </c>
      <c r="E237" t="s">
        <v>852</v>
      </c>
      <c r="F237" t="s">
        <v>144</v>
      </c>
      <c r="G237" t="s">
        <v>853</v>
      </c>
      <c r="H237" t="s">
        <v>842</v>
      </c>
      <c r="I237" t="s">
        <v>132</v>
      </c>
      <c r="J237" t="s">
        <v>178</v>
      </c>
      <c r="K237">
        <v>0</v>
      </c>
      <c r="L237">
        <v>100</v>
      </c>
      <c r="M237">
        <v>0</v>
      </c>
      <c r="N237">
        <v>100</v>
      </c>
      <c r="O237" t="s">
        <v>54</v>
      </c>
      <c r="P237" t="s">
        <v>854</v>
      </c>
      <c r="Q237" s="3" t="s">
        <v>836</v>
      </c>
      <c r="R237" s="2">
        <v>44418</v>
      </c>
      <c r="S237" s="2">
        <v>44387</v>
      </c>
      <c r="T237" t="s">
        <v>65</v>
      </c>
    </row>
    <row r="238" spans="1:20" x14ac:dyDescent="0.25">
      <c r="A238">
        <v>2021</v>
      </c>
      <c r="B238" s="2">
        <v>44348</v>
      </c>
      <c r="C238" s="2">
        <v>44377</v>
      </c>
      <c r="D238" t="s">
        <v>831</v>
      </c>
      <c r="E238" t="s">
        <v>855</v>
      </c>
      <c r="F238" t="s">
        <v>144</v>
      </c>
      <c r="G238" t="s">
        <v>856</v>
      </c>
      <c r="H238" t="s">
        <v>845</v>
      </c>
      <c r="I238" t="s">
        <v>132</v>
      </c>
      <c r="J238" t="s">
        <v>216</v>
      </c>
      <c r="K238">
        <v>0</v>
      </c>
      <c r="L238">
        <v>100</v>
      </c>
      <c r="M238">
        <v>0</v>
      </c>
      <c r="N238">
        <v>0</v>
      </c>
      <c r="O238" t="s">
        <v>54</v>
      </c>
      <c r="P238" t="s">
        <v>835</v>
      </c>
      <c r="Q238" s="3" t="s">
        <v>836</v>
      </c>
      <c r="R238" s="2">
        <v>44418</v>
      </c>
      <c r="S238" s="2">
        <v>44387</v>
      </c>
      <c r="T238" t="s">
        <v>65</v>
      </c>
    </row>
    <row r="239" spans="1:20" x14ac:dyDescent="0.25">
      <c r="A239">
        <v>2021</v>
      </c>
      <c r="B239" s="2">
        <v>44348</v>
      </c>
      <c r="C239" s="2">
        <v>44377</v>
      </c>
      <c r="D239" t="s">
        <v>831</v>
      </c>
      <c r="E239" t="s">
        <v>857</v>
      </c>
      <c r="F239" t="s">
        <v>144</v>
      </c>
      <c r="G239" t="s">
        <v>858</v>
      </c>
      <c r="H239" t="s">
        <v>859</v>
      </c>
      <c r="I239" t="s">
        <v>132</v>
      </c>
      <c r="J239" t="s">
        <v>408</v>
      </c>
      <c r="K239">
        <v>0</v>
      </c>
      <c r="L239">
        <v>100</v>
      </c>
      <c r="M239">
        <v>0</v>
      </c>
      <c r="N239">
        <v>0</v>
      </c>
      <c r="O239" t="s">
        <v>54</v>
      </c>
      <c r="P239" t="s">
        <v>860</v>
      </c>
      <c r="Q239" s="3" t="s">
        <v>836</v>
      </c>
      <c r="R239" s="2">
        <v>44418</v>
      </c>
      <c r="S239" s="2">
        <v>44387</v>
      </c>
      <c r="T239" t="s">
        <v>65</v>
      </c>
    </row>
    <row r="240" spans="1:20" x14ac:dyDescent="0.25">
      <c r="A240">
        <v>2021</v>
      </c>
      <c r="B240" s="2">
        <v>44348</v>
      </c>
      <c r="C240" s="2">
        <v>44377</v>
      </c>
      <c r="D240" t="s">
        <v>831</v>
      </c>
      <c r="E240" t="s">
        <v>861</v>
      </c>
      <c r="F240" t="s">
        <v>144</v>
      </c>
      <c r="G240" t="s">
        <v>862</v>
      </c>
      <c r="H240" t="s">
        <v>863</v>
      </c>
      <c r="I240" t="s">
        <v>132</v>
      </c>
      <c r="J240" t="s">
        <v>408</v>
      </c>
      <c r="K240">
        <v>0</v>
      </c>
      <c r="L240">
        <v>100</v>
      </c>
      <c r="M240">
        <v>0</v>
      </c>
      <c r="N240">
        <v>0</v>
      </c>
      <c r="O240" t="s">
        <v>54</v>
      </c>
      <c r="P240" t="s">
        <v>835</v>
      </c>
      <c r="Q240" s="3" t="s">
        <v>836</v>
      </c>
      <c r="R240" s="2">
        <v>44418</v>
      </c>
      <c r="S240" s="2">
        <v>44387</v>
      </c>
      <c r="T240" t="s">
        <v>65</v>
      </c>
    </row>
    <row r="241" spans="1:20" x14ac:dyDescent="0.25">
      <c r="A241">
        <v>2021</v>
      </c>
      <c r="B241" s="2">
        <v>44348</v>
      </c>
      <c r="C241" s="2">
        <v>44377</v>
      </c>
      <c r="D241" t="s">
        <v>831</v>
      </c>
      <c r="E241" t="s">
        <v>864</v>
      </c>
      <c r="F241" t="s">
        <v>144</v>
      </c>
      <c r="G241" t="s">
        <v>865</v>
      </c>
      <c r="H241" t="s">
        <v>866</v>
      </c>
      <c r="I241" t="s">
        <v>132</v>
      </c>
      <c r="J241" t="s">
        <v>408</v>
      </c>
      <c r="K241">
        <v>0</v>
      </c>
      <c r="L241">
        <v>100</v>
      </c>
      <c r="M241">
        <v>0</v>
      </c>
      <c r="N241">
        <v>0</v>
      </c>
      <c r="O241" t="s">
        <v>54</v>
      </c>
      <c r="P241" t="s">
        <v>849</v>
      </c>
      <c r="Q241" s="3" t="s">
        <v>836</v>
      </c>
      <c r="R241" s="2">
        <v>44418</v>
      </c>
      <c r="S241" s="2">
        <v>44387</v>
      </c>
      <c r="T241" t="s">
        <v>65</v>
      </c>
    </row>
    <row r="242" spans="1:20" x14ac:dyDescent="0.25">
      <c r="A242">
        <v>2021</v>
      </c>
      <c r="B242" s="2">
        <v>44348</v>
      </c>
      <c r="C242" s="2">
        <v>44377</v>
      </c>
      <c r="D242" t="s">
        <v>831</v>
      </c>
      <c r="E242" t="s">
        <v>867</v>
      </c>
      <c r="F242" t="s">
        <v>144</v>
      </c>
      <c r="G242" t="s">
        <v>868</v>
      </c>
      <c r="H242" t="s">
        <v>869</v>
      </c>
      <c r="I242" t="s">
        <v>132</v>
      </c>
      <c r="J242" t="s">
        <v>216</v>
      </c>
      <c r="K242">
        <v>0</v>
      </c>
      <c r="L242">
        <v>100</v>
      </c>
      <c r="M242">
        <v>0</v>
      </c>
      <c r="N242">
        <v>0</v>
      </c>
      <c r="O242" t="s">
        <v>54</v>
      </c>
      <c r="P242" t="s">
        <v>849</v>
      </c>
      <c r="Q242" s="3" t="s">
        <v>836</v>
      </c>
      <c r="R242" s="2">
        <v>44418</v>
      </c>
      <c r="S242" s="2">
        <v>44387</v>
      </c>
      <c r="T242" t="s">
        <v>65</v>
      </c>
    </row>
    <row r="243" spans="1:20" x14ac:dyDescent="0.25">
      <c r="A243">
        <v>2021</v>
      </c>
      <c r="B243" s="2">
        <v>44348</v>
      </c>
      <c r="C243" s="2">
        <v>44377</v>
      </c>
      <c r="D243" t="s">
        <v>831</v>
      </c>
      <c r="E243" t="s">
        <v>870</v>
      </c>
      <c r="F243" t="s">
        <v>144</v>
      </c>
      <c r="G243" t="s">
        <v>871</v>
      </c>
      <c r="H243" t="s">
        <v>872</v>
      </c>
      <c r="I243" t="s">
        <v>132</v>
      </c>
      <c r="J243" t="s">
        <v>216</v>
      </c>
      <c r="K243">
        <v>0</v>
      </c>
      <c r="L243">
        <v>100</v>
      </c>
      <c r="M243">
        <v>0</v>
      </c>
      <c r="N243">
        <v>90</v>
      </c>
      <c r="O243" t="s">
        <v>54</v>
      </c>
      <c r="P243" t="s">
        <v>849</v>
      </c>
      <c r="Q243" s="3" t="s">
        <v>836</v>
      </c>
      <c r="R243" s="2">
        <v>44418</v>
      </c>
      <c r="S243" s="2">
        <v>44387</v>
      </c>
      <c r="T243" t="s">
        <v>65</v>
      </c>
    </row>
    <row r="244" spans="1:20" x14ac:dyDescent="0.25">
      <c r="A244">
        <v>2021</v>
      </c>
      <c r="B244" s="2">
        <v>44348</v>
      </c>
      <c r="C244" s="2">
        <v>44377</v>
      </c>
      <c r="D244" t="s">
        <v>873</v>
      </c>
      <c r="E244" t="s">
        <v>874</v>
      </c>
      <c r="F244" t="s">
        <v>129</v>
      </c>
      <c r="G244" t="s">
        <v>875</v>
      </c>
      <c r="H244" t="s">
        <v>876</v>
      </c>
      <c r="I244" t="s">
        <v>132</v>
      </c>
      <c r="J244" t="s">
        <v>877</v>
      </c>
      <c r="K244">
        <v>0</v>
      </c>
      <c r="L244">
        <v>100</v>
      </c>
      <c r="M244">
        <v>0</v>
      </c>
      <c r="N244">
        <v>0</v>
      </c>
      <c r="O244" t="s">
        <v>54</v>
      </c>
      <c r="P244" t="s">
        <v>878</v>
      </c>
      <c r="Q244" s="3" t="s">
        <v>878</v>
      </c>
      <c r="R244" s="2">
        <v>44418</v>
      </c>
      <c r="S244" s="2">
        <v>44387</v>
      </c>
      <c r="T244" t="s">
        <v>65</v>
      </c>
    </row>
    <row r="245" spans="1:20" x14ac:dyDescent="0.25">
      <c r="A245">
        <v>2021</v>
      </c>
      <c r="B245" s="2">
        <v>44348</v>
      </c>
      <c r="C245" s="2">
        <v>44377</v>
      </c>
      <c r="D245" t="s">
        <v>873</v>
      </c>
      <c r="E245" t="s">
        <v>879</v>
      </c>
      <c r="F245" t="s">
        <v>129</v>
      </c>
      <c r="G245" t="s">
        <v>880</v>
      </c>
      <c r="H245" t="s">
        <v>881</v>
      </c>
      <c r="I245" t="s">
        <v>132</v>
      </c>
      <c r="J245" t="s">
        <v>877</v>
      </c>
      <c r="K245">
        <v>0</v>
      </c>
      <c r="L245">
        <v>100</v>
      </c>
      <c r="M245">
        <v>0</v>
      </c>
      <c r="N245">
        <v>0</v>
      </c>
      <c r="O245" t="s">
        <v>54</v>
      </c>
      <c r="P245" t="s">
        <v>878</v>
      </c>
      <c r="Q245" s="3" t="s">
        <v>878</v>
      </c>
      <c r="R245" s="2">
        <v>44418</v>
      </c>
      <c r="S245" s="2">
        <v>44387</v>
      </c>
      <c r="T245" t="s">
        <v>65</v>
      </c>
    </row>
    <row r="246" spans="1:20" x14ac:dyDescent="0.25">
      <c r="A246">
        <v>2021</v>
      </c>
      <c r="B246" s="2">
        <v>44348</v>
      </c>
      <c r="C246" s="2">
        <v>44377</v>
      </c>
      <c r="D246" t="s">
        <v>873</v>
      </c>
      <c r="E246" t="s">
        <v>882</v>
      </c>
      <c r="F246" t="s">
        <v>129</v>
      </c>
      <c r="G246" t="s">
        <v>883</v>
      </c>
      <c r="H246" t="s">
        <v>884</v>
      </c>
      <c r="I246" t="s">
        <v>132</v>
      </c>
      <c r="J246" t="s">
        <v>885</v>
      </c>
      <c r="K246">
        <v>0</v>
      </c>
      <c r="L246">
        <v>100</v>
      </c>
      <c r="M246">
        <v>0</v>
      </c>
      <c r="N246">
        <v>0</v>
      </c>
      <c r="O246" t="s">
        <v>54</v>
      </c>
      <c r="P246" t="s">
        <v>878</v>
      </c>
      <c r="Q246" s="3" t="s">
        <v>878</v>
      </c>
      <c r="R246" s="2">
        <v>44418</v>
      </c>
      <c r="S246" s="2">
        <v>44387</v>
      </c>
      <c r="T246" t="s">
        <v>65</v>
      </c>
    </row>
    <row r="247" spans="1:20" x14ac:dyDescent="0.25">
      <c r="A247">
        <v>2021</v>
      </c>
      <c r="B247" s="2">
        <v>44348</v>
      </c>
      <c r="C247" s="2">
        <v>44377</v>
      </c>
      <c r="D247" t="s">
        <v>873</v>
      </c>
      <c r="E247" t="s">
        <v>886</v>
      </c>
      <c r="F247" t="s">
        <v>129</v>
      </c>
      <c r="G247" t="s">
        <v>887</v>
      </c>
      <c r="H247" t="s">
        <v>888</v>
      </c>
      <c r="I247" t="s">
        <v>132</v>
      </c>
      <c r="J247" t="s">
        <v>889</v>
      </c>
      <c r="K247">
        <v>0</v>
      </c>
      <c r="L247">
        <v>100</v>
      </c>
      <c r="M247">
        <v>0</v>
      </c>
      <c r="N247">
        <v>100</v>
      </c>
      <c r="O247" t="s">
        <v>54</v>
      </c>
      <c r="P247" t="s">
        <v>878</v>
      </c>
      <c r="Q247" s="3" t="s">
        <v>878</v>
      </c>
      <c r="R247" s="2">
        <v>44418</v>
      </c>
      <c r="S247" s="2">
        <v>44387</v>
      </c>
      <c r="T247" t="s">
        <v>65</v>
      </c>
    </row>
    <row r="248" spans="1:20" x14ac:dyDescent="0.25">
      <c r="A248">
        <v>2021</v>
      </c>
      <c r="B248" s="2">
        <v>44348</v>
      </c>
      <c r="C248" s="2">
        <v>44377</v>
      </c>
      <c r="D248" t="s">
        <v>873</v>
      </c>
      <c r="E248" t="s">
        <v>890</v>
      </c>
      <c r="F248" t="s">
        <v>129</v>
      </c>
      <c r="G248" t="s">
        <v>891</v>
      </c>
      <c r="H248" t="s">
        <v>892</v>
      </c>
      <c r="I248" t="s">
        <v>132</v>
      </c>
      <c r="J248" t="s">
        <v>893</v>
      </c>
      <c r="K248">
        <v>0</v>
      </c>
      <c r="L248">
        <v>100</v>
      </c>
      <c r="M248">
        <v>0</v>
      </c>
      <c r="N248">
        <v>100</v>
      </c>
      <c r="O248" t="s">
        <v>54</v>
      </c>
      <c r="P248" t="s">
        <v>878</v>
      </c>
      <c r="Q248" s="3" t="s">
        <v>878</v>
      </c>
      <c r="R248" s="2">
        <v>44418</v>
      </c>
      <c r="S248" s="2">
        <v>44387</v>
      </c>
      <c r="T248" t="s">
        <v>65</v>
      </c>
    </row>
    <row r="249" spans="1:20" x14ac:dyDescent="0.25">
      <c r="A249">
        <v>2021</v>
      </c>
      <c r="B249" s="2">
        <v>44348</v>
      </c>
      <c r="C249" s="2">
        <v>44377</v>
      </c>
      <c r="D249" t="s">
        <v>873</v>
      </c>
      <c r="E249" t="s">
        <v>894</v>
      </c>
      <c r="F249" t="s">
        <v>129</v>
      </c>
      <c r="G249" t="s">
        <v>891</v>
      </c>
      <c r="H249" t="s">
        <v>895</v>
      </c>
      <c r="I249" t="s">
        <v>132</v>
      </c>
      <c r="J249" t="s">
        <v>896</v>
      </c>
      <c r="K249">
        <v>0</v>
      </c>
      <c r="L249">
        <v>100</v>
      </c>
      <c r="M249">
        <v>0</v>
      </c>
      <c r="N249">
        <v>100</v>
      </c>
      <c r="O249" t="s">
        <v>54</v>
      </c>
      <c r="P249" t="s">
        <v>878</v>
      </c>
      <c r="Q249" s="3" t="s">
        <v>878</v>
      </c>
      <c r="R249" s="2">
        <v>44418</v>
      </c>
      <c r="S249" s="2">
        <v>44387</v>
      </c>
      <c r="T249" t="s">
        <v>65</v>
      </c>
    </row>
    <row r="250" spans="1:20" x14ac:dyDescent="0.25">
      <c r="A250">
        <v>2021</v>
      </c>
      <c r="B250" s="2">
        <v>44348</v>
      </c>
      <c r="C250" s="2">
        <v>44377</v>
      </c>
      <c r="D250" t="s">
        <v>873</v>
      </c>
      <c r="E250" t="s">
        <v>897</v>
      </c>
      <c r="F250" t="s">
        <v>129</v>
      </c>
      <c r="G250" t="s">
        <v>898</v>
      </c>
      <c r="H250" t="s">
        <v>899</v>
      </c>
      <c r="I250" t="s">
        <v>132</v>
      </c>
      <c r="J250" t="s">
        <v>900</v>
      </c>
      <c r="K250">
        <v>0</v>
      </c>
      <c r="L250">
        <v>100</v>
      </c>
      <c r="M250">
        <v>0</v>
      </c>
      <c r="N250">
        <v>100</v>
      </c>
      <c r="O250" t="s">
        <v>54</v>
      </c>
      <c r="P250" t="s">
        <v>878</v>
      </c>
      <c r="Q250" s="3" t="s">
        <v>878</v>
      </c>
      <c r="R250" s="2">
        <v>44418</v>
      </c>
      <c r="S250" s="2">
        <v>44387</v>
      </c>
      <c r="T250" t="s">
        <v>65</v>
      </c>
    </row>
    <row r="251" spans="1:20" x14ac:dyDescent="0.25">
      <c r="A251">
        <v>2021</v>
      </c>
      <c r="B251" s="2">
        <v>44348</v>
      </c>
      <c r="C251" s="2">
        <v>44377</v>
      </c>
      <c r="D251" t="s">
        <v>873</v>
      </c>
      <c r="E251" t="s">
        <v>901</v>
      </c>
      <c r="F251" t="s">
        <v>129</v>
      </c>
      <c r="G251" t="s">
        <v>902</v>
      </c>
      <c r="H251" t="s">
        <v>903</v>
      </c>
      <c r="I251" t="s">
        <v>132</v>
      </c>
      <c r="J251" t="s">
        <v>904</v>
      </c>
      <c r="K251">
        <v>0</v>
      </c>
      <c r="L251">
        <v>100</v>
      </c>
      <c r="M251">
        <v>0</v>
      </c>
      <c r="N251">
        <v>0</v>
      </c>
      <c r="O251" t="s">
        <v>54</v>
      </c>
      <c r="P251" t="s">
        <v>878</v>
      </c>
      <c r="Q251" s="3" t="s">
        <v>878</v>
      </c>
      <c r="R251" s="2">
        <v>44418</v>
      </c>
      <c r="S251" s="2">
        <v>44387</v>
      </c>
      <c r="T251" t="s">
        <v>65</v>
      </c>
    </row>
    <row r="252" spans="1:20" x14ac:dyDescent="0.25">
      <c r="A252">
        <v>2021</v>
      </c>
      <c r="B252" s="2">
        <v>44348</v>
      </c>
      <c r="C252" s="2">
        <v>44377</v>
      </c>
      <c r="D252" t="s">
        <v>873</v>
      </c>
      <c r="E252" t="s">
        <v>905</v>
      </c>
      <c r="F252" t="s">
        <v>129</v>
      </c>
      <c r="G252" t="s">
        <v>906</v>
      </c>
      <c r="H252" t="s">
        <v>907</v>
      </c>
      <c r="I252" t="s">
        <v>132</v>
      </c>
      <c r="J252" t="s">
        <v>908</v>
      </c>
      <c r="K252">
        <v>0</v>
      </c>
      <c r="L252">
        <v>100</v>
      </c>
      <c r="M252">
        <v>0</v>
      </c>
      <c r="N252">
        <v>0</v>
      </c>
      <c r="O252" t="s">
        <v>54</v>
      </c>
      <c r="P252" t="s">
        <v>878</v>
      </c>
      <c r="Q252" s="3" t="s">
        <v>878</v>
      </c>
      <c r="R252" s="2">
        <v>44418</v>
      </c>
      <c r="S252" s="2">
        <v>44387</v>
      </c>
      <c r="T252" t="s">
        <v>65</v>
      </c>
    </row>
    <row r="253" spans="1:20" x14ac:dyDescent="0.25">
      <c r="A253">
        <v>2021</v>
      </c>
      <c r="B253" s="2">
        <v>44348</v>
      </c>
      <c r="C253" s="2">
        <v>44377</v>
      </c>
      <c r="D253" t="s">
        <v>873</v>
      </c>
      <c r="E253" t="s">
        <v>909</v>
      </c>
      <c r="F253" t="s">
        <v>129</v>
      </c>
      <c r="G253" t="s">
        <v>910</v>
      </c>
      <c r="H253" t="s">
        <v>911</v>
      </c>
      <c r="I253" t="s">
        <v>132</v>
      </c>
      <c r="J253" t="s">
        <v>908</v>
      </c>
      <c r="K253">
        <v>0</v>
      </c>
      <c r="L253">
        <v>100</v>
      </c>
      <c r="M253">
        <v>0</v>
      </c>
      <c r="N253">
        <v>0</v>
      </c>
      <c r="O253" t="s">
        <v>54</v>
      </c>
      <c r="P253" t="s">
        <v>878</v>
      </c>
      <c r="Q253" s="3" t="s">
        <v>878</v>
      </c>
      <c r="R253" s="2">
        <v>44418</v>
      </c>
      <c r="S253" s="2">
        <v>44387</v>
      </c>
      <c r="T253" t="s">
        <v>65</v>
      </c>
    </row>
    <row r="254" spans="1:20" x14ac:dyDescent="0.25">
      <c r="A254">
        <v>2021</v>
      </c>
      <c r="B254" s="2">
        <v>44348</v>
      </c>
      <c r="C254" s="2">
        <v>44377</v>
      </c>
      <c r="D254" t="s">
        <v>873</v>
      </c>
      <c r="E254" t="s">
        <v>912</v>
      </c>
      <c r="F254" t="s">
        <v>129</v>
      </c>
      <c r="G254" t="s">
        <v>913</v>
      </c>
      <c r="H254" t="s">
        <v>914</v>
      </c>
      <c r="I254" t="s">
        <v>132</v>
      </c>
      <c r="J254" t="s">
        <v>908</v>
      </c>
      <c r="K254">
        <v>0</v>
      </c>
      <c r="L254">
        <v>100</v>
      </c>
      <c r="M254">
        <v>0</v>
      </c>
      <c r="N254">
        <v>0</v>
      </c>
      <c r="O254" t="s">
        <v>54</v>
      </c>
      <c r="P254" t="s">
        <v>878</v>
      </c>
      <c r="Q254" s="3" t="s">
        <v>878</v>
      </c>
      <c r="R254" s="2">
        <v>44418</v>
      </c>
      <c r="S254" s="2">
        <v>44387</v>
      </c>
      <c r="T254" t="s">
        <v>65</v>
      </c>
    </row>
    <row r="255" spans="1:20" x14ac:dyDescent="0.25">
      <c r="A255">
        <v>2021</v>
      </c>
      <c r="B255" s="2">
        <v>44348</v>
      </c>
      <c r="C255" s="2">
        <v>44377</v>
      </c>
      <c r="D255" t="s">
        <v>873</v>
      </c>
      <c r="E255" t="s">
        <v>915</v>
      </c>
      <c r="F255" t="s">
        <v>129</v>
      </c>
      <c r="G255" t="s">
        <v>916</v>
      </c>
      <c r="H255" t="s">
        <v>917</v>
      </c>
      <c r="I255" t="s">
        <v>132</v>
      </c>
      <c r="J255" t="s">
        <v>908</v>
      </c>
      <c r="K255">
        <v>0</v>
      </c>
      <c r="L255">
        <v>100</v>
      </c>
      <c r="M255">
        <v>0</v>
      </c>
      <c r="N255">
        <v>0</v>
      </c>
      <c r="O255" t="s">
        <v>54</v>
      </c>
      <c r="P255" t="s">
        <v>878</v>
      </c>
      <c r="Q255" s="3" t="s">
        <v>878</v>
      </c>
      <c r="R255" s="2">
        <v>44418</v>
      </c>
      <c r="S255" s="2">
        <v>44387</v>
      </c>
      <c r="T255" t="s">
        <v>65</v>
      </c>
    </row>
    <row r="256" spans="1:20" x14ac:dyDescent="0.25">
      <c r="A256">
        <v>2021</v>
      </c>
      <c r="B256" s="2">
        <v>44348</v>
      </c>
      <c r="C256" s="2">
        <v>44377</v>
      </c>
      <c r="D256" t="s">
        <v>918</v>
      </c>
      <c r="E256" t="s">
        <v>919</v>
      </c>
      <c r="F256" t="s">
        <v>61</v>
      </c>
      <c r="G256" t="s">
        <v>920</v>
      </c>
      <c r="H256" t="s">
        <v>921</v>
      </c>
      <c r="I256" t="s">
        <v>132</v>
      </c>
      <c r="J256" t="s">
        <v>97</v>
      </c>
      <c r="K256">
        <v>0</v>
      </c>
      <c r="L256">
        <v>100</v>
      </c>
      <c r="M256">
        <v>0</v>
      </c>
      <c r="N256" s="34">
        <v>0.1</v>
      </c>
      <c r="O256" t="s">
        <v>54</v>
      </c>
      <c r="P256" t="s">
        <v>922</v>
      </c>
      <c r="Q256" s="3" t="s">
        <v>923</v>
      </c>
      <c r="R256" s="2">
        <v>44418</v>
      </c>
      <c r="S256" s="2">
        <v>44387</v>
      </c>
      <c r="T256" t="s">
        <v>65</v>
      </c>
    </row>
    <row r="257" spans="1:20" x14ac:dyDescent="0.25">
      <c r="A257">
        <v>2021</v>
      </c>
      <c r="B257" s="2">
        <v>44348</v>
      </c>
      <c r="C257" s="2">
        <v>44377</v>
      </c>
      <c r="D257" t="s">
        <v>918</v>
      </c>
      <c r="E257" t="s">
        <v>924</v>
      </c>
      <c r="F257" t="s">
        <v>61</v>
      </c>
      <c r="G257" t="s">
        <v>925</v>
      </c>
      <c r="H257" t="s">
        <v>926</v>
      </c>
      <c r="I257" t="s">
        <v>132</v>
      </c>
      <c r="J257" t="s">
        <v>97</v>
      </c>
      <c r="K257">
        <v>0</v>
      </c>
      <c r="L257">
        <v>100</v>
      </c>
      <c r="M257">
        <v>0</v>
      </c>
      <c r="N257" s="34">
        <v>0.1</v>
      </c>
      <c r="O257" t="s">
        <v>54</v>
      </c>
      <c r="P257" t="s">
        <v>927</v>
      </c>
      <c r="Q257" s="3" t="s">
        <v>923</v>
      </c>
      <c r="R257" s="2">
        <v>44418</v>
      </c>
      <c r="S257" s="2">
        <v>44387</v>
      </c>
      <c r="T257" t="s">
        <v>65</v>
      </c>
    </row>
    <row r="258" spans="1:20" x14ac:dyDescent="0.25">
      <c r="A258">
        <v>2021</v>
      </c>
      <c r="B258" s="2">
        <v>44348</v>
      </c>
      <c r="C258" s="2">
        <v>44377</v>
      </c>
      <c r="D258" t="s">
        <v>918</v>
      </c>
      <c r="E258" t="s">
        <v>928</v>
      </c>
      <c r="F258" t="s">
        <v>61</v>
      </c>
      <c r="G258" t="s">
        <v>929</v>
      </c>
      <c r="H258" t="s">
        <v>930</v>
      </c>
      <c r="I258" t="s">
        <v>132</v>
      </c>
      <c r="J258" t="s">
        <v>97</v>
      </c>
      <c r="K258">
        <v>0</v>
      </c>
      <c r="L258">
        <v>100</v>
      </c>
      <c r="M258">
        <v>0</v>
      </c>
      <c r="N258" s="34">
        <v>0</v>
      </c>
      <c r="O258" t="s">
        <v>54</v>
      </c>
      <c r="P258" t="s">
        <v>931</v>
      </c>
      <c r="Q258" s="3" t="s">
        <v>923</v>
      </c>
      <c r="R258" s="2">
        <v>44418</v>
      </c>
      <c r="S258" s="2">
        <v>44387</v>
      </c>
      <c r="T258" t="s">
        <v>65</v>
      </c>
    </row>
    <row r="259" spans="1:20" x14ac:dyDescent="0.25">
      <c r="A259">
        <v>2021</v>
      </c>
      <c r="B259" s="2">
        <v>44348</v>
      </c>
      <c r="C259" s="2">
        <v>44377</v>
      </c>
      <c r="D259" t="s">
        <v>918</v>
      </c>
      <c r="E259" t="s">
        <v>932</v>
      </c>
      <c r="F259" t="s">
        <v>61</v>
      </c>
      <c r="G259" t="s">
        <v>933</v>
      </c>
      <c r="H259" t="s">
        <v>934</v>
      </c>
      <c r="I259" t="s">
        <v>132</v>
      </c>
      <c r="J259" t="s">
        <v>97</v>
      </c>
      <c r="K259">
        <v>0</v>
      </c>
      <c r="L259">
        <v>100</v>
      </c>
      <c r="M259">
        <v>0</v>
      </c>
      <c r="N259" s="34">
        <v>0</v>
      </c>
      <c r="O259" t="s">
        <v>54</v>
      </c>
      <c r="P259" t="s">
        <v>935</v>
      </c>
      <c r="Q259" s="3" t="s">
        <v>923</v>
      </c>
      <c r="R259" s="2">
        <v>44418</v>
      </c>
      <c r="S259" s="2">
        <v>44387</v>
      </c>
      <c r="T259" t="s">
        <v>65</v>
      </c>
    </row>
    <row r="260" spans="1:20" x14ac:dyDescent="0.25">
      <c r="A260">
        <v>2021</v>
      </c>
      <c r="B260" s="2">
        <v>44348</v>
      </c>
      <c r="C260" s="2">
        <v>44377</v>
      </c>
      <c r="D260" t="s">
        <v>918</v>
      </c>
      <c r="E260" t="s">
        <v>936</v>
      </c>
      <c r="F260" t="s">
        <v>61</v>
      </c>
      <c r="G260" t="s">
        <v>937</v>
      </c>
      <c r="H260" t="s">
        <v>937</v>
      </c>
      <c r="I260" t="s">
        <v>132</v>
      </c>
      <c r="J260" t="s">
        <v>97</v>
      </c>
      <c r="K260">
        <v>0</v>
      </c>
      <c r="L260">
        <v>100</v>
      </c>
      <c r="M260">
        <v>0</v>
      </c>
      <c r="N260" s="34">
        <v>0</v>
      </c>
      <c r="O260" t="s">
        <v>54</v>
      </c>
      <c r="P260" t="s">
        <v>938</v>
      </c>
      <c r="Q260" s="3" t="s">
        <v>923</v>
      </c>
      <c r="R260" s="2">
        <v>44418</v>
      </c>
      <c r="S260" s="2">
        <v>44387</v>
      </c>
      <c r="T260" t="s">
        <v>65</v>
      </c>
    </row>
    <row r="261" spans="1:20" x14ac:dyDescent="0.25">
      <c r="A261">
        <v>2021</v>
      </c>
      <c r="B261" s="2">
        <v>44348</v>
      </c>
      <c r="C261" s="2">
        <v>44377</v>
      </c>
      <c r="D261" t="s">
        <v>918</v>
      </c>
      <c r="E261" t="s">
        <v>939</v>
      </c>
      <c r="F261" t="s">
        <v>61</v>
      </c>
      <c r="G261" t="s">
        <v>940</v>
      </c>
      <c r="H261" t="s">
        <v>941</v>
      </c>
      <c r="I261" t="s">
        <v>132</v>
      </c>
      <c r="J261" t="s">
        <v>97</v>
      </c>
      <c r="K261">
        <v>0</v>
      </c>
      <c r="L261">
        <v>100</v>
      </c>
      <c r="M261">
        <v>0</v>
      </c>
      <c r="N261" s="34">
        <v>0.02</v>
      </c>
      <c r="O261" t="s">
        <v>54</v>
      </c>
      <c r="P261" t="s">
        <v>942</v>
      </c>
      <c r="Q261" s="3" t="s">
        <v>923</v>
      </c>
      <c r="R261" s="2">
        <v>44418</v>
      </c>
      <c r="S261" s="2">
        <v>44387</v>
      </c>
      <c r="T261" t="s">
        <v>65</v>
      </c>
    </row>
    <row r="262" spans="1:20" x14ac:dyDescent="0.25">
      <c r="A262">
        <v>2021</v>
      </c>
      <c r="B262" s="2">
        <v>44348</v>
      </c>
      <c r="C262" s="2">
        <v>44377</v>
      </c>
      <c r="D262" t="s">
        <v>918</v>
      </c>
      <c r="E262" t="s">
        <v>943</v>
      </c>
      <c r="F262" t="s">
        <v>61</v>
      </c>
      <c r="G262" t="s">
        <v>944</v>
      </c>
      <c r="H262" t="s">
        <v>945</v>
      </c>
      <c r="I262" t="s">
        <v>132</v>
      </c>
      <c r="J262" t="s">
        <v>97</v>
      </c>
      <c r="K262">
        <v>0</v>
      </c>
      <c r="L262">
        <v>100</v>
      </c>
      <c r="M262">
        <v>0</v>
      </c>
      <c r="N262" s="34">
        <v>0.02</v>
      </c>
      <c r="O262" t="s">
        <v>54</v>
      </c>
      <c r="P262" t="s">
        <v>946</v>
      </c>
      <c r="Q262" s="3" t="s">
        <v>923</v>
      </c>
      <c r="R262" s="2">
        <v>44418</v>
      </c>
      <c r="S262" s="2">
        <v>44387</v>
      </c>
      <c r="T262" t="s">
        <v>65</v>
      </c>
    </row>
    <row r="263" spans="1:20" x14ac:dyDescent="0.25">
      <c r="A263">
        <v>2021</v>
      </c>
      <c r="B263" s="2">
        <v>44348</v>
      </c>
      <c r="C263" s="2">
        <v>44377</v>
      </c>
      <c r="D263" t="s">
        <v>918</v>
      </c>
      <c r="E263" t="s">
        <v>947</v>
      </c>
      <c r="F263" t="s">
        <v>61</v>
      </c>
      <c r="G263" t="s">
        <v>948</v>
      </c>
      <c r="H263" t="s">
        <v>949</v>
      </c>
      <c r="I263" t="s">
        <v>132</v>
      </c>
      <c r="J263" t="s">
        <v>97</v>
      </c>
      <c r="K263">
        <v>0</v>
      </c>
      <c r="L263">
        <v>100</v>
      </c>
      <c r="M263">
        <v>0</v>
      </c>
      <c r="N263" s="34">
        <v>1</v>
      </c>
      <c r="O263" t="s">
        <v>54</v>
      </c>
      <c r="P263" t="s">
        <v>950</v>
      </c>
      <c r="Q263" s="3" t="s">
        <v>923</v>
      </c>
      <c r="R263" s="2">
        <v>44418</v>
      </c>
      <c r="S263" s="2">
        <v>44387</v>
      </c>
      <c r="T263" t="s">
        <v>65</v>
      </c>
    </row>
    <row r="264" spans="1:20" x14ac:dyDescent="0.25">
      <c r="A264">
        <v>2021</v>
      </c>
      <c r="B264" s="2">
        <v>44348</v>
      </c>
      <c r="C264" s="2">
        <v>44377</v>
      </c>
      <c r="D264" t="s">
        <v>918</v>
      </c>
      <c r="E264" t="s">
        <v>951</v>
      </c>
      <c r="F264" t="s">
        <v>61</v>
      </c>
      <c r="G264" t="s">
        <v>952</v>
      </c>
      <c r="H264" t="s">
        <v>953</v>
      </c>
      <c r="I264" t="s">
        <v>132</v>
      </c>
      <c r="J264" t="s">
        <v>97</v>
      </c>
      <c r="K264">
        <v>0</v>
      </c>
      <c r="L264">
        <v>100</v>
      </c>
      <c r="M264">
        <v>0</v>
      </c>
      <c r="N264" s="34">
        <v>0.6</v>
      </c>
      <c r="O264" t="s">
        <v>54</v>
      </c>
      <c r="P264" t="s">
        <v>954</v>
      </c>
      <c r="Q264" s="3" t="s">
        <v>923</v>
      </c>
      <c r="R264" s="2">
        <v>44418</v>
      </c>
      <c r="S264" s="2">
        <v>44387</v>
      </c>
      <c r="T264" t="s">
        <v>65</v>
      </c>
    </row>
    <row r="265" spans="1:20" x14ac:dyDescent="0.25">
      <c r="A265">
        <v>2021</v>
      </c>
      <c r="B265" s="2">
        <v>44348</v>
      </c>
      <c r="C265" s="2">
        <v>44377</v>
      </c>
      <c r="D265" t="s">
        <v>918</v>
      </c>
      <c r="E265" t="s">
        <v>955</v>
      </c>
      <c r="F265" t="s">
        <v>61</v>
      </c>
      <c r="G265" t="s">
        <v>956</v>
      </c>
      <c r="H265" t="s">
        <v>957</v>
      </c>
      <c r="I265" t="s">
        <v>132</v>
      </c>
      <c r="J265" t="s">
        <v>97</v>
      </c>
      <c r="K265">
        <v>0</v>
      </c>
      <c r="L265">
        <v>100</v>
      </c>
      <c r="M265">
        <v>0</v>
      </c>
      <c r="N265" s="34">
        <v>0.01</v>
      </c>
      <c r="O265" t="s">
        <v>54</v>
      </c>
      <c r="P265" t="s">
        <v>958</v>
      </c>
      <c r="Q265" s="3" t="s">
        <v>923</v>
      </c>
      <c r="R265" s="2">
        <v>44418</v>
      </c>
      <c r="S265" s="2">
        <v>44387</v>
      </c>
      <c r="T265" t="s">
        <v>65</v>
      </c>
    </row>
    <row r="266" spans="1:20" x14ac:dyDescent="0.25">
      <c r="A266">
        <v>2021</v>
      </c>
      <c r="B266" s="2">
        <v>44348</v>
      </c>
      <c r="C266" s="2">
        <v>44377</v>
      </c>
      <c r="D266" t="s">
        <v>918</v>
      </c>
      <c r="E266" t="s">
        <v>959</v>
      </c>
      <c r="F266" t="s">
        <v>61</v>
      </c>
      <c r="G266" t="s">
        <v>960</v>
      </c>
      <c r="H266" t="s">
        <v>961</v>
      </c>
      <c r="I266" t="s">
        <v>132</v>
      </c>
      <c r="J266" t="s">
        <v>97</v>
      </c>
      <c r="K266">
        <v>0</v>
      </c>
      <c r="L266">
        <v>100</v>
      </c>
      <c r="M266">
        <v>0</v>
      </c>
      <c r="N266" s="34">
        <v>0</v>
      </c>
      <c r="O266" t="s">
        <v>54</v>
      </c>
      <c r="P266" t="s">
        <v>962</v>
      </c>
      <c r="Q266" s="3" t="s">
        <v>923</v>
      </c>
      <c r="R266" s="2">
        <v>44418</v>
      </c>
      <c r="S266" s="2">
        <v>44387</v>
      </c>
      <c r="T266" t="s">
        <v>65</v>
      </c>
    </row>
    <row r="267" spans="1:20" x14ac:dyDescent="0.25">
      <c r="A267">
        <v>2021</v>
      </c>
      <c r="B267" s="2">
        <v>44348</v>
      </c>
      <c r="C267" s="2">
        <v>44377</v>
      </c>
      <c r="D267" t="s">
        <v>918</v>
      </c>
      <c r="E267" t="s">
        <v>963</v>
      </c>
      <c r="F267" t="s">
        <v>61</v>
      </c>
      <c r="G267" t="s">
        <v>964</v>
      </c>
      <c r="H267" t="s">
        <v>965</v>
      </c>
      <c r="I267" t="s">
        <v>132</v>
      </c>
      <c r="J267" t="s">
        <v>97</v>
      </c>
      <c r="K267">
        <v>0</v>
      </c>
      <c r="L267">
        <v>100</v>
      </c>
      <c r="M267">
        <v>0</v>
      </c>
      <c r="N267" s="34">
        <v>0</v>
      </c>
      <c r="O267" t="s">
        <v>54</v>
      </c>
      <c r="P267" t="s">
        <v>966</v>
      </c>
      <c r="Q267" s="3" t="s">
        <v>923</v>
      </c>
      <c r="R267" s="2">
        <v>44418</v>
      </c>
      <c r="S267" s="2">
        <v>44387</v>
      </c>
      <c r="T267" t="s">
        <v>65</v>
      </c>
    </row>
    <row r="268" spans="1:20" x14ac:dyDescent="0.25">
      <c r="A268">
        <v>2021</v>
      </c>
      <c r="B268" s="2">
        <v>44348</v>
      </c>
      <c r="C268" s="2">
        <v>44377</v>
      </c>
      <c r="D268" t="s">
        <v>918</v>
      </c>
      <c r="E268" t="s">
        <v>967</v>
      </c>
      <c r="F268" t="s">
        <v>61</v>
      </c>
      <c r="G268" t="s">
        <v>968</v>
      </c>
      <c r="H268" t="s">
        <v>969</v>
      </c>
      <c r="I268" t="s">
        <v>132</v>
      </c>
      <c r="J268" t="s">
        <v>97</v>
      </c>
      <c r="K268">
        <v>0</v>
      </c>
      <c r="L268">
        <v>100</v>
      </c>
      <c r="M268">
        <v>0</v>
      </c>
      <c r="N268" s="35">
        <v>0.3</v>
      </c>
      <c r="O268" t="s">
        <v>54</v>
      </c>
      <c r="P268" t="s">
        <v>970</v>
      </c>
      <c r="Q268" s="3" t="s">
        <v>923</v>
      </c>
      <c r="R268" s="2">
        <v>44418</v>
      </c>
      <c r="S268" s="2">
        <v>44387</v>
      </c>
      <c r="T268" t="s">
        <v>65</v>
      </c>
    </row>
    <row r="269" spans="1:20" x14ac:dyDescent="0.25">
      <c r="A269">
        <v>2021</v>
      </c>
      <c r="B269" s="2">
        <v>44348</v>
      </c>
      <c r="C269" s="2">
        <v>44377</v>
      </c>
      <c r="D269" t="s">
        <v>918</v>
      </c>
      <c r="E269" t="s">
        <v>971</v>
      </c>
      <c r="F269" t="s">
        <v>61</v>
      </c>
      <c r="G269" t="s">
        <v>972</v>
      </c>
      <c r="H269" t="s">
        <v>973</v>
      </c>
      <c r="I269" t="s">
        <v>132</v>
      </c>
      <c r="J269" t="s">
        <v>97</v>
      </c>
      <c r="K269">
        <v>0</v>
      </c>
      <c r="L269">
        <v>100</v>
      </c>
      <c r="M269">
        <v>0</v>
      </c>
      <c r="N269" s="34">
        <v>0.06</v>
      </c>
      <c r="O269" t="s">
        <v>54</v>
      </c>
      <c r="P269" t="s">
        <v>974</v>
      </c>
      <c r="Q269" s="3" t="s">
        <v>923</v>
      </c>
      <c r="R269" s="2">
        <v>44418</v>
      </c>
      <c r="S269" s="2">
        <v>44387</v>
      </c>
      <c r="T269" t="s">
        <v>65</v>
      </c>
    </row>
    <row r="270" spans="1:20" x14ac:dyDescent="0.25">
      <c r="A270">
        <v>2021</v>
      </c>
      <c r="B270" s="2">
        <v>44348</v>
      </c>
      <c r="C270" s="2">
        <v>44377</v>
      </c>
      <c r="D270" t="s">
        <v>918</v>
      </c>
      <c r="E270" t="s">
        <v>975</v>
      </c>
      <c r="F270" t="s">
        <v>61</v>
      </c>
      <c r="G270" t="s">
        <v>976</v>
      </c>
      <c r="H270" t="s">
        <v>977</v>
      </c>
      <c r="I270" t="s">
        <v>132</v>
      </c>
      <c r="J270" t="s">
        <v>97</v>
      </c>
      <c r="K270">
        <v>0</v>
      </c>
      <c r="L270">
        <v>100</v>
      </c>
      <c r="M270">
        <v>0</v>
      </c>
      <c r="N270" s="34">
        <v>0</v>
      </c>
      <c r="O270" t="s">
        <v>54</v>
      </c>
      <c r="P270" t="s">
        <v>966</v>
      </c>
      <c r="Q270" s="3" t="s">
        <v>923</v>
      </c>
      <c r="R270" s="2">
        <v>44418</v>
      </c>
      <c r="S270" s="2">
        <v>44387</v>
      </c>
      <c r="T270" t="s">
        <v>65</v>
      </c>
    </row>
    <row r="271" spans="1:20" x14ac:dyDescent="0.25">
      <c r="A271">
        <v>2021</v>
      </c>
      <c r="B271" s="2">
        <v>44348</v>
      </c>
      <c r="C271" s="2">
        <v>44377</v>
      </c>
      <c r="D271" t="s">
        <v>918</v>
      </c>
      <c r="E271" t="s">
        <v>978</v>
      </c>
      <c r="F271" t="s">
        <v>61</v>
      </c>
      <c r="G271" t="s">
        <v>979</v>
      </c>
      <c r="H271" t="s">
        <v>980</v>
      </c>
      <c r="I271" t="s">
        <v>132</v>
      </c>
      <c r="J271" t="s">
        <v>97</v>
      </c>
      <c r="K271">
        <v>0</v>
      </c>
      <c r="L271">
        <v>100</v>
      </c>
      <c r="M271">
        <v>0</v>
      </c>
      <c r="N271">
        <v>0</v>
      </c>
      <c r="O271" t="s">
        <v>54</v>
      </c>
      <c r="P271" t="s">
        <v>147</v>
      </c>
      <c r="Q271" s="3" t="s">
        <v>923</v>
      </c>
      <c r="R271" s="2">
        <v>44418</v>
      </c>
      <c r="S271" s="2">
        <v>44387</v>
      </c>
      <c r="T271" t="s">
        <v>65</v>
      </c>
    </row>
    <row r="272" spans="1:20" x14ac:dyDescent="0.25">
      <c r="A272">
        <v>2021</v>
      </c>
      <c r="B272" s="2">
        <v>44348</v>
      </c>
      <c r="C272" s="2">
        <v>44377</v>
      </c>
      <c r="D272" t="s">
        <v>918</v>
      </c>
      <c r="E272" t="s">
        <v>981</v>
      </c>
      <c r="F272" t="s">
        <v>61</v>
      </c>
      <c r="G272" t="s">
        <v>982</v>
      </c>
      <c r="H272" t="s">
        <v>983</v>
      </c>
      <c r="I272" t="s">
        <v>132</v>
      </c>
      <c r="J272" t="s">
        <v>97</v>
      </c>
      <c r="K272">
        <v>0</v>
      </c>
      <c r="L272">
        <v>100</v>
      </c>
      <c r="M272">
        <v>0</v>
      </c>
      <c r="N272">
        <v>0</v>
      </c>
      <c r="O272" t="s">
        <v>54</v>
      </c>
      <c r="P272" t="s">
        <v>147</v>
      </c>
      <c r="Q272" s="3" t="s">
        <v>923</v>
      </c>
      <c r="R272" s="2">
        <v>44418</v>
      </c>
      <c r="S272" s="2">
        <v>44387</v>
      </c>
      <c r="T272" t="s">
        <v>65</v>
      </c>
    </row>
    <row r="273" spans="1:20" x14ac:dyDescent="0.25">
      <c r="A273">
        <v>2021</v>
      </c>
      <c r="B273" s="2">
        <v>44348</v>
      </c>
      <c r="C273" s="2">
        <v>44377</v>
      </c>
      <c r="D273" t="s">
        <v>984</v>
      </c>
      <c r="E273" t="s">
        <v>985</v>
      </c>
      <c r="F273" t="s">
        <v>986</v>
      </c>
      <c r="G273" t="s">
        <v>987</v>
      </c>
      <c r="H273" t="s">
        <v>988</v>
      </c>
      <c r="I273" t="s">
        <v>132</v>
      </c>
      <c r="J273" t="s">
        <v>989</v>
      </c>
      <c r="K273">
        <v>0</v>
      </c>
      <c r="L273">
        <v>100</v>
      </c>
      <c r="M273">
        <v>0</v>
      </c>
      <c r="N273" s="36">
        <v>0</v>
      </c>
      <c r="O273" t="s">
        <v>54</v>
      </c>
      <c r="P273" t="s">
        <v>990</v>
      </c>
      <c r="Q273" s="3" t="s">
        <v>991</v>
      </c>
      <c r="R273" s="2">
        <v>44418</v>
      </c>
      <c r="S273" s="2">
        <v>44387</v>
      </c>
      <c r="T273" t="s">
        <v>65</v>
      </c>
    </row>
    <row r="274" spans="1:20" x14ac:dyDescent="0.25">
      <c r="A274">
        <v>2021</v>
      </c>
      <c r="B274" s="2">
        <v>44348</v>
      </c>
      <c r="C274" s="2">
        <v>44377</v>
      </c>
      <c r="D274" t="s">
        <v>992</v>
      </c>
      <c r="E274" t="s">
        <v>993</v>
      </c>
      <c r="F274" t="s">
        <v>986</v>
      </c>
      <c r="G274" t="s">
        <v>994</v>
      </c>
      <c r="H274" t="s">
        <v>995</v>
      </c>
      <c r="I274" t="s">
        <v>132</v>
      </c>
      <c r="J274" t="s">
        <v>62</v>
      </c>
      <c r="K274">
        <v>0</v>
      </c>
      <c r="L274">
        <v>100</v>
      </c>
      <c r="M274">
        <v>0</v>
      </c>
      <c r="N274" s="36">
        <v>0</v>
      </c>
      <c r="O274" t="s">
        <v>54</v>
      </c>
      <c r="P274" t="s">
        <v>996</v>
      </c>
      <c r="Q274" s="3" t="s">
        <v>991</v>
      </c>
      <c r="R274" s="2">
        <v>44418</v>
      </c>
      <c r="S274" s="2">
        <v>44387</v>
      </c>
      <c r="T274" t="s">
        <v>65</v>
      </c>
    </row>
    <row r="275" spans="1:20" x14ac:dyDescent="0.25">
      <c r="A275">
        <v>2021</v>
      </c>
      <c r="B275" s="2">
        <v>44348</v>
      </c>
      <c r="C275" s="2">
        <v>44377</v>
      </c>
      <c r="D275" t="s">
        <v>997</v>
      </c>
      <c r="E275" t="s">
        <v>998</v>
      </c>
      <c r="F275" t="s">
        <v>129</v>
      </c>
      <c r="G275" t="s">
        <v>999</v>
      </c>
      <c r="H275" t="s">
        <v>1000</v>
      </c>
      <c r="I275" t="s">
        <v>132</v>
      </c>
      <c r="J275" t="s">
        <v>1001</v>
      </c>
      <c r="K275">
        <v>0</v>
      </c>
      <c r="L275">
        <v>100</v>
      </c>
      <c r="M275">
        <v>0</v>
      </c>
      <c r="N275" s="36">
        <v>0</v>
      </c>
      <c r="O275" t="s">
        <v>54</v>
      </c>
      <c r="P275" t="s">
        <v>1002</v>
      </c>
      <c r="Q275" s="3" t="s">
        <v>991</v>
      </c>
      <c r="R275" s="2">
        <v>44418</v>
      </c>
      <c r="S275" s="2">
        <v>44387</v>
      </c>
      <c r="T275" t="s">
        <v>65</v>
      </c>
    </row>
    <row r="276" spans="1:20" x14ac:dyDescent="0.25">
      <c r="A276">
        <v>2021</v>
      </c>
      <c r="B276" s="2">
        <v>44348</v>
      </c>
      <c r="C276" s="2">
        <v>44377</v>
      </c>
      <c r="D276" t="s">
        <v>1003</v>
      </c>
      <c r="E276" t="s">
        <v>1004</v>
      </c>
      <c r="F276" t="s">
        <v>986</v>
      </c>
      <c r="G276" t="s">
        <v>1005</v>
      </c>
      <c r="H276" t="s">
        <v>1006</v>
      </c>
      <c r="I276" t="s">
        <v>132</v>
      </c>
      <c r="J276" t="s">
        <v>1007</v>
      </c>
      <c r="K276">
        <v>0</v>
      </c>
      <c r="L276">
        <v>100</v>
      </c>
      <c r="M276">
        <v>0</v>
      </c>
      <c r="N276" s="37">
        <v>0</v>
      </c>
      <c r="O276" t="s">
        <v>54</v>
      </c>
      <c r="P276" t="s">
        <v>1002</v>
      </c>
      <c r="Q276" s="3" t="s">
        <v>991</v>
      </c>
      <c r="R276" s="2">
        <v>44418</v>
      </c>
      <c r="S276" s="2">
        <v>44387</v>
      </c>
      <c r="T276" t="s">
        <v>65</v>
      </c>
    </row>
    <row r="277" spans="1:20" x14ac:dyDescent="0.25">
      <c r="A277">
        <v>2021</v>
      </c>
      <c r="B277" s="2">
        <v>44348</v>
      </c>
      <c r="C277" s="2">
        <v>44377</v>
      </c>
      <c r="D277" t="s">
        <v>1008</v>
      </c>
      <c r="E277" t="s">
        <v>1009</v>
      </c>
      <c r="F277" t="s">
        <v>986</v>
      </c>
      <c r="G277" t="s">
        <v>1010</v>
      </c>
      <c r="H277" t="s">
        <v>1011</v>
      </c>
      <c r="I277" t="s">
        <v>132</v>
      </c>
      <c r="J277" t="s">
        <v>1007</v>
      </c>
      <c r="K277">
        <v>0</v>
      </c>
      <c r="L277">
        <v>100</v>
      </c>
      <c r="M277">
        <v>0</v>
      </c>
      <c r="N277" s="37">
        <v>0</v>
      </c>
      <c r="O277" t="s">
        <v>54</v>
      </c>
      <c r="P277" t="s">
        <v>1012</v>
      </c>
      <c r="Q277" s="3" t="s">
        <v>991</v>
      </c>
      <c r="R277" s="2">
        <v>44418</v>
      </c>
      <c r="S277" s="2">
        <v>44387</v>
      </c>
      <c r="T277" t="s">
        <v>65</v>
      </c>
    </row>
    <row r="278" spans="1:20" x14ac:dyDescent="0.25">
      <c r="A278">
        <v>2021</v>
      </c>
      <c r="B278" s="2">
        <v>44348</v>
      </c>
      <c r="C278" s="2">
        <v>44377</v>
      </c>
      <c r="D278" t="s">
        <v>1013</v>
      </c>
      <c r="E278" t="s">
        <v>1009</v>
      </c>
      <c r="F278" t="s">
        <v>986</v>
      </c>
      <c r="G278" t="s">
        <v>1014</v>
      </c>
      <c r="H278" t="s">
        <v>1011</v>
      </c>
      <c r="I278" t="s">
        <v>132</v>
      </c>
      <c r="J278" t="s">
        <v>1015</v>
      </c>
      <c r="K278">
        <v>0</v>
      </c>
      <c r="L278">
        <v>100</v>
      </c>
      <c r="M278">
        <v>0</v>
      </c>
      <c r="N278" s="37">
        <v>0</v>
      </c>
      <c r="O278" t="s">
        <v>54</v>
      </c>
      <c r="P278" t="s">
        <v>1016</v>
      </c>
      <c r="Q278" s="3" t="s">
        <v>991</v>
      </c>
      <c r="R278" s="2">
        <v>44418</v>
      </c>
      <c r="S278" s="2">
        <v>44387</v>
      </c>
      <c r="T278" t="s">
        <v>65</v>
      </c>
    </row>
    <row r="279" spans="1:20" x14ac:dyDescent="0.25">
      <c r="A279">
        <v>2021</v>
      </c>
      <c r="B279" s="2">
        <v>44348</v>
      </c>
      <c r="C279" s="2">
        <v>44377</v>
      </c>
      <c r="D279" t="s">
        <v>1017</v>
      </c>
      <c r="E279" t="s">
        <v>1009</v>
      </c>
      <c r="F279" t="s">
        <v>986</v>
      </c>
      <c r="G279" t="s">
        <v>1018</v>
      </c>
      <c r="H279" t="s">
        <v>1011</v>
      </c>
      <c r="I279" t="s">
        <v>132</v>
      </c>
      <c r="J279" t="s">
        <v>1015</v>
      </c>
      <c r="K279">
        <v>0</v>
      </c>
      <c r="L279">
        <v>100</v>
      </c>
      <c r="M279">
        <v>0</v>
      </c>
      <c r="N279" s="37">
        <v>0</v>
      </c>
      <c r="O279" t="s">
        <v>54</v>
      </c>
      <c r="P279" t="s">
        <v>1019</v>
      </c>
      <c r="Q279" s="3" t="s">
        <v>991</v>
      </c>
      <c r="R279" s="2">
        <v>44418</v>
      </c>
      <c r="S279" s="2">
        <v>44387</v>
      </c>
      <c r="T279" t="s">
        <v>65</v>
      </c>
    </row>
    <row r="280" spans="1:20" x14ac:dyDescent="0.25">
      <c r="A280">
        <v>2021</v>
      </c>
      <c r="B280" s="2">
        <v>44348</v>
      </c>
      <c r="C280" s="2">
        <v>44377</v>
      </c>
      <c r="D280" t="s">
        <v>1020</v>
      </c>
      <c r="E280" t="s">
        <v>1009</v>
      </c>
      <c r="F280" t="s">
        <v>986</v>
      </c>
      <c r="G280" t="s">
        <v>1021</v>
      </c>
      <c r="H280" t="s">
        <v>1011</v>
      </c>
      <c r="I280" t="s">
        <v>132</v>
      </c>
      <c r="J280" t="s">
        <v>1007</v>
      </c>
      <c r="K280">
        <v>0</v>
      </c>
      <c r="L280">
        <v>100</v>
      </c>
      <c r="M280">
        <v>0</v>
      </c>
      <c r="N280" s="37">
        <v>0</v>
      </c>
      <c r="O280" t="s">
        <v>54</v>
      </c>
      <c r="P280" t="s">
        <v>1019</v>
      </c>
      <c r="Q280" s="3" t="s">
        <v>991</v>
      </c>
      <c r="R280" s="2">
        <v>44418</v>
      </c>
      <c r="S280" s="2">
        <v>44387</v>
      </c>
      <c r="T280" t="s">
        <v>65</v>
      </c>
    </row>
    <row r="281" spans="1:20" x14ac:dyDescent="0.25">
      <c r="A281">
        <v>2021</v>
      </c>
      <c r="B281" s="2">
        <v>44348</v>
      </c>
      <c r="C281" s="2">
        <v>44377</v>
      </c>
      <c r="D281" t="s">
        <v>1022</v>
      </c>
      <c r="E281" t="s">
        <v>1009</v>
      </c>
      <c r="F281" t="s">
        <v>986</v>
      </c>
      <c r="G281" t="s">
        <v>1023</v>
      </c>
      <c r="H281" t="s">
        <v>1011</v>
      </c>
      <c r="I281" t="s">
        <v>132</v>
      </c>
      <c r="J281" t="s">
        <v>1015</v>
      </c>
      <c r="K281">
        <v>0</v>
      </c>
      <c r="L281">
        <v>100</v>
      </c>
      <c r="M281">
        <v>0</v>
      </c>
      <c r="N281" s="37">
        <v>0</v>
      </c>
      <c r="O281" t="s">
        <v>54</v>
      </c>
      <c r="P281" t="s">
        <v>1012</v>
      </c>
      <c r="Q281" s="3" t="s">
        <v>991</v>
      </c>
      <c r="R281" s="2">
        <v>44418</v>
      </c>
      <c r="S281" s="2">
        <v>44387</v>
      </c>
      <c r="T281" t="s">
        <v>65</v>
      </c>
    </row>
    <row r="282" spans="1:20" x14ac:dyDescent="0.25">
      <c r="A282">
        <v>2021</v>
      </c>
      <c r="B282" s="2">
        <v>44348</v>
      </c>
      <c r="C282" s="2">
        <v>44377</v>
      </c>
      <c r="D282" t="s">
        <v>1024</v>
      </c>
      <c r="E282" t="s">
        <v>1025</v>
      </c>
      <c r="F282" t="s">
        <v>986</v>
      </c>
      <c r="G282" t="s">
        <v>1026</v>
      </c>
      <c r="H282" t="s">
        <v>1027</v>
      </c>
      <c r="I282" t="s">
        <v>132</v>
      </c>
      <c r="J282" t="s">
        <v>1015</v>
      </c>
      <c r="K282">
        <v>0</v>
      </c>
      <c r="L282">
        <v>100</v>
      </c>
      <c r="M282">
        <v>0</v>
      </c>
      <c r="N282" s="37">
        <v>0</v>
      </c>
      <c r="O282" t="s">
        <v>54</v>
      </c>
      <c r="P282" t="s">
        <v>1028</v>
      </c>
      <c r="Q282" s="3" t="s">
        <v>991</v>
      </c>
      <c r="R282" s="2">
        <v>44418</v>
      </c>
      <c r="S282" s="2">
        <v>44387</v>
      </c>
      <c r="T282" t="s">
        <v>65</v>
      </c>
    </row>
    <row r="283" spans="1:20" x14ac:dyDescent="0.25">
      <c r="A283">
        <v>2021</v>
      </c>
      <c r="B283" s="2">
        <v>44348</v>
      </c>
      <c r="C283" s="2">
        <v>44377</v>
      </c>
      <c r="D283" t="s">
        <v>1029</v>
      </c>
      <c r="E283" t="s">
        <v>1030</v>
      </c>
      <c r="F283" t="s">
        <v>986</v>
      </c>
      <c r="G283" t="s">
        <v>1031</v>
      </c>
      <c r="H283" t="s">
        <v>1032</v>
      </c>
      <c r="I283" t="s">
        <v>132</v>
      </c>
      <c r="J283" t="s">
        <v>1007</v>
      </c>
      <c r="K283">
        <v>0</v>
      </c>
      <c r="L283">
        <v>100</v>
      </c>
      <c r="M283">
        <v>0</v>
      </c>
      <c r="N283" s="38">
        <v>0.1</v>
      </c>
      <c r="O283" t="s">
        <v>54</v>
      </c>
      <c r="P283" t="s">
        <v>990</v>
      </c>
      <c r="Q283" s="3" t="s">
        <v>991</v>
      </c>
      <c r="R283" s="2">
        <v>44418</v>
      </c>
      <c r="S283" s="2">
        <v>44387</v>
      </c>
      <c r="T283" t="s">
        <v>65</v>
      </c>
    </row>
    <row r="284" spans="1:20" x14ac:dyDescent="0.25">
      <c r="A284">
        <v>2021</v>
      </c>
      <c r="B284" s="2">
        <v>44348</v>
      </c>
      <c r="C284" s="2">
        <v>44377</v>
      </c>
      <c r="D284" t="s">
        <v>1033</v>
      </c>
      <c r="E284" t="s">
        <v>1034</v>
      </c>
      <c r="F284" t="s">
        <v>986</v>
      </c>
      <c r="G284" t="s">
        <v>1035</v>
      </c>
      <c r="H284" t="s">
        <v>1036</v>
      </c>
      <c r="I284" t="s">
        <v>132</v>
      </c>
      <c r="J284" t="s">
        <v>1007</v>
      </c>
      <c r="K284">
        <v>0</v>
      </c>
      <c r="L284">
        <v>100</v>
      </c>
      <c r="M284">
        <v>0</v>
      </c>
      <c r="N284" s="38">
        <f t="shared" ref="N284:N285" si="0">N283</f>
        <v>0.1</v>
      </c>
      <c r="O284" t="s">
        <v>54</v>
      </c>
      <c r="P284" t="s">
        <v>990</v>
      </c>
      <c r="Q284" s="3" t="s">
        <v>991</v>
      </c>
      <c r="R284" s="2">
        <v>44418</v>
      </c>
      <c r="S284" s="2">
        <v>44387</v>
      </c>
      <c r="T284" t="s">
        <v>65</v>
      </c>
    </row>
    <row r="285" spans="1:20" x14ac:dyDescent="0.25">
      <c r="A285">
        <v>2021</v>
      </c>
      <c r="B285" s="2">
        <v>44348</v>
      </c>
      <c r="C285" s="2">
        <v>44377</v>
      </c>
      <c r="D285" t="s">
        <v>1037</v>
      </c>
      <c r="E285" t="s">
        <v>1034</v>
      </c>
      <c r="F285" t="s">
        <v>986</v>
      </c>
      <c r="G285" t="s">
        <v>1035</v>
      </c>
      <c r="H285" t="s">
        <v>1036</v>
      </c>
      <c r="I285" t="s">
        <v>132</v>
      </c>
      <c r="J285" t="s">
        <v>1007</v>
      </c>
      <c r="K285">
        <v>0</v>
      </c>
      <c r="L285">
        <v>100</v>
      </c>
      <c r="M285">
        <v>0</v>
      </c>
      <c r="N285" s="34">
        <f t="shared" si="0"/>
        <v>0.1</v>
      </c>
      <c r="O285" t="s">
        <v>54</v>
      </c>
      <c r="P285" t="s">
        <v>1038</v>
      </c>
      <c r="Q285" s="3" t="s">
        <v>991</v>
      </c>
      <c r="R285" s="2">
        <v>44418</v>
      </c>
      <c r="S285" s="2">
        <v>44387</v>
      </c>
      <c r="T285" t="s">
        <v>65</v>
      </c>
    </row>
    <row r="286" spans="1:20" x14ac:dyDescent="0.25">
      <c r="A286">
        <v>2021</v>
      </c>
      <c r="B286" s="2">
        <v>44348</v>
      </c>
      <c r="C286" s="2">
        <v>44377</v>
      </c>
      <c r="D286" t="s">
        <v>1039</v>
      </c>
      <c r="E286" t="s">
        <v>1040</v>
      </c>
      <c r="F286" t="s">
        <v>986</v>
      </c>
      <c r="G286" t="s">
        <v>1041</v>
      </c>
      <c r="H286" t="s">
        <v>1042</v>
      </c>
      <c r="I286" t="s">
        <v>132</v>
      </c>
      <c r="J286" t="s">
        <v>1015</v>
      </c>
      <c r="K286">
        <v>0</v>
      </c>
      <c r="L286">
        <v>100</v>
      </c>
      <c r="M286">
        <v>0</v>
      </c>
      <c r="N286" s="39">
        <v>0.2</v>
      </c>
      <c r="O286" t="s">
        <v>54</v>
      </c>
      <c r="P286" t="s">
        <v>1043</v>
      </c>
      <c r="Q286" s="3" t="s">
        <v>991</v>
      </c>
      <c r="R286" s="2">
        <v>44418</v>
      </c>
      <c r="S286" s="2">
        <v>44387</v>
      </c>
      <c r="T286" t="s">
        <v>65</v>
      </c>
    </row>
    <row r="287" spans="1:20" x14ac:dyDescent="0.25">
      <c r="A287">
        <v>2021</v>
      </c>
      <c r="B287" s="2">
        <v>44348</v>
      </c>
      <c r="C287" s="2">
        <v>44377</v>
      </c>
      <c r="D287" t="s">
        <v>1044</v>
      </c>
      <c r="E287" t="s">
        <v>1040</v>
      </c>
      <c r="F287" t="s">
        <v>986</v>
      </c>
      <c r="G287" t="s">
        <v>1041</v>
      </c>
      <c r="H287" t="s">
        <v>1042</v>
      </c>
      <c r="I287" t="s">
        <v>132</v>
      </c>
      <c r="J287" t="s">
        <v>1007</v>
      </c>
      <c r="K287">
        <v>0</v>
      </c>
      <c r="L287">
        <v>100</v>
      </c>
      <c r="M287">
        <v>0</v>
      </c>
      <c r="N287" s="40">
        <f>(5/5)*100</f>
        <v>100</v>
      </c>
      <c r="O287" t="s">
        <v>54</v>
      </c>
      <c r="P287" t="s">
        <v>1045</v>
      </c>
      <c r="Q287" s="3" t="s">
        <v>991</v>
      </c>
      <c r="R287" s="2">
        <v>44418</v>
      </c>
      <c r="S287" s="2">
        <v>44387</v>
      </c>
      <c r="T287" t="s">
        <v>65</v>
      </c>
    </row>
    <row r="288" spans="1:20" x14ac:dyDescent="0.25">
      <c r="A288">
        <v>2021</v>
      </c>
      <c r="B288" s="2">
        <v>44348</v>
      </c>
      <c r="C288" s="2">
        <v>44377</v>
      </c>
      <c r="D288" t="s">
        <v>1046</v>
      </c>
      <c r="E288" t="s">
        <v>1047</v>
      </c>
      <c r="F288" t="s">
        <v>986</v>
      </c>
      <c r="G288" t="s">
        <v>1048</v>
      </c>
      <c r="H288" t="s">
        <v>1049</v>
      </c>
      <c r="I288" t="s">
        <v>132</v>
      </c>
      <c r="J288" t="s">
        <v>1007</v>
      </c>
      <c r="K288">
        <v>0.09</v>
      </c>
      <c r="L288">
        <v>100</v>
      </c>
      <c r="M288">
        <v>0</v>
      </c>
      <c r="N288" s="40">
        <f>(1/1)*100</f>
        <v>100</v>
      </c>
      <c r="O288" t="s">
        <v>54</v>
      </c>
      <c r="P288" t="s">
        <v>1050</v>
      </c>
      <c r="Q288" s="3" t="s">
        <v>991</v>
      </c>
      <c r="R288" s="2">
        <v>44418</v>
      </c>
      <c r="S288" s="2">
        <v>44387</v>
      </c>
      <c r="T288" t="s">
        <v>65</v>
      </c>
    </row>
    <row r="289" spans="1:20" x14ac:dyDescent="0.25">
      <c r="A289">
        <v>2021</v>
      </c>
      <c r="B289" s="2">
        <v>44348</v>
      </c>
      <c r="C289" s="2">
        <v>44377</v>
      </c>
      <c r="D289" t="s">
        <v>1051</v>
      </c>
      <c r="E289" t="s">
        <v>1052</v>
      </c>
      <c r="F289" t="s">
        <v>129</v>
      </c>
      <c r="G289" t="s">
        <v>1053</v>
      </c>
      <c r="H289" t="s">
        <v>1054</v>
      </c>
      <c r="I289" t="s">
        <v>132</v>
      </c>
      <c r="J289" t="s">
        <v>1055</v>
      </c>
      <c r="K289">
        <v>0</v>
      </c>
      <c r="L289">
        <v>100</v>
      </c>
      <c r="M289">
        <v>0</v>
      </c>
      <c r="N289" s="41">
        <v>32.299999999999997</v>
      </c>
      <c r="O289" t="s">
        <v>54</v>
      </c>
      <c r="P289" t="s">
        <v>1056</v>
      </c>
      <c r="Q289" s="3" t="s">
        <v>1057</v>
      </c>
      <c r="R289" s="2">
        <v>44418</v>
      </c>
      <c r="S289" s="2">
        <v>44387</v>
      </c>
      <c r="T289" t="s">
        <v>65</v>
      </c>
    </row>
    <row r="290" spans="1:20" x14ac:dyDescent="0.25">
      <c r="A290">
        <v>2021</v>
      </c>
      <c r="B290" s="2">
        <v>44348</v>
      </c>
      <c r="C290" s="2">
        <v>44377</v>
      </c>
      <c r="D290" t="s">
        <v>1051</v>
      </c>
      <c r="E290" t="s">
        <v>1058</v>
      </c>
      <c r="F290" t="s">
        <v>1059</v>
      </c>
      <c r="G290" t="s">
        <v>1060</v>
      </c>
      <c r="H290" t="s">
        <v>1061</v>
      </c>
      <c r="I290" t="s">
        <v>132</v>
      </c>
      <c r="J290" t="s">
        <v>1055</v>
      </c>
      <c r="K290">
        <v>0</v>
      </c>
      <c r="L290">
        <v>100</v>
      </c>
      <c r="M290">
        <v>0</v>
      </c>
      <c r="N290" s="41">
        <v>33.03</v>
      </c>
      <c r="O290" t="s">
        <v>54</v>
      </c>
      <c r="P290" t="s">
        <v>1056</v>
      </c>
      <c r="Q290" s="3" t="s">
        <v>1057</v>
      </c>
      <c r="R290" s="2">
        <v>44418</v>
      </c>
      <c r="S290" s="2">
        <v>44387</v>
      </c>
      <c r="T290" t="s">
        <v>65</v>
      </c>
    </row>
    <row r="291" spans="1:20" x14ac:dyDescent="0.25">
      <c r="A291">
        <v>2021</v>
      </c>
      <c r="B291" s="2">
        <v>44348</v>
      </c>
      <c r="C291" s="2">
        <v>44377</v>
      </c>
      <c r="D291" t="s">
        <v>1051</v>
      </c>
      <c r="E291" t="s">
        <v>1052</v>
      </c>
      <c r="F291" t="s">
        <v>1059</v>
      </c>
      <c r="G291" t="s">
        <v>1062</v>
      </c>
      <c r="H291" t="s">
        <v>1063</v>
      </c>
      <c r="I291" t="s">
        <v>132</v>
      </c>
      <c r="J291" t="s">
        <v>1055</v>
      </c>
      <c r="K291">
        <v>0</v>
      </c>
      <c r="L291">
        <v>100</v>
      </c>
      <c r="M291">
        <v>0</v>
      </c>
      <c r="N291" s="41">
        <v>0</v>
      </c>
      <c r="O291" t="s">
        <v>54</v>
      </c>
      <c r="P291" t="s">
        <v>1056</v>
      </c>
      <c r="Q291" s="3" t="s">
        <v>1057</v>
      </c>
      <c r="R291" s="2">
        <v>44418</v>
      </c>
      <c r="S291" s="2">
        <v>44387</v>
      </c>
      <c r="T291" t="s">
        <v>65</v>
      </c>
    </row>
    <row r="292" spans="1:20" x14ac:dyDescent="0.25">
      <c r="A292">
        <v>2021</v>
      </c>
      <c r="B292" s="2">
        <v>44348</v>
      </c>
      <c r="C292" s="2">
        <v>44377</v>
      </c>
      <c r="D292" t="s">
        <v>1051</v>
      </c>
      <c r="E292" t="s">
        <v>1052</v>
      </c>
      <c r="F292" t="s">
        <v>1059</v>
      </c>
      <c r="G292" t="s">
        <v>1064</v>
      </c>
      <c r="H292" t="s">
        <v>1063</v>
      </c>
      <c r="I292" t="s">
        <v>132</v>
      </c>
      <c r="J292" t="s">
        <v>1055</v>
      </c>
      <c r="K292">
        <v>0</v>
      </c>
      <c r="L292">
        <v>100</v>
      </c>
      <c r="M292">
        <v>0</v>
      </c>
      <c r="N292" s="41">
        <v>6.79</v>
      </c>
      <c r="O292" t="s">
        <v>54</v>
      </c>
      <c r="P292" t="s">
        <v>1056</v>
      </c>
      <c r="Q292" s="3" t="s">
        <v>1057</v>
      </c>
      <c r="R292" s="2">
        <v>44418</v>
      </c>
      <c r="S292" s="2">
        <v>44387</v>
      </c>
      <c r="T292" t="s">
        <v>65</v>
      </c>
    </row>
    <row r="293" spans="1:20" x14ac:dyDescent="0.25">
      <c r="A293">
        <v>2021</v>
      </c>
      <c r="B293" s="2">
        <v>44348</v>
      </c>
      <c r="C293" s="2">
        <v>44377</v>
      </c>
      <c r="D293" t="s">
        <v>1051</v>
      </c>
      <c r="E293" t="s">
        <v>1065</v>
      </c>
      <c r="F293" t="s">
        <v>1059</v>
      </c>
      <c r="G293" t="s">
        <v>1066</v>
      </c>
      <c r="H293" t="s">
        <v>1061</v>
      </c>
      <c r="I293" t="s">
        <v>132</v>
      </c>
      <c r="J293" t="s">
        <v>1055</v>
      </c>
      <c r="K293">
        <v>0</v>
      </c>
      <c r="L293">
        <v>100</v>
      </c>
      <c r="M293">
        <v>0</v>
      </c>
      <c r="N293">
        <v>12.06</v>
      </c>
      <c r="O293" t="s">
        <v>54</v>
      </c>
      <c r="P293" t="s">
        <v>1056</v>
      </c>
      <c r="Q293" s="3" t="s">
        <v>1057</v>
      </c>
      <c r="R293" s="2">
        <v>44418</v>
      </c>
      <c r="S293" s="2">
        <v>44387</v>
      </c>
      <c r="T293" t="s">
        <v>65</v>
      </c>
    </row>
    <row r="294" spans="1:20" x14ac:dyDescent="0.25">
      <c r="A294">
        <v>2021</v>
      </c>
      <c r="B294" s="2">
        <v>44348</v>
      </c>
      <c r="C294" s="2">
        <v>44377</v>
      </c>
      <c r="D294" t="s">
        <v>1067</v>
      </c>
      <c r="E294" t="s">
        <v>1068</v>
      </c>
      <c r="F294" t="s">
        <v>129</v>
      </c>
      <c r="G294" t="s">
        <v>1069</v>
      </c>
      <c r="H294" t="s">
        <v>1070</v>
      </c>
      <c r="I294" t="s">
        <v>132</v>
      </c>
      <c r="J294" t="s">
        <v>161</v>
      </c>
      <c r="K294">
        <v>0</v>
      </c>
      <c r="L294">
        <v>100</v>
      </c>
      <c r="M294">
        <v>0</v>
      </c>
      <c r="N294" s="42">
        <v>0</v>
      </c>
      <c r="O294" t="s">
        <v>54</v>
      </c>
      <c r="P294" t="s">
        <v>1071</v>
      </c>
      <c r="Q294" s="3" t="s">
        <v>1072</v>
      </c>
      <c r="R294" s="2">
        <v>44418</v>
      </c>
      <c r="S294" s="2">
        <v>44387</v>
      </c>
      <c r="T294" t="s">
        <v>65</v>
      </c>
    </row>
    <row r="295" spans="1:20" x14ac:dyDescent="0.25">
      <c r="A295">
        <v>2021</v>
      </c>
      <c r="B295" s="2">
        <v>44348</v>
      </c>
      <c r="C295" s="2">
        <v>44377</v>
      </c>
      <c r="D295" t="s">
        <v>1067</v>
      </c>
      <c r="E295" t="s">
        <v>1073</v>
      </c>
      <c r="F295" t="s">
        <v>129</v>
      </c>
      <c r="G295" t="s">
        <v>1074</v>
      </c>
      <c r="H295" t="s">
        <v>1070</v>
      </c>
      <c r="I295" t="s">
        <v>132</v>
      </c>
      <c r="J295" t="s">
        <v>161</v>
      </c>
      <c r="K295">
        <v>0</v>
      </c>
      <c r="L295">
        <v>100</v>
      </c>
      <c r="M295">
        <v>0</v>
      </c>
      <c r="N295" s="42">
        <v>0</v>
      </c>
      <c r="O295" t="s">
        <v>54</v>
      </c>
      <c r="P295" t="s">
        <v>1075</v>
      </c>
      <c r="Q295" s="3" t="s">
        <v>1072</v>
      </c>
      <c r="R295" s="2">
        <v>44418</v>
      </c>
      <c r="S295" s="2">
        <v>44387</v>
      </c>
      <c r="T295" t="s">
        <v>65</v>
      </c>
    </row>
    <row r="296" spans="1:20" x14ac:dyDescent="0.25">
      <c r="A296">
        <v>2021</v>
      </c>
      <c r="B296" s="2">
        <v>44348</v>
      </c>
      <c r="C296" s="2">
        <v>44377</v>
      </c>
      <c r="D296" t="s">
        <v>1067</v>
      </c>
      <c r="E296" t="s">
        <v>1076</v>
      </c>
      <c r="F296" t="s">
        <v>129</v>
      </c>
      <c r="G296" t="s">
        <v>1077</v>
      </c>
      <c r="H296" t="s">
        <v>1078</v>
      </c>
      <c r="I296" t="s">
        <v>132</v>
      </c>
      <c r="J296" t="s">
        <v>161</v>
      </c>
      <c r="K296">
        <v>0</v>
      </c>
      <c r="L296">
        <v>100</v>
      </c>
      <c r="M296">
        <v>0</v>
      </c>
      <c r="N296" s="42">
        <v>0</v>
      </c>
      <c r="O296" t="s">
        <v>54</v>
      </c>
      <c r="P296" t="s">
        <v>1079</v>
      </c>
      <c r="Q296" s="3" t="s">
        <v>1072</v>
      </c>
      <c r="R296" s="2">
        <v>44418</v>
      </c>
      <c r="S296" s="2">
        <v>44387</v>
      </c>
      <c r="T296" t="s">
        <v>65</v>
      </c>
    </row>
    <row r="297" spans="1:20" x14ac:dyDescent="0.25">
      <c r="A297">
        <v>2021</v>
      </c>
      <c r="B297" s="2">
        <v>44348</v>
      </c>
      <c r="C297" s="2">
        <v>44377</v>
      </c>
      <c r="D297" t="s">
        <v>1067</v>
      </c>
      <c r="E297" t="s">
        <v>1080</v>
      </c>
      <c r="F297" t="s">
        <v>129</v>
      </c>
      <c r="G297" t="s">
        <v>1081</v>
      </c>
      <c r="H297" t="s">
        <v>1082</v>
      </c>
      <c r="I297" t="s">
        <v>132</v>
      </c>
      <c r="J297" t="s">
        <v>161</v>
      </c>
      <c r="K297">
        <v>0</v>
      </c>
      <c r="L297">
        <v>100</v>
      </c>
      <c r="M297">
        <v>0</v>
      </c>
      <c r="N297" s="43">
        <v>0</v>
      </c>
      <c r="O297" t="s">
        <v>54</v>
      </c>
      <c r="P297" t="s">
        <v>1083</v>
      </c>
      <c r="Q297" s="3" t="s">
        <v>1072</v>
      </c>
      <c r="R297" s="2">
        <v>44418</v>
      </c>
      <c r="S297" s="2">
        <v>44387</v>
      </c>
      <c r="T297" t="s">
        <v>65</v>
      </c>
    </row>
    <row r="298" spans="1:20" x14ac:dyDescent="0.25">
      <c r="A298">
        <v>2021</v>
      </c>
      <c r="B298" s="2">
        <v>44348</v>
      </c>
      <c r="C298" s="2">
        <v>44377</v>
      </c>
      <c r="D298" t="s">
        <v>1067</v>
      </c>
      <c r="E298" t="s">
        <v>1084</v>
      </c>
      <c r="F298" t="s">
        <v>129</v>
      </c>
      <c r="G298" t="s">
        <v>1085</v>
      </c>
      <c r="H298" t="s">
        <v>1086</v>
      </c>
      <c r="I298" t="s">
        <v>132</v>
      </c>
      <c r="J298" t="s">
        <v>97</v>
      </c>
      <c r="K298">
        <v>0</v>
      </c>
      <c r="L298">
        <v>100</v>
      </c>
      <c r="M298">
        <v>0</v>
      </c>
      <c r="N298" s="43">
        <v>19</v>
      </c>
      <c r="O298" t="s">
        <v>54</v>
      </c>
      <c r="P298" t="s">
        <v>1087</v>
      </c>
      <c r="Q298" s="3" t="s">
        <v>1072</v>
      </c>
      <c r="R298" s="2">
        <v>44418</v>
      </c>
      <c r="S298" s="2">
        <v>44387</v>
      </c>
      <c r="T298" t="s">
        <v>65</v>
      </c>
    </row>
    <row r="299" spans="1:20" x14ac:dyDescent="0.25">
      <c r="A299">
        <v>2021</v>
      </c>
      <c r="B299" s="2">
        <v>44348</v>
      </c>
      <c r="C299" s="2">
        <v>44377</v>
      </c>
      <c r="D299" t="s">
        <v>1067</v>
      </c>
      <c r="E299" t="s">
        <v>1088</v>
      </c>
      <c r="F299" t="s">
        <v>129</v>
      </c>
      <c r="G299" t="s">
        <v>1089</v>
      </c>
      <c r="H299" t="s">
        <v>1090</v>
      </c>
      <c r="I299" t="s">
        <v>132</v>
      </c>
      <c r="J299" t="s">
        <v>97</v>
      </c>
      <c r="K299">
        <v>0</v>
      </c>
      <c r="L299">
        <v>100</v>
      </c>
      <c r="M299">
        <v>0</v>
      </c>
      <c r="N299" s="43">
        <f>(14/12)*100</f>
        <v>116.66666666666667</v>
      </c>
      <c r="O299" t="s">
        <v>54</v>
      </c>
      <c r="P299" t="s">
        <v>1091</v>
      </c>
      <c r="Q299" s="3" t="s">
        <v>1072</v>
      </c>
      <c r="R299" s="2">
        <v>44418</v>
      </c>
      <c r="S299" s="2">
        <v>44387</v>
      </c>
      <c r="T299" t="s">
        <v>65</v>
      </c>
    </row>
    <row r="300" spans="1:20" x14ac:dyDescent="0.25">
      <c r="A300">
        <v>2021</v>
      </c>
      <c r="B300" s="2">
        <v>44348</v>
      </c>
      <c r="C300" s="2">
        <v>44377</v>
      </c>
      <c r="D300" t="s">
        <v>1067</v>
      </c>
      <c r="E300" t="s">
        <v>1092</v>
      </c>
      <c r="F300" t="s">
        <v>129</v>
      </c>
      <c r="G300" t="s">
        <v>1093</v>
      </c>
      <c r="H300" t="s">
        <v>1094</v>
      </c>
      <c r="I300" t="s">
        <v>132</v>
      </c>
      <c r="J300" t="s">
        <v>97</v>
      </c>
      <c r="K300">
        <v>0</v>
      </c>
      <c r="L300">
        <v>100</v>
      </c>
      <c r="M300">
        <v>0</v>
      </c>
      <c r="N300" s="44">
        <f>(11/10)*100</f>
        <v>110.00000000000001</v>
      </c>
      <c r="O300" t="s">
        <v>54</v>
      </c>
      <c r="P300" t="s">
        <v>1095</v>
      </c>
      <c r="Q300" s="3" t="s">
        <v>1072</v>
      </c>
      <c r="R300" s="2">
        <v>44418</v>
      </c>
      <c r="S300" s="2">
        <v>44387</v>
      </c>
      <c r="T300" t="s">
        <v>65</v>
      </c>
    </row>
    <row r="301" spans="1:20" x14ac:dyDescent="0.25">
      <c r="A301">
        <v>2021</v>
      </c>
      <c r="B301" s="2">
        <v>44348</v>
      </c>
      <c r="C301" s="2">
        <v>44377</v>
      </c>
      <c r="D301" t="s">
        <v>1067</v>
      </c>
      <c r="E301" t="s">
        <v>1096</v>
      </c>
      <c r="F301" t="s">
        <v>129</v>
      </c>
      <c r="G301" t="s">
        <v>1097</v>
      </c>
      <c r="H301" t="s">
        <v>1098</v>
      </c>
      <c r="I301" t="s">
        <v>132</v>
      </c>
      <c r="J301" t="s">
        <v>97</v>
      </c>
      <c r="K301">
        <v>0</v>
      </c>
      <c r="L301">
        <v>100</v>
      </c>
      <c r="M301">
        <v>0</v>
      </c>
      <c r="N301" s="45">
        <f>(0/5)*100</f>
        <v>0</v>
      </c>
      <c r="O301" t="s">
        <v>54</v>
      </c>
      <c r="P301" t="s">
        <v>1099</v>
      </c>
      <c r="Q301" s="3" t="s">
        <v>1072</v>
      </c>
      <c r="R301" s="2">
        <v>44418</v>
      </c>
      <c r="S301" s="2">
        <v>44387</v>
      </c>
      <c r="T301" t="s">
        <v>65</v>
      </c>
    </row>
    <row r="302" spans="1:20" x14ac:dyDescent="0.25">
      <c r="A302">
        <v>2021</v>
      </c>
      <c r="B302" s="2">
        <v>44348</v>
      </c>
      <c r="C302" s="2">
        <v>44377</v>
      </c>
      <c r="D302" t="s">
        <v>1067</v>
      </c>
      <c r="E302" t="s">
        <v>1096</v>
      </c>
      <c r="F302" t="s">
        <v>129</v>
      </c>
      <c r="G302" t="s">
        <v>1100</v>
      </c>
      <c r="H302" t="s">
        <v>1098</v>
      </c>
      <c r="I302" t="s">
        <v>132</v>
      </c>
      <c r="J302" t="s">
        <v>97</v>
      </c>
      <c r="K302">
        <v>0</v>
      </c>
      <c r="L302">
        <v>100</v>
      </c>
      <c r="M302">
        <v>0</v>
      </c>
      <c r="N302" s="45">
        <f>(0/10)*100</f>
        <v>0</v>
      </c>
      <c r="O302" t="s">
        <v>54</v>
      </c>
      <c r="P302" t="s">
        <v>1101</v>
      </c>
      <c r="Q302" s="3" t="s">
        <v>1072</v>
      </c>
      <c r="R302" s="2">
        <v>44418</v>
      </c>
      <c r="S302" s="2">
        <v>44387</v>
      </c>
      <c r="T302" t="s">
        <v>65</v>
      </c>
    </row>
    <row r="303" spans="1:20" x14ac:dyDescent="0.25">
      <c r="A303">
        <v>2021</v>
      </c>
      <c r="B303" s="2">
        <v>44348</v>
      </c>
      <c r="C303" s="2">
        <v>44377</v>
      </c>
      <c r="D303" t="s">
        <v>1067</v>
      </c>
      <c r="E303" t="s">
        <v>1102</v>
      </c>
      <c r="F303" t="s">
        <v>129</v>
      </c>
      <c r="G303" t="s">
        <v>1103</v>
      </c>
      <c r="H303" t="s">
        <v>1104</v>
      </c>
      <c r="I303" t="s">
        <v>132</v>
      </c>
      <c r="J303" t="s">
        <v>97</v>
      </c>
      <c r="K303">
        <v>0</v>
      </c>
      <c r="L303">
        <v>100</v>
      </c>
      <c r="M303">
        <v>0</v>
      </c>
      <c r="N303" s="45">
        <v>0</v>
      </c>
      <c r="O303" t="s">
        <v>54</v>
      </c>
      <c r="P303" t="s">
        <v>1105</v>
      </c>
      <c r="Q303" s="3" t="s">
        <v>1072</v>
      </c>
      <c r="R303" s="2">
        <v>44418</v>
      </c>
      <c r="S303" s="2">
        <v>44387</v>
      </c>
      <c r="T303" t="s">
        <v>65</v>
      </c>
    </row>
    <row r="304" spans="1:20" x14ac:dyDescent="0.25">
      <c r="A304">
        <v>2021</v>
      </c>
      <c r="B304" s="2">
        <v>44348</v>
      </c>
      <c r="C304" s="2">
        <v>44377</v>
      </c>
      <c r="D304" t="s">
        <v>1067</v>
      </c>
      <c r="E304" t="s">
        <v>1106</v>
      </c>
      <c r="F304" t="s">
        <v>129</v>
      </c>
      <c r="G304" t="s">
        <v>1107</v>
      </c>
      <c r="H304" t="s">
        <v>1108</v>
      </c>
      <c r="I304" t="s">
        <v>132</v>
      </c>
      <c r="J304" t="s">
        <v>97</v>
      </c>
      <c r="K304">
        <v>0</v>
      </c>
      <c r="L304">
        <v>100</v>
      </c>
      <c r="M304">
        <v>0</v>
      </c>
      <c r="N304" s="45">
        <v>0</v>
      </c>
      <c r="O304" t="s">
        <v>54</v>
      </c>
      <c r="P304" t="s">
        <v>1109</v>
      </c>
      <c r="Q304" s="3" t="s">
        <v>1072</v>
      </c>
      <c r="R304" s="2">
        <v>44418</v>
      </c>
      <c r="S304" s="2">
        <v>44387</v>
      </c>
      <c r="T304" t="s">
        <v>65</v>
      </c>
    </row>
    <row r="305" spans="1:20" x14ac:dyDescent="0.25">
      <c r="A305">
        <v>2021</v>
      </c>
      <c r="B305" s="2">
        <v>44348</v>
      </c>
      <c r="C305" s="2">
        <v>44377</v>
      </c>
      <c r="D305" t="s">
        <v>1067</v>
      </c>
      <c r="E305" t="s">
        <v>1110</v>
      </c>
      <c r="F305" t="s">
        <v>129</v>
      </c>
      <c r="G305" t="s">
        <v>1111</v>
      </c>
      <c r="H305" t="s">
        <v>1112</v>
      </c>
      <c r="I305" t="s">
        <v>132</v>
      </c>
      <c r="J305" t="s">
        <v>161</v>
      </c>
      <c r="K305">
        <v>0</v>
      </c>
      <c r="L305">
        <v>100</v>
      </c>
      <c r="M305">
        <v>0</v>
      </c>
      <c r="N305" s="45">
        <v>0</v>
      </c>
      <c r="O305" t="s">
        <v>54</v>
      </c>
      <c r="P305" t="s">
        <v>1113</v>
      </c>
      <c r="Q305" s="3" t="s">
        <v>1072</v>
      </c>
      <c r="R305" s="2">
        <v>44418</v>
      </c>
      <c r="S305" s="2">
        <v>44387</v>
      </c>
      <c r="T305" t="s">
        <v>65</v>
      </c>
    </row>
    <row r="306" spans="1:20" x14ac:dyDescent="0.25">
      <c r="A306">
        <v>2021</v>
      </c>
      <c r="B306" s="2">
        <v>44348</v>
      </c>
      <c r="C306" s="2">
        <v>44377</v>
      </c>
      <c r="D306" t="s">
        <v>1067</v>
      </c>
      <c r="E306" t="s">
        <v>1114</v>
      </c>
      <c r="F306" t="s">
        <v>129</v>
      </c>
      <c r="G306" t="s">
        <v>1115</v>
      </c>
      <c r="H306" t="s">
        <v>1116</v>
      </c>
      <c r="I306" t="s">
        <v>132</v>
      </c>
      <c r="J306" t="s">
        <v>161</v>
      </c>
      <c r="K306">
        <v>0</v>
      </c>
      <c r="L306">
        <v>100</v>
      </c>
      <c r="M306">
        <v>0</v>
      </c>
      <c r="N306" s="45">
        <v>0</v>
      </c>
      <c r="O306" t="s">
        <v>54</v>
      </c>
      <c r="P306" t="s">
        <v>1117</v>
      </c>
      <c r="Q306" s="3" t="s">
        <v>1072</v>
      </c>
      <c r="R306" s="2">
        <v>44418</v>
      </c>
      <c r="S306" s="2">
        <v>44387</v>
      </c>
      <c r="T306" t="s">
        <v>65</v>
      </c>
    </row>
    <row r="307" spans="1:20" x14ac:dyDescent="0.25">
      <c r="A307">
        <v>2021</v>
      </c>
      <c r="B307" s="2">
        <v>44348</v>
      </c>
      <c r="C307" s="2">
        <v>44377</v>
      </c>
      <c r="D307" t="s">
        <v>1067</v>
      </c>
      <c r="E307" t="s">
        <v>1118</v>
      </c>
      <c r="F307" t="s">
        <v>129</v>
      </c>
      <c r="G307" t="s">
        <v>1119</v>
      </c>
      <c r="H307" t="s">
        <v>1120</v>
      </c>
      <c r="I307" t="s">
        <v>132</v>
      </c>
      <c r="J307" t="s">
        <v>161</v>
      </c>
      <c r="K307">
        <v>0</v>
      </c>
      <c r="L307">
        <v>100</v>
      </c>
      <c r="M307">
        <v>0</v>
      </c>
      <c r="N307" s="45">
        <v>0</v>
      </c>
      <c r="O307" t="s">
        <v>54</v>
      </c>
      <c r="P307" t="s">
        <v>1121</v>
      </c>
      <c r="Q307" s="3" t="s">
        <v>1072</v>
      </c>
      <c r="R307" s="2">
        <v>44418</v>
      </c>
      <c r="S307" s="2">
        <v>44387</v>
      </c>
      <c r="T307" t="s">
        <v>65</v>
      </c>
    </row>
    <row r="308" spans="1:20" x14ac:dyDescent="0.25">
      <c r="A308">
        <v>2021</v>
      </c>
      <c r="B308" s="2">
        <v>44348</v>
      </c>
      <c r="C308" s="2">
        <v>44377</v>
      </c>
      <c r="D308" t="s">
        <v>1067</v>
      </c>
      <c r="E308" t="s">
        <v>1122</v>
      </c>
      <c r="F308" t="s">
        <v>129</v>
      </c>
      <c r="G308" t="s">
        <v>1123</v>
      </c>
      <c r="H308" t="s">
        <v>1124</v>
      </c>
      <c r="I308" t="s">
        <v>132</v>
      </c>
      <c r="J308" t="s">
        <v>161</v>
      </c>
      <c r="K308">
        <v>0</v>
      </c>
      <c r="L308">
        <v>100</v>
      </c>
      <c r="M308">
        <v>0</v>
      </c>
      <c r="N308" s="45">
        <v>0</v>
      </c>
      <c r="O308" t="s">
        <v>54</v>
      </c>
      <c r="P308" t="s">
        <v>1125</v>
      </c>
      <c r="Q308" s="3" t="s">
        <v>1072</v>
      </c>
      <c r="R308" s="2">
        <v>44418</v>
      </c>
      <c r="S308" s="2">
        <v>44387</v>
      </c>
      <c r="T308" t="s">
        <v>65</v>
      </c>
    </row>
    <row r="309" spans="1:20" x14ac:dyDescent="0.25">
      <c r="A309">
        <v>2021</v>
      </c>
      <c r="B309" s="2">
        <v>44348</v>
      </c>
      <c r="C309" s="2">
        <v>44377</v>
      </c>
      <c r="D309" t="s">
        <v>1067</v>
      </c>
      <c r="E309" t="s">
        <v>1126</v>
      </c>
      <c r="F309" t="s">
        <v>129</v>
      </c>
      <c r="G309" t="s">
        <v>1127</v>
      </c>
      <c r="H309" t="s">
        <v>1128</v>
      </c>
      <c r="I309" t="s">
        <v>132</v>
      </c>
      <c r="J309" t="s">
        <v>161</v>
      </c>
      <c r="K309">
        <v>0</v>
      </c>
      <c r="L309">
        <v>100</v>
      </c>
      <c r="M309">
        <v>0</v>
      </c>
      <c r="N309" s="45">
        <v>0</v>
      </c>
      <c r="O309" t="s">
        <v>54</v>
      </c>
      <c r="P309" t="s">
        <v>1079</v>
      </c>
      <c r="Q309" s="3" t="s">
        <v>1072</v>
      </c>
      <c r="R309" s="2">
        <v>44418</v>
      </c>
      <c r="S309" s="2">
        <v>44387</v>
      </c>
      <c r="T309" t="s">
        <v>65</v>
      </c>
    </row>
    <row r="310" spans="1:20" x14ac:dyDescent="0.25">
      <c r="A310">
        <v>2021</v>
      </c>
      <c r="B310" s="2">
        <v>44348</v>
      </c>
      <c r="C310" s="2">
        <v>44377</v>
      </c>
      <c r="D310" t="s">
        <v>1067</v>
      </c>
      <c r="E310" t="s">
        <v>1129</v>
      </c>
      <c r="F310" t="s">
        <v>129</v>
      </c>
      <c r="G310" t="s">
        <v>1130</v>
      </c>
      <c r="H310" t="s">
        <v>1131</v>
      </c>
      <c r="I310" t="s">
        <v>132</v>
      </c>
      <c r="J310" t="s">
        <v>161</v>
      </c>
      <c r="K310">
        <v>0</v>
      </c>
      <c r="L310">
        <v>100</v>
      </c>
      <c r="M310">
        <v>0</v>
      </c>
      <c r="N310" s="45">
        <v>0</v>
      </c>
      <c r="O310" t="s">
        <v>54</v>
      </c>
      <c r="P310" t="s">
        <v>1132</v>
      </c>
      <c r="Q310" s="3" t="s">
        <v>1072</v>
      </c>
      <c r="R310" s="2">
        <v>44418</v>
      </c>
      <c r="S310" s="2">
        <v>44387</v>
      </c>
      <c r="T310" t="s">
        <v>65</v>
      </c>
    </row>
    <row r="311" spans="1:20" x14ac:dyDescent="0.25">
      <c r="A311">
        <v>2021</v>
      </c>
      <c r="B311" s="2">
        <v>44348</v>
      </c>
      <c r="C311" s="2">
        <v>44377</v>
      </c>
      <c r="D311" t="s">
        <v>1067</v>
      </c>
      <c r="E311" t="s">
        <v>1133</v>
      </c>
      <c r="F311" t="s">
        <v>129</v>
      </c>
      <c r="G311" t="s">
        <v>1134</v>
      </c>
      <c r="H311" t="s">
        <v>1135</v>
      </c>
      <c r="I311" t="s">
        <v>132</v>
      </c>
      <c r="J311" t="s">
        <v>161</v>
      </c>
      <c r="K311">
        <v>0</v>
      </c>
      <c r="L311">
        <v>100</v>
      </c>
      <c r="M311">
        <v>0</v>
      </c>
      <c r="N311" s="45">
        <v>0</v>
      </c>
      <c r="O311" t="s">
        <v>54</v>
      </c>
      <c r="P311" t="s">
        <v>1136</v>
      </c>
      <c r="Q311" s="3" t="s">
        <v>1072</v>
      </c>
      <c r="R311" s="2">
        <v>44418</v>
      </c>
      <c r="S311" s="2">
        <v>44387</v>
      </c>
      <c r="T311" t="s">
        <v>65</v>
      </c>
    </row>
    <row r="312" spans="1:20" x14ac:dyDescent="0.25">
      <c r="A312">
        <v>2021</v>
      </c>
      <c r="B312" s="2">
        <v>44348</v>
      </c>
      <c r="C312" s="2">
        <v>44377</v>
      </c>
      <c r="D312" t="s">
        <v>1137</v>
      </c>
      <c r="E312" t="s">
        <v>1138</v>
      </c>
      <c r="F312" t="s">
        <v>1139</v>
      </c>
      <c r="G312" t="s">
        <v>1140</v>
      </c>
      <c r="H312" t="s">
        <v>1141</v>
      </c>
      <c r="I312" t="s">
        <v>132</v>
      </c>
      <c r="J312" t="s">
        <v>216</v>
      </c>
      <c r="K312">
        <v>0</v>
      </c>
      <c r="L312">
        <v>100</v>
      </c>
      <c r="M312">
        <v>0</v>
      </c>
      <c r="N312" s="46">
        <v>0.5</v>
      </c>
      <c r="O312" t="s">
        <v>54</v>
      </c>
      <c r="P312" t="s">
        <v>1142</v>
      </c>
      <c r="Q312" s="3" t="s">
        <v>1143</v>
      </c>
      <c r="R312" s="2">
        <v>44418</v>
      </c>
      <c r="S312" s="2">
        <v>44387</v>
      </c>
      <c r="T312" t="s">
        <v>65</v>
      </c>
    </row>
    <row r="313" spans="1:20" x14ac:dyDescent="0.25">
      <c r="A313">
        <v>2021</v>
      </c>
      <c r="B313" s="2">
        <v>44348</v>
      </c>
      <c r="C313" s="2">
        <v>44377</v>
      </c>
      <c r="D313" t="s">
        <v>1137</v>
      </c>
      <c r="E313" t="s">
        <v>1144</v>
      </c>
      <c r="F313" t="s">
        <v>144</v>
      </c>
      <c r="G313" t="s">
        <v>1145</v>
      </c>
      <c r="H313" t="s">
        <v>1146</v>
      </c>
      <c r="I313" t="s">
        <v>132</v>
      </c>
      <c r="J313" t="s">
        <v>216</v>
      </c>
      <c r="K313">
        <v>0</v>
      </c>
      <c r="L313">
        <v>100</v>
      </c>
      <c r="M313">
        <v>0</v>
      </c>
      <c r="N313" s="47">
        <v>0.98</v>
      </c>
      <c r="O313" t="s">
        <v>54</v>
      </c>
      <c r="P313" t="s">
        <v>1142</v>
      </c>
      <c r="Q313" s="3" t="s">
        <v>1143</v>
      </c>
      <c r="R313" s="2">
        <v>44418</v>
      </c>
      <c r="S313" s="2">
        <v>44387</v>
      </c>
      <c r="T313" t="s">
        <v>65</v>
      </c>
    </row>
    <row r="314" spans="1:20" x14ac:dyDescent="0.25">
      <c r="A314">
        <v>2021</v>
      </c>
      <c r="B314" s="2">
        <v>44348</v>
      </c>
      <c r="C314" s="2">
        <v>44377</v>
      </c>
      <c r="D314" t="s">
        <v>1137</v>
      </c>
      <c r="E314" t="s">
        <v>1147</v>
      </c>
      <c r="F314" t="s">
        <v>1139</v>
      </c>
      <c r="G314" t="s">
        <v>1148</v>
      </c>
      <c r="H314" t="s">
        <v>1149</v>
      </c>
      <c r="I314" t="s">
        <v>132</v>
      </c>
      <c r="J314" t="s">
        <v>216</v>
      </c>
      <c r="K314">
        <v>0</v>
      </c>
      <c r="L314">
        <v>100</v>
      </c>
      <c r="M314">
        <v>0</v>
      </c>
      <c r="N314" s="48">
        <v>0.2</v>
      </c>
      <c r="O314" t="s">
        <v>54</v>
      </c>
      <c r="P314" t="s">
        <v>1142</v>
      </c>
      <c r="Q314" s="3" t="s">
        <v>1143</v>
      </c>
      <c r="R314" s="2">
        <v>44418</v>
      </c>
      <c r="S314" s="2">
        <v>44387</v>
      </c>
      <c r="T314" t="s">
        <v>65</v>
      </c>
    </row>
    <row r="315" spans="1:20" x14ac:dyDescent="0.25">
      <c r="A315">
        <v>2021</v>
      </c>
      <c r="B315" s="2">
        <v>44348</v>
      </c>
      <c r="C315" s="2">
        <v>44377</v>
      </c>
      <c r="D315" t="s">
        <v>1137</v>
      </c>
      <c r="E315" t="s">
        <v>1150</v>
      </c>
      <c r="F315" t="s">
        <v>144</v>
      </c>
      <c r="G315" t="s">
        <v>1151</v>
      </c>
      <c r="H315" t="s">
        <v>1152</v>
      </c>
      <c r="I315" t="s">
        <v>132</v>
      </c>
      <c r="J315" t="s">
        <v>408</v>
      </c>
      <c r="K315">
        <v>0</v>
      </c>
      <c r="L315">
        <v>100</v>
      </c>
      <c r="M315">
        <v>0</v>
      </c>
      <c r="N315" s="46">
        <v>0.33</v>
      </c>
      <c r="O315" t="s">
        <v>54</v>
      </c>
      <c r="P315" t="s">
        <v>1142</v>
      </c>
      <c r="Q315" s="3" t="s">
        <v>1143</v>
      </c>
      <c r="R315" s="2">
        <v>44418</v>
      </c>
      <c r="S315" s="2">
        <v>44387</v>
      </c>
      <c r="T315" t="s">
        <v>65</v>
      </c>
    </row>
    <row r="316" spans="1:20" x14ac:dyDescent="0.25">
      <c r="A316">
        <v>2021</v>
      </c>
      <c r="B316" s="2">
        <v>44348</v>
      </c>
      <c r="C316" s="2">
        <v>44377</v>
      </c>
      <c r="D316" t="s">
        <v>1137</v>
      </c>
      <c r="E316" t="s">
        <v>1150</v>
      </c>
      <c r="F316" t="s">
        <v>144</v>
      </c>
      <c r="G316" t="s">
        <v>1153</v>
      </c>
      <c r="H316" t="s">
        <v>1154</v>
      </c>
      <c r="I316" t="s">
        <v>132</v>
      </c>
      <c r="J316" t="s">
        <v>408</v>
      </c>
      <c r="K316">
        <v>0</v>
      </c>
      <c r="L316">
        <v>100</v>
      </c>
      <c r="M316">
        <v>0</v>
      </c>
      <c r="N316" s="49">
        <v>0.57999999999999996</v>
      </c>
      <c r="O316" t="s">
        <v>54</v>
      </c>
      <c r="P316" t="s">
        <v>1142</v>
      </c>
      <c r="Q316" s="3" t="s">
        <v>1143</v>
      </c>
      <c r="R316" s="2">
        <v>44418</v>
      </c>
      <c r="S316" s="2">
        <v>44387</v>
      </c>
      <c r="T316" t="s">
        <v>65</v>
      </c>
    </row>
    <row r="317" spans="1:20" x14ac:dyDescent="0.25">
      <c r="A317">
        <v>2021</v>
      </c>
      <c r="B317" s="2">
        <v>44348</v>
      </c>
      <c r="C317" s="2">
        <v>44377</v>
      </c>
      <c r="D317" t="s">
        <v>1137</v>
      </c>
      <c r="E317" t="s">
        <v>1155</v>
      </c>
      <c r="F317" t="s">
        <v>1139</v>
      </c>
      <c r="G317" t="s">
        <v>1156</v>
      </c>
      <c r="H317" t="s">
        <v>1157</v>
      </c>
      <c r="I317" t="s">
        <v>132</v>
      </c>
      <c r="J317" t="s">
        <v>408</v>
      </c>
      <c r="K317">
        <v>0</v>
      </c>
      <c r="L317">
        <v>100</v>
      </c>
      <c r="M317">
        <v>0</v>
      </c>
      <c r="N317" s="48">
        <v>0.4</v>
      </c>
      <c r="O317" t="s">
        <v>54</v>
      </c>
      <c r="P317" t="s">
        <v>1142</v>
      </c>
      <c r="Q317" s="3" t="s">
        <v>1143</v>
      </c>
      <c r="R317" s="2">
        <v>44418</v>
      </c>
      <c r="S317" s="2">
        <v>44387</v>
      </c>
      <c r="T317" t="s">
        <v>65</v>
      </c>
    </row>
    <row r="318" spans="1:20" x14ac:dyDescent="0.25">
      <c r="A318">
        <v>2021</v>
      </c>
      <c r="B318" s="2">
        <v>44348</v>
      </c>
      <c r="C318" s="2">
        <v>44377</v>
      </c>
      <c r="D318" t="s">
        <v>1137</v>
      </c>
      <c r="E318" t="s">
        <v>1158</v>
      </c>
      <c r="F318" t="s">
        <v>1139</v>
      </c>
      <c r="G318" t="s">
        <v>1159</v>
      </c>
      <c r="H318" t="s">
        <v>1160</v>
      </c>
      <c r="I318" t="s">
        <v>132</v>
      </c>
      <c r="J318" t="s">
        <v>408</v>
      </c>
      <c r="K318">
        <v>0</v>
      </c>
      <c r="L318">
        <v>100</v>
      </c>
      <c r="M318">
        <v>0</v>
      </c>
      <c r="N318" s="48">
        <v>0.12</v>
      </c>
      <c r="O318" t="s">
        <v>54</v>
      </c>
      <c r="P318" t="s">
        <v>1142</v>
      </c>
      <c r="Q318" s="3" t="s">
        <v>1143</v>
      </c>
      <c r="R318" s="2">
        <v>44418</v>
      </c>
      <c r="S318" s="2">
        <v>44387</v>
      </c>
      <c r="T318" t="s">
        <v>65</v>
      </c>
    </row>
    <row r="319" spans="1:20" x14ac:dyDescent="0.25">
      <c r="A319">
        <v>2021</v>
      </c>
      <c r="B319" s="2">
        <v>44348</v>
      </c>
      <c r="C319" s="2">
        <v>44377</v>
      </c>
      <c r="D319" t="s">
        <v>1137</v>
      </c>
      <c r="E319" t="s">
        <v>1161</v>
      </c>
      <c r="F319" t="s">
        <v>1139</v>
      </c>
      <c r="G319" t="s">
        <v>1162</v>
      </c>
      <c r="H319" t="s">
        <v>1163</v>
      </c>
      <c r="I319" t="s">
        <v>132</v>
      </c>
      <c r="J319" t="s">
        <v>216</v>
      </c>
      <c r="K319">
        <v>0</v>
      </c>
      <c r="L319">
        <v>100</v>
      </c>
      <c r="M319">
        <v>0</v>
      </c>
      <c r="N319" s="48">
        <v>0.12</v>
      </c>
      <c r="O319" t="s">
        <v>54</v>
      </c>
      <c r="P319" t="s">
        <v>1142</v>
      </c>
      <c r="Q319" s="3" t="s">
        <v>1143</v>
      </c>
      <c r="R319" s="2">
        <v>44418</v>
      </c>
      <c r="S319" s="2">
        <v>44387</v>
      </c>
      <c r="T319" t="s">
        <v>65</v>
      </c>
    </row>
    <row r="320" spans="1:20" x14ac:dyDescent="0.25">
      <c r="A320">
        <v>2021</v>
      </c>
      <c r="B320" s="2">
        <v>44348</v>
      </c>
      <c r="C320" s="2">
        <v>44377</v>
      </c>
      <c r="D320" t="s">
        <v>1137</v>
      </c>
      <c r="E320" t="s">
        <v>1164</v>
      </c>
      <c r="F320" t="s">
        <v>144</v>
      </c>
      <c r="G320" t="s">
        <v>1165</v>
      </c>
      <c r="H320" t="s">
        <v>1166</v>
      </c>
      <c r="I320" t="s">
        <v>132</v>
      </c>
      <c r="J320" t="s">
        <v>408</v>
      </c>
      <c r="K320">
        <v>0</v>
      </c>
      <c r="L320">
        <v>100</v>
      </c>
      <c r="M320">
        <v>0</v>
      </c>
      <c r="N320" s="48">
        <v>0.65</v>
      </c>
      <c r="O320" t="s">
        <v>54</v>
      </c>
      <c r="P320" t="s">
        <v>1142</v>
      </c>
      <c r="Q320" s="3" t="s">
        <v>1143</v>
      </c>
      <c r="R320" s="2">
        <v>44418</v>
      </c>
      <c r="S320" s="2">
        <v>44387</v>
      </c>
      <c r="T320" t="s">
        <v>65</v>
      </c>
    </row>
    <row r="321" spans="1:20" x14ac:dyDescent="0.25">
      <c r="A321">
        <v>2021</v>
      </c>
      <c r="B321" s="2">
        <v>44348</v>
      </c>
      <c r="C321" s="2">
        <v>44377</v>
      </c>
      <c r="D321" t="s">
        <v>1137</v>
      </c>
      <c r="E321" t="s">
        <v>1167</v>
      </c>
      <c r="F321" t="s">
        <v>144</v>
      </c>
      <c r="G321" t="s">
        <v>1168</v>
      </c>
      <c r="H321" t="s">
        <v>1169</v>
      </c>
      <c r="I321" t="s">
        <v>132</v>
      </c>
      <c r="J321" t="s">
        <v>408</v>
      </c>
      <c r="K321">
        <v>0</v>
      </c>
      <c r="L321">
        <v>100</v>
      </c>
      <c r="M321">
        <v>0</v>
      </c>
      <c r="N321" s="48">
        <v>0.17</v>
      </c>
      <c r="O321" t="s">
        <v>54</v>
      </c>
      <c r="P321" t="s">
        <v>1142</v>
      </c>
      <c r="Q321" s="3" t="s">
        <v>1143</v>
      </c>
      <c r="R321" s="2">
        <v>44418</v>
      </c>
      <c r="S321" s="2">
        <v>44387</v>
      </c>
      <c r="T321" t="s">
        <v>65</v>
      </c>
    </row>
    <row r="322" spans="1:20" x14ac:dyDescent="0.25">
      <c r="A322">
        <v>2021</v>
      </c>
      <c r="B322" s="2">
        <v>44348</v>
      </c>
      <c r="C322" s="2">
        <v>44377</v>
      </c>
      <c r="D322" t="s">
        <v>1137</v>
      </c>
      <c r="E322" t="s">
        <v>1170</v>
      </c>
      <c r="F322" t="s">
        <v>1139</v>
      </c>
      <c r="G322" t="s">
        <v>1171</v>
      </c>
      <c r="H322" t="s">
        <v>1172</v>
      </c>
      <c r="I322" t="s">
        <v>132</v>
      </c>
      <c r="J322" t="s">
        <v>408</v>
      </c>
      <c r="K322">
        <v>0</v>
      </c>
      <c r="L322">
        <v>100</v>
      </c>
      <c r="M322">
        <v>0</v>
      </c>
      <c r="N322" s="48">
        <v>0.4</v>
      </c>
      <c r="O322" t="s">
        <v>54</v>
      </c>
      <c r="P322" t="s">
        <v>1142</v>
      </c>
      <c r="Q322" s="3" t="s">
        <v>1143</v>
      </c>
      <c r="R322" s="2">
        <v>44418</v>
      </c>
      <c r="S322" s="2">
        <v>44387</v>
      </c>
      <c r="T322" t="s">
        <v>65</v>
      </c>
    </row>
    <row r="323" spans="1:20" x14ac:dyDescent="0.25">
      <c r="A323">
        <v>2021</v>
      </c>
      <c r="B323" s="2">
        <v>44348</v>
      </c>
      <c r="C323" s="2">
        <v>44377</v>
      </c>
      <c r="D323" t="s">
        <v>1137</v>
      </c>
      <c r="E323" t="s">
        <v>719</v>
      </c>
      <c r="F323" t="s">
        <v>1139</v>
      </c>
      <c r="G323" t="s">
        <v>1173</v>
      </c>
      <c r="H323" t="s">
        <v>1174</v>
      </c>
      <c r="I323" t="s">
        <v>132</v>
      </c>
      <c r="J323" t="s">
        <v>97</v>
      </c>
      <c r="K323">
        <v>0</v>
      </c>
      <c r="L323">
        <v>100</v>
      </c>
      <c r="M323">
        <v>0</v>
      </c>
      <c r="N323" s="48">
        <f>(0/1)*100</f>
        <v>0</v>
      </c>
      <c r="O323" t="s">
        <v>54</v>
      </c>
      <c r="P323" t="s">
        <v>1142</v>
      </c>
      <c r="Q323" s="3" t="s">
        <v>1143</v>
      </c>
      <c r="R323" s="2">
        <v>44418</v>
      </c>
      <c r="S323" s="2">
        <v>44387</v>
      </c>
      <c r="T323" t="s">
        <v>65</v>
      </c>
    </row>
    <row r="324" spans="1:20" x14ac:dyDescent="0.25">
      <c r="A324">
        <v>2021</v>
      </c>
      <c r="B324" s="2">
        <v>44348</v>
      </c>
      <c r="C324" s="2">
        <v>44377</v>
      </c>
      <c r="D324" t="s">
        <v>1137</v>
      </c>
      <c r="E324" t="s">
        <v>1175</v>
      </c>
      <c r="F324" t="s">
        <v>1139</v>
      </c>
      <c r="G324" t="s">
        <v>1176</v>
      </c>
      <c r="H324" t="s">
        <v>1174</v>
      </c>
      <c r="I324" t="s">
        <v>132</v>
      </c>
      <c r="J324" t="s">
        <v>97</v>
      </c>
      <c r="K324">
        <v>0</v>
      </c>
      <c r="L324">
        <v>100</v>
      </c>
      <c r="M324">
        <v>0</v>
      </c>
      <c r="N324" s="48">
        <f>(0/1)*100</f>
        <v>0</v>
      </c>
      <c r="O324" t="s">
        <v>54</v>
      </c>
      <c r="P324" t="s">
        <v>1142</v>
      </c>
      <c r="Q324" s="3" t="s">
        <v>1143</v>
      </c>
      <c r="R324" s="2">
        <v>44418</v>
      </c>
      <c r="S324" s="2">
        <v>44387</v>
      </c>
      <c r="T324" t="s">
        <v>65</v>
      </c>
    </row>
    <row r="325" spans="1:20" x14ac:dyDescent="0.25">
      <c r="A325">
        <v>2021</v>
      </c>
      <c r="B325" s="2">
        <v>44348</v>
      </c>
      <c r="C325" s="2">
        <v>44377</v>
      </c>
      <c r="D325" t="s">
        <v>1137</v>
      </c>
      <c r="E325" t="s">
        <v>1175</v>
      </c>
      <c r="F325" t="s">
        <v>1139</v>
      </c>
      <c r="G325" t="s">
        <v>1177</v>
      </c>
      <c r="H325" t="s">
        <v>1174</v>
      </c>
      <c r="I325" t="s">
        <v>132</v>
      </c>
      <c r="J325" t="s">
        <v>97</v>
      </c>
      <c r="K325">
        <v>0</v>
      </c>
      <c r="L325">
        <v>100</v>
      </c>
      <c r="M325">
        <v>0</v>
      </c>
      <c r="N325" s="48">
        <f>(0/1)*100</f>
        <v>0</v>
      </c>
      <c r="O325" t="s">
        <v>54</v>
      </c>
      <c r="P325" t="s">
        <v>1142</v>
      </c>
      <c r="Q325" s="3" t="s">
        <v>1143</v>
      </c>
      <c r="R325" s="2">
        <v>44418</v>
      </c>
      <c r="S325" s="2">
        <v>44387</v>
      </c>
      <c r="T325" t="s">
        <v>65</v>
      </c>
    </row>
    <row r="326" spans="1:20" x14ac:dyDescent="0.25">
      <c r="A326">
        <v>2021</v>
      </c>
      <c r="B326" s="2">
        <v>44348</v>
      </c>
      <c r="C326" s="2">
        <v>44377</v>
      </c>
      <c r="D326" t="s">
        <v>1178</v>
      </c>
      <c r="E326" t="s">
        <v>1179</v>
      </c>
      <c r="F326" t="s">
        <v>129</v>
      </c>
      <c r="G326" t="s">
        <v>1180</v>
      </c>
      <c r="H326" t="s">
        <v>1181</v>
      </c>
      <c r="I326" t="s">
        <v>132</v>
      </c>
      <c r="J326" t="s">
        <v>97</v>
      </c>
      <c r="K326">
        <v>0</v>
      </c>
      <c r="L326">
        <v>100</v>
      </c>
      <c r="M326">
        <v>0</v>
      </c>
      <c r="N326" s="3">
        <f>((142-39)/142)*100</f>
        <v>72.535211267605632</v>
      </c>
      <c r="O326" t="s">
        <v>55</v>
      </c>
      <c r="P326" t="s">
        <v>1182</v>
      </c>
      <c r="Q326" s="3" t="s">
        <v>1183</v>
      </c>
      <c r="R326" s="2">
        <v>44418</v>
      </c>
      <c r="S326" s="2">
        <v>44387</v>
      </c>
      <c r="T326" t="s">
        <v>65</v>
      </c>
    </row>
    <row r="327" spans="1:20" x14ac:dyDescent="0.25">
      <c r="A327">
        <v>2021</v>
      </c>
      <c r="B327" s="2">
        <v>44348</v>
      </c>
      <c r="C327" s="2">
        <v>44377</v>
      </c>
      <c r="D327" t="s">
        <v>1178</v>
      </c>
      <c r="E327" t="s">
        <v>1184</v>
      </c>
      <c r="F327" t="s">
        <v>129</v>
      </c>
      <c r="G327" t="s">
        <v>1185</v>
      </c>
      <c r="H327" t="s">
        <v>1186</v>
      </c>
      <c r="I327" t="s">
        <v>132</v>
      </c>
      <c r="J327" t="s">
        <v>97</v>
      </c>
      <c r="K327">
        <v>0</v>
      </c>
      <c r="L327">
        <v>100</v>
      </c>
      <c r="M327">
        <v>0</v>
      </c>
      <c r="N327" s="3">
        <f>(29/31)*100</f>
        <v>93.548387096774192</v>
      </c>
      <c r="O327" t="s">
        <v>54</v>
      </c>
      <c r="P327" t="s">
        <v>1182</v>
      </c>
      <c r="Q327" s="3" t="s">
        <v>1183</v>
      </c>
      <c r="R327" s="2">
        <v>44418</v>
      </c>
      <c r="S327" s="2">
        <v>44387</v>
      </c>
      <c r="T327" t="s">
        <v>65</v>
      </c>
    </row>
    <row r="328" spans="1:20" x14ac:dyDescent="0.25">
      <c r="A328">
        <v>2021</v>
      </c>
      <c r="B328" s="2">
        <v>44348</v>
      </c>
      <c r="C328" s="2">
        <v>44377</v>
      </c>
      <c r="D328" t="s">
        <v>1178</v>
      </c>
      <c r="E328" t="s">
        <v>1187</v>
      </c>
      <c r="F328" t="s">
        <v>58</v>
      </c>
      <c r="G328" t="s">
        <v>1188</v>
      </c>
      <c r="H328" t="s">
        <v>1189</v>
      </c>
      <c r="I328" t="s">
        <v>132</v>
      </c>
      <c r="J328" t="s">
        <v>1190</v>
      </c>
      <c r="K328">
        <v>0</v>
      </c>
      <c r="L328">
        <v>100</v>
      </c>
      <c r="M328">
        <v>0</v>
      </c>
      <c r="N328">
        <v>100</v>
      </c>
      <c r="O328" t="s">
        <v>54</v>
      </c>
      <c r="P328" t="s">
        <v>1191</v>
      </c>
      <c r="Q328" s="3" t="s">
        <v>1183</v>
      </c>
      <c r="R328" s="2">
        <v>44418</v>
      </c>
      <c r="S328" s="2">
        <v>44387</v>
      </c>
      <c r="T328" t="s">
        <v>65</v>
      </c>
    </row>
    <row r="329" spans="1:20" x14ac:dyDescent="0.25">
      <c r="A329">
        <v>2021</v>
      </c>
      <c r="B329" s="2">
        <v>44348</v>
      </c>
      <c r="C329" s="2">
        <v>44377</v>
      </c>
      <c r="D329" t="s">
        <v>1178</v>
      </c>
      <c r="E329" t="s">
        <v>1192</v>
      </c>
      <c r="F329" t="s">
        <v>58</v>
      </c>
      <c r="G329" t="s">
        <v>1193</v>
      </c>
      <c r="H329" t="s">
        <v>1194</v>
      </c>
      <c r="I329" t="s">
        <v>132</v>
      </c>
      <c r="J329" t="s">
        <v>97</v>
      </c>
      <c r="K329">
        <v>0</v>
      </c>
      <c r="L329">
        <v>100</v>
      </c>
      <c r="M329">
        <v>0</v>
      </c>
      <c r="N329">
        <v>100</v>
      </c>
      <c r="O329" t="s">
        <v>54</v>
      </c>
      <c r="P329" t="s">
        <v>1195</v>
      </c>
      <c r="Q329" s="3" t="s">
        <v>1183</v>
      </c>
      <c r="R329" s="2">
        <v>44418</v>
      </c>
      <c r="S329" s="2">
        <v>44387</v>
      </c>
      <c r="T329" t="s">
        <v>65</v>
      </c>
    </row>
    <row r="330" spans="1:20" x14ac:dyDescent="0.25">
      <c r="A330">
        <v>2021</v>
      </c>
      <c r="B330" s="2">
        <v>44348</v>
      </c>
      <c r="C330" s="2">
        <v>44377</v>
      </c>
      <c r="D330" t="s">
        <v>1178</v>
      </c>
      <c r="E330" t="s">
        <v>1196</v>
      </c>
      <c r="F330" t="s">
        <v>58</v>
      </c>
      <c r="G330" t="s">
        <v>1197</v>
      </c>
      <c r="H330" t="s">
        <v>1198</v>
      </c>
      <c r="I330" t="s">
        <v>132</v>
      </c>
      <c r="J330" t="s">
        <v>1199</v>
      </c>
      <c r="K330">
        <v>0</v>
      </c>
      <c r="L330">
        <v>100</v>
      </c>
      <c r="M330">
        <v>0</v>
      </c>
      <c r="N330">
        <v>0</v>
      </c>
      <c r="O330" t="s">
        <v>54</v>
      </c>
      <c r="P330" t="s">
        <v>1200</v>
      </c>
      <c r="Q330" s="3" t="s">
        <v>1183</v>
      </c>
      <c r="R330" s="2">
        <v>44418</v>
      </c>
      <c r="S330" s="2">
        <v>44387</v>
      </c>
      <c r="T330" t="s">
        <v>65</v>
      </c>
    </row>
    <row r="331" spans="1:20" x14ac:dyDescent="0.25">
      <c r="A331">
        <v>2021</v>
      </c>
      <c r="B331" s="2">
        <v>44348</v>
      </c>
      <c r="C331" s="2">
        <v>44377</v>
      </c>
      <c r="D331" t="s">
        <v>1201</v>
      </c>
      <c r="E331" t="s">
        <v>1202</v>
      </c>
      <c r="F331" t="s">
        <v>1059</v>
      </c>
      <c r="G331" t="s">
        <v>1203</v>
      </c>
      <c r="H331" t="s">
        <v>1204</v>
      </c>
      <c r="I331" t="s">
        <v>132</v>
      </c>
      <c r="J331" t="s">
        <v>161</v>
      </c>
      <c r="K331">
        <v>0</v>
      </c>
      <c r="L331">
        <v>100</v>
      </c>
      <c r="M331">
        <v>0</v>
      </c>
      <c r="N331" s="50">
        <v>0</v>
      </c>
      <c r="O331" t="s">
        <v>54</v>
      </c>
      <c r="P331" t="s">
        <v>1205</v>
      </c>
      <c r="Q331" s="3" t="s">
        <v>1206</v>
      </c>
      <c r="R331" s="2">
        <v>44418</v>
      </c>
      <c r="S331" s="2">
        <v>44387</v>
      </c>
      <c r="T331" t="s">
        <v>65</v>
      </c>
    </row>
    <row r="332" spans="1:20" x14ac:dyDescent="0.25">
      <c r="A332">
        <v>2021</v>
      </c>
      <c r="B332" s="2">
        <v>44348</v>
      </c>
      <c r="C332" s="2">
        <v>44377</v>
      </c>
      <c r="D332" t="s">
        <v>1207</v>
      </c>
      <c r="E332" t="s">
        <v>637</v>
      </c>
      <c r="F332" t="s">
        <v>129</v>
      </c>
      <c r="G332" t="s">
        <v>1208</v>
      </c>
      <c r="H332" t="s">
        <v>1209</v>
      </c>
      <c r="I332" t="s">
        <v>132</v>
      </c>
      <c r="J332" t="s">
        <v>161</v>
      </c>
      <c r="K332">
        <v>0</v>
      </c>
      <c r="L332">
        <v>100</v>
      </c>
      <c r="M332">
        <v>0</v>
      </c>
      <c r="N332" s="50">
        <v>0</v>
      </c>
      <c r="O332" t="s">
        <v>54</v>
      </c>
      <c r="P332" t="s">
        <v>1205</v>
      </c>
      <c r="Q332" s="3" t="s">
        <v>1206</v>
      </c>
      <c r="R332" s="2">
        <v>44418</v>
      </c>
      <c r="S332" s="2">
        <v>44387</v>
      </c>
      <c r="T332" t="s">
        <v>65</v>
      </c>
    </row>
    <row r="333" spans="1:20" x14ac:dyDescent="0.25">
      <c r="A333">
        <v>2021</v>
      </c>
      <c r="B333" s="2">
        <v>44348</v>
      </c>
      <c r="C333" s="2">
        <v>44377</v>
      </c>
      <c r="D333" t="s">
        <v>1210</v>
      </c>
      <c r="E333" t="s">
        <v>654</v>
      </c>
      <c r="F333" t="s">
        <v>129</v>
      </c>
      <c r="G333" t="s">
        <v>1211</v>
      </c>
      <c r="H333" t="s">
        <v>1212</v>
      </c>
      <c r="I333" t="s">
        <v>132</v>
      </c>
      <c r="J333" t="s">
        <v>97</v>
      </c>
      <c r="K333">
        <v>0</v>
      </c>
      <c r="L333">
        <v>100</v>
      </c>
      <c r="M333">
        <v>0</v>
      </c>
      <c r="N333" s="51">
        <f>(3/3)*100</f>
        <v>100</v>
      </c>
      <c r="O333" t="s">
        <v>54</v>
      </c>
      <c r="P333" t="s">
        <v>1205</v>
      </c>
      <c r="Q333" s="3" t="s">
        <v>1206</v>
      </c>
      <c r="R333" s="2">
        <v>44418</v>
      </c>
      <c r="S333" s="2">
        <v>44387</v>
      </c>
      <c r="T333" t="s">
        <v>65</v>
      </c>
    </row>
    <row r="334" spans="1:20" x14ac:dyDescent="0.25">
      <c r="A334">
        <v>2021</v>
      </c>
      <c r="B334" s="2">
        <v>44348</v>
      </c>
      <c r="C334" s="2">
        <v>44377</v>
      </c>
      <c r="D334" t="s">
        <v>1213</v>
      </c>
      <c r="E334" t="s">
        <v>637</v>
      </c>
      <c r="F334" t="s">
        <v>129</v>
      </c>
      <c r="G334" t="s">
        <v>1214</v>
      </c>
      <c r="H334" t="s">
        <v>1215</v>
      </c>
      <c r="I334" t="s">
        <v>132</v>
      </c>
      <c r="J334" t="s">
        <v>97</v>
      </c>
      <c r="K334">
        <v>0</v>
      </c>
      <c r="L334">
        <v>100</v>
      </c>
      <c r="M334">
        <v>0</v>
      </c>
      <c r="N334" s="51">
        <f>(75/75)*100</f>
        <v>100</v>
      </c>
      <c r="O334" t="s">
        <v>54</v>
      </c>
      <c r="P334" t="s">
        <v>1205</v>
      </c>
      <c r="Q334" s="3" t="s">
        <v>1206</v>
      </c>
      <c r="R334" s="2">
        <v>44418</v>
      </c>
      <c r="S334" s="2">
        <v>44387</v>
      </c>
      <c r="T334" t="s">
        <v>65</v>
      </c>
    </row>
    <row r="335" spans="1:20" x14ac:dyDescent="0.25">
      <c r="A335">
        <v>2021</v>
      </c>
      <c r="B335" s="2">
        <v>44348</v>
      </c>
      <c r="C335" s="2">
        <v>44377</v>
      </c>
      <c r="D335" t="s">
        <v>1216</v>
      </c>
      <c r="E335" t="s">
        <v>654</v>
      </c>
      <c r="F335" t="s">
        <v>129</v>
      </c>
      <c r="G335" t="s">
        <v>1217</v>
      </c>
      <c r="H335" t="s">
        <v>1218</v>
      </c>
      <c r="I335" t="s">
        <v>132</v>
      </c>
      <c r="J335" t="s">
        <v>97</v>
      </c>
      <c r="K335">
        <v>0</v>
      </c>
      <c r="L335">
        <v>100</v>
      </c>
      <c r="M335">
        <v>0</v>
      </c>
      <c r="N335" s="51">
        <v>0</v>
      </c>
      <c r="O335" t="s">
        <v>54</v>
      </c>
      <c r="P335" t="s">
        <v>1205</v>
      </c>
      <c r="Q335" s="3" t="s">
        <v>1206</v>
      </c>
      <c r="R335" s="2">
        <v>44418</v>
      </c>
      <c r="S335" s="2">
        <v>44387</v>
      </c>
      <c r="T335" t="s">
        <v>65</v>
      </c>
    </row>
    <row r="336" spans="1:20" x14ac:dyDescent="0.25">
      <c r="A336">
        <v>2021</v>
      </c>
      <c r="B336" s="2">
        <v>44348</v>
      </c>
      <c r="C336" s="2">
        <v>44377</v>
      </c>
      <c r="D336" t="s">
        <v>1219</v>
      </c>
      <c r="E336" t="s">
        <v>654</v>
      </c>
      <c r="F336" t="s">
        <v>129</v>
      </c>
      <c r="G336" t="s">
        <v>1220</v>
      </c>
      <c r="H336" t="s">
        <v>1221</v>
      </c>
      <c r="I336" t="s">
        <v>132</v>
      </c>
      <c r="J336" t="s">
        <v>97</v>
      </c>
      <c r="K336">
        <v>0</v>
      </c>
      <c r="L336">
        <v>100</v>
      </c>
      <c r="M336">
        <v>0</v>
      </c>
      <c r="N336" s="51">
        <f>(23/23)*100</f>
        <v>100</v>
      </c>
      <c r="O336" t="s">
        <v>54</v>
      </c>
      <c r="P336" t="s">
        <v>1205</v>
      </c>
      <c r="Q336" s="3" t="s">
        <v>1206</v>
      </c>
      <c r="R336" s="2">
        <v>44418</v>
      </c>
      <c r="S336" s="2">
        <v>44387</v>
      </c>
      <c r="T336" t="s">
        <v>65</v>
      </c>
    </row>
    <row r="337" spans="1:20" x14ac:dyDescent="0.25">
      <c r="A337">
        <v>2021</v>
      </c>
      <c r="B337" s="2">
        <v>44348</v>
      </c>
      <c r="C337" s="2">
        <v>44377</v>
      </c>
      <c r="D337" t="s">
        <v>1222</v>
      </c>
      <c r="E337" t="s">
        <v>637</v>
      </c>
      <c r="F337" t="s">
        <v>129</v>
      </c>
      <c r="G337" t="s">
        <v>1223</v>
      </c>
      <c r="H337" t="s">
        <v>1224</v>
      </c>
      <c r="I337" t="s">
        <v>132</v>
      </c>
      <c r="J337" t="s">
        <v>97</v>
      </c>
      <c r="K337">
        <v>0</v>
      </c>
      <c r="L337">
        <v>100</v>
      </c>
      <c r="M337">
        <v>0</v>
      </c>
      <c r="N337" s="52">
        <v>0</v>
      </c>
      <c r="O337" t="s">
        <v>55</v>
      </c>
      <c r="P337" t="s">
        <v>1205</v>
      </c>
      <c r="Q337" s="3" t="s">
        <v>1206</v>
      </c>
      <c r="R337" s="2">
        <v>44418</v>
      </c>
      <c r="S337" s="2">
        <v>44387</v>
      </c>
      <c r="T337" t="s">
        <v>65</v>
      </c>
    </row>
    <row r="338" spans="1:20" x14ac:dyDescent="0.25">
      <c r="A338">
        <v>2021</v>
      </c>
      <c r="B338" s="2">
        <v>44348</v>
      </c>
      <c r="C338" s="2">
        <v>44377</v>
      </c>
      <c r="D338" t="s">
        <v>1225</v>
      </c>
      <c r="E338" t="s">
        <v>637</v>
      </c>
      <c r="F338" t="s">
        <v>129</v>
      </c>
      <c r="G338" t="s">
        <v>1226</v>
      </c>
      <c r="H338" t="s">
        <v>1227</v>
      </c>
      <c r="I338" t="s">
        <v>132</v>
      </c>
      <c r="J338" t="s">
        <v>97</v>
      </c>
      <c r="K338">
        <v>0</v>
      </c>
      <c r="L338">
        <v>100</v>
      </c>
      <c r="M338">
        <v>0</v>
      </c>
      <c r="N338" s="51">
        <f>(8/8)*100</f>
        <v>100</v>
      </c>
      <c r="O338" t="s">
        <v>54</v>
      </c>
      <c r="P338" t="s">
        <v>1205</v>
      </c>
      <c r="Q338" s="3" t="s">
        <v>1206</v>
      </c>
      <c r="R338" s="2">
        <v>44418</v>
      </c>
      <c r="S338" s="2">
        <v>44387</v>
      </c>
      <c r="T338" t="s">
        <v>65</v>
      </c>
    </row>
    <row r="339" spans="1:20" x14ac:dyDescent="0.25">
      <c r="A339">
        <v>2021</v>
      </c>
      <c r="B339" s="2">
        <v>44348</v>
      </c>
      <c r="C339" s="2">
        <v>44377</v>
      </c>
      <c r="D339" t="s">
        <v>1228</v>
      </c>
      <c r="E339" t="s">
        <v>654</v>
      </c>
      <c r="F339" t="s">
        <v>129</v>
      </c>
      <c r="G339" t="s">
        <v>1229</v>
      </c>
      <c r="H339" t="s">
        <v>1221</v>
      </c>
      <c r="I339" t="s">
        <v>132</v>
      </c>
      <c r="J339" t="s">
        <v>97</v>
      </c>
      <c r="K339">
        <v>0</v>
      </c>
      <c r="L339">
        <v>100</v>
      </c>
      <c r="M339">
        <v>0</v>
      </c>
      <c r="N339" s="51">
        <f>(0/1)*100</f>
        <v>0</v>
      </c>
      <c r="O339" t="s">
        <v>54</v>
      </c>
      <c r="P339" t="s">
        <v>1205</v>
      </c>
      <c r="Q339" s="3" t="s">
        <v>1206</v>
      </c>
      <c r="R339" s="2">
        <v>44418</v>
      </c>
      <c r="S339" s="2">
        <v>44387</v>
      </c>
      <c r="T339" t="s">
        <v>65</v>
      </c>
    </row>
    <row r="340" spans="1:20" x14ac:dyDescent="0.25">
      <c r="A340">
        <v>2021</v>
      </c>
      <c r="B340" s="2">
        <v>44348</v>
      </c>
      <c r="C340" s="2">
        <v>44377</v>
      </c>
      <c r="D340" t="s">
        <v>1230</v>
      </c>
      <c r="E340" t="s">
        <v>654</v>
      </c>
      <c r="F340" t="s">
        <v>129</v>
      </c>
      <c r="G340" t="s">
        <v>1231</v>
      </c>
      <c r="H340" t="s">
        <v>1232</v>
      </c>
      <c r="I340" t="s">
        <v>132</v>
      </c>
      <c r="J340" t="s">
        <v>97</v>
      </c>
      <c r="K340">
        <v>0</v>
      </c>
      <c r="L340">
        <v>100</v>
      </c>
      <c r="M340">
        <v>0</v>
      </c>
      <c r="N340" s="51">
        <f>(8/8)*100</f>
        <v>100</v>
      </c>
      <c r="O340" t="s">
        <v>54</v>
      </c>
      <c r="P340" t="s">
        <v>1205</v>
      </c>
      <c r="Q340" s="3" t="s">
        <v>1206</v>
      </c>
      <c r="R340" s="2">
        <v>44418</v>
      </c>
      <c r="S340" s="2">
        <v>44387</v>
      </c>
      <c r="T340" t="s">
        <v>65</v>
      </c>
    </row>
    <row r="341" spans="1:20" x14ac:dyDescent="0.25">
      <c r="A341">
        <v>2021</v>
      </c>
      <c r="B341" s="2">
        <v>44348</v>
      </c>
      <c r="C341" s="2">
        <v>44377</v>
      </c>
      <c r="D341" t="s">
        <v>1233</v>
      </c>
      <c r="E341" t="s">
        <v>637</v>
      </c>
      <c r="F341" t="s">
        <v>129</v>
      </c>
      <c r="G341" t="s">
        <v>1234</v>
      </c>
      <c r="H341" t="s">
        <v>1224</v>
      </c>
      <c r="I341" t="s">
        <v>132</v>
      </c>
      <c r="J341" t="s">
        <v>97</v>
      </c>
      <c r="K341">
        <v>0</v>
      </c>
      <c r="L341">
        <v>100</v>
      </c>
      <c r="M341">
        <v>0</v>
      </c>
      <c r="N341" s="51">
        <f>(3/3)*100</f>
        <v>100</v>
      </c>
      <c r="O341" t="s">
        <v>54</v>
      </c>
      <c r="P341" t="s">
        <v>1205</v>
      </c>
      <c r="Q341" s="3" t="s">
        <v>1206</v>
      </c>
      <c r="R341" s="2">
        <v>44418</v>
      </c>
      <c r="S341" s="2">
        <v>44387</v>
      </c>
      <c r="T341" t="s">
        <v>65</v>
      </c>
    </row>
    <row r="342" spans="1:20" x14ac:dyDescent="0.25">
      <c r="A342">
        <v>2021</v>
      </c>
      <c r="B342" s="2">
        <v>44348</v>
      </c>
      <c r="C342" s="2">
        <v>44377</v>
      </c>
      <c r="D342" t="s">
        <v>1235</v>
      </c>
      <c r="E342" t="s">
        <v>654</v>
      </c>
      <c r="F342" t="s">
        <v>129</v>
      </c>
      <c r="G342" t="s">
        <v>1236</v>
      </c>
      <c r="H342" t="s">
        <v>1237</v>
      </c>
      <c r="I342" t="s">
        <v>132</v>
      </c>
      <c r="J342" t="s">
        <v>97</v>
      </c>
      <c r="K342">
        <v>0</v>
      </c>
      <c r="L342">
        <v>100</v>
      </c>
      <c r="M342">
        <v>0</v>
      </c>
      <c r="N342" s="53">
        <f>(3/3)*100</f>
        <v>100</v>
      </c>
      <c r="O342" t="s">
        <v>54</v>
      </c>
      <c r="P342" t="s">
        <v>1205</v>
      </c>
      <c r="Q342" s="3" t="s">
        <v>1206</v>
      </c>
      <c r="R342" s="2">
        <v>44418</v>
      </c>
      <c r="S342" s="2">
        <v>44387</v>
      </c>
      <c r="T342" t="s">
        <v>65</v>
      </c>
    </row>
    <row r="343" spans="1:20" x14ac:dyDescent="0.25">
      <c r="A343">
        <v>2021</v>
      </c>
      <c r="B343" s="2">
        <v>44348</v>
      </c>
      <c r="C343" s="2">
        <v>44377</v>
      </c>
      <c r="D343" t="s">
        <v>1238</v>
      </c>
      <c r="E343" t="s">
        <v>637</v>
      </c>
      <c r="F343" t="s">
        <v>129</v>
      </c>
      <c r="G343" t="s">
        <v>1239</v>
      </c>
      <c r="H343" t="s">
        <v>1240</v>
      </c>
      <c r="I343" t="s">
        <v>132</v>
      </c>
      <c r="J343" t="s">
        <v>97</v>
      </c>
      <c r="K343">
        <v>0</v>
      </c>
      <c r="L343">
        <v>100</v>
      </c>
      <c r="M343">
        <v>0</v>
      </c>
      <c r="N343" s="53">
        <f>(75/75)*100</f>
        <v>100</v>
      </c>
      <c r="O343" t="s">
        <v>54</v>
      </c>
      <c r="P343" t="s">
        <v>1205</v>
      </c>
      <c r="Q343" s="3" t="s">
        <v>1206</v>
      </c>
      <c r="R343" s="2">
        <v>44418</v>
      </c>
      <c r="S343" s="2">
        <v>44387</v>
      </c>
      <c r="T343" t="s">
        <v>65</v>
      </c>
    </row>
    <row r="344" spans="1:20" x14ac:dyDescent="0.25">
      <c r="A344">
        <v>2021</v>
      </c>
      <c r="B344" s="2">
        <v>44348</v>
      </c>
      <c r="C344" s="2">
        <v>44377</v>
      </c>
      <c r="D344" t="s">
        <v>1241</v>
      </c>
      <c r="E344" t="s">
        <v>654</v>
      </c>
      <c r="F344" t="s">
        <v>129</v>
      </c>
      <c r="G344" t="s">
        <v>1242</v>
      </c>
      <c r="H344" t="s">
        <v>1209</v>
      </c>
      <c r="I344" t="s">
        <v>132</v>
      </c>
      <c r="J344" t="s">
        <v>97</v>
      </c>
      <c r="K344">
        <v>0</v>
      </c>
      <c r="L344">
        <v>100</v>
      </c>
      <c r="M344">
        <v>0</v>
      </c>
      <c r="N344" s="53">
        <f>(75/75)*100</f>
        <v>100</v>
      </c>
      <c r="O344" t="s">
        <v>54</v>
      </c>
      <c r="P344" t="s">
        <v>1205</v>
      </c>
      <c r="Q344" s="3" t="s">
        <v>1206</v>
      </c>
      <c r="R344" s="2">
        <v>44418</v>
      </c>
      <c r="S344" s="2">
        <v>44387</v>
      </c>
      <c r="T344" t="s">
        <v>65</v>
      </c>
    </row>
    <row r="345" spans="1:20" x14ac:dyDescent="0.25">
      <c r="A345">
        <v>2021</v>
      </c>
      <c r="B345" s="2">
        <v>44348</v>
      </c>
      <c r="C345" s="2">
        <v>44377</v>
      </c>
      <c r="D345" t="s">
        <v>1243</v>
      </c>
      <c r="E345" t="s">
        <v>654</v>
      </c>
      <c r="F345" t="s">
        <v>129</v>
      </c>
      <c r="G345" t="s">
        <v>1244</v>
      </c>
      <c r="H345" t="s">
        <v>1221</v>
      </c>
      <c r="I345" t="s">
        <v>132</v>
      </c>
      <c r="J345" t="s">
        <v>97</v>
      </c>
      <c r="K345">
        <v>0</v>
      </c>
      <c r="L345">
        <v>100</v>
      </c>
      <c r="M345">
        <v>0</v>
      </c>
      <c r="N345" s="51">
        <f>(75/75)*100</f>
        <v>100</v>
      </c>
      <c r="O345" t="s">
        <v>54</v>
      </c>
      <c r="P345" t="s">
        <v>1205</v>
      </c>
      <c r="Q345" s="3" t="s">
        <v>1206</v>
      </c>
      <c r="R345" s="2">
        <v>44418</v>
      </c>
      <c r="S345" s="2">
        <v>44387</v>
      </c>
      <c r="T345" t="s">
        <v>65</v>
      </c>
    </row>
    <row r="346" spans="1:20" x14ac:dyDescent="0.25">
      <c r="A346">
        <v>2021</v>
      </c>
      <c r="B346" s="2">
        <v>44348</v>
      </c>
      <c r="C346" s="2">
        <v>44377</v>
      </c>
      <c r="D346" t="s">
        <v>1245</v>
      </c>
      <c r="E346" t="s">
        <v>654</v>
      </c>
      <c r="F346" t="s">
        <v>129</v>
      </c>
      <c r="G346" t="s">
        <v>1246</v>
      </c>
      <c r="H346" t="s">
        <v>1221</v>
      </c>
      <c r="I346" t="s">
        <v>132</v>
      </c>
      <c r="J346" t="s">
        <v>97</v>
      </c>
      <c r="K346">
        <v>0</v>
      </c>
      <c r="L346">
        <v>100</v>
      </c>
      <c r="M346">
        <v>0</v>
      </c>
      <c r="N346" s="51">
        <f>(75/75)*100</f>
        <v>100</v>
      </c>
      <c r="O346" t="s">
        <v>54</v>
      </c>
      <c r="P346" t="s">
        <v>1205</v>
      </c>
      <c r="Q346" s="3" t="s">
        <v>1206</v>
      </c>
      <c r="R346" s="2">
        <v>44418</v>
      </c>
      <c r="S346" s="2">
        <v>44387</v>
      </c>
      <c r="T346" t="s">
        <v>65</v>
      </c>
    </row>
    <row r="347" spans="1:20" x14ac:dyDescent="0.25">
      <c r="A347">
        <v>2021</v>
      </c>
      <c r="B347" s="2">
        <v>44348</v>
      </c>
      <c r="C347" s="2">
        <v>44377</v>
      </c>
      <c r="D347" t="s">
        <v>1247</v>
      </c>
      <c r="E347" t="s">
        <v>654</v>
      </c>
      <c r="F347" t="s">
        <v>129</v>
      </c>
      <c r="G347" t="s">
        <v>1248</v>
      </c>
      <c r="H347" t="s">
        <v>1227</v>
      </c>
      <c r="I347" t="s">
        <v>132</v>
      </c>
      <c r="J347" t="s">
        <v>97</v>
      </c>
      <c r="K347">
        <v>0</v>
      </c>
      <c r="L347">
        <v>100</v>
      </c>
      <c r="M347">
        <v>0</v>
      </c>
      <c r="N347" s="51">
        <v>0</v>
      </c>
      <c r="O347" t="s">
        <v>54</v>
      </c>
      <c r="P347" t="s">
        <v>1205</v>
      </c>
      <c r="Q347" s="3" t="s">
        <v>1206</v>
      </c>
      <c r="R347" s="2">
        <v>44418</v>
      </c>
      <c r="S347" s="2">
        <v>44387</v>
      </c>
      <c r="T347" t="s">
        <v>65</v>
      </c>
    </row>
    <row r="348" spans="1:20" x14ac:dyDescent="0.25">
      <c r="A348">
        <v>2021</v>
      </c>
      <c r="B348" s="2">
        <v>44348</v>
      </c>
      <c r="C348" s="2">
        <v>44377</v>
      </c>
      <c r="D348" t="s">
        <v>1249</v>
      </c>
      <c r="E348" t="s">
        <v>654</v>
      </c>
      <c r="F348" t="s">
        <v>129</v>
      </c>
      <c r="G348" t="s">
        <v>1250</v>
      </c>
      <c r="H348" t="s">
        <v>1221</v>
      </c>
      <c r="I348" t="s">
        <v>132</v>
      </c>
      <c r="J348" t="s">
        <v>97</v>
      </c>
      <c r="K348">
        <v>0</v>
      </c>
      <c r="L348">
        <v>100</v>
      </c>
      <c r="M348">
        <v>0</v>
      </c>
      <c r="N348" s="53">
        <v>0</v>
      </c>
      <c r="O348" t="s">
        <v>54</v>
      </c>
      <c r="P348" t="s">
        <v>1205</v>
      </c>
      <c r="Q348" s="3" t="s">
        <v>1206</v>
      </c>
      <c r="R348" s="2">
        <v>44418</v>
      </c>
      <c r="S348" s="2">
        <v>44387</v>
      </c>
      <c r="T348" t="s">
        <v>65</v>
      </c>
    </row>
    <row r="349" spans="1:20" x14ac:dyDescent="0.25">
      <c r="A349">
        <v>2021</v>
      </c>
      <c r="B349" s="2">
        <v>44348</v>
      </c>
      <c r="C349" s="2">
        <v>44377</v>
      </c>
      <c r="D349" t="s">
        <v>1251</v>
      </c>
      <c r="E349" t="s">
        <v>654</v>
      </c>
      <c r="F349" t="s">
        <v>129</v>
      </c>
      <c r="G349" t="s">
        <v>1252</v>
      </c>
      <c r="H349" t="s">
        <v>1221</v>
      </c>
      <c r="I349" t="s">
        <v>132</v>
      </c>
      <c r="J349" t="s">
        <v>97</v>
      </c>
      <c r="K349">
        <v>0</v>
      </c>
      <c r="L349">
        <v>100</v>
      </c>
      <c r="M349">
        <v>0</v>
      </c>
      <c r="N349" s="53">
        <v>0</v>
      </c>
      <c r="O349" t="s">
        <v>54</v>
      </c>
      <c r="P349" t="s">
        <v>1205</v>
      </c>
      <c r="Q349" s="3" t="s">
        <v>1206</v>
      </c>
      <c r="R349" s="2">
        <v>44418</v>
      </c>
      <c r="S349" s="2">
        <v>44387</v>
      </c>
      <c r="T349" t="s">
        <v>65</v>
      </c>
    </row>
    <row r="350" spans="1:20" x14ac:dyDescent="0.25">
      <c r="A350">
        <v>2021</v>
      </c>
      <c r="B350" s="2">
        <v>44348</v>
      </c>
      <c r="C350" s="2">
        <v>44377</v>
      </c>
      <c r="D350" t="s">
        <v>1253</v>
      </c>
      <c r="E350" t="s">
        <v>654</v>
      </c>
      <c r="F350" t="s">
        <v>129</v>
      </c>
      <c r="G350" t="s">
        <v>1254</v>
      </c>
      <c r="H350" t="s">
        <v>1221</v>
      </c>
      <c r="I350" t="s">
        <v>132</v>
      </c>
      <c r="J350" t="s">
        <v>97</v>
      </c>
      <c r="K350">
        <v>0</v>
      </c>
      <c r="L350">
        <v>100</v>
      </c>
      <c r="M350">
        <v>0</v>
      </c>
      <c r="N350" s="53">
        <v>0</v>
      </c>
      <c r="O350" t="s">
        <v>54</v>
      </c>
      <c r="P350" t="s">
        <v>1205</v>
      </c>
      <c r="Q350" s="3" t="s">
        <v>1206</v>
      </c>
      <c r="R350" s="2">
        <v>44418</v>
      </c>
      <c r="S350" s="2">
        <v>44387</v>
      </c>
      <c r="T350" t="s">
        <v>65</v>
      </c>
    </row>
    <row r="351" spans="1:20" x14ac:dyDescent="0.25">
      <c r="A351">
        <v>2021</v>
      </c>
      <c r="B351" s="2">
        <v>44348</v>
      </c>
      <c r="C351" s="2">
        <v>44377</v>
      </c>
      <c r="D351" t="s">
        <v>1255</v>
      </c>
      <c r="E351" t="s">
        <v>637</v>
      </c>
      <c r="F351" t="s">
        <v>129</v>
      </c>
      <c r="G351" t="s">
        <v>1256</v>
      </c>
      <c r="H351" t="s">
        <v>1227</v>
      </c>
      <c r="I351" t="s">
        <v>132</v>
      </c>
      <c r="J351" t="s">
        <v>97</v>
      </c>
      <c r="K351">
        <v>0</v>
      </c>
      <c r="L351">
        <v>100</v>
      </c>
      <c r="M351">
        <v>0</v>
      </c>
      <c r="N351" s="53">
        <f>(23/23)*100</f>
        <v>100</v>
      </c>
      <c r="O351" t="s">
        <v>54</v>
      </c>
      <c r="P351" t="s">
        <v>1205</v>
      </c>
      <c r="Q351" s="3" t="s">
        <v>1206</v>
      </c>
      <c r="R351" s="2">
        <v>44418</v>
      </c>
      <c r="S351" s="2">
        <v>44387</v>
      </c>
      <c r="T351" t="s">
        <v>65</v>
      </c>
    </row>
    <row r="352" spans="1:20" x14ac:dyDescent="0.25">
      <c r="A352">
        <v>2021</v>
      </c>
      <c r="B352" s="2">
        <v>44348</v>
      </c>
      <c r="C352" s="2">
        <v>44377</v>
      </c>
      <c r="D352" t="s">
        <v>1257</v>
      </c>
      <c r="E352" t="s">
        <v>654</v>
      </c>
      <c r="F352" t="s">
        <v>129</v>
      </c>
      <c r="G352" t="s">
        <v>1258</v>
      </c>
      <c r="H352" t="s">
        <v>1221</v>
      </c>
      <c r="I352" t="s">
        <v>132</v>
      </c>
      <c r="J352" t="s">
        <v>97</v>
      </c>
      <c r="K352">
        <v>0</v>
      </c>
      <c r="L352">
        <v>100</v>
      </c>
      <c r="M352">
        <v>0</v>
      </c>
      <c r="N352" s="53">
        <f>(23/23)*100</f>
        <v>100</v>
      </c>
      <c r="O352" t="s">
        <v>54</v>
      </c>
      <c r="P352" t="s">
        <v>1205</v>
      </c>
      <c r="Q352" s="3" t="s">
        <v>1206</v>
      </c>
      <c r="R352" s="2">
        <v>44418</v>
      </c>
      <c r="S352" s="2">
        <v>44387</v>
      </c>
      <c r="T352" t="s">
        <v>65</v>
      </c>
    </row>
    <row r="353" spans="1:20" x14ac:dyDescent="0.25">
      <c r="A353">
        <v>2021</v>
      </c>
      <c r="B353" s="2">
        <v>44348</v>
      </c>
      <c r="C353" s="2">
        <v>44377</v>
      </c>
      <c r="D353" t="s">
        <v>1259</v>
      </c>
      <c r="E353" t="s">
        <v>654</v>
      </c>
      <c r="F353" t="s">
        <v>129</v>
      </c>
      <c r="G353" t="s">
        <v>1260</v>
      </c>
      <c r="H353" t="s">
        <v>1221</v>
      </c>
      <c r="I353" t="s">
        <v>132</v>
      </c>
      <c r="J353" t="s">
        <v>97</v>
      </c>
      <c r="K353">
        <v>0</v>
      </c>
      <c r="L353">
        <v>100</v>
      </c>
      <c r="M353">
        <v>0</v>
      </c>
      <c r="N353" s="53">
        <f>(23/23)*100</f>
        <v>100</v>
      </c>
      <c r="O353" t="s">
        <v>54</v>
      </c>
      <c r="P353" t="s">
        <v>1205</v>
      </c>
      <c r="Q353" s="3" t="s">
        <v>1206</v>
      </c>
      <c r="R353" s="2">
        <v>44418</v>
      </c>
      <c r="S353" s="2">
        <v>44387</v>
      </c>
      <c r="T353" t="s">
        <v>65</v>
      </c>
    </row>
    <row r="354" spans="1:20" x14ac:dyDescent="0.25">
      <c r="A354">
        <v>2021</v>
      </c>
      <c r="B354" s="2">
        <v>44348</v>
      </c>
      <c r="C354" s="2">
        <v>44377</v>
      </c>
      <c r="D354" t="s">
        <v>1261</v>
      </c>
      <c r="E354" t="s">
        <v>637</v>
      </c>
      <c r="F354" t="s">
        <v>129</v>
      </c>
      <c r="G354" t="s">
        <v>1262</v>
      </c>
      <c r="H354" t="s">
        <v>1227</v>
      </c>
      <c r="I354" t="s">
        <v>132</v>
      </c>
      <c r="J354" t="s">
        <v>97</v>
      </c>
      <c r="K354">
        <v>0</v>
      </c>
      <c r="L354">
        <v>100</v>
      </c>
      <c r="M354">
        <v>0</v>
      </c>
      <c r="N354" s="54">
        <v>0</v>
      </c>
      <c r="O354" t="s">
        <v>54</v>
      </c>
      <c r="P354" t="s">
        <v>1205</v>
      </c>
      <c r="Q354" s="3" t="s">
        <v>1206</v>
      </c>
      <c r="R354" s="2">
        <v>44418</v>
      </c>
      <c r="S354" s="2">
        <v>44387</v>
      </c>
      <c r="T354" t="s">
        <v>65</v>
      </c>
    </row>
    <row r="355" spans="1:20" x14ac:dyDescent="0.25">
      <c r="A355">
        <v>2021</v>
      </c>
      <c r="B355" s="2">
        <v>44348</v>
      </c>
      <c r="C355" s="2">
        <v>44377</v>
      </c>
      <c r="D355" t="s">
        <v>1263</v>
      </c>
      <c r="E355" t="s">
        <v>654</v>
      </c>
      <c r="F355" t="s">
        <v>129</v>
      </c>
      <c r="G355" t="s">
        <v>1264</v>
      </c>
      <c r="H355" t="s">
        <v>1221</v>
      </c>
      <c r="I355" t="s">
        <v>132</v>
      </c>
      <c r="J355" t="s">
        <v>97</v>
      </c>
      <c r="K355">
        <v>0</v>
      </c>
      <c r="L355">
        <v>100</v>
      </c>
      <c r="M355">
        <v>0</v>
      </c>
      <c r="N355" s="53">
        <v>0</v>
      </c>
      <c r="O355" t="s">
        <v>54</v>
      </c>
      <c r="P355" t="s">
        <v>1205</v>
      </c>
      <c r="Q355" s="3" t="s">
        <v>1206</v>
      </c>
      <c r="R355" s="2">
        <v>44418</v>
      </c>
      <c r="S355" s="2">
        <v>44387</v>
      </c>
      <c r="T355" t="s">
        <v>65</v>
      </c>
    </row>
    <row r="356" spans="1:20" x14ac:dyDescent="0.25">
      <c r="A356">
        <v>2021</v>
      </c>
      <c r="B356" s="2">
        <v>44348</v>
      </c>
      <c r="C356" s="2">
        <v>44377</v>
      </c>
      <c r="D356" t="s">
        <v>1265</v>
      </c>
      <c r="E356" t="s">
        <v>654</v>
      </c>
      <c r="F356" t="s">
        <v>129</v>
      </c>
      <c r="G356" t="s">
        <v>1266</v>
      </c>
      <c r="H356" t="s">
        <v>1221</v>
      </c>
      <c r="I356" t="s">
        <v>132</v>
      </c>
      <c r="J356" t="s">
        <v>97</v>
      </c>
      <c r="K356">
        <v>0</v>
      </c>
      <c r="L356">
        <v>100</v>
      </c>
      <c r="M356">
        <v>0</v>
      </c>
      <c r="N356" s="53">
        <v>0</v>
      </c>
      <c r="O356" t="s">
        <v>54</v>
      </c>
      <c r="P356" t="s">
        <v>1205</v>
      </c>
      <c r="Q356" s="3" t="s">
        <v>1206</v>
      </c>
      <c r="R356" s="2">
        <v>44418</v>
      </c>
      <c r="S356" s="2">
        <v>44387</v>
      </c>
      <c r="T356" t="s">
        <v>65</v>
      </c>
    </row>
    <row r="357" spans="1:20" x14ac:dyDescent="0.25">
      <c r="A357">
        <v>2021</v>
      </c>
      <c r="B357" s="2">
        <v>44348</v>
      </c>
      <c r="C357" s="2">
        <v>44377</v>
      </c>
      <c r="D357" t="s">
        <v>1267</v>
      </c>
      <c r="E357" t="s">
        <v>654</v>
      </c>
      <c r="F357" t="s">
        <v>129</v>
      </c>
      <c r="G357" t="s">
        <v>1268</v>
      </c>
      <c r="H357" t="s">
        <v>1227</v>
      </c>
      <c r="I357" t="s">
        <v>132</v>
      </c>
      <c r="J357" t="s">
        <v>97</v>
      </c>
      <c r="K357">
        <v>0</v>
      </c>
      <c r="L357">
        <v>100</v>
      </c>
      <c r="M357">
        <v>0</v>
      </c>
      <c r="N357" s="53">
        <v>0</v>
      </c>
      <c r="O357" t="s">
        <v>54</v>
      </c>
      <c r="P357" t="s">
        <v>1205</v>
      </c>
      <c r="Q357" s="3" t="s">
        <v>1206</v>
      </c>
      <c r="R357" s="2">
        <v>44418</v>
      </c>
      <c r="S357" s="2">
        <v>44387</v>
      </c>
      <c r="T357" t="s">
        <v>65</v>
      </c>
    </row>
    <row r="358" spans="1:20" x14ac:dyDescent="0.25">
      <c r="A358">
        <v>2021</v>
      </c>
      <c r="B358" s="2">
        <v>44348</v>
      </c>
      <c r="C358" s="2">
        <v>44377</v>
      </c>
      <c r="D358" t="s">
        <v>1269</v>
      </c>
      <c r="E358" t="s">
        <v>637</v>
      </c>
      <c r="F358" t="s">
        <v>129</v>
      </c>
      <c r="G358" t="s">
        <v>1270</v>
      </c>
      <c r="H358" t="s">
        <v>1227</v>
      </c>
      <c r="I358" t="s">
        <v>132</v>
      </c>
      <c r="J358" t="s">
        <v>97</v>
      </c>
      <c r="K358">
        <v>0</v>
      </c>
      <c r="L358">
        <v>100</v>
      </c>
      <c r="M358">
        <v>0</v>
      </c>
      <c r="N358" s="53">
        <f>(8/8)*100</f>
        <v>100</v>
      </c>
      <c r="O358" t="s">
        <v>54</v>
      </c>
      <c r="P358" t="s">
        <v>1205</v>
      </c>
      <c r="Q358" s="3" t="s">
        <v>1206</v>
      </c>
      <c r="R358" s="2">
        <v>44418</v>
      </c>
      <c r="S358" s="2">
        <v>44387</v>
      </c>
      <c r="T358" t="s">
        <v>65</v>
      </c>
    </row>
    <row r="359" spans="1:20" x14ac:dyDescent="0.25">
      <c r="A359">
        <v>2021</v>
      </c>
      <c r="B359" s="2">
        <v>44348</v>
      </c>
      <c r="C359" s="2">
        <v>44377</v>
      </c>
      <c r="D359" t="s">
        <v>1271</v>
      </c>
      <c r="E359" t="s">
        <v>654</v>
      </c>
      <c r="F359" t="s">
        <v>129</v>
      </c>
      <c r="G359" t="s">
        <v>1264</v>
      </c>
      <c r="H359" t="s">
        <v>1237</v>
      </c>
      <c r="I359" t="s">
        <v>132</v>
      </c>
      <c r="J359" t="s">
        <v>97</v>
      </c>
      <c r="K359">
        <v>0</v>
      </c>
      <c r="L359">
        <v>100</v>
      </c>
      <c r="M359">
        <v>0</v>
      </c>
      <c r="N359" s="53">
        <f>(4/4)*100</f>
        <v>100</v>
      </c>
      <c r="O359" t="s">
        <v>54</v>
      </c>
      <c r="P359" t="s">
        <v>1205</v>
      </c>
      <c r="Q359" s="3" t="s">
        <v>1206</v>
      </c>
      <c r="R359" s="2">
        <v>44418</v>
      </c>
      <c r="S359" s="2">
        <v>44387</v>
      </c>
      <c r="T359" t="s">
        <v>65</v>
      </c>
    </row>
    <row r="360" spans="1:20" x14ac:dyDescent="0.25">
      <c r="A360">
        <v>2021</v>
      </c>
      <c r="B360" s="2">
        <v>44348</v>
      </c>
      <c r="C360" s="2">
        <v>44377</v>
      </c>
      <c r="D360" t="s">
        <v>1272</v>
      </c>
      <c r="E360" t="s">
        <v>654</v>
      </c>
      <c r="F360" t="s">
        <v>129</v>
      </c>
      <c r="G360" t="s">
        <v>1273</v>
      </c>
      <c r="H360" t="s">
        <v>1221</v>
      </c>
      <c r="I360" t="s">
        <v>132</v>
      </c>
      <c r="J360" t="s">
        <v>97</v>
      </c>
      <c r="K360">
        <v>0</v>
      </c>
      <c r="L360">
        <v>100</v>
      </c>
      <c r="M360">
        <v>0</v>
      </c>
      <c r="N360" s="53">
        <f>(8/8)*100</f>
        <v>100</v>
      </c>
      <c r="O360" t="s">
        <v>54</v>
      </c>
      <c r="P360" t="s">
        <v>1205</v>
      </c>
      <c r="Q360" s="3" t="s">
        <v>1206</v>
      </c>
      <c r="R360" s="2">
        <v>44418</v>
      </c>
      <c r="S360" s="2">
        <v>44387</v>
      </c>
      <c r="T360" t="s">
        <v>65</v>
      </c>
    </row>
    <row r="361" spans="1:20" x14ac:dyDescent="0.25">
      <c r="A361">
        <v>2021</v>
      </c>
      <c r="B361" s="2">
        <v>44348</v>
      </c>
      <c r="C361" s="2">
        <v>44377</v>
      </c>
      <c r="D361" t="s">
        <v>1274</v>
      </c>
      <c r="E361" t="s">
        <v>654</v>
      </c>
      <c r="F361" t="s">
        <v>129</v>
      </c>
      <c r="G361" t="s">
        <v>1275</v>
      </c>
      <c r="H361" t="s">
        <v>1227</v>
      </c>
      <c r="I361" t="s">
        <v>132</v>
      </c>
      <c r="J361" t="s">
        <v>97</v>
      </c>
      <c r="K361">
        <v>0</v>
      </c>
      <c r="L361">
        <v>100</v>
      </c>
      <c r="M361">
        <v>0</v>
      </c>
      <c r="N361" s="54">
        <f>(8/8)*100</f>
        <v>100</v>
      </c>
      <c r="O361" t="s">
        <v>54</v>
      </c>
      <c r="P361" t="s">
        <v>1205</v>
      </c>
      <c r="Q361" s="3" t="s">
        <v>1206</v>
      </c>
      <c r="R361" s="2">
        <v>44418</v>
      </c>
      <c r="S361" s="2">
        <v>44387</v>
      </c>
      <c r="T361" t="s">
        <v>65</v>
      </c>
    </row>
    <row r="362" spans="1:20" x14ac:dyDescent="0.25">
      <c r="A362">
        <v>2021</v>
      </c>
      <c r="B362" s="2">
        <v>44348</v>
      </c>
      <c r="C362" s="2">
        <v>44377</v>
      </c>
      <c r="D362" t="s">
        <v>1276</v>
      </c>
      <c r="E362" t="s">
        <v>654</v>
      </c>
      <c r="F362" t="s">
        <v>129</v>
      </c>
      <c r="G362" t="s">
        <v>1277</v>
      </c>
      <c r="H362" t="s">
        <v>1221</v>
      </c>
      <c r="I362" t="s">
        <v>132</v>
      </c>
      <c r="J362" t="s">
        <v>97</v>
      </c>
      <c r="K362">
        <v>0</v>
      </c>
      <c r="L362">
        <v>100</v>
      </c>
      <c r="M362">
        <v>0</v>
      </c>
      <c r="N362" s="54">
        <v>0</v>
      </c>
      <c r="O362" t="s">
        <v>54</v>
      </c>
      <c r="P362" t="s">
        <v>1205</v>
      </c>
      <c r="Q362" s="3" t="s">
        <v>1206</v>
      </c>
      <c r="R362" s="2">
        <v>44418</v>
      </c>
      <c r="S362" s="2">
        <v>44387</v>
      </c>
      <c r="T362" t="s">
        <v>65</v>
      </c>
    </row>
    <row r="363" spans="1:20" x14ac:dyDescent="0.25">
      <c r="A363">
        <v>2021</v>
      </c>
      <c r="B363" s="2">
        <v>44348</v>
      </c>
      <c r="C363" s="2">
        <v>44377</v>
      </c>
      <c r="D363" t="s">
        <v>1278</v>
      </c>
      <c r="E363" t="s">
        <v>654</v>
      </c>
      <c r="F363" t="s">
        <v>129</v>
      </c>
      <c r="G363" t="s">
        <v>1248</v>
      </c>
      <c r="H363" t="s">
        <v>1227</v>
      </c>
      <c r="I363" t="s">
        <v>132</v>
      </c>
      <c r="J363" t="s">
        <v>97</v>
      </c>
      <c r="K363">
        <v>0</v>
      </c>
      <c r="L363">
        <v>100</v>
      </c>
      <c r="M363">
        <v>0</v>
      </c>
      <c r="N363" s="54">
        <v>0</v>
      </c>
      <c r="O363" t="s">
        <v>54</v>
      </c>
      <c r="P363" t="s">
        <v>1205</v>
      </c>
      <c r="Q363" s="3" t="s">
        <v>1206</v>
      </c>
      <c r="R363" s="2">
        <v>44418</v>
      </c>
      <c r="S363" s="2">
        <v>44387</v>
      </c>
      <c r="T363" t="s">
        <v>65</v>
      </c>
    </row>
    <row r="364" spans="1:20" x14ac:dyDescent="0.25">
      <c r="A364">
        <v>2021</v>
      </c>
      <c r="B364" s="2">
        <v>44348</v>
      </c>
      <c r="C364" s="2">
        <v>44377</v>
      </c>
      <c r="D364" t="s">
        <v>1279</v>
      </c>
      <c r="E364" t="s">
        <v>654</v>
      </c>
      <c r="F364" t="s">
        <v>129</v>
      </c>
      <c r="G364" t="s">
        <v>1258</v>
      </c>
      <c r="H364" t="s">
        <v>1227</v>
      </c>
      <c r="I364" t="s">
        <v>132</v>
      </c>
      <c r="J364" t="s">
        <v>97</v>
      </c>
      <c r="K364">
        <v>0</v>
      </c>
      <c r="L364">
        <v>100</v>
      </c>
      <c r="M364">
        <v>0</v>
      </c>
      <c r="N364" s="54">
        <v>0</v>
      </c>
      <c r="O364" t="s">
        <v>54</v>
      </c>
      <c r="P364" t="s">
        <v>1205</v>
      </c>
      <c r="Q364" s="3" t="s">
        <v>1206</v>
      </c>
      <c r="R364" s="2">
        <v>44418</v>
      </c>
      <c r="S364" s="2">
        <v>44387</v>
      </c>
      <c r="T364" t="s">
        <v>65</v>
      </c>
    </row>
    <row r="365" spans="1:20" x14ac:dyDescent="0.25">
      <c r="A365">
        <v>2021</v>
      </c>
      <c r="B365" s="2">
        <v>44348</v>
      </c>
      <c r="C365" s="2">
        <v>44377</v>
      </c>
      <c r="D365" t="s">
        <v>1280</v>
      </c>
      <c r="E365" t="s">
        <v>654</v>
      </c>
      <c r="F365" t="s">
        <v>129</v>
      </c>
      <c r="G365" t="s">
        <v>1281</v>
      </c>
      <c r="H365" t="s">
        <v>1227</v>
      </c>
      <c r="I365" t="s">
        <v>132</v>
      </c>
      <c r="J365" t="s">
        <v>97</v>
      </c>
      <c r="K365">
        <v>0</v>
      </c>
      <c r="L365">
        <v>100</v>
      </c>
      <c r="M365">
        <v>0</v>
      </c>
      <c r="N365" s="54">
        <v>0</v>
      </c>
      <c r="O365" t="s">
        <v>54</v>
      </c>
      <c r="P365" t="s">
        <v>1205</v>
      </c>
      <c r="Q365" s="3" t="s">
        <v>1206</v>
      </c>
      <c r="R365" s="2">
        <v>44418</v>
      </c>
      <c r="S365" s="2">
        <v>44387</v>
      </c>
      <c r="T365" t="s">
        <v>65</v>
      </c>
    </row>
    <row r="366" spans="1:20" x14ac:dyDescent="0.25">
      <c r="A366">
        <v>2021</v>
      </c>
      <c r="B366" s="2">
        <v>44348</v>
      </c>
      <c r="C366" s="2">
        <v>44377</v>
      </c>
      <c r="D366" t="s">
        <v>1282</v>
      </c>
      <c r="E366" t="s">
        <v>654</v>
      </c>
      <c r="F366" t="s">
        <v>129</v>
      </c>
      <c r="G366" t="s">
        <v>1283</v>
      </c>
      <c r="H366" t="s">
        <v>1284</v>
      </c>
      <c r="I366" t="s">
        <v>132</v>
      </c>
      <c r="J366" t="s">
        <v>97</v>
      </c>
      <c r="K366">
        <v>0</v>
      </c>
      <c r="L366">
        <v>100</v>
      </c>
      <c r="M366">
        <v>0</v>
      </c>
      <c r="N366" s="54">
        <v>0</v>
      </c>
      <c r="O366" t="s">
        <v>54</v>
      </c>
      <c r="P366" t="s">
        <v>1205</v>
      </c>
      <c r="Q366" s="3" t="s">
        <v>1206</v>
      </c>
      <c r="R366" s="2">
        <v>44418</v>
      </c>
      <c r="S366" s="2">
        <v>44387</v>
      </c>
      <c r="T366" t="s">
        <v>65</v>
      </c>
    </row>
    <row r="367" spans="1:20" x14ac:dyDescent="0.25">
      <c r="A367">
        <v>2021</v>
      </c>
      <c r="B367" s="2">
        <v>44348</v>
      </c>
      <c r="C367" s="2">
        <v>44377</v>
      </c>
      <c r="D367" t="s">
        <v>1285</v>
      </c>
      <c r="E367" t="s">
        <v>654</v>
      </c>
      <c r="F367" t="s">
        <v>129</v>
      </c>
      <c r="G367" t="s">
        <v>1286</v>
      </c>
      <c r="H367" t="s">
        <v>1237</v>
      </c>
      <c r="I367" t="s">
        <v>132</v>
      </c>
      <c r="J367" t="s">
        <v>97</v>
      </c>
      <c r="K367">
        <v>0</v>
      </c>
      <c r="L367">
        <v>100</v>
      </c>
      <c r="M367">
        <v>0</v>
      </c>
      <c r="N367" s="54">
        <v>0</v>
      </c>
      <c r="O367" t="s">
        <v>54</v>
      </c>
      <c r="P367" t="s">
        <v>1205</v>
      </c>
      <c r="Q367" s="3" t="s">
        <v>1206</v>
      </c>
      <c r="R367" s="2">
        <v>44418</v>
      </c>
      <c r="S367" s="2">
        <v>44387</v>
      </c>
      <c r="T367" t="s">
        <v>65</v>
      </c>
    </row>
    <row r="368" spans="1:20" x14ac:dyDescent="0.25">
      <c r="A368">
        <v>2021</v>
      </c>
      <c r="B368" s="2">
        <v>44348</v>
      </c>
      <c r="C368" s="2">
        <v>44377</v>
      </c>
      <c r="D368" t="s">
        <v>1287</v>
      </c>
      <c r="E368" t="s">
        <v>654</v>
      </c>
      <c r="F368" t="s">
        <v>129</v>
      </c>
      <c r="G368" t="s">
        <v>1270</v>
      </c>
      <c r="H368" t="s">
        <v>1227</v>
      </c>
      <c r="I368" t="s">
        <v>132</v>
      </c>
      <c r="J368" t="s">
        <v>97</v>
      </c>
      <c r="K368">
        <v>0</v>
      </c>
      <c r="L368">
        <v>100</v>
      </c>
      <c r="M368">
        <v>0</v>
      </c>
      <c r="N368" s="54">
        <v>0</v>
      </c>
      <c r="O368" t="s">
        <v>54</v>
      </c>
      <c r="P368" t="s">
        <v>1205</v>
      </c>
      <c r="Q368" s="3" t="s">
        <v>1206</v>
      </c>
      <c r="R368" s="2">
        <v>44418</v>
      </c>
      <c r="S368" s="2">
        <v>44387</v>
      </c>
      <c r="T368" t="s">
        <v>65</v>
      </c>
    </row>
    <row r="369" spans="1:20" x14ac:dyDescent="0.25">
      <c r="A369">
        <v>2021</v>
      </c>
      <c r="B369" s="2">
        <v>44348</v>
      </c>
      <c r="C369" s="2">
        <v>44377</v>
      </c>
      <c r="D369" t="s">
        <v>1288</v>
      </c>
      <c r="E369" t="s">
        <v>654</v>
      </c>
      <c r="F369" t="s">
        <v>129</v>
      </c>
      <c r="G369" t="s">
        <v>1264</v>
      </c>
      <c r="H369" t="s">
        <v>1227</v>
      </c>
      <c r="I369" t="s">
        <v>132</v>
      </c>
      <c r="J369" t="s">
        <v>97</v>
      </c>
      <c r="K369">
        <v>0</v>
      </c>
      <c r="L369">
        <v>100</v>
      </c>
      <c r="M369">
        <v>0</v>
      </c>
      <c r="N369" s="54">
        <v>0</v>
      </c>
      <c r="O369" t="s">
        <v>54</v>
      </c>
      <c r="P369" t="s">
        <v>1205</v>
      </c>
      <c r="Q369" s="3" t="s">
        <v>1206</v>
      </c>
      <c r="R369" s="2">
        <v>44418</v>
      </c>
      <c r="S369" s="2">
        <v>44387</v>
      </c>
      <c r="T369" t="s">
        <v>65</v>
      </c>
    </row>
    <row r="370" spans="1:20" x14ac:dyDescent="0.25">
      <c r="A370">
        <v>2021</v>
      </c>
      <c r="B370" s="2">
        <v>44348</v>
      </c>
      <c r="C370" s="2">
        <v>44377</v>
      </c>
      <c r="D370" t="s">
        <v>1289</v>
      </c>
      <c r="E370" t="s">
        <v>654</v>
      </c>
      <c r="F370" t="s">
        <v>129</v>
      </c>
      <c r="G370" t="s">
        <v>1290</v>
      </c>
      <c r="H370" t="s">
        <v>1227</v>
      </c>
      <c r="I370" t="s">
        <v>132</v>
      </c>
      <c r="J370" t="s">
        <v>97</v>
      </c>
      <c r="K370">
        <v>0</v>
      </c>
      <c r="L370">
        <v>100</v>
      </c>
      <c r="M370">
        <v>0</v>
      </c>
      <c r="N370" s="54">
        <v>0</v>
      </c>
      <c r="O370" t="s">
        <v>54</v>
      </c>
      <c r="P370" t="s">
        <v>1205</v>
      </c>
      <c r="Q370" s="3" t="s">
        <v>1206</v>
      </c>
      <c r="R370" s="2">
        <v>44418</v>
      </c>
      <c r="S370" s="2">
        <v>44387</v>
      </c>
      <c r="T370" t="s">
        <v>65</v>
      </c>
    </row>
    <row r="371" spans="1:20" x14ac:dyDescent="0.25">
      <c r="A371">
        <v>2021</v>
      </c>
      <c r="B371" s="2">
        <v>44348</v>
      </c>
      <c r="C371" s="2">
        <v>44377</v>
      </c>
      <c r="D371" t="s">
        <v>1291</v>
      </c>
      <c r="E371" t="s">
        <v>654</v>
      </c>
      <c r="F371" t="s">
        <v>129</v>
      </c>
      <c r="G371" t="s">
        <v>1292</v>
      </c>
      <c r="H371" t="s">
        <v>1227</v>
      </c>
      <c r="I371" t="s">
        <v>132</v>
      </c>
      <c r="J371" t="s">
        <v>97</v>
      </c>
      <c r="K371">
        <v>0</v>
      </c>
      <c r="L371">
        <v>100</v>
      </c>
      <c r="M371">
        <v>0</v>
      </c>
      <c r="N371" s="54">
        <v>0</v>
      </c>
      <c r="O371" t="s">
        <v>54</v>
      </c>
      <c r="P371" t="s">
        <v>1205</v>
      </c>
      <c r="Q371" s="3" t="s">
        <v>1206</v>
      </c>
      <c r="R371" s="2">
        <v>44418</v>
      </c>
      <c r="S371" s="2">
        <v>44387</v>
      </c>
      <c r="T371" t="s">
        <v>65</v>
      </c>
    </row>
    <row r="372" spans="1:20" x14ac:dyDescent="0.25">
      <c r="A372">
        <v>2021</v>
      </c>
      <c r="B372" s="2">
        <v>44348</v>
      </c>
      <c r="C372" s="2">
        <v>44377</v>
      </c>
      <c r="D372" t="s">
        <v>1293</v>
      </c>
      <c r="E372" t="s">
        <v>654</v>
      </c>
      <c r="F372" t="s">
        <v>129</v>
      </c>
      <c r="G372" t="s">
        <v>1294</v>
      </c>
      <c r="H372" t="s">
        <v>1221</v>
      </c>
      <c r="I372" t="s">
        <v>132</v>
      </c>
      <c r="J372" t="s">
        <v>97</v>
      </c>
      <c r="K372">
        <v>0</v>
      </c>
      <c r="L372">
        <v>100</v>
      </c>
      <c r="M372">
        <v>0</v>
      </c>
      <c r="N372" s="54">
        <v>0</v>
      </c>
      <c r="O372" t="s">
        <v>54</v>
      </c>
      <c r="P372" t="s">
        <v>1205</v>
      </c>
      <c r="Q372" s="3" t="s">
        <v>1206</v>
      </c>
      <c r="R372" s="2">
        <v>44418</v>
      </c>
      <c r="S372" s="2">
        <v>44387</v>
      </c>
      <c r="T372" t="s">
        <v>65</v>
      </c>
    </row>
    <row r="373" spans="1:20" x14ac:dyDescent="0.25">
      <c r="A373">
        <v>2021</v>
      </c>
      <c r="B373" s="2">
        <v>44348</v>
      </c>
      <c r="C373" s="2">
        <v>44377</v>
      </c>
      <c r="D373" t="s">
        <v>1295</v>
      </c>
      <c r="E373" t="s">
        <v>654</v>
      </c>
      <c r="F373" t="s">
        <v>129</v>
      </c>
      <c r="G373" t="s">
        <v>1270</v>
      </c>
      <c r="H373" t="s">
        <v>1227</v>
      </c>
      <c r="I373" t="s">
        <v>132</v>
      </c>
      <c r="J373" t="s">
        <v>97</v>
      </c>
      <c r="K373">
        <v>0</v>
      </c>
      <c r="L373">
        <v>100</v>
      </c>
      <c r="M373">
        <v>0</v>
      </c>
      <c r="N373" s="54">
        <v>0</v>
      </c>
      <c r="O373" t="s">
        <v>54</v>
      </c>
      <c r="P373" t="s">
        <v>1205</v>
      </c>
      <c r="Q373" s="3" t="s">
        <v>1206</v>
      </c>
      <c r="R373" s="2">
        <v>44418</v>
      </c>
      <c r="S373" s="2">
        <v>44387</v>
      </c>
      <c r="T373" t="s">
        <v>65</v>
      </c>
    </row>
    <row r="374" spans="1:20" x14ac:dyDescent="0.25">
      <c r="A374">
        <v>2021</v>
      </c>
      <c r="B374" s="2">
        <v>44348</v>
      </c>
      <c r="C374" s="2">
        <v>44377</v>
      </c>
      <c r="D374" t="s">
        <v>1296</v>
      </c>
      <c r="E374" t="s">
        <v>654</v>
      </c>
      <c r="F374" t="s">
        <v>129</v>
      </c>
      <c r="G374" t="s">
        <v>1264</v>
      </c>
      <c r="H374" t="s">
        <v>1227</v>
      </c>
      <c r="I374" t="s">
        <v>132</v>
      </c>
      <c r="J374" t="s">
        <v>97</v>
      </c>
      <c r="K374">
        <v>0</v>
      </c>
      <c r="L374">
        <v>100</v>
      </c>
      <c r="M374">
        <v>0</v>
      </c>
      <c r="N374" s="54">
        <v>0</v>
      </c>
      <c r="O374" t="s">
        <v>54</v>
      </c>
      <c r="P374" t="s">
        <v>1205</v>
      </c>
      <c r="Q374" s="3" t="s">
        <v>1206</v>
      </c>
      <c r="R374" s="2">
        <v>44418</v>
      </c>
      <c r="S374" s="2">
        <v>44387</v>
      </c>
      <c r="T374" t="s">
        <v>65</v>
      </c>
    </row>
    <row r="375" spans="1:20" x14ac:dyDescent="0.25">
      <c r="A375">
        <v>2021</v>
      </c>
      <c r="B375" s="2">
        <v>44348</v>
      </c>
      <c r="C375" s="2">
        <v>44377</v>
      </c>
      <c r="D375" t="s">
        <v>1297</v>
      </c>
      <c r="E375" t="s">
        <v>654</v>
      </c>
      <c r="F375" t="s">
        <v>129</v>
      </c>
      <c r="G375" t="s">
        <v>1298</v>
      </c>
      <c r="H375" t="s">
        <v>1299</v>
      </c>
      <c r="I375" t="s">
        <v>132</v>
      </c>
      <c r="J375" t="s">
        <v>97</v>
      </c>
      <c r="K375">
        <v>0</v>
      </c>
      <c r="L375">
        <v>100</v>
      </c>
      <c r="M375">
        <v>0</v>
      </c>
      <c r="N375" s="54">
        <v>0</v>
      </c>
      <c r="O375" t="s">
        <v>54</v>
      </c>
      <c r="P375" t="s">
        <v>1205</v>
      </c>
      <c r="Q375" s="3" t="s">
        <v>1206</v>
      </c>
      <c r="R375" s="2">
        <v>44418</v>
      </c>
      <c r="S375" s="2">
        <v>44387</v>
      </c>
      <c r="T375" t="s">
        <v>65</v>
      </c>
    </row>
    <row r="376" spans="1:20" x14ac:dyDescent="0.25">
      <c r="A376">
        <v>2021</v>
      </c>
      <c r="B376" s="2">
        <v>44348</v>
      </c>
      <c r="C376" s="2">
        <v>44377</v>
      </c>
      <c r="D376" t="s">
        <v>1300</v>
      </c>
      <c r="E376" t="s">
        <v>654</v>
      </c>
      <c r="F376" t="s">
        <v>129</v>
      </c>
      <c r="G376" t="s">
        <v>1301</v>
      </c>
      <c r="H376" t="s">
        <v>1227</v>
      </c>
      <c r="I376" t="s">
        <v>132</v>
      </c>
      <c r="J376" t="s">
        <v>97</v>
      </c>
      <c r="K376">
        <v>0</v>
      </c>
      <c r="L376">
        <v>100</v>
      </c>
      <c r="M376">
        <v>0</v>
      </c>
      <c r="N376" s="54">
        <v>0</v>
      </c>
      <c r="O376" t="s">
        <v>54</v>
      </c>
      <c r="P376" t="s">
        <v>1205</v>
      </c>
      <c r="Q376" s="3" t="s">
        <v>1206</v>
      </c>
      <c r="R376" s="2">
        <v>44418</v>
      </c>
      <c r="S376" s="2">
        <v>44387</v>
      </c>
      <c r="T376" t="s">
        <v>65</v>
      </c>
    </row>
    <row r="377" spans="1:20" x14ac:dyDescent="0.25">
      <c r="A377">
        <v>2021</v>
      </c>
      <c r="B377" s="2">
        <v>44348</v>
      </c>
      <c r="C377" s="2">
        <v>44377</v>
      </c>
      <c r="D377" t="s">
        <v>1302</v>
      </c>
      <c r="E377" t="s">
        <v>654</v>
      </c>
      <c r="F377" t="s">
        <v>129</v>
      </c>
      <c r="G377" t="s">
        <v>1303</v>
      </c>
      <c r="H377" t="s">
        <v>1227</v>
      </c>
      <c r="I377" t="s">
        <v>132</v>
      </c>
      <c r="J377" t="s">
        <v>97</v>
      </c>
      <c r="K377">
        <v>0</v>
      </c>
      <c r="L377">
        <v>100</v>
      </c>
      <c r="M377">
        <v>0</v>
      </c>
      <c r="N377" s="54">
        <v>0</v>
      </c>
      <c r="O377" t="s">
        <v>54</v>
      </c>
      <c r="P377" t="s">
        <v>1205</v>
      </c>
      <c r="Q377" s="3" t="s">
        <v>1206</v>
      </c>
      <c r="R377" s="2">
        <v>44418</v>
      </c>
      <c r="S377" s="2">
        <v>44387</v>
      </c>
      <c r="T377" t="s">
        <v>65</v>
      </c>
    </row>
    <row r="378" spans="1:20" x14ac:dyDescent="0.25">
      <c r="A378">
        <v>2021</v>
      </c>
      <c r="B378" s="2">
        <v>44348</v>
      </c>
      <c r="C378" s="2">
        <v>44377</v>
      </c>
      <c r="D378" t="s">
        <v>1304</v>
      </c>
      <c r="E378" t="s">
        <v>654</v>
      </c>
      <c r="F378" t="s">
        <v>129</v>
      </c>
      <c r="G378" t="s">
        <v>1305</v>
      </c>
      <c r="H378" t="s">
        <v>1227</v>
      </c>
      <c r="I378" t="s">
        <v>132</v>
      </c>
      <c r="J378" t="s">
        <v>97</v>
      </c>
      <c r="K378">
        <v>0</v>
      </c>
      <c r="L378">
        <v>100</v>
      </c>
      <c r="M378">
        <v>0</v>
      </c>
      <c r="N378" s="54">
        <v>0</v>
      </c>
      <c r="O378" t="s">
        <v>54</v>
      </c>
      <c r="P378" t="s">
        <v>1205</v>
      </c>
      <c r="Q378" s="3" t="s">
        <v>1206</v>
      </c>
      <c r="R378" s="2">
        <v>44418</v>
      </c>
      <c r="S378" s="2">
        <v>44387</v>
      </c>
      <c r="T378" t="s">
        <v>65</v>
      </c>
    </row>
    <row r="379" spans="1:20" x14ac:dyDescent="0.25">
      <c r="A379">
        <v>2021</v>
      </c>
      <c r="B379" s="2">
        <v>44348</v>
      </c>
      <c r="C379" s="2">
        <v>44377</v>
      </c>
      <c r="D379" t="s">
        <v>1306</v>
      </c>
      <c r="E379" t="s">
        <v>654</v>
      </c>
      <c r="F379" t="s">
        <v>129</v>
      </c>
      <c r="G379" t="s">
        <v>1264</v>
      </c>
      <c r="H379" t="s">
        <v>1227</v>
      </c>
      <c r="I379" t="s">
        <v>132</v>
      </c>
      <c r="J379" t="s">
        <v>97</v>
      </c>
      <c r="K379">
        <v>0</v>
      </c>
      <c r="L379">
        <v>100</v>
      </c>
      <c r="M379">
        <v>0</v>
      </c>
      <c r="N379" s="54">
        <v>0</v>
      </c>
      <c r="O379" t="s">
        <v>54</v>
      </c>
      <c r="P379" t="s">
        <v>1205</v>
      </c>
      <c r="Q379" s="3" t="s">
        <v>1206</v>
      </c>
      <c r="R379" s="2">
        <v>44418</v>
      </c>
      <c r="S379" s="2">
        <v>44387</v>
      </c>
      <c r="T379" t="s">
        <v>65</v>
      </c>
    </row>
    <row r="380" spans="1:20" x14ac:dyDescent="0.25">
      <c r="A380">
        <v>2021</v>
      </c>
      <c r="B380" s="2">
        <v>44348</v>
      </c>
      <c r="C380" s="2">
        <v>44377</v>
      </c>
      <c r="D380" t="s">
        <v>1307</v>
      </c>
      <c r="E380" t="s">
        <v>654</v>
      </c>
      <c r="F380" t="s">
        <v>129</v>
      </c>
      <c r="G380" t="s">
        <v>1308</v>
      </c>
      <c r="H380" t="s">
        <v>1227</v>
      </c>
      <c r="I380" t="s">
        <v>132</v>
      </c>
      <c r="J380" t="s">
        <v>97</v>
      </c>
      <c r="K380">
        <v>0</v>
      </c>
      <c r="L380">
        <v>100</v>
      </c>
      <c r="M380">
        <v>0</v>
      </c>
      <c r="N380" s="54">
        <v>0</v>
      </c>
      <c r="O380" t="s">
        <v>54</v>
      </c>
      <c r="P380" t="s">
        <v>1205</v>
      </c>
      <c r="Q380" s="3" t="s">
        <v>1206</v>
      </c>
      <c r="R380" s="2">
        <v>44418</v>
      </c>
      <c r="S380" s="2">
        <v>44387</v>
      </c>
      <c r="T380" t="s">
        <v>65</v>
      </c>
    </row>
    <row r="381" spans="1:20" x14ac:dyDescent="0.25">
      <c r="A381">
        <v>2021</v>
      </c>
      <c r="B381" s="2">
        <v>44348</v>
      </c>
      <c r="C381" s="2">
        <v>44377</v>
      </c>
      <c r="D381" t="s">
        <v>1309</v>
      </c>
      <c r="E381" t="s">
        <v>654</v>
      </c>
      <c r="F381" t="s">
        <v>129</v>
      </c>
      <c r="G381" t="s">
        <v>1310</v>
      </c>
      <c r="H381" t="s">
        <v>1227</v>
      </c>
      <c r="I381" t="s">
        <v>132</v>
      </c>
      <c r="J381" t="s">
        <v>97</v>
      </c>
      <c r="K381">
        <v>0</v>
      </c>
      <c r="L381">
        <v>100</v>
      </c>
      <c r="M381">
        <v>0</v>
      </c>
      <c r="N381" s="54">
        <v>0</v>
      </c>
      <c r="O381" t="s">
        <v>54</v>
      </c>
      <c r="P381" t="s">
        <v>1205</v>
      </c>
      <c r="Q381" s="3" t="s">
        <v>1206</v>
      </c>
      <c r="R381" s="2">
        <v>44418</v>
      </c>
      <c r="S381" s="2">
        <v>44387</v>
      </c>
      <c r="T381" t="s">
        <v>65</v>
      </c>
    </row>
    <row r="382" spans="1:20" x14ac:dyDescent="0.25">
      <c r="A382">
        <v>2021</v>
      </c>
      <c r="B382" s="2">
        <v>44348</v>
      </c>
      <c r="C382" s="2">
        <v>44377</v>
      </c>
      <c r="D382" t="s">
        <v>1311</v>
      </c>
      <c r="E382" t="s">
        <v>654</v>
      </c>
      <c r="F382" t="s">
        <v>129</v>
      </c>
      <c r="G382" t="s">
        <v>1312</v>
      </c>
      <c r="H382" t="s">
        <v>1221</v>
      </c>
      <c r="I382" t="s">
        <v>132</v>
      </c>
      <c r="J382" t="s">
        <v>97</v>
      </c>
      <c r="K382">
        <v>0</v>
      </c>
      <c r="L382">
        <v>100</v>
      </c>
      <c r="M382">
        <v>0</v>
      </c>
      <c r="N382" s="54">
        <v>0</v>
      </c>
      <c r="O382" t="s">
        <v>54</v>
      </c>
      <c r="P382" t="s">
        <v>1205</v>
      </c>
      <c r="Q382" s="3" t="s">
        <v>1206</v>
      </c>
      <c r="R382" s="2">
        <v>44418</v>
      </c>
      <c r="S382" s="2">
        <v>44387</v>
      </c>
      <c r="T382" t="s">
        <v>65</v>
      </c>
    </row>
    <row r="383" spans="1:20" x14ac:dyDescent="0.25">
      <c r="A383">
        <v>2021</v>
      </c>
      <c r="B383" s="2">
        <v>44348</v>
      </c>
      <c r="C383" s="2">
        <v>44377</v>
      </c>
      <c r="D383" t="s">
        <v>1313</v>
      </c>
      <c r="E383" t="s">
        <v>654</v>
      </c>
      <c r="F383" t="s">
        <v>129</v>
      </c>
      <c r="G383" t="s">
        <v>1314</v>
      </c>
      <c r="H383" t="s">
        <v>1315</v>
      </c>
      <c r="I383" t="s">
        <v>132</v>
      </c>
      <c r="J383" t="s">
        <v>97</v>
      </c>
      <c r="K383">
        <v>0</v>
      </c>
      <c r="L383">
        <v>100</v>
      </c>
      <c r="M383">
        <v>0</v>
      </c>
      <c r="N383" s="54">
        <v>0</v>
      </c>
      <c r="O383" t="s">
        <v>54</v>
      </c>
      <c r="P383" t="s">
        <v>1205</v>
      </c>
      <c r="Q383" s="3" t="s">
        <v>1206</v>
      </c>
      <c r="R383" s="2">
        <v>44418</v>
      </c>
      <c r="S383" s="2">
        <v>44387</v>
      </c>
      <c r="T383" t="s">
        <v>65</v>
      </c>
    </row>
    <row r="384" spans="1:20" x14ac:dyDescent="0.25">
      <c r="A384">
        <v>2021</v>
      </c>
      <c r="B384" s="2">
        <v>44348</v>
      </c>
      <c r="C384" s="2">
        <v>44377</v>
      </c>
      <c r="D384" t="s">
        <v>1316</v>
      </c>
      <c r="E384" t="s">
        <v>654</v>
      </c>
      <c r="F384" t="s">
        <v>129</v>
      </c>
      <c r="G384" t="s">
        <v>1286</v>
      </c>
      <c r="H384" t="s">
        <v>1227</v>
      </c>
      <c r="I384" t="s">
        <v>132</v>
      </c>
      <c r="J384" t="s">
        <v>97</v>
      </c>
      <c r="K384">
        <v>0</v>
      </c>
      <c r="L384">
        <v>100</v>
      </c>
      <c r="M384">
        <v>0</v>
      </c>
      <c r="N384" s="54">
        <v>0</v>
      </c>
      <c r="O384" t="s">
        <v>54</v>
      </c>
      <c r="P384" t="s">
        <v>1205</v>
      </c>
      <c r="Q384" s="3" t="s">
        <v>1206</v>
      </c>
      <c r="R384" s="2">
        <v>44418</v>
      </c>
      <c r="S384" s="2">
        <v>44387</v>
      </c>
      <c r="T384" t="s">
        <v>65</v>
      </c>
    </row>
    <row r="385" spans="1:20" x14ac:dyDescent="0.25">
      <c r="A385">
        <v>2021</v>
      </c>
      <c r="B385" s="2">
        <v>44348</v>
      </c>
      <c r="C385" s="2">
        <v>44377</v>
      </c>
      <c r="D385" t="s">
        <v>1317</v>
      </c>
      <c r="E385" t="s">
        <v>654</v>
      </c>
      <c r="F385" t="s">
        <v>129</v>
      </c>
      <c r="G385" t="s">
        <v>1270</v>
      </c>
      <c r="H385" t="s">
        <v>1227</v>
      </c>
      <c r="I385" t="s">
        <v>132</v>
      </c>
      <c r="J385" t="s">
        <v>97</v>
      </c>
      <c r="K385">
        <v>0</v>
      </c>
      <c r="L385">
        <v>100</v>
      </c>
      <c r="M385">
        <v>0</v>
      </c>
      <c r="N385" s="54">
        <v>0</v>
      </c>
      <c r="O385" t="s">
        <v>54</v>
      </c>
      <c r="P385" t="s">
        <v>1205</v>
      </c>
      <c r="Q385" s="3" t="s">
        <v>1206</v>
      </c>
      <c r="R385" s="2">
        <v>44418</v>
      </c>
      <c r="S385" s="2">
        <v>44387</v>
      </c>
      <c r="T385" t="s">
        <v>65</v>
      </c>
    </row>
    <row r="386" spans="1:20" x14ac:dyDescent="0.25">
      <c r="A386">
        <v>2021</v>
      </c>
      <c r="B386" s="2">
        <v>44348</v>
      </c>
      <c r="C386" s="2">
        <v>44377</v>
      </c>
      <c r="D386" t="s">
        <v>1318</v>
      </c>
      <c r="E386" t="s">
        <v>654</v>
      </c>
      <c r="F386" t="s">
        <v>129</v>
      </c>
      <c r="G386" t="s">
        <v>1264</v>
      </c>
      <c r="H386" t="s">
        <v>1227</v>
      </c>
      <c r="I386" t="s">
        <v>132</v>
      </c>
      <c r="J386" t="s">
        <v>97</v>
      </c>
      <c r="K386">
        <v>0</v>
      </c>
      <c r="L386">
        <v>100</v>
      </c>
      <c r="M386">
        <v>0</v>
      </c>
      <c r="N386" s="54">
        <v>0</v>
      </c>
      <c r="O386" t="s">
        <v>54</v>
      </c>
      <c r="P386" t="s">
        <v>1205</v>
      </c>
      <c r="Q386" s="3" t="s">
        <v>1206</v>
      </c>
      <c r="R386" s="2">
        <v>44418</v>
      </c>
      <c r="S386" s="2">
        <v>44387</v>
      </c>
      <c r="T386" t="s">
        <v>65</v>
      </c>
    </row>
    <row r="387" spans="1:20" x14ac:dyDescent="0.25">
      <c r="A387">
        <v>2021</v>
      </c>
      <c r="B387" s="2">
        <v>44348</v>
      </c>
      <c r="C387" s="2">
        <v>44377</v>
      </c>
      <c r="D387" t="s">
        <v>1319</v>
      </c>
      <c r="E387" t="s">
        <v>654</v>
      </c>
      <c r="F387" t="s">
        <v>129</v>
      </c>
      <c r="G387" t="s">
        <v>1320</v>
      </c>
      <c r="H387" t="s">
        <v>1321</v>
      </c>
      <c r="I387" t="s">
        <v>132</v>
      </c>
      <c r="J387" t="s">
        <v>97</v>
      </c>
      <c r="K387">
        <v>0</v>
      </c>
      <c r="L387">
        <v>100</v>
      </c>
      <c r="M387">
        <v>0</v>
      </c>
      <c r="N387" s="54">
        <v>0</v>
      </c>
      <c r="O387" t="s">
        <v>54</v>
      </c>
      <c r="P387" t="s">
        <v>1205</v>
      </c>
      <c r="Q387" s="3" t="s">
        <v>1206</v>
      </c>
      <c r="R387" s="2">
        <v>44418</v>
      </c>
      <c r="S387" s="2">
        <v>44387</v>
      </c>
      <c r="T387" t="s">
        <v>65</v>
      </c>
    </row>
    <row r="388" spans="1:20" x14ac:dyDescent="0.25">
      <c r="A388">
        <v>2021</v>
      </c>
      <c r="B388" s="2">
        <v>44348</v>
      </c>
      <c r="C388" s="2">
        <v>44377</v>
      </c>
      <c r="D388" t="s">
        <v>1322</v>
      </c>
      <c r="E388" t="s">
        <v>654</v>
      </c>
      <c r="F388" t="s">
        <v>129</v>
      </c>
      <c r="G388" t="s">
        <v>1323</v>
      </c>
      <c r="H388" t="s">
        <v>1227</v>
      </c>
      <c r="I388" t="s">
        <v>132</v>
      </c>
      <c r="J388" t="s">
        <v>97</v>
      </c>
      <c r="K388">
        <v>0</v>
      </c>
      <c r="L388">
        <v>100</v>
      </c>
      <c r="M388">
        <v>0</v>
      </c>
      <c r="N388" s="54">
        <v>0</v>
      </c>
      <c r="O388" t="s">
        <v>54</v>
      </c>
      <c r="P388" t="s">
        <v>1205</v>
      </c>
      <c r="Q388" s="3" t="s">
        <v>1206</v>
      </c>
      <c r="R388" s="2">
        <v>44418</v>
      </c>
      <c r="S388" s="2">
        <v>44387</v>
      </c>
      <c r="T388" t="s">
        <v>65</v>
      </c>
    </row>
    <row r="389" spans="1:20" x14ac:dyDescent="0.25">
      <c r="A389">
        <v>2021</v>
      </c>
      <c r="B389" s="2">
        <v>44348</v>
      </c>
      <c r="C389" s="2">
        <v>44377</v>
      </c>
      <c r="D389" t="s">
        <v>1324</v>
      </c>
      <c r="E389" t="s">
        <v>654</v>
      </c>
      <c r="F389" t="s">
        <v>129</v>
      </c>
      <c r="G389" t="s">
        <v>1303</v>
      </c>
      <c r="H389" t="s">
        <v>1221</v>
      </c>
      <c r="I389" t="s">
        <v>132</v>
      </c>
      <c r="J389" t="s">
        <v>97</v>
      </c>
      <c r="K389">
        <v>0</v>
      </c>
      <c r="L389">
        <v>100</v>
      </c>
      <c r="M389">
        <v>0</v>
      </c>
      <c r="N389" s="54">
        <v>0</v>
      </c>
      <c r="O389" t="s">
        <v>54</v>
      </c>
      <c r="P389" t="s">
        <v>1205</v>
      </c>
      <c r="Q389" s="3" t="s">
        <v>1206</v>
      </c>
      <c r="R389" s="2">
        <v>44418</v>
      </c>
      <c r="S389" s="2">
        <v>44387</v>
      </c>
      <c r="T389" t="s">
        <v>65</v>
      </c>
    </row>
    <row r="390" spans="1:20" x14ac:dyDescent="0.25">
      <c r="A390">
        <v>2021</v>
      </c>
      <c r="B390" s="2">
        <v>44348</v>
      </c>
      <c r="C390" s="2">
        <v>44377</v>
      </c>
      <c r="D390" t="s">
        <v>1325</v>
      </c>
      <c r="E390" t="s">
        <v>654</v>
      </c>
      <c r="F390" t="s">
        <v>129</v>
      </c>
      <c r="G390" t="s">
        <v>1270</v>
      </c>
      <c r="H390" t="s">
        <v>1284</v>
      </c>
      <c r="I390" t="s">
        <v>132</v>
      </c>
      <c r="J390" t="s">
        <v>97</v>
      </c>
      <c r="K390">
        <v>0</v>
      </c>
      <c r="L390">
        <v>100</v>
      </c>
      <c r="M390">
        <v>0</v>
      </c>
      <c r="N390" s="54">
        <v>0</v>
      </c>
      <c r="O390" t="s">
        <v>54</v>
      </c>
      <c r="P390" t="s">
        <v>1205</v>
      </c>
      <c r="Q390" s="3" t="s">
        <v>1206</v>
      </c>
      <c r="R390" s="2">
        <v>44418</v>
      </c>
      <c r="S390" s="2">
        <v>44387</v>
      </c>
      <c r="T390" t="s">
        <v>65</v>
      </c>
    </row>
    <row r="391" spans="1:20" x14ac:dyDescent="0.25">
      <c r="A391">
        <v>2021</v>
      </c>
      <c r="B391" s="2">
        <v>44348</v>
      </c>
      <c r="C391" s="2">
        <v>44377</v>
      </c>
      <c r="D391" t="s">
        <v>1326</v>
      </c>
      <c r="E391" t="s">
        <v>654</v>
      </c>
      <c r="F391" t="s">
        <v>129</v>
      </c>
      <c r="G391" t="s">
        <v>1264</v>
      </c>
      <c r="H391" t="s">
        <v>1227</v>
      </c>
      <c r="I391" t="s">
        <v>132</v>
      </c>
      <c r="J391" t="s">
        <v>97</v>
      </c>
      <c r="K391">
        <v>0</v>
      </c>
      <c r="L391">
        <v>100</v>
      </c>
      <c r="M391">
        <v>0</v>
      </c>
      <c r="N391" s="54">
        <v>0</v>
      </c>
      <c r="O391" t="s">
        <v>54</v>
      </c>
      <c r="P391" t="s">
        <v>1205</v>
      </c>
      <c r="Q391" s="3" t="s">
        <v>1206</v>
      </c>
      <c r="R391" s="2">
        <v>44418</v>
      </c>
      <c r="S391" s="2">
        <v>44387</v>
      </c>
      <c r="T391" t="s">
        <v>65</v>
      </c>
    </row>
    <row r="392" spans="1:20" x14ac:dyDescent="0.25">
      <c r="A392">
        <v>2021</v>
      </c>
      <c r="B392" s="2">
        <v>44348</v>
      </c>
      <c r="C392" s="2">
        <v>44377</v>
      </c>
      <c r="D392" t="s">
        <v>1327</v>
      </c>
      <c r="E392" t="s">
        <v>654</v>
      </c>
      <c r="F392" t="s">
        <v>129</v>
      </c>
      <c r="G392" t="s">
        <v>1328</v>
      </c>
      <c r="H392" t="s">
        <v>1227</v>
      </c>
      <c r="I392" t="s">
        <v>132</v>
      </c>
      <c r="J392" t="s">
        <v>97</v>
      </c>
      <c r="K392">
        <v>0</v>
      </c>
      <c r="L392">
        <v>100</v>
      </c>
      <c r="M392">
        <v>0</v>
      </c>
      <c r="N392" s="54">
        <v>0</v>
      </c>
      <c r="O392" t="s">
        <v>54</v>
      </c>
      <c r="P392" t="s">
        <v>1205</v>
      </c>
      <c r="Q392" s="3" t="s">
        <v>1206</v>
      </c>
      <c r="R392" s="2">
        <v>44418</v>
      </c>
      <c r="S392" s="2">
        <v>44387</v>
      </c>
      <c r="T392" t="s">
        <v>65</v>
      </c>
    </row>
    <row r="393" spans="1:20" x14ac:dyDescent="0.25">
      <c r="A393">
        <v>2021</v>
      </c>
      <c r="B393" s="2">
        <v>44348</v>
      </c>
      <c r="C393" s="2">
        <v>44377</v>
      </c>
      <c r="D393" t="s">
        <v>1329</v>
      </c>
      <c r="E393" t="s">
        <v>654</v>
      </c>
      <c r="F393" t="s">
        <v>129</v>
      </c>
      <c r="G393" t="s">
        <v>1330</v>
      </c>
      <c r="H393" t="s">
        <v>1227</v>
      </c>
      <c r="I393" t="s">
        <v>132</v>
      </c>
      <c r="J393" t="s">
        <v>97</v>
      </c>
      <c r="K393">
        <v>0</v>
      </c>
      <c r="L393">
        <v>100</v>
      </c>
      <c r="M393">
        <v>0</v>
      </c>
      <c r="N393" s="54">
        <v>0</v>
      </c>
      <c r="O393" t="s">
        <v>54</v>
      </c>
      <c r="P393" t="s">
        <v>1205</v>
      </c>
      <c r="Q393" s="3" t="s">
        <v>1206</v>
      </c>
      <c r="R393" s="2">
        <v>44418</v>
      </c>
      <c r="S393" s="2">
        <v>44387</v>
      </c>
      <c r="T393" t="s">
        <v>65</v>
      </c>
    </row>
    <row r="394" spans="1:20" x14ac:dyDescent="0.25">
      <c r="A394">
        <v>2021</v>
      </c>
      <c r="B394" s="2">
        <v>44348</v>
      </c>
      <c r="C394" s="2">
        <v>44377</v>
      </c>
      <c r="D394" t="s">
        <v>1331</v>
      </c>
      <c r="E394" t="s">
        <v>1332</v>
      </c>
      <c r="F394" t="s">
        <v>129</v>
      </c>
      <c r="G394" t="s">
        <v>1333</v>
      </c>
      <c r="H394" t="s">
        <v>1334</v>
      </c>
      <c r="I394" t="s">
        <v>132</v>
      </c>
      <c r="J394" t="s">
        <v>97</v>
      </c>
      <c r="K394">
        <v>0</v>
      </c>
      <c r="L394">
        <v>100</v>
      </c>
      <c r="M394">
        <v>0</v>
      </c>
      <c r="N394" s="54">
        <f>(2/2)*100</f>
        <v>100</v>
      </c>
      <c r="O394" t="s">
        <v>54</v>
      </c>
      <c r="P394" t="s">
        <v>1205</v>
      </c>
      <c r="Q394" s="3" t="s">
        <v>1206</v>
      </c>
      <c r="R394" s="2">
        <v>44418</v>
      </c>
      <c r="S394" s="2">
        <v>44387</v>
      </c>
      <c r="T394" t="s">
        <v>65</v>
      </c>
    </row>
    <row r="395" spans="1:20" x14ac:dyDescent="0.25">
      <c r="A395">
        <v>2021</v>
      </c>
      <c r="B395" s="2">
        <v>44348</v>
      </c>
      <c r="C395" s="2">
        <v>44377</v>
      </c>
      <c r="D395" t="s">
        <v>1335</v>
      </c>
      <c r="E395" t="s">
        <v>1332</v>
      </c>
      <c r="F395" t="s">
        <v>129</v>
      </c>
      <c r="G395" t="s">
        <v>1336</v>
      </c>
      <c r="H395" t="s">
        <v>1334</v>
      </c>
      <c r="I395" t="s">
        <v>132</v>
      </c>
      <c r="J395" t="s">
        <v>97</v>
      </c>
      <c r="K395">
        <v>0</v>
      </c>
      <c r="L395">
        <v>100</v>
      </c>
      <c r="M395">
        <v>0</v>
      </c>
      <c r="N395" s="54">
        <f>(2/2)*100</f>
        <v>100</v>
      </c>
      <c r="O395" t="s">
        <v>54</v>
      </c>
      <c r="P395" t="s">
        <v>1205</v>
      </c>
      <c r="Q395" s="3" t="s">
        <v>1206</v>
      </c>
      <c r="R395" s="2">
        <v>44418</v>
      </c>
      <c r="S395" s="2">
        <v>44387</v>
      </c>
      <c r="T395" t="s">
        <v>65</v>
      </c>
    </row>
    <row r="396" spans="1:20" x14ac:dyDescent="0.25">
      <c r="A396">
        <v>2021</v>
      </c>
      <c r="B396" s="2">
        <v>44348</v>
      </c>
      <c r="C396" s="2">
        <v>44377</v>
      </c>
      <c r="D396" t="s">
        <v>1337</v>
      </c>
      <c r="E396" t="s">
        <v>1332</v>
      </c>
      <c r="F396" t="s">
        <v>129</v>
      </c>
      <c r="G396" t="s">
        <v>1338</v>
      </c>
      <c r="H396" t="s">
        <v>1334</v>
      </c>
      <c r="I396" t="s">
        <v>132</v>
      </c>
      <c r="J396" t="s">
        <v>97</v>
      </c>
      <c r="K396">
        <v>0</v>
      </c>
      <c r="L396">
        <v>100</v>
      </c>
      <c r="M396">
        <v>0</v>
      </c>
      <c r="N396" s="54">
        <f>(2/2)*100</f>
        <v>100</v>
      </c>
      <c r="O396" t="s">
        <v>54</v>
      </c>
      <c r="P396" t="s">
        <v>1205</v>
      </c>
      <c r="Q396" s="3" t="s">
        <v>1206</v>
      </c>
      <c r="R396" s="2">
        <v>44418</v>
      </c>
      <c r="S396" s="2">
        <v>44387</v>
      </c>
      <c r="T396" t="s">
        <v>65</v>
      </c>
    </row>
    <row r="397" spans="1:20" x14ac:dyDescent="0.25">
      <c r="A397">
        <v>2021</v>
      </c>
      <c r="B397" s="2">
        <v>44348</v>
      </c>
      <c r="C397" s="2">
        <v>44377</v>
      </c>
      <c r="D397" t="s">
        <v>1339</v>
      </c>
      <c r="E397" t="s">
        <v>1332</v>
      </c>
      <c r="F397" t="s">
        <v>129</v>
      </c>
      <c r="G397" t="s">
        <v>1340</v>
      </c>
      <c r="H397" t="s">
        <v>1334</v>
      </c>
      <c r="I397" t="s">
        <v>132</v>
      </c>
      <c r="J397" t="s">
        <v>97</v>
      </c>
      <c r="K397">
        <v>0</v>
      </c>
      <c r="L397">
        <v>100</v>
      </c>
      <c r="M397">
        <v>0</v>
      </c>
      <c r="N397" s="54">
        <f>(8/8)*100</f>
        <v>100</v>
      </c>
      <c r="O397" t="s">
        <v>54</v>
      </c>
      <c r="P397" t="s">
        <v>1205</v>
      </c>
      <c r="Q397" s="3" t="s">
        <v>1206</v>
      </c>
      <c r="R397" s="2">
        <v>44418</v>
      </c>
      <c r="S397" s="2">
        <v>44387</v>
      </c>
      <c r="T397" t="s">
        <v>65</v>
      </c>
    </row>
    <row r="398" spans="1:20" x14ac:dyDescent="0.25">
      <c r="A398">
        <v>2021</v>
      </c>
      <c r="B398" s="2">
        <v>44348</v>
      </c>
      <c r="C398" s="2">
        <v>44377</v>
      </c>
      <c r="D398" t="s">
        <v>1341</v>
      </c>
      <c r="E398" t="s">
        <v>1332</v>
      </c>
      <c r="F398" t="s">
        <v>129</v>
      </c>
      <c r="G398" t="s">
        <v>1342</v>
      </c>
      <c r="H398" t="s">
        <v>1334</v>
      </c>
      <c r="I398" t="s">
        <v>132</v>
      </c>
      <c r="J398" t="s">
        <v>97</v>
      </c>
      <c r="K398">
        <v>0</v>
      </c>
      <c r="L398">
        <v>100</v>
      </c>
      <c r="M398">
        <v>0</v>
      </c>
      <c r="N398" s="54">
        <v>0</v>
      </c>
      <c r="O398" t="s">
        <v>54</v>
      </c>
      <c r="P398" t="s">
        <v>1205</v>
      </c>
      <c r="Q398" s="3" t="s">
        <v>1206</v>
      </c>
      <c r="R398" s="2">
        <v>44418</v>
      </c>
      <c r="S398" s="2">
        <v>44387</v>
      </c>
      <c r="T398" t="s">
        <v>65</v>
      </c>
    </row>
    <row r="399" spans="1:20" x14ac:dyDescent="0.25">
      <c r="A399">
        <v>2021</v>
      </c>
      <c r="B399" s="2">
        <v>44348</v>
      </c>
      <c r="C399" s="2">
        <v>44377</v>
      </c>
      <c r="D399" t="s">
        <v>1343</v>
      </c>
      <c r="E399" t="s">
        <v>1332</v>
      </c>
      <c r="F399" t="s">
        <v>129</v>
      </c>
      <c r="G399" t="s">
        <v>1344</v>
      </c>
      <c r="H399" t="s">
        <v>1334</v>
      </c>
      <c r="I399" t="s">
        <v>132</v>
      </c>
      <c r="J399" t="s">
        <v>97</v>
      </c>
      <c r="K399">
        <v>0</v>
      </c>
      <c r="L399">
        <v>100</v>
      </c>
      <c r="M399">
        <v>0</v>
      </c>
      <c r="N399" s="54">
        <f>(6/6)*100</f>
        <v>100</v>
      </c>
      <c r="O399" t="s">
        <v>54</v>
      </c>
      <c r="P399" t="s">
        <v>1205</v>
      </c>
      <c r="Q399" s="3" t="s">
        <v>1206</v>
      </c>
      <c r="R399" s="2">
        <v>44418</v>
      </c>
      <c r="S399" s="2">
        <v>44387</v>
      </c>
      <c r="T399" t="s">
        <v>65</v>
      </c>
    </row>
    <row r="400" spans="1:20" x14ac:dyDescent="0.25">
      <c r="A400">
        <v>2021</v>
      </c>
      <c r="B400" s="2">
        <v>44348</v>
      </c>
      <c r="C400" s="2">
        <v>44377</v>
      </c>
      <c r="D400" t="s">
        <v>1345</v>
      </c>
      <c r="E400" t="s">
        <v>1332</v>
      </c>
      <c r="F400" t="s">
        <v>129</v>
      </c>
      <c r="G400" t="s">
        <v>1346</v>
      </c>
      <c r="H400" t="s">
        <v>1334</v>
      </c>
      <c r="I400" t="s">
        <v>132</v>
      </c>
      <c r="J400" t="s">
        <v>97</v>
      </c>
      <c r="K400">
        <v>0</v>
      </c>
      <c r="L400">
        <v>100</v>
      </c>
      <c r="M400">
        <v>0</v>
      </c>
      <c r="N400" s="54">
        <f>(6/6)*100</f>
        <v>100</v>
      </c>
      <c r="O400" t="s">
        <v>54</v>
      </c>
      <c r="P400" t="s">
        <v>1205</v>
      </c>
      <c r="Q400" s="3" t="s">
        <v>1206</v>
      </c>
      <c r="R400" s="2">
        <v>44418</v>
      </c>
      <c r="S400" s="2">
        <v>44387</v>
      </c>
      <c r="T400" t="s">
        <v>65</v>
      </c>
    </row>
    <row r="401" spans="1:20" x14ac:dyDescent="0.25">
      <c r="A401">
        <v>2021</v>
      </c>
      <c r="B401" s="2">
        <v>44348</v>
      </c>
      <c r="C401" s="2">
        <v>44377</v>
      </c>
      <c r="D401" t="s">
        <v>1347</v>
      </c>
      <c r="E401" t="s">
        <v>1332</v>
      </c>
      <c r="F401" t="s">
        <v>129</v>
      </c>
      <c r="G401" t="s">
        <v>1348</v>
      </c>
      <c r="H401" t="s">
        <v>1334</v>
      </c>
      <c r="I401" t="s">
        <v>132</v>
      </c>
      <c r="J401" t="s">
        <v>97</v>
      </c>
      <c r="K401">
        <v>0</v>
      </c>
      <c r="L401">
        <v>100</v>
      </c>
      <c r="M401">
        <v>0</v>
      </c>
      <c r="N401" s="54">
        <v>0</v>
      </c>
      <c r="O401" t="s">
        <v>54</v>
      </c>
      <c r="P401" t="s">
        <v>1205</v>
      </c>
      <c r="Q401" s="3" t="s">
        <v>1206</v>
      </c>
      <c r="R401" s="2">
        <v>44418</v>
      </c>
      <c r="S401" s="2">
        <v>44387</v>
      </c>
      <c r="T401" t="s">
        <v>65</v>
      </c>
    </row>
    <row r="402" spans="1:20" x14ac:dyDescent="0.25">
      <c r="A402">
        <v>2021</v>
      </c>
      <c r="B402" s="2">
        <v>44348</v>
      </c>
      <c r="C402" s="2">
        <v>44377</v>
      </c>
      <c r="D402" t="s">
        <v>1349</v>
      </c>
      <c r="E402" t="s">
        <v>654</v>
      </c>
      <c r="F402" t="s">
        <v>129</v>
      </c>
      <c r="G402" t="s">
        <v>1350</v>
      </c>
      <c r="H402" t="s">
        <v>1334</v>
      </c>
      <c r="I402" t="s">
        <v>132</v>
      </c>
      <c r="J402" t="s">
        <v>97</v>
      </c>
      <c r="K402">
        <v>0</v>
      </c>
      <c r="L402">
        <v>100</v>
      </c>
      <c r="M402">
        <v>0</v>
      </c>
      <c r="N402" s="54">
        <f>(3/3)*100</f>
        <v>100</v>
      </c>
      <c r="O402" t="s">
        <v>54</v>
      </c>
      <c r="P402" t="s">
        <v>1205</v>
      </c>
      <c r="Q402" s="3" t="s">
        <v>1206</v>
      </c>
      <c r="R402" s="2">
        <v>44418</v>
      </c>
      <c r="S402" s="2">
        <v>44387</v>
      </c>
      <c r="T402" t="s">
        <v>65</v>
      </c>
    </row>
    <row r="403" spans="1:20" x14ac:dyDescent="0.25">
      <c r="A403">
        <v>2021</v>
      </c>
      <c r="B403" s="2">
        <v>44348</v>
      </c>
      <c r="C403" s="2">
        <v>44377</v>
      </c>
      <c r="D403" t="s">
        <v>1351</v>
      </c>
      <c r="E403" t="s">
        <v>1352</v>
      </c>
      <c r="F403" t="s">
        <v>58</v>
      </c>
      <c r="G403" t="s">
        <v>1353</v>
      </c>
      <c r="H403" t="s">
        <v>1354</v>
      </c>
      <c r="I403" t="s">
        <v>132</v>
      </c>
      <c r="J403" t="s">
        <v>97</v>
      </c>
      <c r="K403">
        <v>0</v>
      </c>
      <c r="L403">
        <v>100</v>
      </c>
      <c r="M403">
        <v>0</v>
      </c>
      <c r="N403" s="19">
        <f t="shared" ref="N403:N408" si="1">(0/5)*100</f>
        <v>0</v>
      </c>
      <c r="O403" t="s">
        <v>54</v>
      </c>
      <c r="P403" t="s">
        <v>1205</v>
      </c>
      <c r="Q403" s="3" t="s">
        <v>1206</v>
      </c>
      <c r="R403" s="2">
        <v>44418</v>
      </c>
      <c r="S403" s="2">
        <v>44387</v>
      </c>
      <c r="T403" t="s">
        <v>65</v>
      </c>
    </row>
    <row r="404" spans="1:20" x14ac:dyDescent="0.25">
      <c r="A404">
        <v>2021</v>
      </c>
      <c r="B404" s="2">
        <v>44348</v>
      </c>
      <c r="C404" s="2">
        <v>44377</v>
      </c>
      <c r="D404" t="s">
        <v>1355</v>
      </c>
      <c r="E404" t="s">
        <v>1352</v>
      </c>
      <c r="F404" t="s">
        <v>1356</v>
      </c>
      <c r="G404" t="s">
        <v>1357</v>
      </c>
      <c r="H404" t="s">
        <v>1358</v>
      </c>
      <c r="I404" t="s">
        <v>132</v>
      </c>
      <c r="J404" t="s">
        <v>97</v>
      </c>
      <c r="K404">
        <v>0</v>
      </c>
      <c r="L404">
        <v>100</v>
      </c>
      <c r="M404">
        <v>0</v>
      </c>
      <c r="N404" s="55">
        <f t="shared" si="1"/>
        <v>0</v>
      </c>
      <c r="O404" t="s">
        <v>54</v>
      </c>
      <c r="P404" t="s">
        <v>1205</v>
      </c>
      <c r="Q404" s="3" t="s">
        <v>1206</v>
      </c>
      <c r="R404" s="2">
        <v>44418</v>
      </c>
      <c r="S404" s="2">
        <v>44387</v>
      </c>
      <c r="T404" t="s">
        <v>65</v>
      </c>
    </row>
    <row r="405" spans="1:20" x14ac:dyDescent="0.25">
      <c r="A405">
        <v>2021</v>
      </c>
      <c r="B405" s="2">
        <v>44348</v>
      </c>
      <c r="C405" s="2">
        <v>44377</v>
      </c>
      <c r="D405" t="s">
        <v>1359</v>
      </c>
      <c r="E405" t="s">
        <v>1360</v>
      </c>
      <c r="F405" t="s">
        <v>1059</v>
      </c>
      <c r="G405" t="s">
        <v>1361</v>
      </c>
      <c r="H405" t="s">
        <v>1362</v>
      </c>
      <c r="I405" t="s">
        <v>132</v>
      </c>
      <c r="J405" t="s">
        <v>97</v>
      </c>
      <c r="K405">
        <v>0</v>
      </c>
      <c r="L405">
        <v>100</v>
      </c>
      <c r="M405">
        <v>0</v>
      </c>
      <c r="N405" s="19">
        <f t="shared" si="1"/>
        <v>0</v>
      </c>
      <c r="O405" t="s">
        <v>54</v>
      </c>
      <c r="P405" t="s">
        <v>1205</v>
      </c>
      <c r="Q405" s="3" t="s">
        <v>1206</v>
      </c>
      <c r="R405" s="2">
        <v>44418</v>
      </c>
      <c r="S405" s="2">
        <v>44387</v>
      </c>
      <c r="T405" t="s">
        <v>65</v>
      </c>
    </row>
    <row r="406" spans="1:20" x14ac:dyDescent="0.25">
      <c r="A406">
        <v>2021</v>
      </c>
      <c r="B406" s="2">
        <v>44348</v>
      </c>
      <c r="C406" s="2">
        <v>44377</v>
      </c>
      <c r="D406" t="s">
        <v>1363</v>
      </c>
      <c r="E406" t="s">
        <v>1364</v>
      </c>
      <c r="F406" t="s">
        <v>1059</v>
      </c>
      <c r="G406" t="s">
        <v>1365</v>
      </c>
      <c r="H406" t="s">
        <v>1366</v>
      </c>
      <c r="I406" t="s">
        <v>132</v>
      </c>
      <c r="J406" t="s">
        <v>97</v>
      </c>
      <c r="K406">
        <v>0</v>
      </c>
      <c r="L406">
        <v>100</v>
      </c>
      <c r="M406">
        <v>0</v>
      </c>
      <c r="N406" s="56">
        <f t="shared" si="1"/>
        <v>0</v>
      </c>
      <c r="O406" t="s">
        <v>54</v>
      </c>
      <c r="P406" t="s">
        <v>1205</v>
      </c>
      <c r="Q406" s="3" t="s">
        <v>1206</v>
      </c>
      <c r="R406" s="2">
        <v>44418</v>
      </c>
      <c r="S406" s="2">
        <v>44387</v>
      </c>
      <c r="T406" t="s">
        <v>65</v>
      </c>
    </row>
    <row r="407" spans="1:20" x14ac:dyDescent="0.25">
      <c r="A407">
        <v>2021</v>
      </c>
      <c r="B407" s="2">
        <v>44348</v>
      </c>
      <c r="C407" s="2">
        <v>44377</v>
      </c>
      <c r="D407" t="s">
        <v>1367</v>
      </c>
      <c r="E407" t="s">
        <v>1368</v>
      </c>
      <c r="F407" t="s">
        <v>1059</v>
      </c>
      <c r="G407" t="s">
        <v>1369</v>
      </c>
      <c r="H407" t="s">
        <v>1370</v>
      </c>
      <c r="I407" t="s">
        <v>132</v>
      </c>
      <c r="J407" t="s">
        <v>97</v>
      </c>
      <c r="K407">
        <v>0</v>
      </c>
      <c r="L407">
        <v>100</v>
      </c>
      <c r="M407">
        <v>0</v>
      </c>
      <c r="N407" s="56">
        <f t="shared" si="1"/>
        <v>0</v>
      </c>
      <c r="O407" t="s">
        <v>54</v>
      </c>
      <c r="P407" t="s">
        <v>1205</v>
      </c>
      <c r="Q407" s="3" t="s">
        <v>1206</v>
      </c>
      <c r="R407" s="2">
        <v>44418</v>
      </c>
      <c r="S407" s="2">
        <v>44387</v>
      </c>
      <c r="T407" t="s">
        <v>65</v>
      </c>
    </row>
    <row r="408" spans="1:20" x14ac:dyDescent="0.25">
      <c r="A408">
        <v>2021</v>
      </c>
      <c r="B408" s="2">
        <v>44348</v>
      </c>
      <c r="C408" s="2">
        <v>44377</v>
      </c>
      <c r="D408" t="s">
        <v>1371</v>
      </c>
      <c r="E408" t="s">
        <v>1372</v>
      </c>
      <c r="F408" t="s">
        <v>1059</v>
      </c>
      <c r="G408" t="s">
        <v>1373</v>
      </c>
      <c r="H408" t="s">
        <v>1374</v>
      </c>
      <c r="I408" t="s">
        <v>132</v>
      </c>
      <c r="J408" t="s">
        <v>97</v>
      </c>
      <c r="K408">
        <v>0</v>
      </c>
      <c r="L408">
        <v>100</v>
      </c>
      <c r="M408">
        <v>0</v>
      </c>
      <c r="N408" s="57">
        <f t="shared" si="1"/>
        <v>0</v>
      </c>
      <c r="O408" t="s">
        <v>54</v>
      </c>
      <c r="P408" t="s">
        <v>1205</v>
      </c>
      <c r="Q408" s="3" t="s">
        <v>1206</v>
      </c>
      <c r="R408" s="2">
        <v>44418</v>
      </c>
      <c r="S408" s="2">
        <v>44387</v>
      </c>
      <c r="T408" t="s">
        <v>65</v>
      </c>
    </row>
    <row r="409" spans="1:20" x14ac:dyDescent="0.25">
      <c r="A409">
        <v>2021</v>
      </c>
      <c r="B409" s="2">
        <v>44348</v>
      </c>
      <c r="C409" s="2">
        <v>44377</v>
      </c>
      <c r="D409" t="s">
        <v>1375</v>
      </c>
      <c r="E409" t="s">
        <v>1376</v>
      </c>
      <c r="F409" t="s">
        <v>1059</v>
      </c>
      <c r="G409" t="s">
        <v>1377</v>
      </c>
      <c r="H409" t="s">
        <v>1378</v>
      </c>
      <c r="I409" t="s">
        <v>132</v>
      </c>
      <c r="J409" t="s">
        <v>97</v>
      </c>
      <c r="K409">
        <v>0</v>
      </c>
      <c r="L409">
        <v>100</v>
      </c>
      <c r="M409">
        <v>0</v>
      </c>
      <c r="N409" s="19">
        <f>(0/5)*100%</f>
        <v>0</v>
      </c>
      <c r="O409" t="s">
        <v>54</v>
      </c>
      <c r="P409" t="s">
        <v>1205</v>
      </c>
      <c r="Q409" s="3" t="s">
        <v>1206</v>
      </c>
      <c r="R409" s="2">
        <v>44418</v>
      </c>
      <c r="S409" s="2">
        <v>44387</v>
      </c>
      <c r="T409" t="s">
        <v>65</v>
      </c>
    </row>
    <row r="410" spans="1:20" x14ac:dyDescent="0.25">
      <c r="A410">
        <v>2021</v>
      </c>
      <c r="B410" s="2">
        <v>44348</v>
      </c>
      <c r="C410" s="2">
        <v>44377</v>
      </c>
      <c r="D410" t="s">
        <v>1379</v>
      </c>
      <c r="E410" t="s">
        <v>1380</v>
      </c>
      <c r="F410" t="s">
        <v>1059</v>
      </c>
      <c r="G410" t="s">
        <v>1381</v>
      </c>
      <c r="H410" t="s">
        <v>1382</v>
      </c>
      <c r="I410" t="s">
        <v>132</v>
      </c>
      <c r="J410" t="s">
        <v>97</v>
      </c>
      <c r="K410">
        <v>0</v>
      </c>
      <c r="L410">
        <v>100</v>
      </c>
      <c r="M410">
        <v>0</v>
      </c>
      <c r="N410" s="19">
        <f>(0/35)*100</f>
        <v>0</v>
      </c>
      <c r="O410" t="s">
        <v>54</v>
      </c>
      <c r="P410" t="s">
        <v>1205</v>
      </c>
      <c r="Q410" s="3" t="s">
        <v>1206</v>
      </c>
      <c r="R410" s="2">
        <v>44418</v>
      </c>
      <c r="S410" s="2">
        <v>44387</v>
      </c>
      <c r="T410" t="s">
        <v>65</v>
      </c>
    </row>
    <row r="411" spans="1:20" x14ac:dyDescent="0.25">
      <c r="A411">
        <v>2021</v>
      </c>
      <c r="B411" s="2">
        <v>44348</v>
      </c>
      <c r="C411" s="2">
        <v>44377</v>
      </c>
      <c r="D411" t="s">
        <v>1383</v>
      </c>
      <c r="E411" t="s">
        <v>1352</v>
      </c>
      <c r="F411" t="s">
        <v>1059</v>
      </c>
      <c r="G411" t="s">
        <v>1384</v>
      </c>
      <c r="H411" t="s">
        <v>1385</v>
      </c>
      <c r="I411" t="s">
        <v>132</v>
      </c>
      <c r="J411" t="s">
        <v>97</v>
      </c>
      <c r="K411">
        <v>0</v>
      </c>
      <c r="L411">
        <v>100</v>
      </c>
      <c r="M411">
        <v>0</v>
      </c>
      <c r="N411" s="19">
        <f t="shared" ref="N411:N420" si="2">(0/5)*100</f>
        <v>0</v>
      </c>
      <c r="O411" t="s">
        <v>54</v>
      </c>
      <c r="P411" t="s">
        <v>1205</v>
      </c>
      <c r="Q411" s="3" t="s">
        <v>1206</v>
      </c>
      <c r="R411" s="2">
        <v>44418</v>
      </c>
      <c r="S411" s="2">
        <v>44387</v>
      </c>
      <c r="T411" t="s">
        <v>65</v>
      </c>
    </row>
    <row r="412" spans="1:20" x14ac:dyDescent="0.25">
      <c r="A412">
        <v>2021</v>
      </c>
      <c r="B412" s="2">
        <v>44348</v>
      </c>
      <c r="C412" s="2">
        <v>44377</v>
      </c>
      <c r="D412" t="s">
        <v>1386</v>
      </c>
      <c r="E412" t="s">
        <v>1376</v>
      </c>
      <c r="F412" t="s">
        <v>1059</v>
      </c>
      <c r="G412" t="s">
        <v>1387</v>
      </c>
      <c r="H412" t="s">
        <v>1388</v>
      </c>
      <c r="I412" t="s">
        <v>132</v>
      </c>
      <c r="J412" t="s">
        <v>97</v>
      </c>
      <c r="K412">
        <v>0</v>
      </c>
      <c r="L412">
        <v>100</v>
      </c>
      <c r="M412">
        <v>0</v>
      </c>
      <c r="N412" s="19">
        <f t="shared" si="2"/>
        <v>0</v>
      </c>
      <c r="O412" t="s">
        <v>54</v>
      </c>
      <c r="P412" t="s">
        <v>1205</v>
      </c>
      <c r="Q412" s="3" t="s">
        <v>1206</v>
      </c>
      <c r="R412" s="2">
        <v>44418</v>
      </c>
      <c r="S412" s="2">
        <v>44387</v>
      </c>
      <c r="T412" t="s">
        <v>65</v>
      </c>
    </row>
    <row r="413" spans="1:20" x14ac:dyDescent="0.25">
      <c r="A413">
        <v>2021</v>
      </c>
      <c r="B413" s="2">
        <v>44348</v>
      </c>
      <c r="C413" s="2">
        <v>44377</v>
      </c>
      <c r="D413" t="s">
        <v>1389</v>
      </c>
      <c r="E413" t="s">
        <v>1390</v>
      </c>
      <c r="F413" t="s">
        <v>1059</v>
      </c>
      <c r="G413" t="s">
        <v>1391</v>
      </c>
      <c r="H413" t="s">
        <v>1392</v>
      </c>
      <c r="I413" t="s">
        <v>132</v>
      </c>
      <c r="J413" t="s">
        <v>97</v>
      </c>
      <c r="K413">
        <v>0</v>
      </c>
      <c r="L413">
        <v>100</v>
      </c>
      <c r="M413">
        <v>0</v>
      </c>
      <c r="N413" s="19">
        <f t="shared" si="2"/>
        <v>0</v>
      </c>
      <c r="O413" t="s">
        <v>54</v>
      </c>
      <c r="P413" t="s">
        <v>1205</v>
      </c>
      <c r="Q413" s="3" t="s">
        <v>1206</v>
      </c>
      <c r="R413" s="2">
        <v>44418</v>
      </c>
      <c r="S413" s="2">
        <v>44387</v>
      </c>
      <c r="T413" t="s">
        <v>65</v>
      </c>
    </row>
    <row r="414" spans="1:20" x14ac:dyDescent="0.25">
      <c r="A414">
        <v>2021</v>
      </c>
      <c r="B414" s="2">
        <v>44348</v>
      </c>
      <c r="C414" s="2">
        <v>44377</v>
      </c>
      <c r="D414" t="s">
        <v>1393</v>
      </c>
      <c r="E414" t="s">
        <v>1390</v>
      </c>
      <c r="F414" t="s">
        <v>1059</v>
      </c>
      <c r="G414" t="s">
        <v>1394</v>
      </c>
      <c r="H414" t="s">
        <v>1395</v>
      </c>
      <c r="I414" t="s">
        <v>132</v>
      </c>
      <c r="J414" t="s">
        <v>97</v>
      </c>
      <c r="K414">
        <v>0</v>
      </c>
      <c r="L414">
        <v>100</v>
      </c>
      <c r="M414">
        <v>0</v>
      </c>
      <c r="N414" s="19">
        <f t="shared" si="2"/>
        <v>0</v>
      </c>
      <c r="O414" t="s">
        <v>54</v>
      </c>
      <c r="P414" t="s">
        <v>1205</v>
      </c>
      <c r="Q414" s="3" t="s">
        <v>1206</v>
      </c>
      <c r="R414" s="2">
        <v>44418</v>
      </c>
      <c r="S414" s="2">
        <v>44387</v>
      </c>
      <c r="T414" t="s">
        <v>65</v>
      </c>
    </row>
    <row r="415" spans="1:20" x14ac:dyDescent="0.25">
      <c r="A415">
        <v>2021</v>
      </c>
      <c r="B415" s="2">
        <v>44348</v>
      </c>
      <c r="C415" s="2">
        <v>44377</v>
      </c>
      <c r="D415" t="s">
        <v>1396</v>
      </c>
      <c r="E415" t="s">
        <v>1390</v>
      </c>
      <c r="F415" t="s">
        <v>1397</v>
      </c>
      <c r="G415" t="s">
        <v>1398</v>
      </c>
      <c r="H415" t="s">
        <v>1399</v>
      </c>
      <c r="I415" t="s">
        <v>132</v>
      </c>
      <c r="J415" t="s">
        <v>97</v>
      </c>
      <c r="K415">
        <v>0</v>
      </c>
      <c r="L415">
        <v>100</v>
      </c>
      <c r="M415">
        <v>0</v>
      </c>
      <c r="N415" s="19">
        <f t="shared" si="2"/>
        <v>0</v>
      </c>
      <c r="O415" t="s">
        <v>54</v>
      </c>
      <c r="P415" t="s">
        <v>1205</v>
      </c>
      <c r="Q415" s="3" t="s">
        <v>1206</v>
      </c>
      <c r="R415" s="2">
        <v>44418</v>
      </c>
      <c r="S415" s="2">
        <v>44387</v>
      </c>
      <c r="T415" t="s">
        <v>65</v>
      </c>
    </row>
    <row r="416" spans="1:20" x14ac:dyDescent="0.25">
      <c r="A416">
        <v>2021</v>
      </c>
      <c r="B416" s="2">
        <v>44348</v>
      </c>
      <c r="C416" s="2">
        <v>44377</v>
      </c>
      <c r="D416" t="s">
        <v>1400</v>
      </c>
      <c r="E416" t="s">
        <v>1390</v>
      </c>
      <c r="F416" t="s">
        <v>1139</v>
      </c>
      <c r="G416" t="s">
        <v>1401</v>
      </c>
      <c r="H416" t="s">
        <v>1402</v>
      </c>
      <c r="I416" t="s">
        <v>132</v>
      </c>
      <c r="J416" t="s">
        <v>97</v>
      </c>
      <c r="K416">
        <v>0</v>
      </c>
      <c r="L416">
        <v>100</v>
      </c>
      <c r="M416">
        <v>0</v>
      </c>
      <c r="N416" s="19">
        <f t="shared" si="2"/>
        <v>0</v>
      </c>
      <c r="O416" t="s">
        <v>54</v>
      </c>
      <c r="P416" t="s">
        <v>1205</v>
      </c>
      <c r="Q416" s="3" t="s">
        <v>1206</v>
      </c>
      <c r="R416" s="2">
        <v>44418</v>
      </c>
      <c r="S416" s="2">
        <v>44387</v>
      </c>
      <c r="T416" t="s">
        <v>65</v>
      </c>
    </row>
    <row r="417" spans="1:20" x14ac:dyDescent="0.25">
      <c r="A417">
        <v>2021</v>
      </c>
      <c r="B417" s="2">
        <v>44348</v>
      </c>
      <c r="C417" s="2">
        <v>44377</v>
      </c>
      <c r="D417" t="s">
        <v>1403</v>
      </c>
      <c r="E417" t="s">
        <v>1372</v>
      </c>
      <c r="F417" t="s">
        <v>1397</v>
      </c>
      <c r="G417" t="s">
        <v>1404</v>
      </c>
      <c r="H417" t="s">
        <v>1405</v>
      </c>
      <c r="I417" t="s">
        <v>132</v>
      </c>
      <c r="J417" t="s">
        <v>97</v>
      </c>
      <c r="K417">
        <v>0</v>
      </c>
      <c r="L417">
        <v>100</v>
      </c>
      <c r="M417">
        <v>0</v>
      </c>
      <c r="N417" s="19">
        <f t="shared" si="2"/>
        <v>0</v>
      </c>
      <c r="O417" t="s">
        <v>54</v>
      </c>
      <c r="P417" t="s">
        <v>1205</v>
      </c>
      <c r="Q417" s="3" t="s">
        <v>1206</v>
      </c>
      <c r="R417" s="2">
        <v>44418</v>
      </c>
      <c r="S417" s="2">
        <v>44387</v>
      </c>
      <c r="T417" t="s">
        <v>65</v>
      </c>
    </row>
    <row r="418" spans="1:20" x14ac:dyDescent="0.25">
      <c r="A418">
        <v>2021</v>
      </c>
      <c r="B418" s="2">
        <v>44348</v>
      </c>
      <c r="C418" s="2">
        <v>44377</v>
      </c>
      <c r="D418" t="s">
        <v>1406</v>
      </c>
      <c r="E418" t="s">
        <v>1372</v>
      </c>
      <c r="F418" t="s">
        <v>1397</v>
      </c>
      <c r="G418" t="s">
        <v>1401</v>
      </c>
      <c r="H418" t="s">
        <v>1407</v>
      </c>
      <c r="I418" t="s">
        <v>132</v>
      </c>
      <c r="J418" t="s">
        <v>97</v>
      </c>
      <c r="K418">
        <v>0</v>
      </c>
      <c r="L418">
        <v>100</v>
      </c>
      <c r="M418">
        <v>0</v>
      </c>
      <c r="N418" s="19">
        <f t="shared" si="2"/>
        <v>0</v>
      </c>
      <c r="O418" t="s">
        <v>54</v>
      </c>
      <c r="P418" t="s">
        <v>1205</v>
      </c>
      <c r="Q418" s="3" t="s">
        <v>1206</v>
      </c>
      <c r="R418" s="2">
        <v>44418</v>
      </c>
      <c r="S418" s="2">
        <v>44387</v>
      </c>
      <c r="T418" t="s">
        <v>65</v>
      </c>
    </row>
    <row r="419" spans="1:20" x14ac:dyDescent="0.25">
      <c r="A419">
        <v>2021</v>
      </c>
      <c r="B419" s="2">
        <v>44348</v>
      </c>
      <c r="C419" s="2">
        <v>44377</v>
      </c>
      <c r="D419" t="s">
        <v>1408</v>
      </c>
      <c r="E419" t="s">
        <v>1364</v>
      </c>
      <c r="F419" t="s">
        <v>1139</v>
      </c>
      <c r="G419" t="s">
        <v>1409</v>
      </c>
      <c r="H419" t="s">
        <v>1410</v>
      </c>
      <c r="I419" t="s">
        <v>132</v>
      </c>
      <c r="J419" t="s">
        <v>97</v>
      </c>
      <c r="K419">
        <v>0</v>
      </c>
      <c r="L419">
        <v>100</v>
      </c>
      <c r="M419">
        <v>0</v>
      </c>
      <c r="N419" s="19">
        <f t="shared" si="2"/>
        <v>0</v>
      </c>
      <c r="O419" t="s">
        <v>54</v>
      </c>
      <c r="P419" t="s">
        <v>1205</v>
      </c>
      <c r="Q419" s="3" t="s">
        <v>1206</v>
      </c>
      <c r="R419" s="2">
        <v>44418</v>
      </c>
      <c r="S419" s="2">
        <v>44387</v>
      </c>
      <c r="T419" t="s">
        <v>65</v>
      </c>
    </row>
    <row r="420" spans="1:20" x14ac:dyDescent="0.25">
      <c r="A420">
        <v>2021</v>
      </c>
      <c r="B420" s="2">
        <v>44348</v>
      </c>
      <c r="C420" s="2">
        <v>44377</v>
      </c>
      <c r="D420" t="s">
        <v>1411</v>
      </c>
      <c r="E420" t="s">
        <v>1364</v>
      </c>
      <c r="F420" t="s">
        <v>1397</v>
      </c>
      <c r="G420" t="s">
        <v>1412</v>
      </c>
      <c r="H420" t="s">
        <v>1413</v>
      </c>
      <c r="I420" t="s">
        <v>132</v>
      </c>
      <c r="J420" t="s">
        <v>97</v>
      </c>
      <c r="K420">
        <v>0</v>
      </c>
      <c r="L420">
        <v>100</v>
      </c>
      <c r="M420">
        <v>0</v>
      </c>
      <c r="N420" s="19">
        <f t="shared" si="2"/>
        <v>0</v>
      </c>
      <c r="O420" t="s">
        <v>54</v>
      </c>
      <c r="P420" t="s">
        <v>1205</v>
      </c>
      <c r="Q420" s="3" t="s">
        <v>1206</v>
      </c>
      <c r="R420" s="2">
        <v>44418</v>
      </c>
      <c r="S420" s="2">
        <v>44387</v>
      </c>
      <c r="T420" t="s">
        <v>65</v>
      </c>
    </row>
    <row r="421" spans="1:20" x14ac:dyDescent="0.25">
      <c r="A421">
        <v>2021</v>
      </c>
      <c r="B421" s="2">
        <v>44348</v>
      </c>
      <c r="C421" s="2">
        <v>44377</v>
      </c>
      <c r="D421" t="s">
        <v>1414</v>
      </c>
      <c r="E421" t="s">
        <v>1364</v>
      </c>
      <c r="F421" t="s">
        <v>1397</v>
      </c>
      <c r="G421" t="s">
        <v>1415</v>
      </c>
      <c r="H421" t="s">
        <v>1416</v>
      </c>
      <c r="I421" t="s">
        <v>132</v>
      </c>
      <c r="J421" t="s">
        <v>97</v>
      </c>
      <c r="K421">
        <v>0</v>
      </c>
      <c r="L421">
        <v>100</v>
      </c>
      <c r="M421">
        <v>0</v>
      </c>
      <c r="N421" s="19">
        <f>(0/5)*100%</f>
        <v>0</v>
      </c>
      <c r="O421" t="s">
        <v>54</v>
      </c>
      <c r="P421" t="s">
        <v>1205</v>
      </c>
      <c r="Q421" s="3" t="s">
        <v>1206</v>
      </c>
      <c r="R421" s="2">
        <v>44418</v>
      </c>
      <c r="S421" s="2">
        <v>44387</v>
      </c>
      <c r="T421" t="s">
        <v>65</v>
      </c>
    </row>
    <row r="422" spans="1:20" x14ac:dyDescent="0.25">
      <c r="A422">
        <v>2021</v>
      </c>
      <c r="B422" s="2">
        <v>44348</v>
      </c>
      <c r="C422" s="2">
        <v>44377</v>
      </c>
      <c r="D422" t="s">
        <v>1417</v>
      </c>
      <c r="E422" t="s">
        <v>1364</v>
      </c>
      <c r="F422" t="s">
        <v>1397</v>
      </c>
      <c r="G422" t="s">
        <v>1415</v>
      </c>
      <c r="H422" t="s">
        <v>1418</v>
      </c>
      <c r="I422" t="s">
        <v>132</v>
      </c>
      <c r="J422" t="s">
        <v>97</v>
      </c>
      <c r="K422">
        <v>0</v>
      </c>
      <c r="L422">
        <v>100</v>
      </c>
      <c r="M422">
        <v>0</v>
      </c>
      <c r="N422" s="19">
        <f>(0/5)*100%</f>
        <v>0</v>
      </c>
      <c r="O422" t="s">
        <v>54</v>
      </c>
      <c r="P422" t="s">
        <v>1205</v>
      </c>
      <c r="Q422" s="3" t="s">
        <v>1206</v>
      </c>
      <c r="R422" s="2">
        <v>44418</v>
      </c>
      <c r="S422" s="2">
        <v>44387</v>
      </c>
      <c r="T422" t="s">
        <v>65</v>
      </c>
    </row>
    <row r="423" spans="1:20" x14ac:dyDescent="0.25">
      <c r="A423">
        <v>2021</v>
      </c>
      <c r="B423" s="2">
        <v>44348</v>
      </c>
      <c r="C423" s="2">
        <v>44377</v>
      </c>
      <c r="D423" t="s">
        <v>1419</v>
      </c>
      <c r="E423" t="s">
        <v>1364</v>
      </c>
      <c r="F423" t="s">
        <v>1139</v>
      </c>
      <c r="G423" t="s">
        <v>1420</v>
      </c>
      <c r="H423" t="s">
        <v>1421</v>
      </c>
      <c r="I423" t="s">
        <v>132</v>
      </c>
      <c r="J423" t="s">
        <v>97</v>
      </c>
      <c r="K423">
        <v>0</v>
      </c>
      <c r="L423">
        <v>100</v>
      </c>
      <c r="M423">
        <v>0</v>
      </c>
      <c r="N423" s="19">
        <f>(11/9)*100</f>
        <v>122.22222222222223</v>
      </c>
      <c r="O423" t="s">
        <v>54</v>
      </c>
      <c r="P423" t="s">
        <v>1205</v>
      </c>
      <c r="Q423" s="3" t="s">
        <v>1206</v>
      </c>
      <c r="R423" s="2">
        <v>44418</v>
      </c>
      <c r="S423" s="2">
        <v>44387</v>
      </c>
      <c r="T423" t="s">
        <v>65</v>
      </c>
    </row>
    <row r="424" spans="1:20" x14ac:dyDescent="0.25">
      <c r="A424">
        <v>2021</v>
      </c>
      <c r="B424" s="2">
        <v>44348</v>
      </c>
      <c r="C424" s="2">
        <v>44377</v>
      </c>
      <c r="D424" t="s">
        <v>1422</v>
      </c>
      <c r="E424" t="s">
        <v>1364</v>
      </c>
      <c r="F424" t="s">
        <v>1139</v>
      </c>
      <c r="G424" t="s">
        <v>1423</v>
      </c>
      <c r="H424" t="s">
        <v>1424</v>
      </c>
      <c r="I424" t="s">
        <v>132</v>
      </c>
      <c r="J424" t="s">
        <v>97</v>
      </c>
      <c r="K424">
        <v>0</v>
      </c>
      <c r="L424">
        <v>100</v>
      </c>
      <c r="M424">
        <v>0</v>
      </c>
      <c r="N424" s="19">
        <f>(11/9)*100</f>
        <v>122.22222222222223</v>
      </c>
      <c r="O424" t="s">
        <v>54</v>
      </c>
      <c r="P424" t="s">
        <v>1205</v>
      </c>
      <c r="Q424" s="3" t="s">
        <v>1206</v>
      </c>
      <c r="R424" s="2">
        <v>44418</v>
      </c>
      <c r="S424" s="2">
        <v>44387</v>
      </c>
      <c r="T424" t="s">
        <v>65</v>
      </c>
    </row>
    <row r="425" spans="1:20" x14ac:dyDescent="0.25">
      <c r="A425">
        <v>2021</v>
      </c>
      <c r="B425" s="2">
        <v>44348</v>
      </c>
      <c r="C425" s="2">
        <v>44377</v>
      </c>
      <c r="D425" t="s">
        <v>1425</v>
      </c>
      <c r="E425" t="s">
        <v>1364</v>
      </c>
      <c r="F425" t="s">
        <v>1139</v>
      </c>
      <c r="G425" t="s">
        <v>1426</v>
      </c>
      <c r="H425" t="s">
        <v>1427</v>
      </c>
      <c r="I425" t="s">
        <v>132</v>
      </c>
      <c r="J425" t="s">
        <v>97</v>
      </c>
      <c r="K425">
        <v>0</v>
      </c>
      <c r="L425">
        <v>100</v>
      </c>
      <c r="M425">
        <v>0</v>
      </c>
      <c r="N425" s="19">
        <f>(11/9)*100</f>
        <v>122.22222222222223</v>
      </c>
      <c r="O425" t="s">
        <v>54</v>
      </c>
      <c r="P425" t="s">
        <v>1205</v>
      </c>
      <c r="Q425" s="3" t="s">
        <v>1206</v>
      </c>
      <c r="R425" s="2">
        <v>44418</v>
      </c>
      <c r="S425" s="2">
        <v>44387</v>
      </c>
      <c r="T425" t="s">
        <v>65</v>
      </c>
    </row>
    <row r="426" spans="1:20" x14ac:dyDescent="0.25">
      <c r="A426">
        <v>2021</v>
      </c>
      <c r="B426" s="2">
        <v>44348</v>
      </c>
      <c r="C426" s="2">
        <v>44377</v>
      </c>
      <c r="D426" t="s">
        <v>1428</v>
      </c>
      <c r="E426" t="s">
        <v>1429</v>
      </c>
      <c r="F426" t="s">
        <v>129</v>
      </c>
      <c r="G426" t="s">
        <v>1430</v>
      </c>
      <c r="H426" t="s">
        <v>1431</v>
      </c>
      <c r="I426" t="s">
        <v>132</v>
      </c>
      <c r="J426" t="s">
        <v>161</v>
      </c>
      <c r="K426">
        <v>0</v>
      </c>
      <c r="L426">
        <v>100</v>
      </c>
      <c r="M426">
        <v>0</v>
      </c>
      <c r="N426" s="57">
        <f>(0/1)*100</f>
        <v>0</v>
      </c>
      <c r="O426" t="s">
        <v>54</v>
      </c>
      <c r="P426" t="s">
        <v>1205</v>
      </c>
      <c r="Q426" s="3" t="s">
        <v>1206</v>
      </c>
      <c r="R426" s="2">
        <v>44418</v>
      </c>
      <c r="S426" s="2">
        <v>44387</v>
      </c>
      <c r="T426" t="s">
        <v>65</v>
      </c>
    </row>
    <row r="427" spans="1:20" x14ac:dyDescent="0.25">
      <c r="A427">
        <v>2021</v>
      </c>
      <c r="B427" s="2">
        <v>44348</v>
      </c>
      <c r="C427" s="2">
        <v>44377</v>
      </c>
      <c r="D427" t="s">
        <v>1432</v>
      </c>
      <c r="E427" t="s">
        <v>1429</v>
      </c>
      <c r="F427" t="s">
        <v>129</v>
      </c>
      <c r="G427" t="s">
        <v>1433</v>
      </c>
      <c r="H427" t="s">
        <v>1434</v>
      </c>
      <c r="I427" t="s">
        <v>132</v>
      </c>
      <c r="J427" t="s">
        <v>161</v>
      </c>
      <c r="K427">
        <v>0</v>
      </c>
      <c r="L427">
        <v>100</v>
      </c>
      <c r="M427">
        <v>0</v>
      </c>
      <c r="N427" s="57">
        <f>(0/1)*100</f>
        <v>0</v>
      </c>
      <c r="O427" t="s">
        <v>54</v>
      </c>
      <c r="P427" t="s">
        <v>1205</v>
      </c>
      <c r="Q427" s="3" t="s">
        <v>1206</v>
      </c>
      <c r="R427" s="2">
        <v>44418</v>
      </c>
      <c r="S427" s="2">
        <v>44387</v>
      </c>
      <c r="T427" t="s">
        <v>65</v>
      </c>
    </row>
    <row r="428" spans="1:20" x14ac:dyDescent="0.25">
      <c r="A428">
        <v>2021</v>
      </c>
      <c r="B428" s="2">
        <v>44348</v>
      </c>
      <c r="C428" s="2">
        <v>44377</v>
      </c>
      <c r="D428" t="s">
        <v>1435</v>
      </c>
      <c r="E428" t="s">
        <v>1436</v>
      </c>
      <c r="F428" t="s">
        <v>129</v>
      </c>
      <c r="G428" t="s">
        <v>1437</v>
      </c>
      <c r="H428" t="s">
        <v>1438</v>
      </c>
      <c r="I428" t="s">
        <v>132</v>
      </c>
      <c r="J428" t="s">
        <v>97</v>
      </c>
      <c r="K428">
        <v>0</v>
      </c>
      <c r="L428">
        <v>100</v>
      </c>
      <c r="M428">
        <v>0</v>
      </c>
      <c r="N428" s="56">
        <f>(2/50)*100</f>
        <v>4</v>
      </c>
      <c r="O428" t="s">
        <v>54</v>
      </c>
      <c r="P428" t="s">
        <v>1205</v>
      </c>
      <c r="Q428" s="3" t="s">
        <v>1206</v>
      </c>
      <c r="R428" s="2">
        <v>44418</v>
      </c>
      <c r="S428" s="2">
        <v>44387</v>
      </c>
      <c r="T428" t="s">
        <v>65</v>
      </c>
    </row>
    <row r="429" spans="1:20" x14ac:dyDescent="0.25">
      <c r="A429">
        <v>2021</v>
      </c>
      <c r="B429" s="2">
        <v>44348</v>
      </c>
      <c r="C429" s="2">
        <v>44377</v>
      </c>
      <c r="D429" t="s">
        <v>1439</v>
      </c>
      <c r="E429" t="s">
        <v>1440</v>
      </c>
      <c r="F429" t="s">
        <v>129</v>
      </c>
      <c r="G429" t="s">
        <v>1441</v>
      </c>
      <c r="H429" t="s">
        <v>1442</v>
      </c>
      <c r="I429" t="s">
        <v>132</v>
      </c>
      <c r="J429" t="s">
        <v>97</v>
      </c>
      <c r="K429">
        <v>0</v>
      </c>
      <c r="L429">
        <v>100</v>
      </c>
      <c r="M429">
        <v>0</v>
      </c>
      <c r="N429" s="57">
        <f>(0/124)*100</f>
        <v>0</v>
      </c>
      <c r="O429" t="s">
        <v>54</v>
      </c>
      <c r="P429" t="s">
        <v>1205</v>
      </c>
      <c r="Q429" s="3" t="s">
        <v>1206</v>
      </c>
      <c r="R429" s="2">
        <v>44418</v>
      </c>
      <c r="S429" s="2">
        <v>44387</v>
      </c>
      <c r="T429" t="s">
        <v>65</v>
      </c>
    </row>
    <row r="430" spans="1:20" x14ac:dyDescent="0.25">
      <c r="A430">
        <v>2021</v>
      </c>
      <c r="B430" s="2">
        <v>44348</v>
      </c>
      <c r="C430" s="2">
        <v>44377</v>
      </c>
      <c r="D430" t="s">
        <v>1443</v>
      </c>
      <c r="E430" t="s">
        <v>1444</v>
      </c>
      <c r="F430" t="s">
        <v>129</v>
      </c>
      <c r="G430" t="s">
        <v>1445</v>
      </c>
      <c r="H430" t="s">
        <v>1446</v>
      </c>
      <c r="I430" t="s">
        <v>132</v>
      </c>
      <c r="J430" t="s">
        <v>97</v>
      </c>
      <c r="K430">
        <v>0</v>
      </c>
      <c r="L430">
        <v>100</v>
      </c>
      <c r="M430">
        <v>0</v>
      </c>
      <c r="N430" s="19">
        <f>(0/1)*100</f>
        <v>0</v>
      </c>
      <c r="O430" t="s">
        <v>54</v>
      </c>
      <c r="P430" t="s">
        <v>1205</v>
      </c>
      <c r="Q430" s="3" t="s">
        <v>1206</v>
      </c>
      <c r="R430" s="2">
        <v>44418</v>
      </c>
      <c r="S430" s="2">
        <v>44387</v>
      </c>
      <c r="T430" t="s">
        <v>65</v>
      </c>
    </row>
    <row r="431" spans="1:20" x14ac:dyDescent="0.25">
      <c r="A431">
        <v>2021</v>
      </c>
      <c r="B431" s="2">
        <v>44348</v>
      </c>
      <c r="C431" s="2">
        <v>44377</v>
      </c>
      <c r="D431" t="s">
        <v>1447</v>
      </c>
      <c r="E431" t="s">
        <v>1448</v>
      </c>
      <c r="F431" t="s">
        <v>129</v>
      </c>
      <c r="G431" t="s">
        <v>1449</v>
      </c>
      <c r="H431" t="s">
        <v>1450</v>
      </c>
      <c r="I431" t="s">
        <v>132</v>
      </c>
      <c r="J431" t="s">
        <v>97</v>
      </c>
      <c r="K431">
        <v>0</v>
      </c>
      <c r="L431">
        <v>100</v>
      </c>
      <c r="M431">
        <v>0</v>
      </c>
      <c r="N431" s="19">
        <f>(0/1)*100</f>
        <v>0</v>
      </c>
      <c r="O431" t="s">
        <v>54</v>
      </c>
      <c r="P431" t="s">
        <v>1205</v>
      </c>
      <c r="Q431" s="3" t="s">
        <v>1206</v>
      </c>
      <c r="R431" s="2">
        <v>44418</v>
      </c>
      <c r="S431" s="2">
        <v>44387</v>
      </c>
      <c r="T431" t="s">
        <v>65</v>
      </c>
    </row>
    <row r="432" spans="1:20" x14ac:dyDescent="0.25">
      <c r="A432">
        <v>2021</v>
      </c>
      <c r="B432" s="2">
        <v>44348</v>
      </c>
      <c r="C432" s="2">
        <v>44377</v>
      </c>
      <c r="D432" t="s">
        <v>1451</v>
      </c>
      <c r="E432" t="s">
        <v>1452</v>
      </c>
      <c r="F432" t="s">
        <v>129</v>
      </c>
      <c r="G432" t="s">
        <v>1453</v>
      </c>
      <c r="H432" t="s">
        <v>1454</v>
      </c>
      <c r="I432" t="s">
        <v>132</v>
      </c>
      <c r="J432" t="s">
        <v>97</v>
      </c>
      <c r="K432">
        <v>0</v>
      </c>
      <c r="L432">
        <v>100</v>
      </c>
      <c r="M432">
        <v>0</v>
      </c>
      <c r="N432" s="19">
        <f>(0/1)*100</f>
        <v>0</v>
      </c>
      <c r="O432" t="s">
        <v>54</v>
      </c>
      <c r="P432" t="s">
        <v>1205</v>
      </c>
      <c r="Q432" s="3" t="s">
        <v>1206</v>
      </c>
      <c r="R432" s="2">
        <v>44418</v>
      </c>
      <c r="S432" s="2">
        <v>44387</v>
      </c>
      <c r="T432" t="s">
        <v>65</v>
      </c>
    </row>
    <row r="433" spans="1:20" x14ac:dyDescent="0.25">
      <c r="A433">
        <v>2021</v>
      </c>
      <c r="B433" s="2">
        <v>44348</v>
      </c>
      <c r="C433" s="2">
        <v>44377</v>
      </c>
      <c r="D433" t="s">
        <v>1455</v>
      </c>
      <c r="E433" t="s">
        <v>981</v>
      </c>
      <c r="F433" t="s">
        <v>129</v>
      </c>
      <c r="G433" t="s">
        <v>1456</v>
      </c>
      <c r="H433" t="s">
        <v>1457</v>
      </c>
      <c r="I433" t="s">
        <v>132</v>
      </c>
      <c r="J433" t="s">
        <v>97</v>
      </c>
      <c r="K433">
        <v>0</v>
      </c>
      <c r="L433">
        <v>100</v>
      </c>
      <c r="M433">
        <v>0</v>
      </c>
      <c r="N433" s="19">
        <f t="shared" ref="N433:N436" si="3">(0/1)*100</f>
        <v>0</v>
      </c>
      <c r="O433" t="s">
        <v>54</v>
      </c>
      <c r="P433" t="s">
        <v>1205</v>
      </c>
      <c r="Q433" s="3" t="s">
        <v>1206</v>
      </c>
      <c r="R433" s="2">
        <v>44418</v>
      </c>
      <c r="S433" s="2">
        <v>44387</v>
      </c>
      <c r="T433" t="s">
        <v>65</v>
      </c>
    </row>
    <row r="434" spans="1:20" x14ac:dyDescent="0.25">
      <c r="A434">
        <v>2021</v>
      </c>
      <c r="B434" s="2">
        <v>44348</v>
      </c>
      <c r="C434" s="2">
        <v>44377</v>
      </c>
      <c r="D434" t="s">
        <v>1458</v>
      </c>
      <c r="E434" t="s">
        <v>1459</v>
      </c>
      <c r="F434" t="s">
        <v>129</v>
      </c>
      <c r="G434" t="s">
        <v>1460</v>
      </c>
      <c r="H434" t="s">
        <v>1461</v>
      </c>
      <c r="I434" t="s">
        <v>132</v>
      </c>
      <c r="J434" t="s">
        <v>97</v>
      </c>
      <c r="K434">
        <v>0</v>
      </c>
      <c r="L434">
        <v>100</v>
      </c>
      <c r="M434">
        <v>0</v>
      </c>
      <c r="N434" s="19">
        <f t="shared" si="3"/>
        <v>0</v>
      </c>
      <c r="O434" t="s">
        <v>54</v>
      </c>
      <c r="P434" t="s">
        <v>1205</v>
      </c>
      <c r="Q434" s="3" t="s">
        <v>1206</v>
      </c>
      <c r="R434" s="2">
        <v>44418</v>
      </c>
      <c r="S434" s="2">
        <v>44387</v>
      </c>
      <c r="T434" t="s">
        <v>65</v>
      </c>
    </row>
    <row r="435" spans="1:20" x14ac:dyDescent="0.25">
      <c r="A435">
        <v>2021</v>
      </c>
      <c r="B435" s="2">
        <v>44348</v>
      </c>
      <c r="C435" s="2">
        <v>44377</v>
      </c>
      <c r="D435" t="s">
        <v>1462</v>
      </c>
      <c r="E435" t="s">
        <v>1463</v>
      </c>
      <c r="F435" t="s">
        <v>129</v>
      </c>
      <c r="G435" t="s">
        <v>1464</v>
      </c>
      <c r="H435" t="s">
        <v>1465</v>
      </c>
      <c r="I435" t="s">
        <v>132</v>
      </c>
      <c r="J435" t="s">
        <v>97</v>
      </c>
      <c r="K435">
        <v>0</v>
      </c>
      <c r="L435">
        <v>100</v>
      </c>
      <c r="M435">
        <v>0</v>
      </c>
      <c r="N435" s="19">
        <f>(0/1)*100</f>
        <v>0</v>
      </c>
      <c r="O435" t="s">
        <v>54</v>
      </c>
      <c r="P435" t="s">
        <v>1205</v>
      </c>
      <c r="Q435" s="3" t="s">
        <v>1206</v>
      </c>
      <c r="R435" s="2">
        <v>44418</v>
      </c>
      <c r="S435" s="2">
        <v>44387</v>
      </c>
      <c r="T435" t="s">
        <v>65</v>
      </c>
    </row>
    <row r="436" spans="1:20" x14ac:dyDescent="0.25">
      <c r="A436">
        <v>2021</v>
      </c>
      <c r="B436" s="2">
        <v>44348</v>
      </c>
      <c r="C436" s="2">
        <v>44377</v>
      </c>
      <c r="D436" t="s">
        <v>1466</v>
      </c>
      <c r="E436" t="s">
        <v>1467</v>
      </c>
      <c r="F436" t="s">
        <v>129</v>
      </c>
      <c r="G436" t="s">
        <v>1468</v>
      </c>
      <c r="H436" t="s">
        <v>1450</v>
      </c>
      <c r="I436" t="s">
        <v>132</v>
      </c>
      <c r="J436" t="s">
        <v>97</v>
      </c>
      <c r="K436">
        <v>0</v>
      </c>
      <c r="L436">
        <v>100</v>
      </c>
      <c r="M436">
        <v>0</v>
      </c>
      <c r="N436" s="57">
        <f t="shared" si="3"/>
        <v>0</v>
      </c>
      <c r="O436" t="s">
        <v>54</v>
      </c>
      <c r="P436" t="s">
        <v>1205</v>
      </c>
      <c r="Q436" s="3" t="s">
        <v>1206</v>
      </c>
      <c r="R436" s="2">
        <v>44418</v>
      </c>
      <c r="S436" s="2">
        <v>44387</v>
      </c>
      <c r="T436" t="s">
        <v>65</v>
      </c>
    </row>
    <row r="437" spans="1:20" x14ac:dyDescent="0.25">
      <c r="A437">
        <v>2021</v>
      </c>
      <c r="B437" s="2">
        <v>44348</v>
      </c>
      <c r="C437" s="2">
        <v>44377</v>
      </c>
      <c r="D437" t="s">
        <v>1469</v>
      </c>
      <c r="E437" t="s">
        <v>1470</v>
      </c>
      <c r="F437" t="s">
        <v>129</v>
      </c>
      <c r="G437" t="s">
        <v>1471</v>
      </c>
      <c r="H437" t="s">
        <v>1472</v>
      </c>
      <c r="I437" t="s">
        <v>132</v>
      </c>
      <c r="J437" t="s">
        <v>97</v>
      </c>
      <c r="K437">
        <v>0</v>
      </c>
      <c r="L437">
        <v>100</v>
      </c>
      <c r="M437">
        <v>0</v>
      </c>
      <c r="N437" s="56">
        <f>(0/1)*100</f>
        <v>0</v>
      </c>
      <c r="O437" t="s">
        <v>54</v>
      </c>
      <c r="P437" t="s">
        <v>1205</v>
      </c>
      <c r="Q437" s="3" t="s">
        <v>1206</v>
      </c>
      <c r="R437" s="2">
        <v>44418</v>
      </c>
      <c r="S437" s="2">
        <v>44387</v>
      </c>
      <c r="T437" t="s">
        <v>65</v>
      </c>
    </row>
    <row r="438" spans="1:20" x14ac:dyDescent="0.25">
      <c r="A438">
        <v>2021</v>
      </c>
      <c r="B438" s="2">
        <v>44348</v>
      </c>
      <c r="C438" s="2">
        <v>44377</v>
      </c>
      <c r="D438" t="s">
        <v>1473</v>
      </c>
      <c r="E438" t="s">
        <v>981</v>
      </c>
      <c r="F438" t="s">
        <v>129</v>
      </c>
      <c r="G438" t="s">
        <v>1474</v>
      </c>
      <c r="H438" t="s">
        <v>1475</v>
      </c>
      <c r="I438" t="s">
        <v>132</v>
      </c>
      <c r="J438" t="s">
        <v>97</v>
      </c>
      <c r="K438">
        <v>0</v>
      </c>
      <c r="L438">
        <v>100</v>
      </c>
      <c r="M438">
        <v>0</v>
      </c>
      <c r="N438" s="19">
        <f t="shared" ref="N438:N469" si="4">(0/1)*100</f>
        <v>0</v>
      </c>
      <c r="O438" t="s">
        <v>54</v>
      </c>
      <c r="P438" t="s">
        <v>1205</v>
      </c>
      <c r="Q438" s="3" t="s">
        <v>1206</v>
      </c>
      <c r="R438" s="2">
        <v>44418</v>
      </c>
      <c r="S438" s="2">
        <v>44387</v>
      </c>
      <c r="T438" t="s">
        <v>65</v>
      </c>
    </row>
    <row r="439" spans="1:20" x14ac:dyDescent="0.25">
      <c r="A439">
        <v>2021</v>
      </c>
      <c r="B439" s="2">
        <v>44348</v>
      </c>
      <c r="C439" s="2">
        <v>44377</v>
      </c>
      <c r="D439" t="s">
        <v>1476</v>
      </c>
      <c r="E439" t="s">
        <v>1463</v>
      </c>
      <c r="F439" t="s">
        <v>129</v>
      </c>
      <c r="G439" t="s">
        <v>1477</v>
      </c>
      <c r="H439" t="s">
        <v>1465</v>
      </c>
      <c r="I439" t="s">
        <v>132</v>
      </c>
      <c r="J439" t="s">
        <v>97</v>
      </c>
      <c r="K439">
        <v>0</v>
      </c>
      <c r="L439">
        <v>100</v>
      </c>
      <c r="M439">
        <v>0</v>
      </c>
      <c r="N439" s="19">
        <f t="shared" si="4"/>
        <v>0</v>
      </c>
      <c r="O439" t="s">
        <v>54</v>
      </c>
      <c r="P439" t="s">
        <v>1205</v>
      </c>
      <c r="Q439" s="3" t="s">
        <v>1206</v>
      </c>
      <c r="R439" s="2">
        <v>44418</v>
      </c>
      <c r="S439" s="2">
        <v>44387</v>
      </c>
      <c r="T439" t="s">
        <v>65</v>
      </c>
    </row>
    <row r="440" spans="1:20" x14ac:dyDescent="0.25">
      <c r="A440">
        <v>2021</v>
      </c>
      <c r="B440" s="2">
        <v>44348</v>
      </c>
      <c r="C440" s="2">
        <v>44377</v>
      </c>
      <c r="D440" t="s">
        <v>1478</v>
      </c>
      <c r="E440" t="s">
        <v>1479</v>
      </c>
      <c r="F440" t="s">
        <v>129</v>
      </c>
      <c r="G440" t="s">
        <v>1480</v>
      </c>
      <c r="H440" t="s">
        <v>1481</v>
      </c>
      <c r="I440" t="s">
        <v>132</v>
      </c>
      <c r="J440" t="s">
        <v>97</v>
      </c>
      <c r="K440">
        <v>0</v>
      </c>
      <c r="L440">
        <v>100</v>
      </c>
      <c r="M440">
        <v>0</v>
      </c>
      <c r="N440" s="19">
        <f>(1/1)*100</f>
        <v>100</v>
      </c>
      <c r="O440" t="s">
        <v>54</v>
      </c>
      <c r="P440" t="s">
        <v>1205</v>
      </c>
      <c r="Q440" s="3" t="s">
        <v>1206</v>
      </c>
      <c r="R440" s="2">
        <v>44418</v>
      </c>
      <c r="S440" s="2">
        <v>44387</v>
      </c>
      <c r="T440" t="s">
        <v>65</v>
      </c>
    </row>
    <row r="441" spans="1:20" x14ac:dyDescent="0.25">
      <c r="A441">
        <v>2021</v>
      </c>
      <c r="B441" s="2">
        <v>44348</v>
      </c>
      <c r="C441" s="2">
        <v>44377</v>
      </c>
      <c r="D441" t="s">
        <v>1482</v>
      </c>
      <c r="E441" t="s">
        <v>1448</v>
      </c>
      <c r="F441" t="s">
        <v>129</v>
      </c>
      <c r="G441" t="s">
        <v>1468</v>
      </c>
      <c r="H441" t="s">
        <v>1450</v>
      </c>
      <c r="I441" t="s">
        <v>132</v>
      </c>
      <c r="J441" t="s">
        <v>97</v>
      </c>
      <c r="K441">
        <v>0</v>
      </c>
      <c r="L441">
        <v>100</v>
      </c>
      <c r="M441">
        <v>0</v>
      </c>
      <c r="N441" s="19">
        <f t="shared" si="4"/>
        <v>0</v>
      </c>
      <c r="O441" t="s">
        <v>54</v>
      </c>
      <c r="P441" t="s">
        <v>1205</v>
      </c>
      <c r="Q441" s="3" t="s">
        <v>1206</v>
      </c>
      <c r="R441" s="2">
        <v>44418</v>
      </c>
      <c r="S441" s="2">
        <v>44387</v>
      </c>
      <c r="T441" t="s">
        <v>65</v>
      </c>
    </row>
    <row r="442" spans="1:20" x14ac:dyDescent="0.25">
      <c r="A442">
        <v>2021</v>
      </c>
      <c r="B442" s="2">
        <v>44348</v>
      </c>
      <c r="C442" s="2">
        <v>44377</v>
      </c>
      <c r="D442" t="s">
        <v>1483</v>
      </c>
      <c r="E442" t="s">
        <v>1459</v>
      </c>
      <c r="F442" t="s">
        <v>129</v>
      </c>
      <c r="G442" t="s">
        <v>1484</v>
      </c>
      <c r="H442" t="s">
        <v>1454</v>
      </c>
      <c r="I442" t="s">
        <v>132</v>
      </c>
      <c r="J442" t="s">
        <v>97</v>
      </c>
      <c r="K442">
        <v>0</v>
      </c>
      <c r="L442">
        <v>100</v>
      </c>
      <c r="M442">
        <v>0</v>
      </c>
      <c r="N442" s="19">
        <f t="shared" si="4"/>
        <v>0</v>
      </c>
      <c r="O442" t="s">
        <v>54</v>
      </c>
      <c r="P442" t="s">
        <v>1205</v>
      </c>
      <c r="Q442" s="3" t="s">
        <v>1206</v>
      </c>
      <c r="R442" s="2">
        <v>44418</v>
      </c>
      <c r="S442" s="2">
        <v>44387</v>
      </c>
      <c r="T442" t="s">
        <v>65</v>
      </c>
    </row>
    <row r="443" spans="1:20" x14ac:dyDescent="0.25">
      <c r="A443">
        <v>2021</v>
      </c>
      <c r="B443" s="2">
        <v>44348</v>
      </c>
      <c r="C443" s="2">
        <v>44377</v>
      </c>
      <c r="D443" t="s">
        <v>1485</v>
      </c>
      <c r="E443" t="s">
        <v>1486</v>
      </c>
      <c r="F443" t="s">
        <v>129</v>
      </c>
      <c r="G443" t="s">
        <v>1487</v>
      </c>
      <c r="H443" t="s">
        <v>1488</v>
      </c>
      <c r="I443" t="s">
        <v>132</v>
      </c>
      <c r="J443" t="s">
        <v>97</v>
      </c>
      <c r="K443">
        <v>0</v>
      </c>
      <c r="L443">
        <v>100</v>
      </c>
      <c r="M443">
        <v>0</v>
      </c>
      <c r="N443" s="19">
        <f t="shared" si="4"/>
        <v>0</v>
      </c>
      <c r="O443" t="s">
        <v>54</v>
      </c>
      <c r="P443" t="s">
        <v>1205</v>
      </c>
      <c r="Q443" s="3" t="s">
        <v>1206</v>
      </c>
      <c r="R443" s="2">
        <v>44418</v>
      </c>
      <c r="S443" s="2">
        <v>44387</v>
      </c>
      <c r="T443" t="s">
        <v>65</v>
      </c>
    </row>
    <row r="444" spans="1:20" x14ac:dyDescent="0.25">
      <c r="A444">
        <v>2021</v>
      </c>
      <c r="B444" s="2">
        <v>44348</v>
      </c>
      <c r="C444" s="2">
        <v>44377</v>
      </c>
      <c r="D444" t="s">
        <v>1489</v>
      </c>
      <c r="E444" t="s">
        <v>1486</v>
      </c>
      <c r="F444" t="s">
        <v>129</v>
      </c>
      <c r="G444" t="s">
        <v>1490</v>
      </c>
      <c r="H444" t="s">
        <v>1481</v>
      </c>
      <c r="I444" t="s">
        <v>132</v>
      </c>
      <c r="J444" t="s">
        <v>97</v>
      </c>
      <c r="K444">
        <v>0</v>
      </c>
      <c r="L444">
        <v>100</v>
      </c>
      <c r="M444">
        <v>0</v>
      </c>
      <c r="N444" s="19">
        <f t="shared" si="4"/>
        <v>0</v>
      </c>
      <c r="O444" t="s">
        <v>54</v>
      </c>
      <c r="P444" t="s">
        <v>1205</v>
      </c>
      <c r="Q444" s="3" t="s">
        <v>1206</v>
      </c>
      <c r="R444" s="2">
        <v>44418</v>
      </c>
      <c r="S444" s="2">
        <v>44387</v>
      </c>
      <c r="T444" t="s">
        <v>65</v>
      </c>
    </row>
    <row r="445" spans="1:20" x14ac:dyDescent="0.25">
      <c r="A445">
        <v>2021</v>
      </c>
      <c r="B445" s="2">
        <v>44348</v>
      </c>
      <c r="C445" s="2">
        <v>44377</v>
      </c>
      <c r="D445" t="s">
        <v>1491</v>
      </c>
      <c r="E445" t="s">
        <v>1459</v>
      </c>
      <c r="F445" t="s">
        <v>129</v>
      </c>
      <c r="G445" t="s">
        <v>1492</v>
      </c>
      <c r="H445" t="s">
        <v>1493</v>
      </c>
      <c r="I445" t="s">
        <v>132</v>
      </c>
      <c r="J445" t="s">
        <v>97</v>
      </c>
      <c r="K445">
        <v>0</v>
      </c>
      <c r="L445">
        <v>100</v>
      </c>
      <c r="M445">
        <v>0</v>
      </c>
      <c r="N445" s="19">
        <f t="shared" si="4"/>
        <v>0</v>
      </c>
      <c r="O445" t="s">
        <v>54</v>
      </c>
      <c r="P445" t="s">
        <v>1205</v>
      </c>
      <c r="Q445" s="3" t="s">
        <v>1206</v>
      </c>
      <c r="R445" s="2">
        <v>44418</v>
      </c>
      <c r="S445" s="2">
        <v>44387</v>
      </c>
      <c r="T445" t="s">
        <v>65</v>
      </c>
    </row>
    <row r="446" spans="1:20" x14ac:dyDescent="0.25">
      <c r="A446">
        <v>2021</v>
      </c>
      <c r="B446" s="2">
        <v>44348</v>
      </c>
      <c r="C446" s="2">
        <v>44377</v>
      </c>
      <c r="D446" t="s">
        <v>1494</v>
      </c>
      <c r="E446" t="s">
        <v>1459</v>
      </c>
      <c r="F446" t="s">
        <v>129</v>
      </c>
      <c r="G446" t="s">
        <v>1495</v>
      </c>
      <c r="H446" t="s">
        <v>1496</v>
      </c>
      <c r="I446" t="s">
        <v>132</v>
      </c>
      <c r="J446" t="s">
        <v>97</v>
      </c>
      <c r="K446">
        <v>0</v>
      </c>
      <c r="L446">
        <v>100</v>
      </c>
      <c r="M446">
        <v>0</v>
      </c>
      <c r="N446" s="19">
        <f t="shared" si="4"/>
        <v>0</v>
      </c>
      <c r="O446" t="s">
        <v>54</v>
      </c>
      <c r="P446" t="s">
        <v>1205</v>
      </c>
      <c r="Q446" s="3" t="s">
        <v>1206</v>
      </c>
      <c r="R446" s="2">
        <v>44418</v>
      </c>
      <c r="S446" s="2">
        <v>44387</v>
      </c>
      <c r="T446" t="s">
        <v>65</v>
      </c>
    </row>
    <row r="447" spans="1:20" x14ac:dyDescent="0.25">
      <c r="A447">
        <v>2021</v>
      </c>
      <c r="B447" s="2">
        <v>44348</v>
      </c>
      <c r="C447" s="2">
        <v>44377</v>
      </c>
      <c r="D447" t="s">
        <v>1497</v>
      </c>
      <c r="E447" t="s">
        <v>1459</v>
      </c>
      <c r="F447" t="s">
        <v>129</v>
      </c>
      <c r="G447" t="s">
        <v>1495</v>
      </c>
      <c r="H447" t="s">
        <v>1454</v>
      </c>
      <c r="I447" t="s">
        <v>132</v>
      </c>
      <c r="J447" t="s">
        <v>97</v>
      </c>
      <c r="K447">
        <v>0</v>
      </c>
      <c r="L447">
        <v>100</v>
      </c>
      <c r="M447">
        <v>0</v>
      </c>
      <c r="N447" s="19">
        <f t="shared" si="4"/>
        <v>0</v>
      </c>
      <c r="O447" t="s">
        <v>54</v>
      </c>
      <c r="P447" t="s">
        <v>1205</v>
      </c>
      <c r="Q447" s="3" t="s">
        <v>1206</v>
      </c>
      <c r="R447" s="2">
        <v>44418</v>
      </c>
      <c r="S447" s="2">
        <v>44387</v>
      </c>
      <c r="T447" t="s">
        <v>65</v>
      </c>
    </row>
    <row r="448" spans="1:20" x14ac:dyDescent="0.25">
      <c r="A448">
        <v>2021</v>
      </c>
      <c r="B448" s="2">
        <v>44348</v>
      </c>
      <c r="C448" s="2">
        <v>44377</v>
      </c>
      <c r="D448" t="s">
        <v>1498</v>
      </c>
      <c r="E448" t="s">
        <v>1486</v>
      </c>
      <c r="F448" t="s">
        <v>129</v>
      </c>
      <c r="G448" t="s">
        <v>1499</v>
      </c>
      <c r="H448" t="s">
        <v>1500</v>
      </c>
      <c r="I448" t="s">
        <v>132</v>
      </c>
      <c r="J448" t="s">
        <v>97</v>
      </c>
      <c r="K448">
        <v>0</v>
      </c>
      <c r="L448">
        <v>100</v>
      </c>
      <c r="M448">
        <v>0</v>
      </c>
      <c r="N448" s="19">
        <f t="shared" si="4"/>
        <v>0</v>
      </c>
      <c r="O448" t="s">
        <v>54</v>
      </c>
      <c r="P448" t="s">
        <v>1205</v>
      </c>
      <c r="Q448" s="3" t="s">
        <v>1206</v>
      </c>
      <c r="R448" s="2">
        <v>44418</v>
      </c>
      <c r="S448" s="2">
        <v>44387</v>
      </c>
      <c r="T448" t="s">
        <v>65</v>
      </c>
    </row>
    <row r="449" spans="1:20" x14ac:dyDescent="0.25">
      <c r="A449">
        <v>2021</v>
      </c>
      <c r="B449" s="2">
        <v>44348</v>
      </c>
      <c r="C449" s="2">
        <v>44377</v>
      </c>
      <c r="D449" t="s">
        <v>1501</v>
      </c>
      <c r="E449" t="s">
        <v>1459</v>
      </c>
      <c r="F449" t="s">
        <v>129</v>
      </c>
      <c r="G449" t="s">
        <v>1499</v>
      </c>
      <c r="H449" t="s">
        <v>1502</v>
      </c>
      <c r="I449" t="s">
        <v>132</v>
      </c>
      <c r="J449" t="s">
        <v>97</v>
      </c>
      <c r="K449">
        <v>0</v>
      </c>
      <c r="L449">
        <v>100</v>
      </c>
      <c r="M449">
        <v>0</v>
      </c>
      <c r="N449" s="19">
        <f t="shared" si="4"/>
        <v>0</v>
      </c>
      <c r="O449" t="s">
        <v>54</v>
      </c>
      <c r="P449" t="s">
        <v>1205</v>
      </c>
      <c r="Q449" s="3" t="s">
        <v>1206</v>
      </c>
      <c r="R449" s="2">
        <v>44418</v>
      </c>
      <c r="S449" s="2">
        <v>44387</v>
      </c>
      <c r="T449" t="s">
        <v>65</v>
      </c>
    </row>
    <row r="450" spans="1:20" x14ac:dyDescent="0.25">
      <c r="A450">
        <v>2021</v>
      </c>
      <c r="B450" s="2">
        <v>44348</v>
      </c>
      <c r="C450" s="2">
        <v>44377</v>
      </c>
      <c r="D450" t="s">
        <v>1503</v>
      </c>
      <c r="E450" t="s">
        <v>1459</v>
      </c>
      <c r="F450" t="s">
        <v>129</v>
      </c>
      <c r="G450" t="s">
        <v>1504</v>
      </c>
      <c r="H450" t="s">
        <v>1505</v>
      </c>
      <c r="I450" t="s">
        <v>132</v>
      </c>
      <c r="J450" t="s">
        <v>97</v>
      </c>
      <c r="K450">
        <v>0</v>
      </c>
      <c r="L450">
        <v>100</v>
      </c>
      <c r="M450">
        <v>0</v>
      </c>
      <c r="N450" s="19">
        <f t="shared" si="4"/>
        <v>0</v>
      </c>
      <c r="O450" t="s">
        <v>54</v>
      </c>
      <c r="P450" t="s">
        <v>1205</v>
      </c>
      <c r="Q450" s="3" t="s">
        <v>1206</v>
      </c>
      <c r="R450" s="2">
        <v>44418</v>
      </c>
      <c r="S450" s="2">
        <v>44387</v>
      </c>
      <c r="T450" t="s">
        <v>65</v>
      </c>
    </row>
    <row r="451" spans="1:20" x14ac:dyDescent="0.25">
      <c r="A451">
        <v>2021</v>
      </c>
      <c r="B451" s="2">
        <v>44348</v>
      </c>
      <c r="C451" s="2">
        <v>44377</v>
      </c>
      <c r="D451" t="s">
        <v>1506</v>
      </c>
      <c r="E451" t="s">
        <v>1507</v>
      </c>
      <c r="F451" t="s">
        <v>129</v>
      </c>
      <c r="G451" t="s">
        <v>1508</v>
      </c>
      <c r="H451" t="s">
        <v>1509</v>
      </c>
      <c r="I451" t="s">
        <v>132</v>
      </c>
      <c r="J451" t="s">
        <v>97</v>
      </c>
      <c r="K451">
        <v>0</v>
      </c>
      <c r="L451">
        <v>100</v>
      </c>
      <c r="M451">
        <v>0</v>
      </c>
      <c r="N451" s="19">
        <f t="shared" si="4"/>
        <v>0</v>
      </c>
      <c r="O451" t="s">
        <v>54</v>
      </c>
      <c r="P451" t="s">
        <v>1205</v>
      </c>
      <c r="Q451" s="3" t="s">
        <v>1206</v>
      </c>
      <c r="R451" s="2">
        <v>44418</v>
      </c>
      <c r="S451" s="2">
        <v>44387</v>
      </c>
      <c r="T451" t="s">
        <v>65</v>
      </c>
    </row>
    <row r="452" spans="1:20" x14ac:dyDescent="0.25">
      <c r="A452">
        <v>2021</v>
      </c>
      <c r="B452" s="2">
        <v>44348</v>
      </c>
      <c r="C452" s="2">
        <v>44377</v>
      </c>
      <c r="D452" t="s">
        <v>1510</v>
      </c>
      <c r="E452" t="s">
        <v>1507</v>
      </c>
      <c r="F452" t="s">
        <v>129</v>
      </c>
      <c r="G452" t="s">
        <v>1511</v>
      </c>
      <c r="H452" t="s">
        <v>1454</v>
      </c>
      <c r="I452" t="s">
        <v>132</v>
      </c>
      <c r="J452" t="s">
        <v>97</v>
      </c>
      <c r="K452">
        <v>0</v>
      </c>
      <c r="L452">
        <v>100</v>
      </c>
      <c r="M452">
        <v>0</v>
      </c>
      <c r="N452" s="19">
        <f t="shared" si="4"/>
        <v>0</v>
      </c>
      <c r="O452" t="s">
        <v>54</v>
      </c>
      <c r="P452" t="s">
        <v>1205</v>
      </c>
      <c r="Q452" s="3" t="s">
        <v>1206</v>
      </c>
      <c r="R452" s="2">
        <v>44418</v>
      </c>
      <c r="S452" s="2">
        <v>44387</v>
      </c>
      <c r="T452" t="s">
        <v>65</v>
      </c>
    </row>
    <row r="453" spans="1:20" x14ac:dyDescent="0.25">
      <c r="A453">
        <v>2021</v>
      </c>
      <c r="B453" s="2">
        <v>44348</v>
      </c>
      <c r="C453" s="2">
        <v>44377</v>
      </c>
      <c r="D453" t="s">
        <v>1512</v>
      </c>
      <c r="E453" t="s">
        <v>1507</v>
      </c>
      <c r="F453" t="s">
        <v>129</v>
      </c>
      <c r="G453" t="s">
        <v>1513</v>
      </c>
      <c r="H453" t="s">
        <v>1475</v>
      </c>
      <c r="I453" t="s">
        <v>132</v>
      </c>
      <c r="J453" t="s">
        <v>97</v>
      </c>
      <c r="K453">
        <v>0</v>
      </c>
      <c r="L453">
        <v>100</v>
      </c>
      <c r="M453">
        <v>0</v>
      </c>
      <c r="N453" s="19">
        <f t="shared" si="4"/>
        <v>0</v>
      </c>
      <c r="O453" t="s">
        <v>54</v>
      </c>
      <c r="P453" t="s">
        <v>1205</v>
      </c>
      <c r="Q453" s="3" t="s">
        <v>1206</v>
      </c>
      <c r="R453" s="2">
        <v>44418</v>
      </c>
      <c r="S453" s="2">
        <v>44387</v>
      </c>
      <c r="T453" t="s">
        <v>65</v>
      </c>
    </row>
    <row r="454" spans="1:20" x14ac:dyDescent="0.25">
      <c r="A454">
        <v>2021</v>
      </c>
      <c r="B454" s="2">
        <v>44348</v>
      </c>
      <c r="C454" s="2">
        <v>44377</v>
      </c>
      <c r="D454" t="s">
        <v>1514</v>
      </c>
      <c r="E454" t="s">
        <v>1507</v>
      </c>
      <c r="F454" t="s">
        <v>129</v>
      </c>
      <c r="G454" t="s">
        <v>1515</v>
      </c>
      <c r="H454" t="s">
        <v>1516</v>
      </c>
      <c r="I454" t="s">
        <v>132</v>
      </c>
      <c r="J454" t="s">
        <v>97</v>
      </c>
      <c r="K454">
        <v>0</v>
      </c>
      <c r="L454">
        <v>100</v>
      </c>
      <c r="M454">
        <v>0</v>
      </c>
      <c r="N454" s="19">
        <f t="shared" si="4"/>
        <v>0</v>
      </c>
      <c r="O454" t="s">
        <v>54</v>
      </c>
      <c r="P454" t="s">
        <v>1205</v>
      </c>
      <c r="Q454" s="3" t="s">
        <v>1206</v>
      </c>
      <c r="R454" s="2">
        <v>44418</v>
      </c>
      <c r="S454" s="2">
        <v>44387</v>
      </c>
      <c r="T454" t="s">
        <v>65</v>
      </c>
    </row>
    <row r="455" spans="1:20" x14ac:dyDescent="0.25">
      <c r="A455">
        <v>2021</v>
      </c>
      <c r="B455" s="2">
        <v>44348</v>
      </c>
      <c r="C455" s="2">
        <v>44377</v>
      </c>
      <c r="D455" t="s">
        <v>1517</v>
      </c>
      <c r="E455" t="s">
        <v>1507</v>
      </c>
      <c r="F455" t="s">
        <v>129</v>
      </c>
      <c r="G455" t="s">
        <v>1518</v>
      </c>
      <c r="H455" t="s">
        <v>1519</v>
      </c>
      <c r="I455" t="s">
        <v>132</v>
      </c>
      <c r="J455" t="s">
        <v>97</v>
      </c>
      <c r="K455">
        <v>0</v>
      </c>
      <c r="L455">
        <v>100</v>
      </c>
      <c r="M455">
        <v>0</v>
      </c>
      <c r="N455" s="19">
        <f t="shared" si="4"/>
        <v>0</v>
      </c>
      <c r="O455" t="s">
        <v>54</v>
      </c>
      <c r="P455" t="s">
        <v>1205</v>
      </c>
      <c r="Q455" s="3" t="s">
        <v>1206</v>
      </c>
      <c r="R455" s="2">
        <v>44418</v>
      </c>
      <c r="S455" s="2">
        <v>44387</v>
      </c>
      <c r="T455" t="s">
        <v>65</v>
      </c>
    </row>
    <row r="456" spans="1:20" x14ac:dyDescent="0.25">
      <c r="A456">
        <v>2021</v>
      </c>
      <c r="B456" s="2">
        <v>44348</v>
      </c>
      <c r="C456" s="2">
        <v>44377</v>
      </c>
      <c r="D456" t="s">
        <v>1520</v>
      </c>
      <c r="E456" t="s">
        <v>1507</v>
      </c>
      <c r="F456" t="s">
        <v>129</v>
      </c>
      <c r="G456" t="s">
        <v>1521</v>
      </c>
      <c r="H456" t="s">
        <v>1519</v>
      </c>
      <c r="I456" t="s">
        <v>132</v>
      </c>
      <c r="J456" t="s">
        <v>97</v>
      </c>
      <c r="K456">
        <v>0</v>
      </c>
      <c r="L456">
        <v>100</v>
      </c>
      <c r="M456">
        <v>0</v>
      </c>
      <c r="N456" s="19">
        <f t="shared" si="4"/>
        <v>0</v>
      </c>
      <c r="O456" t="s">
        <v>54</v>
      </c>
      <c r="P456" t="s">
        <v>1205</v>
      </c>
      <c r="Q456" s="3" t="s">
        <v>1206</v>
      </c>
      <c r="R456" s="2">
        <v>44418</v>
      </c>
      <c r="S456" s="2">
        <v>44387</v>
      </c>
      <c r="T456" t="s">
        <v>65</v>
      </c>
    </row>
    <row r="457" spans="1:20" x14ac:dyDescent="0.25">
      <c r="A457">
        <v>2021</v>
      </c>
      <c r="B457" s="2">
        <v>44348</v>
      </c>
      <c r="C457" s="2">
        <v>44377</v>
      </c>
      <c r="D457" t="s">
        <v>1522</v>
      </c>
      <c r="E457" t="s">
        <v>1507</v>
      </c>
      <c r="F457" t="s">
        <v>129</v>
      </c>
      <c r="G457" t="s">
        <v>1523</v>
      </c>
      <c r="H457" t="s">
        <v>1519</v>
      </c>
      <c r="I457" t="s">
        <v>132</v>
      </c>
      <c r="J457" t="s">
        <v>97</v>
      </c>
      <c r="K457">
        <v>0</v>
      </c>
      <c r="L457">
        <v>100</v>
      </c>
      <c r="M457">
        <v>0</v>
      </c>
      <c r="N457" s="19">
        <f t="shared" si="4"/>
        <v>0</v>
      </c>
      <c r="O457" t="s">
        <v>54</v>
      </c>
      <c r="P457" t="s">
        <v>1205</v>
      </c>
      <c r="Q457" s="3" t="s">
        <v>1206</v>
      </c>
      <c r="R457" s="2">
        <v>44418</v>
      </c>
      <c r="S457" s="2">
        <v>44387</v>
      </c>
      <c r="T457" t="s">
        <v>65</v>
      </c>
    </row>
    <row r="458" spans="1:20" x14ac:dyDescent="0.25">
      <c r="A458">
        <v>2021</v>
      </c>
      <c r="B458" s="2">
        <v>44348</v>
      </c>
      <c r="C458" s="2">
        <v>44377</v>
      </c>
      <c r="D458" t="s">
        <v>1524</v>
      </c>
      <c r="E458" t="s">
        <v>1507</v>
      </c>
      <c r="F458" t="s">
        <v>129</v>
      </c>
      <c r="G458" t="s">
        <v>1525</v>
      </c>
      <c r="H458" t="s">
        <v>1519</v>
      </c>
      <c r="I458" t="s">
        <v>132</v>
      </c>
      <c r="J458" t="s">
        <v>97</v>
      </c>
      <c r="K458">
        <v>0</v>
      </c>
      <c r="L458">
        <v>100</v>
      </c>
      <c r="M458">
        <v>0</v>
      </c>
      <c r="N458" s="19">
        <f t="shared" si="4"/>
        <v>0</v>
      </c>
      <c r="O458" t="s">
        <v>54</v>
      </c>
      <c r="P458" t="s">
        <v>1205</v>
      </c>
      <c r="Q458" s="3" t="s">
        <v>1206</v>
      </c>
      <c r="R458" s="2">
        <v>44418</v>
      </c>
      <c r="S458" s="2">
        <v>44387</v>
      </c>
      <c r="T458" t="s">
        <v>65</v>
      </c>
    </row>
    <row r="459" spans="1:20" x14ac:dyDescent="0.25">
      <c r="A459">
        <v>2021</v>
      </c>
      <c r="B459" s="2">
        <v>44348</v>
      </c>
      <c r="C459" s="2">
        <v>44377</v>
      </c>
      <c r="D459" t="s">
        <v>1526</v>
      </c>
      <c r="E459" t="s">
        <v>1507</v>
      </c>
      <c r="F459" t="s">
        <v>129</v>
      </c>
      <c r="G459" t="s">
        <v>1527</v>
      </c>
      <c r="H459" t="s">
        <v>1519</v>
      </c>
      <c r="I459" t="s">
        <v>132</v>
      </c>
      <c r="J459" t="s">
        <v>97</v>
      </c>
      <c r="K459">
        <v>0</v>
      </c>
      <c r="L459">
        <v>100</v>
      </c>
      <c r="M459">
        <v>0</v>
      </c>
      <c r="N459" s="19">
        <f t="shared" si="4"/>
        <v>0</v>
      </c>
      <c r="O459" t="s">
        <v>54</v>
      </c>
      <c r="P459" t="s">
        <v>1205</v>
      </c>
      <c r="Q459" s="3" t="s">
        <v>1206</v>
      </c>
      <c r="R459" s="2">
        <v>44418</v>
      </c>
      <c r="S459" s="2">
        <v>44387</v>
      </c>
      <c r="T459" t="s">
        <v>65</v>
      </c>
    </row>
    <row r="460" spans="1:20" x14ac:dyDescent="0.25">
      <c r="A460">
        <v>2021</v>
      </c>
      <c r="B460" s="2">
        <v>44348</v>
      </c>
      <c r="C460" s="2">
        <v>44377</v>
      </c>
      <c r="D460" t="s">
        <v>1528</v>
      </c>
      <c r="E460" t="s">
        <v>1507</v>
      </c>
      <c r="F460" t="s">
        <v>129</v>
      </c>
      <c r="G460" t="s">
        <v>1529</v>
      </c>
      <c r="H460" t="s">
        <v>1519</v>
      </c>
      <c r="I460" t="s">
        <v>132</v>
      </c>
      <c r="J460" t="s">
        <v>97</v>
      </c>
      <c r="K460">
        <v>0</v>
      </c>
      <c r="L460">
        <v>100</v>
      </c>
      <c r="M460">
        <v>0</v>
      </c>
      <c r="N460" s="19">
        <f t="shared" si="4"/>
        <v>0</v>
      </c>
      <c r="O460" t="s">
        <v>54</v>
      </c>
      <c r="P460" t="s">
        <v>1205</v>
      </c>
      <c r="Q460" s="3" t="s">
        <v>1206</v>
      </c>
      <c r="R460" s="2">
        <v>44418</v>
      </c>
      <c r="S460" s="2">
        <v>44387</v>
      </c>
      <c r="T460" t="s">
        <v>65</v>
      </c>
    </row>
    <row r="461" spans="1:20" x14ac:dyDescent="0.25">
      <c r="A461">
        <v>2021</v>
      </c>
      <c r="B461" s="2">
        <v>44348</v>
      </c>
      <c r="C461" s="2">
        <v>44377</v>
      </c>
      <c r="D461" t="s">
        <v>1530</v>
      </c>
      <c r="E461" t="s">
        <v>1507</v>
      </c>
      <c r="F461" t="s">
        <v>129</v>
      </c>
      <c r="G461" t="s">
        <v>1531</v>
      </c>
      <c r="H461" t="s">
        <v>1519</v>
      </c>
      <c r="I461" t="s">
        <v>132</v>
      </c>
      <c r="J461" t="s">
        <v>97</v>
      </c>
      <c r="K461">
        <v>0</v>
      </c>
      <c r="L461">
        <v>100</v>
      </c>
      <c r="M461">
        <v>0</v>
      </c>
      <c r="N461" s="19">
        <f t="shared" si="4"/>
        <v>0</v>
      </c>
      <c r="O461" t="s">
        <v>54</v>
      </c>
      <c r="P461" t="s">
        <v>1205</v>
      </c>
      <c r="Q461" s="3" t="s">
        <v>1206</v>
      </c>
      <c r="R461" s="2">
        <v>44418</v>
      </c>
      <c r="S461" s="2">
        <v>44387</v>
      </c>
      <c r="T461" t="s">
        <v>65</v>
      </c>
    </row>
    <row r="462" spans="1:20" x14ac:dyDescent="0.25">
      <c r="A462">
        <v>2021</v>
      </c>
      <c r="B462" s="2">
        <v>44348</v>
      </c>
      <c r="C462" s="2">
        <v>44377</v>
      </c>
      <c r="D462" t="s">
        <v>1532</v>
      </c>
      <c r="E462" t="s">
        <v>1507</v>
      </c>
      <c r="F462" t="s">
        <v>129</v>
      </c>
      <c r="G462" t="s">
        <v>1533</v>
      </c>
      <c r="H462" t="s">
        <v>1519</v>
      </c>
      <c r="I462" t="s">
        <v>132</v>
      </c>
      <c r="J462" t="s">
        <v>97</v>
      </c>
      <c r="K462">
        <v>0</v>
      </c>
      <c r="L462">
        <v>100</v>
      </c>
      <c r="M462">
        <v>0</v>
      </c>
      <c r="N462" s="19">
        <f t="shared" si="4"/>
        <v>0</v>
      </c>
      <c r="O462" t="s">
        <v>54</v>
      </c>
      <c r="P462" t="s">
        <v>1205</v>
      </c>
      <c r="Q462" s="3" t="s">
        <v>1206</v>
      </c>
      <c r="R462" s="2">
        <v>44418</v>
      </c>
      <c r="S462" s="2">
        <v>44387</v>
      </c>
      <c r="T462" t="s">
        <v>65</v>
      </c>
    </row>
    <row r="463" spans="1:20" x14ac:dyDescent="0.25">
      <c r="A463">
        <v>2021</v>
      </c>
      <c r="B463" s="2">
        <v>44348</v>
      </c>
      <c r="C463" s="2">
        <v>44377</v>
      </c>
      <c r="D463" t="s">
        <v>1534</v>
      </c>
      <c r="E463" t="s">
        <v>1507</v>
      </c>
      <c r="F463" t="s">
        <v>129</v>
      </c>
      <c r="G463" t="s">
        <v>1535</v>
      </c>
      <c r="H463" t="s">
        <v>1519</v>
      </c>
      <c r="I463" t="s">
        <v>132</v>
      </c>
      <c r="J463" t="s">
        <v>97</v>
      </c>
      <c r="K463">
        <v>0</v>
      </c>
      <c r="L463">
        <v>100</v>
      </c>
      <c r="M463">
        <v>0</v>
      </c>
      <c r="N463" s="19">
        <f t="shared" si="4"/>
        <v>0</v>
      </c>
      <c r="O463" t="s">
        <v>54</v>
      </c>
      <c r="P463" t="s">
        <v>1205</v>
      </c>
      <c r="Q463" s="3" t="s">
        <v>1206</v>
      </c>
      <c r="R463" s="2">
        <v>44418</v>
      </c>
      <c r="S463" s="2">
        <v>44387</v>
      </c>
      <c r="T463" t="s">
        <v>65</v>
      </c>
    </row>
    <row r="464" spans="1:20" x14ac:dyDescent="0.25">
      <c r="A464">
        <v>2021</v>
      </c>
      <c r="B464" s="2">
        <v>44348</v>
      </c>
      <c r="C464" s="2">
        <v>44377</v>
      </c>
      <c r="D464" t="s">
        <v>1536</v>
      </c>
      <c r="E464" t="s">
        <v>1507</v>
      </c>
      <c r="F464" t="s">
        <v>129</v>
      </c>
      <c r="G464" t="s">
        <v>1537</v>
      </c>
      <c r="H464" t="s">
        <v>1519</v>
      </c>
      <c r="I464" t="s">
        <v>132</v>
      </c>
      <c r="J464" t="s">
        <v>97</v>
      </c>
      <c r="K464">
        <v>0</v>
      </c>
      <c r="L464">
        <v>100</v>
      </c>
      <c r="M464">
        <v>0</v>
      </c>
      <c r="N464" s="19">
        <f t="shared" si="4"/>
        <v>0</v>
      </c>
      <c r="O464" t="s">
        <v>54</v>
      </c>
      <c r="P464" t="s">
        <v>1205</v>
      </c>
      <c r="Q464" s="3" t="s">
        <v>1206</v>
      </c>
      <c r="R464" s="2">
        <v>44418</v>
      </c>
      <c r="S464" s="2">
        <v>44387</v>
      </c>
      <c r="T464" t="s">
        <v>65</v>
      </c>
    </row>
    <row r="465" spans="1:20" x14ac:dyDescent="0.25">
      <c r="A465">
        <v>2021</v>
      </c>
      <c r="B465" s="2">
        <v>44348</v>
      </c>
      <c r="C465" s="2">
        <v>44377</v>
      </c>
      <c r="D465" t="s">
        <v>1538</v>
      </c>
      <c r="E465" t="s">
        <v>1507</v>
      </c>
      <c r="F465" t="s">
        <v>129</v>
      </c>
      <c r="G465" t="s">
        <v>1539</v>
      </c>
      <c r="H465" t="s">
        <v>1519</v>
      </c>
      <c r="I465" t="s">
        <v>132</v>
      </c>
      <c r="J465" t="s">
        <v>97</v>
      </c>
      <c r="K465">
        <v>0</v>
      </c>
      <c r="L465">
        <v>100</v>
      </c>
      <c r="M465">
        <v>0</v>
      </c>
      <c r="N465" s="19">
        <f t="shared" si="4"/>
        <v>0</v>
      </c>
      <c r="O465" t="s">
        <v>54</v>
      </c>
      <c r="P465" t="s">
        <v>1205</v>
      </c>
      <c r="Q465" s="3" t="s">
        <v>1206</v>
      </c>
      <c r="R465" s="2">
        <v>44418</v>
      </c>
      <c r="S465" s="2">
        <v>44387</v>
      </c>
      <c r="T465" t="s">
        <v>65</v>
      </c>
    </row>
    <row r="466" spans="1:20" x14ac:dyDescent="0.25">
      <c r="A466">
        <v>2021</v>
      </c>
      <c r="B466" s="2">
        <v>44348</v>
      </c>
      <c r="C466" s="2">
        <v>44377</v>
      </c>
      <c r="D466" t="s">
        <v>1540</v>
      </c>
      <c r="E466" t="s">
        <v>1507</v>
      </c>
      <c r="F466" t="s">
        <v>129</v>
      </c>
      <c r="G466" t="s">
        <v>1541</v>
      </c>
      <c r="H466" t="s">
        <v>1519</v>
      </c>
      <c r="I466" t="s">
        <v>132</v>
      </c>
      <c r="J466" t="s">
        <v>97</v>
      </c>
      <c r="K466">
        <v>0</v>
      </c>
      <c r="L466">
        <v>100</v>
      </c>
      <c r="M466">
        <v>0</v>
      </c>
      <c r="N466" s="19">
        <f t="shared" si="4"/>
        <v>0</v>
      </c>
      <c r="O466" t="s">
        <v>54</v>
      </c>
      <c r="P466" t="s">
        <v>1205</v>
      </c>
      <c r="Q466" s="3" t="s">
        <v>1206</v>
      </c>
      <c r="R466" s="2">
        <v>44418</v>
      </c>
      <c r="S466" s="2">
        <v>44387</v>
      </c>
      <c r="T466" t="s">
        <v>65</v>
      </c>
    </row>
    <row r="467" spans="1:20" x14ac:dyDescent="0.25">
      <c r="A467">
        <v>2021</v>
      </c>
      <c r="B467" s="2">
        <v>44348</v>
      </c>
      <c r="C467" s="2">
        <v>44377</v>
      </c>
      <c r="D467" t="s">
        <v>1542</v>
      </c>
      <c r="E467" t="s">
        <v>1507</v>
      </c>
      <c r="F467" t="s">
        <v>129</v>
      </c>
      <c r="G467" t="s">
        <v>1543</v>
      </c>
      <c r="H467" t="s">
        <v>1544</v>
      </c>
      <c r="I467" t="s">
        <v>132</v>
      </c>
      <c r="J467" t="s">
        <v>97</v>
      </c>
      <c r="K467">
        <v>0</v>
      </c>
      <c r="L467">
        <v>100</v>
      </c>
      <c r="M467">
        <v>0</v>
      </c>
      <c r="N467" s="19">
        <f t="shared" si="4"/>
        <v>0</v>
      </c>
      <c r="O467" t="s">
        <v>54</v>
      </c>
      <c r="P467" t="s">
        <v>1205</v>
      </c>
      <c r="Q467" s="3" t="s">
        <v>1206</v>
      </c>
      <c r="R467" s="2">
        <v>44418</v>
      </c>
      <c r="S467" s="2">
        <v>44387</v>
      </c>
      <c r="T467" t="s">
        <v>65</v>
      </c>
    </row>
    <row r="468" spans="1:20" x14ac:dyDescent="0.25">
      <c r="A468">
        <v>2021</v>
      </c>
      <c r="B468" s="2">
        <v>44348</v>
      </c>
      <c r="C468" s="2">
        <v>44377</v>
      </c>
      <c r="D468" t="s">
        <v>1545</v>
      </c>
      <c r="E468" t="s">
        <v>1507</v>
      </c>
      <c r="F468" t="s">
        <v>129</v>
      </c>
      <c r="G468" t="s">
        <v>1546</v>
      </c>
      <c r="H468" t="s">
        <v>1519</v>
      </c>
      <c r="I468" t="s">
        <v>132</v>
      </c>
      <c r="J468" t="s">
        <v>97</v>
      </c>
      <c r="K468">
        <v>0</v>
      </c>
      <c r="L468">
        <v>100</v>
      </c>
      <c r="M468">
        <v>0</v>
      </c>
      <c r="N468" s="19">
        <f t="shared" si="4"/>
        <v>0</v>
      </c>
      <c r="O468" t="s">
        <v>54</v>
      </c>
      <c r="P468" t="s">
        <v>1205</v>
      </c>
      <c r="Q468" s="3" t="s">
        <v>1206</v>
      </c>
      <c r="R468" s="2">
        <v>44418</v>
      </c>
      <c r="S468" s="2">
        <v>44387</v>
      </c>
      <c r="T468" t="s">
        <v>65</v>
      </c>
    </row>
    <row r="469" spans="1:20" x14ac:dyDescent="0.25">
      <c r="A469">
        <v>2021</v>
      </c>
      <c r="B469" s="2">
        <v>44348</v>
      </c>
      <c r="C469" s="2">
        <v>44377</v>
      </c>
      <c r="D469" t="s">
        <v>1547</v>
      </c>
      <c r="E469" t="s">
        <v>1507</v>
      </c>
      <c r="F469" t="s">
        <v>129</v>
      </c>
      <c r="G469" t="s">
        <v>1548</v>
      </c>
      <c r="H469" t="s">
        <v>1519</v>
      </c>
      <c r="I469" t="s">
        <v>132</v>
      </c>
      <c r="J469" t="s">
        <v>97</v>
      </c>
      <c r="K469">
        <v>0</v>
      </c>
      <c r="L469">
        <v>100</v>
      </c>
      <c r="M469">
        <v>0</v>
      </c>
      <c r="N469" s="19">
        <f t="shared" si="4"/>
        <v>0</v>
      </c>
      <c r="O469" t="s">
        <v>54</v>
      </c>
      <c r="P469" t="s">
        <v>1205</v>
      </c>
      <c r="Q469" s="3" t="s">
        <v>1206</v>
      </c>
      <c r="R469" s="2">
        <v>44418</v>
      </c>
      <c r="S469" s="2">
        <v>44387</v>
      </c>
      <c r="T469" t="s">
        <v>65</v>
      </c>
    </row>
    <row r="470" spans="1:20" x14ac:dyDescent="0.25">
      <c r="A470">
        <v>2021</v>
      </c>
      <c r="B470" s="2">
        <v>44348</v>
      </c>
      <c r="C470" s="2">
        <v>44377</v>
      </c>
      <c r="D470" t="s">
        <v>1549</v>
      </c>
      <c r="E470" t="s">
        <v>1507</v>
      </c>
      <c r="F470" t="s">
        <v>129</v>
      </c>
      <c r="G470" t="s">
        <v>1550</v>
      </c>
      <c r="H470" t="s">
        <v>1519</v>
      </c>
      <c r="I470" t="s">
        <v>132</v>
      </c>
      <c r="J470" t="s">
        <v>97</v>
      </c>
      <c r="K470">
        <v>0</v>
      </c>
      <c r="L470">
        <v>100</v>
      </c>
      <c r="M470">
        <v>0</v>
      </c>
      <c r="N470" s="19">
        <f>(0/1)*100</f>
        <v>0</v>
      </c>
      <c r="O470" t="s">
        <v>54</v>
      </c>
      <c r="P470" t="s">
        <v>1205</v>
      </c>
      <c r="Q470" s="3" t="s">
        <v>1206</v>
      </c>
      <c r="R470" s="2">
        <v>44418</v>
      </c>
      <c r="S470" s="2">
        <v>44387</v>
      </c>
      <c r="T470" t="s">
        <v>65</v>
      </c>
    </row>
    <row r="471" spans="1:20" x14ac:dyDescent="0.25">
      <c r="A471">
        <v>2021</v>
      </c>
      <c r="B471" s="2">
        <v>44348</v>
      </c>
      <c r="C471" s="2">
        <v>44377</v>
      </c>
      <c r="D471" t="s">
        <v>1551</v>
      </c>
      <c r="E471" t="s">
        <v>1507</v>
      </c>
      <c r="F471" t="s">
        <v>129</v>
      </c>
      <c r="G471" t="s">
        <v>1552</v>
      </c>
      <c r="H471" t="s">
        <v>1519</v>
      </c>
      <c r="I471" t="s">
        <v>132</v>
      </c>
      <c r="J471" t="s">
        <v>97</v>
      </c>
      <c r="K471">
        <v>0</v>
      </c>
      <c r="L471">
        <v>100</v>
      </c>
      <c r="M471">
        <v>0</v>
      </c>
      <c r="N471" s="19">
        <f>(0/1)*100</f>
        <v>0</v>
      </c>
      <c r="O471" t="s">
        <v>55</v>
      </c>
      <c r="P471" t="s">
        <v>1205</v>
      </c>
      <c r="Q471" s="3" t="s">
        <v>1206</v>
      </c>
      <c r="R471" s="2">
        <v>44418</v>
      </c>
      <c r="S471" s="2">
        <v>44387</v>
      </c>
      <c r="T471" t="s">
        <v>65</v>
      </c>
    </row>
    <row r="472" spans="1:20" x14ac:dyDescent="0.25">
      <c r="A472">
        <v>2021</v>
      </c>
      <c r="B472" s="2">
        <v>44348</v>
      </c>
      <c r="C472" s="2">
        <v>44377</v>
      </c>
      <c r="D472" t="s">
        <v>1553</v>
      </c>
      <c r="E472" t="s">
        <v>1507</v>
      </c>
      <c r="F472" t="s">
        <v>129</v>
      </c>
      <c r="G472" t="s">
        <v>1554</v>
      </c>
      <c r="H472" t="s">
        <v>1555</v>
      </c>
      <c r="I472" t="s">
        <v>132</v>
      </c>
      <c r="J472" t="s">
        <v>97</v>
      </c>
      <c r="K472">
        <v>0</v>
      </c>
      <c r="L472">
        <v>100</v>
      </c>
      <c r="M472">
        <v>0</v>
      </c>
      <c r="N472" s="19">
        <f>(0/1)*100</f>
        <v>0</v>
      </c>
      <c r="O472" t="s">
        <v>54</v>
      </c>
      <c r="P472" t="s">
        <v>1205</v>
      </c>
      <c r="Q472" s="3" t="s">
        <v>1206</v>
      </c>
      <c r="R472" s="2">
        <v>44418</v>
      </c>
      <c r="S472" s="2">
        <v>44387</v>
      </c>
      <c r="T472" t="s">
        <v>65</v>
      </c>
    </row>
    <row r="473" spans="1:20" x14ac:dyDescent="0.25">
      <c r="A473">
        <v>2021</v>
      </c>
      <c r="B473" s="2">
        <v>44348</v>
      </c>
      <c r="C473" s="2">
        <v>44377</v>
      </c>
      <c r="D473" t="s">
        <v>1556</v>
      </c>
      <c r="E473" t="s">
        <v>1557</v>
      </c>
      <c r="F473" t="s">
        <v>129</v>
      </c>
      <c r="G473" t="s">
        <v>1558</v>
      </c>
      <c r="H473" t="s">
        <v>1559</v>
      </c>
      <c r="I473" t="s">
        <v>132</v>
      </c>
      <c r="J473" t="s">
        <v>97</v>
      </c>
      <c r="K473">
        <v>0</v>
      </c>
      <c r="L473">
        <v>100</v>
      </c>
      <c r="M473">
        <v>0</v>
      </c>
      <c r="N473" s="19">
        <f>(2/50)*100</f>
        <v>4</v>
      </c>
      <c r="O473" t="s">
        <v>54</v>
      </c>
      <c r="P473" t="s">
        <v>1205</v>
      </c>
      <c r="Q473" s="3" t="s">
        <v>1206</v>
      </c>
      <c r="R473" s="2">
        <v>44418</v>
      </c>
      <c r="S473" s="2">
        <v>44387</v>
      </c>
      <c r="T473" t="s">
        <v>65</v>
      </c>
    </row>
    <row r="474" spans="1:20" x14ac:dyDescent="0.25">
      <c r="A474">
        <v>2021</v>
      </c>
      <c r="B474" s="2">
        <v>44348</v>
      </c>
      <c r="C474" s="2">
        <v>44377</v>
      </c>
      <c r="D474" t="s">
        <v>1560</v>
      </c>
      <c r="E474" t="s">
        <v>1448</v>
      </c>
      <c r="F474" t="s">
        <v>129</v>
      </c>
      <c r="G474" t="s">
        <v>1561</v>
      </c>
      <c r="H474" t="s">
        <v>1496</v>
      </c>
      <c r="I474" t="s">
        <v>132</v>
      </c>
      <c r="J474" t="s">
        <v>97</v>
      </c>
      <c r="K474">
        <v>0</v>
      </c>
      <c r="L474">
        <v>100</v>
      </c>
      <c r="M474">
        <v>0</v>
      </c>
      <c r="N474" s="19">
        <f>(0/50)*100</f>
        <v>0</v>
      </c>
      <c r="O474" t="s">
        <v>54</v>
      </c>
      <c r="P474" t="s">
        <v>1205</v>
      </c>
      <c r="Q474" t="s">
        <v>1206</v>
      </c>
      <c r="R474" s="2">
        <v>44418</v>
      </c>
      <c r="S474" s="2">
        <v>44387</v>
      </c>
      <c r="T474" t="s">
        <v>65</v>
      </c>
    </row>
    <row r="475" spans="1:20" x14ac:dyDescent="0.25">
      <c r="A475">
        <v>2021</v>
      </c>
      <c r="B475" s="2">
        <v>44348</v>
      </c>
      <c r="C475" s="2">
        <v>44377</v>
      </c>
      <c r="D475" t="s">
        <v>1562</v>
      </c>
      <c r="E475" t="s">
        <v>1563</v>
      </c>
      <c r="F475" t="s">
        <v>129</v>
      </c>
      <c r="G475" t="s">
        <v>1564</v>
      </c>
      <c r="H475" t="s">
        <v>1454</v>
      </c>
      <c r="I475" t="s">
        <v>132</v>
      </c>
      <c r="J475" t="s">
        <v>97</v>
      </c>
      <c r="K475">
        <v>0</v>
      </c>
      <c r="L475">
        <v>100</v>
      </c>
      <c r="M475">
        <v>0</v>
      </c>
      <c r="N475" s="19">
        <f>(2/50)*100</f>
        <v>4</v>
      </c>
      <c r="O475" t="s">
        <v>54</v>
      </c>
      <c r="P475" t="s">
        <v>1205</v>
      </c>
      <c r="Q475" t="s">
        <v>1206</v>
      </c>
      <c r="R475" s="2">
        <v>44418</v>
      </c>
      <c r="S475" s="2">
        <v>44387</v>
      </c>
      <c r="T475" t="s">
        <v>65</v>
      </c>
    </row>
    <row r="476" spans="1:20" x14ac:dyDescent="0.25">
      <c r="A476">
        <v>2021</v>
      </c>
      <c r="B476" s="2">
        <v>44348</v>
      </c>
      <c r="C476" s="2">
        <v>44377</v>
      </c>
      <c r="D476" t="s">
        <v>1565</v>
      </c>
      <c r="E476" t="s">
        <v>1459</v>
      </c>
      <c r="F476" t="s">
        <v>129</v>
      </c>
      <c r="G476" t="s">
        <v>1566</v>
      </c>
      <c r="H476" t="s">
        <v>1475</v>
      </c>
      <c r="I476" t="s">
        <v>132</v>
      </c>
      <c r="J476" t="s">
        <v>97</v>
      </c>
      <c r="K476">
        <v>0</v>
      </c>
      <c r="L476">
        <v>100</v>
      </c>
      <c r="M476">
        <v>0</v>
      </c>
      <c r="N476" s="19">
        <f>(0/50)*100</f>
        <v>0</v>
      </c>
      <c r="O476" t="s">
        <v>54</v>
      </c>
      <c r="P476" t="s">
        <v>1205</v>
      </c>
      <c r="Q476" t="s">
        <v>1206</v>
      </c>
      <c r="R476" s="2">
        <v>44418</v>
      </c>
      <c r="S476" s="2">
        <v>44387</v>
      </c>
      <c r="T476" t="s">
        <v>65</v>
      </c>
    </row>
    <row r="477" spans="1:20" x14ac:dyDescent="0.25">
      <c r="A477">
        <v>2021</v>
      </c>
      <c r="B477" s="2">
        <v>44348</v>
      </c>
      <c r="C477" s="2">
        <v>44377</v>
      </c>
      <c r="D477" t="s">
        <v>1567</v>
      </c>
      <c r="E477" t="s">
        <v>1459</v>
      </c>
      <c r="F477" t="s">
        <v>129</v>
      </c>
      <c r="G477" t="s">
        <v>1568</v>
      </c>
      <c r="H477" t="s">
        <v>1569</v>
      </c>
      <c r="I477" t="s">
        <v>132</v>
      </c>
      <c r="J477" t="s">
        <v>97</v>
      </c>
      <c r="K477">
        <v>0</v>
      </c>
      <c r="L477">
        <v>100</v>
      </c>
      <c r="M477">
        <v>0</v>
      </c>
      <c r="N477" s="19">
        <f>(2/50)*100</f>
        <v>4</v>
      </c>
      <c r="O477" t="s">
        <v>54</v>
      </c>
      <c r="P477" t="s">
        <v>1205</v>
      </c>
      <c r="Q477" t="s">
        <v>1206</v>
      </c>
      <c r="R477" s="2">
        <v>44418</v>
      </c>
      <c r="S477" s="2">
        <v>44387</v>
      </c>
      <c r="T477" t="s">
        <v>65</v>
      </c>
    </row>
    <row r="478" spans="1:20" x14ac:dyDescent="0.25">
      <c r="A478">
        <v>2021</v>
      </c>
      <c r="B478" s="2">
        <v>44348</v>
      </c>
      <c r="C478" s="2">
        <v>44377</v>
      </c>
      <c r="D478" t="s">
        <v>1570</v>
      </c>
      <c r="E478" t="s">
        <v>1507</v>
      </c>
      <c r="F478" t="s">
        <v>129</v>
      </c>
      <c r="G478" t="s">
        <v>1571</v>
      </c>
      <c r="H478" t="s">
        <v>1572</v>
      </c>
      <c r="I478" t="s">
        <v>132</v>
      </c>
      <c r="J478" t="s">
        <v>97</v>
      </c>
      <c r="K478">
        <v>0</v>
      </c>
      <c r="L478">
        <v>100</v>
      </c>
      <c r="M478">
        <v>0</v>
      </c>
      <c r="N478" s="19">
        <f>(0/124)*100</f>
        <v>0</v>
      </c>
      <c r="O478" t="s">
        <v>54</v>
      </c>
      <c r="P478" t="s">
        <v>1205</v>
      </c>
      <c r="Q478" t="s">
        <v>1206</v>
      </c>
      <c r="R478" s="2">
        <v>44418</v>
      </c>
      <c r="S478" s="2">
        <v>44387</v>
      </c>
      <c r="T478" t="s">
        <v>65</v>
      </c>
    </row>
    <row r="479" spans="1:20" x14ac:dyDescent="0.25">
      <c r="A479">
        <v>2021</v>
      </c>
      <c r="B479" s="2">
        <v>44348</v>
      </c>
      <c r="C479" s="2">
        <v>44377</v>
      </c>
      <c r="D479" t="s">
        <v>1573</v>
      </c>
      <c r="E479" t="s">
        <v>1507</v>
      </c>
      <c r="F479" t="s">
        <v>129</v>
      </c>
      <c r="G479" t="s">
        <v>1574</v>
      </c>
      <c r="H479" t="s">
        <v>1496</v>
      </c>
      <c r="I479" t="s">
        <v>132</v>
      </c>
      <c r="J479" t="s">
        <v>97</v>
      </c>
      <c r="K479">
        <v>0</v>
      </c>
      <c r="L479">
        <v>100</v>
      </c>
      <c r="M479">
        <v>0</v>
      </c>
      <c r="N479" s="19">
        <f>(0/124)*100</f>
        <v>0</v>
      </c>
      <c r="O479" t="s">
        <v>54</v>
      </c>
      <c r="P479" t="s">
        <v>1205</v>
      </c>
      <c r="Q479" t="s">
        <v>1206</v>
      </c>
      <c r="R479" s="2">
        <v>44418</v>
      </c>
      <c r="S479" s="2">
        <v>44387</v>
      </c>
      <c r="T479" t="s">
        <v>65</v>
      </c>
    </row>
    <row r="480" spans="1:20" x14ac:dyDescent="0.25">
      <c r="A480">
        <v>2021</v>
      </c>
      <c r="B480" s="2">
        <v>44348</v>
      </c>
      <c r="C480" s="2">
        <v>44377</v>
      </c>
      <c r="D480" t="s">
        <v>1575</v>
      </c>
      <c r="E480" t="s">
        <v>1576</v>
      </c>
      <c r="F480" t="s">
        <v>129</v>
      </c>
      <c r="G480" t="s">
        <v>1577</v>
      </c>
      <c r="H480" t="s">
        <v>1454</v>
      </c>
      <c r="I480" t="s">
        <v>132</v>
      </c>
      <c r="J480" t="s">
        <v>97</v>
      </c>
      <c r="K480">
        <v>0</v>
      </c>
      <c r="L480">
        <v>100</v>
      </c>
      <c r="M480">
        <v>0</v>
      </c>
      <c r="N480" s="19">
        <f>(0/124)*100</f>
        <v>0</v>
      </c>
      <c r="O480" t="s">
        <v>54</v>
      </c>
      <c r="P480" t="s">
        <v>1205</v>
      </c>
      <c r="Q480" t="s">
        <v>1206</v>
      </c>
      <c r="R480" s="2">
        <v>44418</v>
      </c>
      <c r="S480" s="2">
        <v>44387</v>
      </c>
      <c r="T480" t="s">
        <v>65</v>
      </c>
    </row>
    <row r="481" spans="1:20" x14ac:dyDescent="0.25">
      <c r="A481">
        <v>2021</v>
      </c>
      <c r="B481" s="2">
        <v>44348</v>
      </c>
      <c r="C481" s="2">
        <v>44377</v>
      </c>
      <c r="D481" t="s">
        <v>1578</v>
      </c>
      <c r="E481" t="s">
        <v>1507</v>
      </c>
      <c r="F481" t="s">
        <v>129</v>
      </c>
      <c r="G481" t="s">
        <v>1579</v>
      </c>
      <c r="H481" t="s">
        <v>1580</v>
      </c>
      <c r="I481" t="s">
        <v>132</v>
      </c>
      <c r="J481" t="s">
        <v>97</v>
      </c>
      <c r="K481">
        <v>0</v>
      </c>
      <c r="L481">
        <v>100</v>
      </c>
      <c r="M481">
        <v>0</v>
      </c>
      <c r="N481" s="19">
        <f>(0/124)*100</f>
        <v>0</v>
      </c>
      <c r="O481" t="s">
        <v>54</v>
      </c>
      <c r="P481" t="s">
        <v>1205</v>
      </c>
      <c r="Q481" t="s">
        <v>1206</v>
      </c>
      <c r="R481" s="2">
        <v>44418</v>
      </c>
      <c r="S481" s="2">
        <v>44387</v>
      </c>
      <c r="T481" t="s">
        <v>65</v>
      </c>
    </row>
    <row r="482" spans="1:20" x14ac:dyDescent="0.25">
      <c r="A482">
        <v>2021</v>
      </c>
      <c r="B482" s="2">
        <v>44348</v>
      </c>
      <c r="C482" s="2">
        <v>44377</v>
      </c>
      <c r="D482" t="s">
        <v>1581</v>
      </c>
      <c r="E482" t="s">
        <v>1507</v>
      </c>
      <c r="F482" t="s">
        <v>129</v>
      </c>
      <c r="G482" t="s">
        <v>1582</v>
      </c>
      <c r="H482" t="s">
        <v>1572</v>
      </c>
      <c r="I482" t="s">
        <v>132</v>
      </c>
      <c r="J482" t="s">
        <v>97</v>
      </c>
      <c r="K482">
        <v>0</v>
      </c>
      <c r="L482">
        <v>100</v>
      </c>
      <c r="M482">
        <v>0</v>
      </c>
      <c r="N482" s="19">
        <f>(0/124)*100</f>
        <v>0</v>
      </c>
      <c r="O482" t="s">
        <v>55</v>
      </c>
      <c r="P482" t="s">
        <v>1205</v>
      </c>
      <c r="Q482" t="s">
        <v>1206</v>
      </c>
      <c r="R482" s="2">
        <v>44418</v>
      </c>
      <c r="S482" s="2">
        <v>44387</v>
      </c>
      <c r="T482" t="s">
        <v>65</v>
      </c>
    </row>
    <row r="483" spans="1:20" x14ac:dyDescent="0.25">
      <c r="A483">
        <v>2021</v>
      </c>
      <c r="B483" s="2">
        <v>44348</v>
      </c>
      <c r="C483" s="2">
        <v>44377</v>
      </c>
      <c r="D483" t="s">
        <v>1583</v>
      </c>
      <c r="E483" t="s">
        <v>1584</v>
      </c>
      <c r="F483" t="s">
        <v>129</v>
      </c>
      <c r="G483" t="s">
        <v>1585</v>
      </c>
      <c r="H483" t="s">
        <v>1586</v>
      </c>
      <c r="I483" t="s">
        <v>132</v>
      </c>
      <c r="J483" t="s">
        <v>97</v>
      </c>
      <c r="K483">
        <v>0</v>
      </c>
      <c r="L483">
        <v>100</v>
      </c>
      <c r="M483">
        <v>0</v>
      </c>
      <c r="N483" s="57">
        <f>(0/5)*100</f>
        <v>0</v>
      </c>
      <c r="O483" t="s">
        <v>55</v>
      </c>
      <c r="P483" t="s">
        <v>1205</v>
      </c>
      <c r="Q483" t="s">
        <v>1206</v>
      </c>
      <c r="R483" s="2">
        <v>44418</v>
      </c>
      <c r="S483" s="2">
        <v>44387</v>
      </c>
      <c r="T483" t="s">
        <v>65</v>
      </c>
    </row>
    <row r="484" spans="1:20" x14ac:dyDescent="0.25">
      <c r="A484">
        <v>2021</v>
      </c>
      <c r="B484" s="2">
        <v>44348</v>
      </c>
      <c r="C484" s="2">
        <v>44377</v>
      </c>
      <c r="D484" t="s">
        <v>1587</v>
      </c>
      <c r="E484" t="s">
        <v>1588</v>
      </c>
      <c r="F484" t="s">
        <v>129</v>
      </c>
      <c r="G484" t="s">
        <v>1589</v>
      </c>
      <c r="H484" t="s">
        <v>1590</v>
      </c>
      <c r="I484" t="s">
        <v>132</v>
      </c>
      <c r="J484" t="s">
        <v>97</v>
      </c>
      <c r="K484">
        <v>0</v>
      </c>
      <c r="L484">
        <v>100</v>
      </c>
      <c r="M484">
        <v>0</v>
      </c>
      <c r="N484" s="57">
        <f>(0/3)*100</f>
        <v>0</v>
      </c>
      <c r="O484" t="s">
        <v>54</v>
      </c>
      <c r="P484" t="s">
        <v>1205</v>
      </c>
      <c r="Q484" t="s">
        <v>1206</v>
      </c>
      <c r="R484" s="2">
        <v>44418</v>
      </c>
      <c r="S484" s="2">
        <v>44387</v>
      </c>
      <c r="T484" t="s">
        <v>65</v>
      </c>
    </row>
    <row r="485" spans="1:20" x14ac:dyDescent="0.25">
      <c r="A485">
        <v>2021</v>
      </c>
      <c r="B485" s="2">
        <v>44348</v>
      </c>
      <c r="C485" s="2">
        <v>44377</v>
      </c>
      <c r="D485" t="s">
        <v>1591</v>
      </c>
      <c r="E485" t="s">
        <v>1592</v>
      </c>
      <c r="F485" t="s">
        <v>129</v>
      </c>
      <c r="G485" t="s">
        <v>1593</v>
      </c>
      <c r="H485" t="s">
        <v>1586</v>
      </c>
      <c r="I485" t="s">
        <v>132</v>
      </c>
      <c r="J485" t="s">
        <v>97</v>
      </c>
      <c r="K485">
        <v>0</v>
      </c>
      <c r="L485">
        <v>100</v>
      </c>
      <c r="M485">
        <v>0</v>
      </c>
      <c r="N485" s="57">
        <f>(0/5)*100</f>
        <v>0</v>
      </c>
      <c r="O485" t="s">
        <v>54</v>
      </c>
      <c r="P485" t="s">
        <v>1205</v>
      </c>
      <c r="Q485" t="s">
        <v>1206</v>
      </c>
      <c r="R485" s="2">
        <v>44418</v>
      </c>
      <c r="S485" s="2">
        <v>44387</v>
      </c>
      <c r="T485" t="s">
        <v>65</v>
      </c>
    </row>
    <row r="486" spans="1:20" x14ac:dyDescent="0.25">
      <c r="A486">
        <v>2021</v>
      </c>
      <c r="B486" s="2">
        <v>44348</v>
      </c>
      <c r="C486" s="2">
        <v>44377</v>
      </c>
      <c r="D486" t="s">
        <v>1594</v>
      </c>
      <c r="E486" t="s">
        <v>1595</v>
      </c>
      <c r="F486" t="s">
        <v>129</v>
      </c>
      <c r="G486" t="s">
        <v>1596</v>
      </c>
      <c r="H486" t="s">
        <v>1597</v>
      </c>
      <c r="I486" t="s">
        <v>132</v>
      </c>
      <c r="J486" t="s">
        <v>97</v>
      </c>
      <c r="K486">
        <v>0</v>
      </c>
      <c r="L486">
        <v>100</v>
      </c>
      <c r="M486">
        <v>0</v>
      </c>
      <c r="N486" s="57">
        <f>(3/5)*100</f>
        <v>60</v>
      </c>
      <c r="O486" t="s">
        <v>55</v>
      </c>
      <c r="P486" t="s">
        <v>1205</v>
      </c>
      <c r="Q486" t="s">
        <v>1206</v>
      </c>
      <c r="R486" s="2">
        <v>44418</v>
      </c>
      <c r="S486" s="2">
        <v>44387</v>
      </c>
      <c r="T486" t="s">
        <v>65</v>
      </c>
    </row>
    <row r="487" spans="1:20" x14ac:dyDescent="0.25">
      <c r="A487">
        <v>2021</v>
      </c>
      <c r="B487" s="2">
        <v>44348</v>
      </c>
      <c r="C487" s="2">
        <v>44377</v>
      </c>
      <c r="D487" t="s">
        <v>1598</v>
      </c>
      <c r="E487" t="s">
        <v>1599</v>
      </c>
      <c r="F487" t="s">
        <v>129</v>
      </c>
      <c r="G487" t="s">
        <v>1600</v>
      </c>
      <c r="H487" t="s">
        <v>1601</v>
      </c>
      <c r="I487" t="s">
        <v>132</v>
      </c>
      <c r="J487" t="s">
        <v>97</v>
      </c>
      <c r="K487">
        <v>0</v>
      </c>
      <c r="L487">
        <v>100</v>
      </c>
      <c r="M487">
        <v>0</v>
      </c>
      <c r="N487" s="57">
        <f>(0/2)*100</f>
        <v>0</v>
      </c>
      <c r="O487" t="s">
        <v>54</v>
      </c>
      <c r="P487" t="s">
        <v>1205</v>
      </c>
      <c r="Q487" t="s">
        <v>1206</v>
      </c>
      <c r="R487" s="2">
        <v>44418</v>
      </c>
      <c r="S487" s="2">
        <v>44387</v>
      </c>
      <c r="T487" t="s">
        <v>65</v>
      </c>
    </row>
    <row r="488" spans="1:20" x14ac:dyDescent="0.25">
      <c r="A488">
        <v>2021</v>
      </c>
      <c r="B488" s="2">
        <v>44348</v>
      </c>
      <c r="C488" s="2">
        <v>44377</v>
      </c>
      <c r="D488" t="s">
        <v>1602</v>
      </c>
      <c r="E488" t="s">
        <v>1603</v>
      </c>
      <c r="F488" t="s">
        <v>129</v>
      </c>
      <c r="G488" t="s">
        <v>1604</v>
      </c>
      <c r="H488" t="s">
        <v>1605</v>
      </c>
      <c r="I488" t="s">
        <v>132</v>
      </c>
      <c r="J488" t="s">
        <v>97</v>
      </c>
      <c r="K488">
        <v>0</v>
      </c>
      <c r="L488">
        <v>100</v>
      </c>
      <c r="M488">
        <v>0</v>
      </c>
      <c r="N488" s="57">
        <f>(9/5)*100</f>
        <v>180</v>
      </c>
      <c r="O488" t="s">
        <v>54</v>
      </c>
      <c r="P488" t="s">
        <v>1205</v>
      </c>
      <c r="Q488" t="s">
        <v>1206</v>
      </c>
      <c r="R488" s="2">
        <v>44418</v>
      </c>
      <c r="S488" s="2">
        <v>44387</v>
      </c>
      <c r="T488" t="s">
        <v>65</v>
      </c>
    </row>
    <row r="489" spans="1:20" x14ac:dyDescent="0.25">
      <c r="A489">
        <v>2021</v>
      </c>
      <c r="B489" s="2">
        <v>44348</v>
      </c>
      <c r="C489" s="2">
        <v>44377</v>
      </c>
      <c r="D489" t="s">
        <v>1606</v>
      </c>
      <c r="E489" t="s">
        <v>1607</v>
      </c>
      <c r="F489" t="s">
        <v>129</v>
      </c>
      <c r="G489" t="s">
        <v>1608</v>
      </c>
      <c r="H489" t="s">
        <v>1609</v>
      </c>
      <c r="I489" t="s">
        <v>132</v>
      </c>
      <c r="J489" t="s">
        <v>97</v>
      </c>
      <c r="K489">
        <v>0</v>
      </c>
      <c r="L489">
        <v>100</v>
      </c>
      <c r="M489">
        <v>0</v>
      </c>
      <c r="N489" s="57">
        <f>(5/4)*100</f>
        <v>125</v>
      </c>
      <c r="O489" t="s">
        <v>54</v>
      </c>
      <c r="P489" t="s">
        <v>1205</v>
      </c>
      <c r="Q489" t="s">
        <v>1206</v>
      </c>
      <c r="R489" s="2">
        <v>44418</v>
      </c>
      <c r="S489" s="2">
        <v>44387</v>
      </c>
      <c r="T489" t="s">
        <v>65</v>
      </c>
    </row>
    <row r="490" spans="1:20" x14ac:dyDescent="0.25">
      <c r="A490">
        <v>2021</v>
      </c>
      <c r="B490" s="2">
        <v>44348</v>
      </c>
      <c r="C490" s="2">
        <v>44377</v>
      </c>
      <c r="D490" t="s">
        <v>1610</v>
      </c>
      <c r="E490" t="s">
        <v>1611</v>
      </c>
      <c r="F490" t="s">
        <v>129</v>
      </c>
      <c r="G490" t="s">
        <v>1612</v>
      </c>
      <c r="H490" t="s">
        <v>1613</v>
      </c>
      <c r="I490" t="s">
        <v>132</v>
      </c>
      <c r="J490" t="s">
        <v>97</v>
      </c>
      <c r="K490">
        <v>0</v>
      </c>
      <c r="L490">
        <v>100</v>
      </c>
      <c r="M490">
        <v>0</v>
      </c>
      <c r="N490" s="57">
        <f>(0/5)*100</f>
        <v>0</v>
      </c>
      <c r="O490" t="s">
        <v>54</v>
      </c>
      <c r="P490" t="s">
        <v>1205</v>
      </c>
      <c r="Q490" t="s">
        <v>1206</v>
      </c>
      <c r="R490" s="2">
        <v>44418</v>
      </c>
      <c r="S490" s="2">
        <v>44387</v>
      </c>
      <c r="T490" t="s">
        <v>65</v>
      </c>
    </row>
    <row r="491" spans="1:20" x14ac:dyDescent="0.25">
      <c r="A491">
        <v>2021</v>
      </c>
      <c r="B491" s="2">
        <v>44348</v>
      </c>
      <c r="C491" s="2">
        <v>44377</v>
      </c>
      <c r="D491" t="s">
        <v>1614</v>
      </c>
      <c r="E491" t="s">
        <v>1615</v>
      </c>
      <c r="F491" t="s">
        <v>129</v>
      </c>
      <c r="G491" t="s">
        <v>1616</v>
      </c>
      <c r="H491" t="s">
        <v>1617</v>
      </c>
      <c r="I491" t="s">
        <v>132</v>
      </c>
      <c r="J491" t="s">
        <v>97</v>
      </c>
      <c r="K491">
        <v>0</v>
      </c>
      <c r="L491">
        <v>100</v>
      </c>
      <c r="M491">
        <v>0</v>
      </c>
      <c r="N491" s="57">
        <f>(2/10)*100</f>
        <v>20</v>
      </c>
      <c r="O491" t="s">
        <v>54</v>
      </c>
      <c r="P491" t="s">
        <v>1205</v>
      </c>
      <c r="Q491" t="s">
        <v>1206</v>
      </c>
      <c r="R491" s="2">
        <v>44418</v>
      </c>
      <c r="S491" s="2">
        <v>44387</v>
      </c>
      <c r="T491" t="s">
        <v>65</v>
      </c>
    </row>
    <row r="492" spans="1:20" x14ac:dyDescent="0.25">
      <c r="A492">
        <v>2021</v>
      </c>
      <c r="B492" s="2">
        <v>44348</v>
      </c>
      <c r="C492" s="2">
        <v>44377</v>
      </c>
      <c r="D492" t="s">
        <v>1618</v>
      </c>
      <c r="E492" t="s">
        <v>1619</v>
      </c>
      <c r="F492" t="s">
        <v>129</v>
      </c>
      <c r="G492" t="s">
        <v>1620</v>
      </c>
      <c r="H492" t="s">
        <v>1621</v>
      </c>
      <c r="I492" t="s">
        <v>132</v>
      </c>
      <c r="J492" t="s">
        <v>97</v>
      </c>
      <c r="K492">
        <v>0</v>
      </c>
      <c r="L492">
        <v>100</v>
      </c>
      <c r="M492">
        <v>0</v>
      </c>
      <c r="N492" s="57">
        <f>(76/110)*100</f>
        <v>69.090909090909093</v>
      </c>
      <c r="O492" t="s">
        <v>54</v>
      </c>
      <c r="P492" t="s">
        <v>1205</v>
      </c>
      <c r="Q492" t="s">
        <v>1206</v>
      </c>
      <c r="R492" s="2">
        <v>44418</v>
      </c>
      <c r="S492" s="2">
        <v>44387</v>
      </c>
      <c r="T492" t="s">
        <v>65</v>
      </c>
    </row>
    <row r="493" spans="1:20" x14ac:dyDescent="0.25">
      <c r="A493">
        <v>2021</v>
      </c>
      <c r="B493" s="2">
        <v>44348</v>
      </c>
      <c r="C493" s="2">
        <v>44377</v>
      </c>
      <c r="D493" t="s">
        <v>1622</v>
      </c>
      <c r="E493" t="s">
        <v>1623</v>
      </c>
      <c r="F493" t="s">
        <v>129</v>
      </c>
      <c r="G493" t="s">
        <v>1624</v>
      </c>
      <c r="H493" t="s">
        <v>1625</v>
      </c>
      <c r="I493" t="s">
        <v>132</v>
      </c>
      <c r="J493" t="s">
        <v>97</v>
      </c>
      <c r="K493">
        <v>0</v>
      </c>
      <c r="L493">
        <v>100</v>
      </c>
      <c r="M493">
        <v>0</v>
      </c>
      <c r="N493" s="57">
        <f>(5/5)*100</f>
        <v>100</v>
      </c>
      <c r="O493" t="s">
        <v>54</v>
      </c>
      <c r="P493" t="s">
        <v>1205</v>
      </c>
      <c r="Q493" t="s">
        <v>1206</v>
      </c>
      <c r="R493" s="2">
        <v>44418</v>
      </c>
      <c r="S493" s="2">
        <v>44387</v>
      </c>
      <c r="T493" t="s">
        <v>65</v>
      </c>
    </row>
    <row r="494" spans="1:20" x14ac:dyDescent="0.25">
      <c r="A494">
        <v>2021</v>
      </c>
      <c r="B494" s="2">
        <v>44348</v>
      </c>
      <c r="C494" s="2">
        <v>44377</v>
      </c>
      <c r="D494" t="s">
        <v>1626</v>
      </c>
      <c r="E494" t="s">
        <v>1627</v>
      </c>
      <c r="F494" t="s">
        <v>129</v>
      </c>
      <c r="G494" t="s">
        <v>1628</v>
      </c>
      <c r="H494" t="s">
        <v>1629</v>
      </c>
      <c r="I494" t="s">
        <v>132</v>
      </c>
      <c r="J494" t="s">
        <v>97</v>
      </c>
      <c r="K494">
        <v>0</v>
      </c>
      <c r="L494">
        <v>100</v>
      </c>
      <c r="M494">
        <v>0</v>
      </c>
      <c r="N494" s="57">
        <f>(1/5)*100</f>
        <v>20</v>
      </c>
      <c r="O494" t="s">
        <v>54</v>
      </c>
      <c r="P494" t="s">
        <v>1205</v>
      </c>
      <c r="Q494" t="s">
        <v>1206</v>
      </c>
      <c r="R494" s="2">
        <v>44418</v>
      </c>
      <c r="S494" s="2">
        <v>44387</v>
      </c>
      <c r="T494" t="s">
        <v>65</v>
      </c>
    </row>
    <row r="495" spans="1:20" x14ac:dyDescent="0.25">
      <c r="A495">
        <v>2021</v>
      </c>
      <c r="B495" s="2">
        <v>44348</v>
      </c>
      <c r="C495" s="2">
        <v>44377</v>
      </c>
      <c r="D495" t="s">
        <v>1630</v>
      </c>
      <c r="E495" t="s">
        <v>1631</v>
      </c>
      <c r="F495" t="s">
        <v>129</v>
      </c>
      <c r="G495" t="s">
        <v>1632</v>
      </c>
      <c r="H495" t="s">
        <v>1633</v>
      </c>
      <c r="I495" t="s">
        <v>132</v>
      </c>
      <c r="J495" t="s">
        <v>161</v>
      </c>
      <c r="K495">
        <v>0</v>
      </c>
      <c r="L495">
        <v>100</v>
      </c>
      <c r="M495">
        <v>0</v>
      </c>
      <c r="N495" s="56">
        <v>0</v>
      </c>
      <c r="O495" t="s">
        <v>54</v>
      </c>
      <c r="P495" t="s">
        <v>1205</v>
      </c>
      <c r="Q495" t="s">
        <v>1206</v>
      </c>
      <c r="R495" s="2">
        <v>44418</v>
      </c>
      <c r="S495" s="2">
        <v>44387</v>
      </c>
      <c r="T495" t="s">
        <v>65</v>
      </c>
    </row>
    <row r="496" spans="1:20" x14ac:dyDescent="0.25">
      <c r="A496">
        <v>2021</v>
      </c>
      <c r="B496" s="2">
        <v>44348</v>
      </c>
      <c r="C496" s="2">
        <v>44377</v>
      </c>
      <c r="D496" t="s">
        <v>1634</v>
      </c>
      <c r="E496" t="s">
        <v>1635</v>
      </c>
      <c r="F496" t="s">
        <v>129</v>
      </c>
      <c r="G496" t="s">
        <v>1636</v>
      </c>
      <c r="H496" t="s">
        <v>1637</v>
      </c>
      <c r="I496" t="s">
        <v>132</v>
      </c>
      <c r="J496" t="s">
        <v>161</v>
      </c>
      <c r="K496">
        <v>0</v>
      </c>
      <c r="L496">
        <v>100</v>
      </c>
      <c r="M496">
        <v>0</v>
      </c>
      <c r="N496" s="56">
        <v>0</v>
      </c>
      <c r="O496" t="s">
        <v>54</v>
      </c>
      <c r="P496" t="s">
        <v>1205</v>
      </c>
      <c r="Q496" t="s">
        <v>1206</v>
      </c>
      <c r="R496" s="2">
        <v>44418</v>
      </c>
      <c r="S496" s="2">
        <v>44387</v>
      </c>
      <c r="T496" t="s">
        <v>65</v>
      </c>
    </row>
    <row r="497" spans="1:20" x14ac:dyDescent="0.25">
      <c r="A497">
        <v>2021</v>
      </c>
      <c r="B497" s="2">
        <v>44348</v>
      </c>
      <c r="C497" s="2">
        <v>44377</v>
      </c>
      <c r="D497" t="s">
        <v>1638</v>
      </c>
      <c r="E497" t="s">
        <v>1639</v>
      </c>
      <c r="F497" t="s">
        <v>129</v>
      </c>
      <c r="G497" t="s">
        <v>1640</v>
      </c>
      <c r="H497" t="s">
        <v>1641</v>
      </c>
      <c r="I497" t="s">
        <v>132</v>
      </c>
      <c r="J497" t="s">
        <v>1190</v>
      </c>
      <c r="K497">
        <v>0</v>
      </c>
      <c r="L497">
        <v>100</v>
      </c>
      <c r="M497">
        <v>2835</v>
      </c>
      <c r="N497" s="57">
        <f>(1094/2835)*100</f>
        <v>38.589065255731924</v>
      </c>
      <c r="O497" t="s">
        <v>54</v>
      </c>
      <c r="P497" t="s">
        <v>1205</v>
      </c>
      <c r="Q497" t="s">
        <v>1206</v>
      </c>
      <c r="R497" s="2">
        <v>44418</v>
      </c>
      <c r="S497" s="2">
        <v>44387</v>
      </c>
      <c r="T497" t="s">
        <v>65</v>
      </c>
    </row>
    <row r="498" spans="1:20" x14ac:dyDescent="0.25">
      <c r="A498">
        <v>2021</v>
      </c>
      <c r="B498" s="2">
        <v>44348</v>
      </c>
      <c r="C498" s="2">
        <v>44377</v>
      </c>
      <c r="D498" t="s">
        <v>1642</v>
      </c>
      <c r="E498" t="s">
        <v>1643</v>
      </c>
      <c r="F498" t="s">
        <v>129</v>
      </c>
      <c r="G498" t="s">
        <v>1644</v>
      </c>
      <c r="H498" t="s">
        <v>1645</v>
      </c>
      <c r="I498" t="s">
        <v>132</v>
      </c>
      <c r="J498" t="s">
        <v>1190</v>
      </c>
      <c r="K498">
        <v>0</v>
      </c>
      <c r="L498">
        <v>100</v>
      </c>
      <c r="M498">
        <v>204</v>
      </c>
      <c r="N498" s="56">
        <f>(0/204)*100</f>
        <v>0</v>
      </c>
      <c r="O498" t="s">
        <v>54</v>
      </c>
      <c r="P498" t="s">
        <v>1205</v>
      </c>
      <c r="Q498" t="s">
        <v>1206</v>
      </c>
      <c r="R498" s="2">
        <v>44418</v>
      </c>
      <c r="S498" s="2">
        <v>44387</v>
      </c>
      <c r="T498" t="s">
        <v>65</v>
      </c>
    </row>
    <row r="499" spans="1:20" x14ac:dyDescent="0.25">
      <c r="A499">
        <v>2021</v>
      </c>
      <c r="B499" s="2">
        <v>44348</v>
      </c>
      <c r="C499" s="2">
        <v>44377</v>
      </c>
      <c r="D499" t="s">
        <v>1646</v>
      </c>
      <c r="E499" t="s">
        <v>1647</v>
      </c>
      <c r="F499" t="s">
        <v>129</v>
      </c>
      <c r="G499" t="s">
        <v>1648</v>
      </c>
      <c r="H499" t="s">
        <v>1649</v>
      </c>
      <c r="I499" t="s">
        <v>132</v>
      </c>
      <c r="J499" t="s">
        <v>161</v>
      </c>
      <c r="K499">
        <v>0</v>
      </c>
      <c r="L499">
        <v>100</v>
      </c>
      <c r="M499">
        <v>0</v>
      </c>
      <c r="N499" s="56">
        <v>0</v>
      </c>
      <c r="O499" t="s">
        <v>54</v>
      </c>
      <c r="P499" t="s">
        <v>1205</v>
      </c>
      <c r="Q499" t="s">
        <v>1206</v>
      </c>
      <c r="R499" s="2">
        <v>44418</v>
      </c>
      <c r="S499" s="2">
        <v>44387</v>
      </c>
      <c r="T499" t="s">
        <v>65</v>
      </c>
    </row>
    <row r="500" spans="1:20" x14ac:dyDescent="0.25">
      <c r="A500">
        <v>2021</v>
      </c>
      <c r="B500" s="2">
        <v>44348</v>
      </c>
      <c r="C500" s="2">
        <v>44377</v>
      </c>
      <c r="D500" t="s">
        <v>1650</v>
      </c>
      <c r="E500" t="s">
        <v>1651</v>
      </c>
      <c r="F500" t="s">
        <v>129</v>
      </c>
      <c r="G500" t="s">
        <v>1652</v>
      </c>
      <c r="H500" t="s">
        <v>1653</v>
      </c>
      <c r="I500" t="s">
        <v>132</v>
      </c>
      <c r="J500" t="s">
        <v>161</v>
      </c>
      <c r="K500">
        <v>0</v>
      </c>
      <c r="L500">
        <v>100</v>
      </c>
      <c r="M500">
        <v>0</v>
      </c>
      <c r="N500" s="56">
        <v>0</v>
      </c>
      <c r="O500" t="s">
        <v>54</v>
      </c>
      <c r="P500" t="s">
        <v>1205</v>
      </c>
      <c r="Q500" t="s">
        <v>1206</v>
      </c>
      <c r="R500" s="2">
        <v>44418</v>
      </c>
      <c r="S500" s="2">
        <v>44387</v>
      </c>
      <c r="T500" t="s">
        <v>65</v>
      </c>
    </row>
    <row r="501" spans="1:20" x14ac:dyDescent="0.25">
      <c r="A501">
        <v>2021</v>
      </c>
      <c r="B501" s="2">
        <v>44348</v>
      </c>
      <c r="C501" s="2">
        <v>44377</v>
      </c>
      <c r="D501" t="s">
        <v>1654</v>
      </c>
      <c r="E501" t="s">
        <v>1655</v>
      </c>
      <c r="F501" t="s">
        <v>129</v>
      </c>
      <c r="G501" t="s">
        <v>1656</v>
      </c>
      <c r="H501" t="s">
        <v>1657</v>
      </c>
      <c r="I501" t="s">
        <v>132</v>
      </c>
      <c r="J501" t="s">
        <v>178</v>
      </c>
      <c r="K501">
        <v>0</v>
      </c>
      <c r="L501">
        <v>100</v>
      </c>
      <c r="M501">
        <v>0</v>
      </c>
      <c r="N501" s="56">
        <v>0</v>
      </c>
      <c r="O501" t="s">
        <v>54</v>
      </c>
      <c r="P501" t="s">
        <v>1205</v>
      </c>
      <c r="Q501" t="s">
        <v>1206</v>
      </c>
      <c r="R501" s="2">
        <v>44418</v>
      </c>
      <c r="S501" s="2">
        <v>44387</v>
      </c>
      <c r="T501" t="s">
        <v>65</v>
      </c>
    </row>
    <row r="502" spans="1:20" x14ac:dyDescent="0.25">
      <c r="A502">
        <v>2021</v>
      </c>
      <c r="B502" s="2">
        <v>44348</v>
      </c>
      <c r="C502" s="2">
        <v>44377</v>
      </c>
      <c r="D502" t="s">
        <v>1658</v>
      </c>
      <c r="E502" t="s">
        <v>1659</v>
      </c>
      <c r="F502" t="s">
        <v>129</v>
      </c>
      <c r="G502" t="s">
        <v>1660</v>
      </c>
      <c r="H502" t="s">
        <v>1661</v>
      </c>
      <c r="I502" t="s">
        <v>132</v>
      </c>
      <c r="J502" t="s">
        <v>161</v>
      </c>
      <c r="K502">
        <v>0</v>
      </c>
      <c r="L502">
        <v>100</v>
      </c>
      <c r="M502">
        <v>0</v>
      </c>
      <c r="N502" s="56">
        <v>0</v>
      </c>
      <c r="O502" t="s">
        <v>54</v>
      </c>
      <c r="P502" t="s">
        <v>1205</v>
      </c>
      <c r="Q502" t="s">
        <v>1206</v>
      </c>
      <c r="R502" s="2">
        <v>44418</v>
      </c>
      <c r="S502" s="2">
        <v>44387</v>
      </c>
      <c r="T502" t="s">
        <v>65</v>
      </c>
    </row>
    <row r="503" spans="1:20" x14ac:dyDescent="0.25">
      <c r="A503">
        <v>2021</v>
      </c>
      <c r="B503" s="2">
        <v>44348</v>
      </c>
      <c r="C503" s="2">
        <v>44377</v>
      </c>
      <c r="D503" t="s">
        <v>1662</v>
      </c>
      <c r="E503" t="s">
        <v>1663</v>
      </c>
      <c r="F503" t="s">
        <v>129</v>
      </c>
      <c r="G503" t="s">
        <v>1664</v>
      </c>
      <c r="H503" t="s">
        <v>1665</v>
      </c>
      <c r="I503" t="s">
        <v>132</v>
      </c>
      <c r="J503" t="s">
        <v>161</v>
      </c>
      <c r="K503">
        <v>0</v>
      </c>
      <c r="L503">
        <v>100</v>
      </c>
      <c r="M503">
        <v>0</v>
      </c>
      <c r="N503" s="56">
        <f>(0/56)*100</f>
        <v>0</v>
      </c>
      <c r="O503" t="s">
        <v>54</v>
      </c>
      <c r="P503" t="s">
        <v>1205</v>
      </c>
      <c r="Q503" t="s">
        <v>1206</v>
      </c>
      <c r="R503" s="2">
        <v>44418</v>
      </c>
      <c r="S503" s="2">
        <v>44387</v>
      </c>
      <c r="T503" t="s">
        <v>65</v>
      </c>
    </row>
    <row r="504" spans="1:20" x14ac:dyDescent="0.25">
      <c r="A504">
        <v>2021</v>
      </c>
      <c r="B504" s="2">
        <v>44348</v>
      </c>
      <c r="C504" s="2">
        <v>44377</v>
      </c>
      <c r="D504" t="s">
        <v>1666</v>
      </c>
      <c r="E504" t="s">
        <v>1667</v>
      </c>
      <c r="F504" t="s">
        <v>129</v>
      </c>
      <c r="G504" t="s">
        <v>1668</v>
      </c>
      <c r="H504" t="s">
        <v>1669</v>
      </c>
      <c r="I504" t="s">
        <v>132</v>
      </c>
      <c r="J504" t="s">
        <v>161</v>
      </c>
      <c r="K504">
        <v>0</v>
      </c>
      <c r="L504">
        <v>100</v>
      </c>
      <c r="M504">
        <v>0</v>
      </c>
      <c r="N504" s="56">
        <f>(0/53)*100</f>
        <v>0</v>
      </c>
      <c r="O504" t="s">
        <v>54</v>
      </c>
      <c r="P504" t="s">
        <v>1205</v>
      </c>
      <c r="Q504" t="s">
        <v>1206</v>
      </c>
      <c r="R504" s="2">
        <v>44418</v>
      </c>
      <c r="S504" s="2">
        <v>44387</v>
      </c>
      <c r="T504" t="s">
        <v>65</v>
      </c>
    </row>
    <row r="505" spans="1:20" x14ac:dyDescent="0.25">
      <c r="A505">
        <v>2021</v>
      </c>
      <c r="B505" s="2">
        <v>44348</v>
      </c>
      <c r="C505" s="2">
        <v>44377</v>
      </c>
      <c r="D505" t="s">
        <v>1670</v>
      </c>
      <c r="E505" t="s">
        <v>1671</v>
      </c>
      <c r="F505" t="s">
        <v>129</v>
      </c>
      <c r="G505" t="s">
        <v>1672</v>
      </c>
      <c r="H505" t="s">
        <v>1673</v>
      </c>
      <c r="I505" t="s">
        <v>132</v>
      </c>
      <c r="J505" t="s">
        <v>1190</v>
      </c>
      <c r="K505">
        <v>0</v>
      </c>
      <c r="L505">
        <v>100</v>
      </c>
      <c r="M505">
        <v>58</v>
      </c>
      <c r="N505" s="56">
        <f>(16/58)*100</f>
        <v>27.586206896551722</v>
      </c>
      <c r="O505" t="s">
        <v>54</v>
      </c>
      <c r="P505" t="s">
        <v>1205</v>
      </c>
      <c r="Q505" t="s">
        <v>1206</v>
      </c>
      <c r="R505" s="2">
        <v>44418</v>
      </c>
      <c r="S505" s="2">
        <v>44387</v>
      </c>
      <c r="T505" t="s">
        <v>65</v>
      </c>
    </row>
    <row r="506" spans="1:20" x14ac:dyDescent="0.25">
      <c r="A506">
        <v>2021</v>
      </c>
      <c r="B506" s="2">
        <v>44348</v>
      </c>
      <c r="C506" s="2">
        <v>44377</v>
      </c>
      <c r="D506" t="s">
        <v>1674</v>
      </c>
      <c r="E506" t="s">
        <v>1675</v>
      </c>
      <c r="F506" t="s">
        <v>129</v>
      </c>
      <c r="G506" t="s">
        <v>1676</v>
      </c>
      <c r="H506" t="s">
        <v>1677</v>
      </c>
      <c r="I506" t="s">
        <v>132</v>
      </c>
      <c r="J506" t="s">
        <v>97</v>
      </c>
      <c r="K506">
        <v>0</v>
      </c>
      <c r="L506">
        <v>100</v>
      </c>
      <c r="M506">
        <v>0</v>
      </c>
      <c r="N506" s="54">
        <f>(0/79)*100</f>
        <v>0</v>
      </c>
      <c r="O506" t="s">
        <v>54</v>
      </c>
      <c r="P506" t="s">
        <v>1205</v>
      </c>
      <c r="Q506" t="s">
        <v>1206</v>
      </c>
      <c r="R506" s="2">
        <v>44418</v>
      </c>
      <c r="S506" s="2">
        <v>44387</v>
      </c>
      <c r="T506" t="s">
        <v>65</v>
      </c>
    </row>
    <row r="507" spans="1:20" x14ac:dyDescent="0.25">
      <c r="A507">
        <v>2021</v>
      </c>
      <c r="B507" s="2">
        <v>44348</v>
      </c>
      <c r="C507" s="2">
        <v>44377</v>
      </c>
      <c r="D507" t="s">
        <v>1678</v>
      </c>
      <c r="E507" t="s">
        <v>1679</v>
      </c>
      <c r="F507" t="s">
        <v>129</v>
      </c>
      <c r="G507" t="s">
        <v>1680</v>
      </c>
      <c r="H507" t="s">
        <v>1681</v>
      </c>
      <c r="I507" t="s">
        <v>132</v>
      </c>
      <c r="J507" t="s">
        <v>97</v>
      </c>
      <c r="K507">
        <v>0</v>
      </c>
      <c r="L507">
        <v>100</v>
      </c>
      <c r="M507">
        <v>23</v>
      </c>
      <c r="N507" s="54">
        <f>(0/58)*100</f>
        <v>0</v>
      </c>
      <c r="O507" t="s">
        <v>54</v>
      </c>
      <c r="P507" t="s">
        <v>1205</v>
      </c>
      <c r="Q507" t="s">
        <v>1206</v>
      </c>
      <c r="R507" s="2">
        <v>44418</v>
      </c>
      <c r="S507" s="2">
        <v>44387</v>
      </c>
      <c r="T507" t="s">
        <v>65</v>
      </c>
    </row>
    <row r="508" spans="1:20" x14ac:dyDescent="0.25">
      <c r="A508">
        <v>2021</v>
      </c>
      <c r="B508" s="2">
        <v>44348</v>
      </c>
      <c r="C508" s="2">
        <v>44377</v>
      </c>
      <c r="D508" t="s">
        <v>1682</v>
      </c>
      <c r="E508" t="s">
        <v>1683</v>
      </c>
      <c r="F508" t="s">
        <v>129</v>
      </c>
      <c r="G508" t="s">
        <v>1684</v>
      </c>
      <c r="H508" t="s">
        <v>1685</v>
      </c>
      <c r="I508" t="s">
        <v>132</v>
      </c>
      <c r="J508" t="s">
        <v>161</v>
      </c>
      <c r="K508">
        <v>0</v>
      </c>
      <c r="L508">
        <v>100</v>
      </c>
      <c r="M508">
        <v>0</v>
      </c>
      <c r="N508" s="56">
        <f>(0/79)*100</f>
        <v>0</v>
      </c>
      <c r="O508" t="s">
        <v>54</v>
      </c>
      <c r="P508" t="s">
        <v>1205</v>
      </c>
      <c r="Q508" t="s">
        <v>1206</v>
      </c>
      <c r="R508" s="2">
        <v>44418</v>
      </c>
      <c r="S508" s="2">
        <v>44387</v>
      </c>
      <c r="T508" t="s">
        <v>65</v>
      </c>
    </row>
    <row r="509" spans="1:20" x14ac:dyDescent="0.25">
      <c r="A509">
        <v>2021</v>
      </c>
      <c r="B509" s="2">
        <v>44348</v>
      </c>
      <c r="C509" s="2">
        <v>44377</v>
      </c>
      <c r="D509" t="s">
        <v>1686</v>
      </c>
      <c r="E509" t="s">
        <v>1687</v>
      </c>
      <c r="F509" t="s">
        <v>129</v>
      </c>
      <c r="G509" t="s">
        <v>1688</v>
      </c>
      <c r="H509" t="s">
        <v>1689</v>
      </c>
      <c r="I509" t="s">
        <v>132</v>
      </c>
      <c r="J509" t="s">
        <v>161</v>
      </c>
      <c r="K509">
        <v>0</v>
      </c>
      <c r="L509">
        <v>100</v>
      </c>
      <c r="M509">
        <v>0</v>
      </c>
      <c r="N509" s="56">
        <f>(0/12)*100</f>
        <v>0</v>
      </c>
      <c r="O509" t="s">
        <v>54</v>
      </c>
      <c r="P509" t="s">
        <v>1205</v>
      </c>
      <c r="Q509" t="s">
        <v>1206</v>
      </c>
      <c r="R509" s="2">
        <v>44418</v>
      </c>
      <c r="S509" s="2">
        <v>44387</v>
      </c>
      <c r="T509" t="s">
        <v>65</v>
      </c>
    </row>
    <row r="510" spans="1:20" x14ac:dyDescent="0.25">
      <c r="A510">
        <v>2021</v>
      </c>
      <c r="B510" s="2">
        <v>44348</v>
      </c>
      <c r="C510" s="2">
        <v>44377</v>
      </c>
      <c r="D510" t="s">
        <v>1690</v>
      </c>
      <c r="E510" t="s">
        <v>1691</v>
      </c>
      <c r="F510" t="s">
        <v>129</v>
      </c>
      <c r="G510" t="s">
        <v>1692</v>
      </c>
      <c r="H510" t="s">
        <v>1693</v>
      </c>
      <c r="I510" t="s">
        <v>132</v>
      </c>
      <c r="J510" t="s">
        <v>161</v>
      </c>
      <c r="K510">
        <v>0</v>
      </c>
      <c r="L510">
        <v>100</v>
      </c>
      <c r="M510">
        <v>0</v>
      </c>
      <c r="N510" s="56">
        <v>0</v>
      </c>
      <c r="O510" t="s">
        <v>54</v>
      </c>
      <c r="P510" t="s">
        <v>1205</v>
      </c>
      <c r="Q510" t="s">
        <v>1206</v>
      </c>
      <c r="R510" s="2">
        <v>44418</v>
      </c>
      <c r="S510" s="2">
        <v>44387</v>
      </c>
      <c r="T510" t="s">
        <v>65</v>
      </c>
    </row>
    <row r="511" spans="1:20" x14ac:dyDescent="0.25">
      <c r="A511">
        <v>2021</v>
      </c>
      <c r="B511" s="2">
        <v>44348</v>
      </c>
      <c r="C511" s="2">
        <v>44377</v>
      </c>
      <c r="D511" t="s">
        <v>1694</v>
      </c>
      <c r="E511" t="s">
        <v>1695</v>
      </c>
      <c r="F511" t="s">
        <v>129</v>
      </c>
      <c r="G511" t="s">
        <v>1696</v>
      </c>
      <c r="H511" t="s">
        <v>1697</v>
      </c>
      <c r="I511" t="s">
        <v>132</v>
      </c>
      <c r="J511" t="s">
        <v>161</v>
      </c>
      <c r="K511">
        <v>0</v>
      </c>
      <c r="L511">
        <v>100</v>
      </c>
      <c r="M511">
        <v>0</v>
      </c>
      <c r="N511" s="56">
        <v>0</v>
      </c>
      <c r="O511" t="s">
        <v>54</v>
      </c>
      <c r="P511" t="s">
        <v>1205</v>
      </c>
      <c r="Q511" t="s">
        <v>1206</v>
      </c>
      <c r="R511" s="2">
        <v>44418</v>
      </c>
      <c r="S511" s="2">
        <v>44387</v>
      </c>
      <c r="T511" t="s">
        <v>65</v>
      </c>
    </row>
    <row r="512" spans="1:20" x14ac:dyDescent="0.25">
      <c r="A512">
        <v>2021</v>
      </c>
      <c r="B512" s="2">
        <v>44348</v>
      </c>
      <c r="C512" s="2">
        <v>44377</v>
      </c>
      <c r="D512" t="s">
        <v>1698</v>
      </c>
      <c r="E512" t="s">
        <v>1699</v>
      </c>
      <c r="F512" t="s">
        <v>129</v>
      </c>
      <c r="G512" t="s">
        <v>1700</v>
      </c>
      <c r="H512" t="s">
        <v>1701</v>
      </c>
      <c r="I512" t="s">
        <v>132</v>
      </c>
      <c r="J512" t="s">
        <v>161</v>
      </c>
      <c r="K512">
        <v>0</v>
      </c>
      <c r="L512">
        <v>100</v>
      </c>
      <c r="M512">
        <v>0</v>
      </c>
      <c r="N512" s="56">
        <v>0</v>
      </c>
      <c r="O512" t="s">
        <v>54</v>
      </c>
      <c r="P512" t="s">
        <v>1205</v>
      </c>
      <c r="Q512" t="s">
        <v>1206</v>
      </c>
      <c r="R512" s="2">
        <v>44418</v>
      </c>
      <c r="S512" s="2">
        <v>44387</v>
      </c>
      <c r="T512" t="s">
        <v>65</v>
      </c>
    </row>
    <row r="513" spans="1:20" x14ac:dyDescent="0.25">
      <c r="A513">
        <v>2021</v>
      </c>
      <c r="B513" s="2">
        <v>44348</v>
      </c>
      <c r="C513" s="2">
        <v>44377</v>
      </c>
      <c r="D513" t="s">
        <v>1702</v>
      </c>
      <c r="E513" t="s">
        <v>1703</v>
      </c>
      <c r="F513" t="s">
        <v>129</v>
      </c>
      <c r="G513" t="s">
        <v>1704</v>
      </c>
      <c r="H513" t="s">
        <v>1705</v>
      </c>
      <c r="I513" t="s">
        <v>132</v>
      </c>
      <c r="J513" t="s">
        <v>1190</v>
      </c>
      <c r="K513">
        <v>0</v>
      </c>
      <c r="L513">
        <v>100</v>
      </c>
      <c r="M513">
        <v>0</v>
      </c>
      <c r="N513" s="56">
        <f>(0/204)*100</f>
        <v>0</v>
      </c>
      <c r="O513" t="s">
        <v>54</v>
      </c>
      <c r="P513" t="s">
        <v>1205</v>
      </c>
      <c r="Q513" t="s">
        <v>1206</v>
      </c>
      <c r="R513" s="2">
        <v>44418</v>
      </c>
      <c r="S513" s="2">
        <v>44387</v>
      </c>
      <c r="T513" t="s">
        <v>65</v>
      </c>
    </row>
    <row r="514" spans="1:20" x14ac:dyDescent="0.25">
      <c r="A514">
        <v>2021</v>
      </c>
      <c r="B514" s="2">
        <v>44348</v>
      </c>
      <c r="C514" s="2">
        <v>44377</v>
      </c>
      <c r="D514" t="s">
        <v>1706</v>
      </c>
      <c r="E514" t="s">
        <v>1675</v>
      </c>
      <c r="F514" t="s">
        <v>129</v>
      </c>
      <c r="G514" t="s">
        <v>1707</v>
      </c>
      <c r="H514" t="s">
        <v>1708</v>
      </c>
      <c r="I514" t="s">
        <v>132</v>
      </c>
      <c r="J514" t="s">
        <v>161</v>
      </c>
      <c r="K514">
        <v>0</v>
      </c>
      <c r="L514">
        <v>100</v>
      </c>
      <c r="M514">
        <v>0</v>
      </c>
      <c r="N514" s="56">
        <f>(0/204)*100</f>
        <v>0</v>
      </c>
      <c r="O514" t="s">
        <v>54</v>
      </c>
      <c r="P514" t="s">
        <v>1205</v>
      </c>
      <c r="Q514" t="s">
        <v>1206</v>
      </c>
      <c r="R514" s="2">
        <v>44418</v>
      </c>
      <c r="S514" s="2">
        <v>44387</v>
      </c>
      <c r="T514" t="s">
        <v>65</v>
      </c>
    </row>
    <row r="515" spans="1:20" x14ac:dyDescent="0.25">
      <c r="A515">
        <v>2021</v>
      </c>
      <c r="B515" s="2">
        <v>44348</v>
      </c>
      <c r="C515" s="2">
        <v>44377</v>
      </c>
      <c r="D515" t="s">
        <v>1709</v>
      </c>
      <c r="E515" t="s">
        <v>1710</v>
      </c>
      <c r="F515" t="s">
        <v>129</v>
      </c>
      <c r="G515" t="s">
        <v>1711</v>
      </c>
      <c r="H515" t="s">
        <v>1712</v>
      </c>
      <c r="I515" t="s">
        <v>132</v>
      </c>
      <c r="J515" t="s">
        <v>161</v>
      </c>
      <c r="K515">
        <v>0</v>
      </c>
      <c r="L515">
        <v>100</v>
      </c>
      <c r="M515">
        <v>0</v>
      </c>
      <c r="N515" s="56">
        <f>(0/204)*100</f>
        <v>0</v>
      </c>
      <c r="O515" t="s">
        <v>54</v>
      </c>
      <c r="P515" t="s">
        <v>1205</v>
      </c>
      <c r="Q515" t="s">
        <v>1206</v>
      </c>
      <c r="R515" s="2">
        <v>44418</v>
      </c>
      <c r="S515" s="2">
        <v>44387</v>
      </c>
      <c r="T515" t="s">
        <v>65</v>
      </c>
    </row>
    <row r="516" spans="1:20" x14ac:dyDescent="0.25">
      <c r="A516">
        <v>2021</v>
      </c>
      <c r="B516" s="2">
        <v>44348</v>
      </c>
      <c r="C516" s="2">
        <v>44377</v>
      </c>
      <c r="D516" t="s">
        <v>1713</v>
      </c>
      <c r="E516" t="s">
        <v>1687</v>
      </c>
      <c r="F516" t="s">
        <v>129</v>
      </c>
      <c r="G516" t="s">
        <v>1688</v>
      </c>
      <c r="H516" t="s">
        <v>1689</v>
      </c>
      <c r="I516" t="s">
        <v>132</v>
      </c>
      <c r="J516" t="s">
        <v>161</v>
      </c>
      <c r="K516">
        <v>0</v>
      </c>
      <c r="L516">
        <v>100</v>
      </c>
      <c r="M516">
        <v>0</v>
      </c>
      <c r="N516" s="56">
        <f>(0/12)*100</f>
        <v>0</v>
      </c>
      <c r="O516" t="s">
        <v>54</v>
      </c>
      <c r="P516" t="s">
        <v>1205</v>
      </c>
      <c r="Q516" t="s">
        <v>1206</v>
      </c>
      <c r="R516" s="2">
        <v>44418</v>
      </c>
      <c r="S516" s="2">
        <v>44387</v>
      </c>
      <c r="T516" t="s">
        <v>65</v>
      </c>
    </row>
    <row r="517" spans="1:20" x14ac:dyDescent="0.25">
      <c r="A517">
        <v>2021</v>
      </c>
      <c r="B517" s="2">
        <v>44348</v>
      </c>
      <c r="C517" s="2">
        <v>44377</v>
      </c>
      <c r="D517" t="s">
        <v>1714</v>
      </c>
      <c r="E517" t="s">
        <v>1659</v>
      </c>
      <c r="F517" t="s">
        <v>129</v>
      </c>
      <c r="G517" t="s">
        <v>1715</v>
      </c>
      <c r="H517" t="s">
        <v>1693</v>
      </c>
      <c r="I517" t="s">
        <v>132</v>
      </c>
      <c r="J517" t="s">
        <v>161</v>
      </c>
      <c r="K517">
        <v>0</v>
      </c>
      <c r="L517">
        <v>100</v>
      </c>
      <c r="M517">
        <v>0</v>
      </c>
      <c r="N517" s="56">
        <v>0</v>
      </c>
      <c r="O517" t="s">
        <v>54</v>
      </c>
      <c r="P517" t="s">
        <v>1205</v>
      </c>
      <c r="Q517" t="s">
        <v>1206</v>
      </c>
      <c r="R517" s="2">
        <v>44418</v>
      </c>
      <c r="S517" s="2">
        <v>44387</v>
      </c>
      <c r="T517" t="s">
        <v>65</v>
      </c>
    </row>
    <row r="518" spans="1:20" x14ac:dyDescent="0.25">
      <c r="A518">
        <v>2021</v>
      </c>
      <c r="B518" s="2">
        <v>44348</v>
      </c>
      <c r="C518" s="2">
        <v>44377</v>
      </c>
      <c r="D518" t="s">
        <v>1716</v>
      </c>
      <c r="E518" t="s">
        <v>1699</v>
      </c>
      <c r="F518" t="s">
        <v>129</v>
      </c>
      <c r="G518" t="s">
        <v>1717</v>
      </c>
      <c r="H518" t="s">
        <v>1718</v>
      </c>
      <c r="I518" t="s">
        <v>132</v>
      </c>
      <c r="J518" t="s">
        <v>161</v>
      </c>
      <c r="K518">
        <v>0</v>
      </c>
      <c r="L518">
        <v>100</v>
      </c>
      <c r="M518">
        <v>0</v>
      </c>
      <c r="N518" s="56">
        <v>0</v>
      </c>
      <c r="O518" t="s">
        <v>54</v>
      </c>
      <c r="P518" t="s">
        <v>1205</v>
      </c>
      <c r="Q518" t="s">
        <v>1206</v>
      </c>
      <c r="R518" s="2">
        <v>44418</v>
      </c>
      <c r="S518" s="2">
        <v>44387</v>
      </c>
      <c r="T518" t="s">
        <v>65</v>
      </c>
    </row>
    <row r="519" spans="1:20" x14ac:dyDescent="0.25">
      <c r="A519">
        <v>2021</v>
      </c>
      <c r="B519" s="2">
        <v>44348</v>
      </c>
      <c r="C519" s="2">
        <v>44377</v>
      </c>
      <c r="D519" t="s">
        <v>1719</v>
      </c>
      <c r="E519" t="s">
        <v>1703</v>
      </c>
      <c r="F519" t="s">
        <v>129</v>
      </c>
      <c r="G519" t="s">
        <v>1704</v>
      </c>
      <c r="H519" t="s">
        <v>1720</v>
      </c>
      <c r="I519" t="s">
        <v>132</v>
      </c>
      <c r="J519" t="s">
        <v>1190</v>
      </c>
      <c r="K519">
        <v>0</v>
      </c>
      <c r="L519">
        <v>100</v>
      </c>
      <c r="M519">
        <v>0</v>
      </c>
      <c r="N519" s="56">
        <v>0</v>
      </c>
      <c r="O519" t="s">
        <v>54</v>
      </c>
      <c r="P519" t="s">
        <v>1205</v>
      </c>
      <c r="Q519" t="s">
        <v>1206</v>
      </c>
      <c r="R519" s="2">
        <v>44418</v>
      </c>
      <c r="S519" s="2">
        <v>44387</v>
      </c>
      <c r="T519" t="s">
        <v>65</v>
      </c>
    </row>
    <row r="520" spans="1:20" x14ac:dyDescent="0.25">
      <c r="A520">
        <v>2021</v>
      </c>
      <c r="B520" s="2">
        <v>44348</v>
      </c>
      <c r="C520" s="2">
        <v>44377</v>
      </c>
      <c r="D520" t="s">
        <v>1721</v>
      </c>
      <c r="E520" t="s">
        <v>1722</v>
      </c>
      <c r="F520" t="s">
        <v>129</v>
      </c>
      <c r="G520" t="s">
        <v>1723</v>
      </c>
      <c r="H520" t="s">
        <v>1724</v>
      </c>
      <c r="I520" t="s">
        <v>132</v>
      </c>
      <c r="J520" t="s">
        <v>161</v>
      </c>
      <c r="K520">
        <v>0</v>
      </c>
      <c r="L520">
        <v>100</v>
      </c>
      <c r="M520">
        <v>0</v>
      </c>
      <c r="N520" s="56">
        <v>0</v>
      </c>
      <c r="O520" t="s">
        <v>54</v>
      </c>
      <c r="P520" t="s">
        <v>1205</v>
      </c>
      <c r="Q520" t="s">
        <v>1206</v>
      </c>
      <c r="R520" s="2">
        <v>44418</v>
      </c>
      <c r="S520" s="2">
        <v>44387</v>
      </c>
      <c r="T520" t="s">
        <v>65</v>
      </c>
    </row>
    <row r="521" spans="1:20" x14ac:dyDescent="0.25">
      <c r="A521">
        <v>2021</v>
      </c>
      <c r="B521" s="2">
        <v>44348</v>
      </c>
      <c r="C521" s="2">
        <v>44377</v>
      </c>
      <c r="D521" t="s">
        <v>1725</v>
      </c>
      <c r="E521" t="s">
        <v>1726</v>
      </c>
      <c r="F521" t="s">
        <v>129</v>
      </c>
      <c r="G521" t="s">
        <v>1717</v>
      </c>
      <c r="H521" t="s">
        <v>1718</v>
      </c>
      <c r="I521" t="s">
        <v>132</v>
      </c>
      <c r="J521" t="s">
        <v>161</v>
      </c>
      <c r="K521">
        <v>0</v>
      </c>
      <c r="L521">
        <v>100</v>
      </c>
      <c r="M521">
        <v>0</v>
      </c>
      <c r="N521" s="56">
        <v>0</v>
      </c>
      <c r="O521" t="s">
        <v>54</v>
      </c>
      <c r="P521" t="s">
        <v>1205</v>
      </c>
      <c r="Q521" t="s">
        <v>1206</v>
      </c>
      <c r="R521" s="2">
        <v>44418</v>
      </c>
      <c r="S521" s="2">
        <v>44387</v>
      </c>
      <c r="T521" t="s">
        <v>65</v>
      </c>
    </row>
    <row r="522" spans="1:20" x14ac:dyDescent="0.25">
      <c r="A522">
        <v>2021</v>
      </c>
      <c r="B522" s="2">
        <v>44348</v>
      </c>
      <c r="C522" s="2">
        <v>44377</v>
      </c>
      <c r="D522" t="s">
        <v>1727</v>
      </c>
      <c r="E522" t="s">
        <v>1728</v>
      </c>
      <c r="F522" t="s">
        <v>129</v>
      </c>
      <c r="G522" t="s">
        <v>1729</v>
      </c>
      <c r="H522" t="s">
        <v>1730</v>
      </c>
      <c r="I522" t="s">
        <v>132</v>
      </c>
      <c r="J522" t="s">
        <v>275</v>
      </c>
      <c r="K522">
        <v>0</v>
      </c>
      <c r="L522">
        <v>100</v>
      </c>
      <c r="M522">
        <v>0</v>
      </c>
      <c r="N522" s="56">
        <f>(0/85)*100</f>
        <v>0</v>
      </c>
      <c r="O522" t="s">
        <v>54</v>
      </c>
      <c r="P522" t="s">
        <v>1205</v>
      </c>
      <c r="Q522" t="s">
        <v>1206</v>
      </c>
      <c r="R522" s="2">
        <v>44418</v>
      </c>
      <c r="S522" s="2">
        <v>44387</v>
      </c>
      <c r="T522" t="s">
        <v>65</v>
      </c>
    </row>
    <row r="523" spans="1:20" x14ac:dyDescent="0.25">
      <c r="A523">
        <v>2021</v>
      </c>
      <c r="B523" s="2">
        <v>44348</v>
      </c>
      <c r="C523" s="2">
        <v>44377</v>
      </c>
      <c r="D523" t="s">
        <v>1731</v>
      </c>
      <c r="E523" t="s">
        <v>1732</v>
      </c>
      <c r="F523" t="s">
        <v>129</v>
      </c>
      <c r="G523" t="s">
        <v>1733</v>
      </c>
      <c r="H523" t="s">
        <v>1734</v>
      </c>
      <c r="I523" t="s">
        <v>132</v>
      </c>
      <c r="J523" t="s">
        <v>161</v>
      </c>
      <c r="K523">
        <v>0</v>
      </c>
      <c r="L523">
        <v>100</v>
      </c>
      <c r="M523">
        <v>0</v>
      </c>
      <c r="N523" s="56">
        <f>(0/14)*100</f>
        <v>0</v>
      </c>
      <c r="O523" t="s">
        <v>54</v>
      </c>
      <c r="P523" t="s">
        <v>1205</v>
      </c>
      <c r="Q523" t="s">
        <v>1206</v>
      </c>
      <c r="R523" s="2">
        <v>44418</v>
      </c>
      <c r="S523" s="2">
        <v>44387</v>
      </c>
      <c r="T523" t="s">
        <v>65</v>
      </c>
    </row>
    <row r="524" spans="1:20" x14ac:dyDescent="0.25">
      <c r="A524">
        <v>2021</v>
      </c>
      <c r="B524" s="2">
        <v>44348</v>
      </c>
      <c r="C524" s="2">
        <v>44377</v>
      </c>
      <c r="D524" t="s">
        <v>1735</v>
      </c>
      <c r="E524" t="s">
        <v>1736</v>
      </c>
      <c r="F524" t="s">
        <v>129</v>
      </c>
      <c r="G524" t="s">
        <v>1737</v>
      </c>
      <c r="H524" t="s">
        <v>1738</v>
      </c>
      <c r="I524" t="s">
        <v>132</v>
      </c>
      <c r="J524" t="s">
        <v>161</v>
      </c>
      <c r="K524">
        <v>0</v>
      </c>
      <c r="L524">
        <v>100</v>
      </c>
      <c r="M524">
        <v>0</v>
      </c>
      <c r="N524" s="56">
        <f>(0/3039)*100</f>
        <v>0</v>
      </c>
      <c r="O524" t="s">
        <v>54</v>
      </c>
      <c r="P524" t="s">
        <v>1205</v>
      </c>
      <c r="Q524" t="s">
        <v>1206</v>
      </c>
      <c r="R524" s="2">
        <v>44418</v>
      </c>
      <c r="S524" s="2">
        <v>44387</v>
      </c>
      <c r="T524" t="s">
        <v>65</v>
      </c>
    </row>
    <row r="525" spans="1:20" x14ac:dyDescent="0.25">
      <c r="A525">
        <v>2021</v>
      </c>
      <c r="B525" s="2">
        <v>44348</v>
      </c>
      <c r="C525" s="2">
        <v>44377</v>
      </c>
      <c r="D525" t="s">
        <v>1739</v>
      </c>
      <c r="E525" t="s">
        <v>1740</v>
      </c>
      <c r="F525" t="s">
        <v>129</v>
      </c>
      <c r="G525" t="s">
        <v>1741</v>
      </c>
      <c r="H525" t="s">
        <v>1742</v>
      </c>
      <c r="I525" t="s">
        <v>132</v>
      </c>
      <c r="J525" t="s">
        <v>161</v>
      </c>
      <c r="K525">
        <v>0</v>
      </c>
      <c r="L525">
        <v>100</v>
      </c>
      <c r="M525">
        <v>0</v>
      </c>
      <c r="N525" s="56">
        <f>(0/3039)*100</f>
        <v>0</v>
      </c>
      <c r="O525" t="s">
        <v>54</v>
      </c>
      <c r="P525" t="s">
        <v>1205</v>
      </c>
      <c r="Q525" t="s">
        <v>1206</v>
      </c>
      <c r="R525" s="2">
        <v>44418</v>
      </c>
      <c r="S525" s="2">
        <v>44387</v>
      </c>
      <c r="T525" t="s">
        <v>65</v>
      </c>
    </row>
    <row r="526" spans="1:20" x14ac:dyDescent="0.25">
      <c r="A526">
        <v>2021</v>
      </c>
      <c r="B526" s="2">
        <v>44348</v>
      </c>
      <c r="C526" s="2">
        <v>44377</v>
      </c>
      <c r="D526" t="s">
        <v>1743</v>
      </c>
      <c r="E526" t="s">
        <v>1744</v>
      </c>
      <c r="F526" t="s">
        <v>129</v>
      </c>
      <c r="G526" t="s">
        <v>1745</v>
      </c>
      <c r="H526" t="s">
        <v>1746</v>
      </c>
      <c r="I526" t="s">
        <v>132</v>
      </c>
      <c r="J526" t="s">
        <v>97</v>
      </c>
      <c r="K526">
        <v>0</v>
      </c>
      <c r="L526">
        <v>100</v>
      </c>
      <c r="M526">
        <v>0</v>
      </c>
      <c r="N526" s="56">
        <f xml:space="preserve"> (100/100)*100</f>
        <v>100</v>
      </c>
      <c r="O526" t="s">
        <v>54</v>
      </c>
      <c r="P526" t="s">
        <v>1205</v>
      </c>
      <c r="Q526" t="s">
        <v>1206</v>
      </c>
      <c r="R526" s="2">
        <v>44418</v>
      </c>
      <c r="S526" s="2">
        <v>44387</v>
      </c>
      <c r="T526" t="s">
        <v>65</v>
      </c>
    </row>
    <row r="527" spans="1:20" x14ac:dyDescent="0.25">
      <c r="A527">
        <v>2021</v>
      </c>
      <c r="B527" s="2">
        <v>44348</v>
      </c>
      <c r="C527" s="2">
        <v>44377</v>
      </c>
      <c r="D527" t="s">
        <v>1747</v>
      </c>
      <c r="E527" t="s">
        <v>1748</v>
      </c>
      <c r="F527" t="s">
        <v>129</v>
      </c>
      <c r="G527" t="s">
        <v>1749</v>
      </c>
      <c r="H527" t="s">
        <v>1750</v>
      </c>
      <c r="I527" t="s">
        <v>132</v>
      </c>
      <c r="J527" t="s">
        <v>275</v>
      </c>
      <c r="K527">
        <v>0</v>
      </c>
      <c r="L527">
        <v>100</v>
      </c>
      <c r="M527">
        <v>0</v>
      </c>
      <c r="N527" s="54">
        <f>(2829/1560)*100</f>
        <v>181.34615384615384</v>
      </c>
      <c r="O527" t="s">
        <v>54</v>
      </c>
      <c r="P527" t="s">
        <v>1205</v>
      </c>
      <c r="Q527" t="s">
        <v>1206</v>
      </c>
      <c r="R527" s="2">
        <v>44418</v>
      </c>
      <c r="S527" s="2">
        <v>44387</v>
      </c>
      <c r="T527" t="s">
        <v>65</v>
      </c>
    </row>
    <row r="528" spans="1:20" x14ac:dyDescent="0.25">
      <c r="A528">
        <v>2021</v>
      </c>
      <c r="B528" s="2">
        <v>44348</v>
      </c>
      <c r="C528" s="2">
        <v>44377</v>
      </c>
      <c r="D528" t="s">
        <v>1751</v>
      </c>
      <c r="E528" t="s">
        <v>1744</v>
      </c>
      <c r="F528" t="s">
        <v>129</v>
      </c>
      <c r="G528" t="s">
        <v>1752</v>
      </c>
      <c r="H528" t="s">
        <v>1753</v>
      </c>
      <c r="I528" t="s">
        <v>132</v>
      </c>
      <c r="J528" t="s">
        <v>275</v>
      </c>
      <c r="K528">
        <v>0</v>
      </c>
      <c r="L528">
        <v>100</v>
      </c>
      <c r="M528">
        <v>0</v>
      </c>
      <c r="N528" s="54">
        <f>(2829/1560)*100</f>
        <v>181.34615384615384</v>
      </c>
      <c r="O528" t="s">
        <v>54</v>
      </c>
      <c r="P528" t="s">
        <v>1205</v>
      </c>
      <c r="Q528" t="s">
        <v>1206</v>
      </c>
      <c r="R528" s="2">
        <v>44418</v>
      </c>
      <c r="S528" s="2">
        <v>44387</v>
      </c>
      <c r="T528" t="s">
        <v>65</v>
      </c>
    </row>
    <row r="529" spans="1:20" x14ac:dyDescent="0.25">
      <c r="A529">
        <v>2021</v>
      </c>
      <c r="B529" s="2">
        <v>44348</v>
      </c>
      <c r="C529" s="2">
        <v>44377</v>
      </c>
      <c r="D529" t="s">
        <v>1754</v>
      </c>
      <c r="E529" t="s">
        <v>1755</v>
      </c>
      <c r="F529" t="s">
        <v>129</v>
      </c>
      <c r="G529" t="s">
        <v>1756</v>
      </c>
      <c r="H529" t="s">
        <v>1757</v>
      </c>
      <c r="I529" t="s">
        <v>132</v>
      </c>
      <c r="J529" t="s">
        <v>97</v>
      </c>
      <c r="K529">
        <v>0</v>
      </c>
      <c r="L529">
        <v>100</v>
      </c>
      <c r="M529">
        <v>0</v>
      </c>
      <c r="N529" s="19">
        <f>(0/4)*100</f>
        <v>0</v>
      </c>
      <c r="O529" t="s">
        <v>54</v>
      </c>
      <c r="P529" t="s">
        <v>1205</v>
      </c>
      <c r="Q529" t="s">
        <v>1206</v>
      </c>
      <c r="R529" s="2">
        <v>44418</v>
      </c>
      <c r="S529" s="2">
        <v>44387</v>
      </c>
      <c r="T529" t="s">
        <v>65</v>
      </c>
    </row>
    <row r="530" spans="1:20" x14ac:dyDescent="0.25">
      <c r="A530">
        <v>2021</v>
      </c>
      <c r="B530" s="2">
        <v>44348</v>
      </c>
      <c r="C530" s="2">
        <v>44377</v>
      </c>
      <c r="D530" t="s">
        <v>1758</v>
      </c>
      <c r="E530" t="s">
        <v>1759</v>
      </c>
      <c r="F530" t="s">
        <v>129</v>
      </c>
      <c r="G530" t="s">
        <v>1760</v>
      </c>
      <c r="H530" t="s">
        <v>1761</v>
      </c>
      <c r="I530" t="s">
        <v>132</v>
      </c>
      <c r="J530" t="s">
        <v>97</v>
      </c>
      <c r="K530">
        <v>0</v>
      </c>
      <c r="L530">
        <v>100</v>
      </c>
      <c r="M530">
        <v>0</v>
      </c>
      <c r="N530" s="56">
        <f>(9/7)*100</f>
        <v>128.57142857142858</v>
      </c>
      <c r="O530" t="s">
        <v>54</v>
      </c>
      <c r="P530" t="s">
        <v>1205</v>
      </c>
      <c r="Q530" t="s">
        <v>1206</v>
      </c>
      <c r="R530" s="2">
        <v>44418</v>
      </c>
      <c r="S530" s="2">
        <v>44387</v>
      </c>
      <c r="T530" t="s">
        <v>65</v>
      </c>
    </row>
    <row r="531" spans="1:20" x14ac:dyDescent="0.25">
      <c r="A531">
        <v>2021</v>
      </c>
      <c r="B531" s="2">
        <v>44348</v>
      </c>
      <c r="C531" s="2">
        <v>44377</v>
      </c>
      <c r="D531" t="s">
        <v>1762</v>
      </c>
      <c r="E531" t="s">
        <v>1763</v>
      </c>
      <c r="F531" t="s">
        <v>129</v>
      </c>
      <c r="G531" t="s">
        <v>1764</v>
      </c>
      <c r="H531" t="s">
        <v>1765</v>
      </c>
      <c r="I531" t="s">
        <v>132</v>
      </c>
      <c r="J531" t="s">
        <v>97</v>
      </c>
      <c r="K531">
        <v>0</v>
      </c>
      <c r="L531">
        <v>100</v>
      </c>
      <c r="M531">
        <v>0</v>
      </c>
      <c r="N531" s="54">
        <f>(0/4)*100</f>
        <v>0</v>
      </c>
      <c r="O531" t="s">
        <v>54</v>
      </c>
      <c r="P531" t="s">
        <v>1205</v>
      </c>
      <c r="Q531" t="s">
        <v>1206</v>
      </c>
      <c r="R531" s="2">
        <v>44418</v>
      </c>
      <c r="S531" s="2">
        <v>44387</v>
      </c>
      <c r="T531" t="s">
        <v>65</v>
      </c>
    </row>
    <row r="532" spans="1:20" x14ac:dyDescent="0.25">
      <c r="A532">
        <v>2021</v>
      </c>
      <c r="B532" s="2">
        <v>44348</v>
      </c>
      <c r="C532" s="2">
        <v>44377</v>
      </c>
      <c r="D532" t="s">
        <v>1766</v>
      </c>
      <c r="E532" t="s">
        <v>1767</v>
      </c>
      <c r="F532" t="s">
        <v>129</v>
      </c>
      <c r="G532" t="s">
        <v>1768</v>
      </c>
      <c r="H532" t="s">
        <v>1769</v>
      </c>
      <c r="I532" t="s">
        <v>132</v>
      </c>
      <c r="J532" t="s">
        <v>97</v>
      </c>
      <c r="K532">
        <v>0</v>
      </c>
      <c r="L532">
        <v>100</v>
      </c>
      <c r="M532">
        <v>0</v>
      </c>
      <c r="N532" s="56">
        <f>(1/20)*100</f>
        <v>5</v>
      </c>
      <c r="O532" t="s">
        <v>54</v>
      </c>
      <c r="P532" t="s">
        <v>1205</v>
      </c>
      <c r="Q532" t="s">
        <v>1206</v>
      </c>
      <c r="R532" s="2">
        <v>44418</v>
      </c>
      <c r="S532" s="2">
        <v>44387</v>
      </c>
      <c r="T532" t="s">
        <v>65</v>
      </c>
    </row>
    <row r="533" spans="1:20" x14ac:dyDescent="0.25">
      <c r="A533">
        <v>2021</v>
      </c>
      <c r="B533" s="2">
        <v>44348</v>
      </c>
      <c r="C533" s="2">
        <v>44377</v>
      </c>
      <c r="D533" t="s">
        <v>1770</v>
      </c>
      <c r="E533" t="s">
        <v>1771</v>
      </c>
      <c r="F533" t="s">
        <v>129</v>
      </c>
      <c r="G533" t="s">
        <v>1772</v>
      </c>
      <c r="H533" t="s">
        <v>1773</v>
      </c>
      <c r="I533" t="s">
        <v>132</v>
      </c>
      <c r="J533" t="s">
        <v>97</v>
      </c>
      <c r="K533">
        <v>0</v>
      </c>
      <c r="L533">
        <v>100</v>
      </c>
      <c r="M533">
        <v>0</v>
      </c>
      <c r="N533" s="56">
        <f>(0/1)*100</f>
        <v>0</v>
      </c>
      <c r="O533" t="s">
        <v>54</v>
      </c>
      <c r="P533" t="s">
        <v>1205</v>
      </c>
      <c r="Q533" t="s">
        <v>1206</v>
      </c>
      <c r="R533" s="2">
        <v>44418</v>
      </c>
      <c r="S533" s="2">
        <v>44387</v>
      </c>
      <c r="T533" t="s">
        <v>65</v>
      </c>
    </row>
    <row r="534" spans="1:20" x14ac:dyDescent="0.25">
      <c r="A534">
        <v>2021</v>
      </c>
      <c r="B534" s="2">
        <v>44348</v>
      </c>
      <c r="C534" s="2">
        <v>44377</v>
      </c>
      <c r="D534" t="s">
        <v>1774</v>
      </c>
      <c r="E534" t="s">
        <v>637</v>
      </c>
      <c r="F534" t="s">
        <v>129</v>
      </c>
      <c r="G534" t="s">
        <v>1775</v>
      </c>
      <c r="H534" t="s">
        <v>1776</v>
      </c>
      <c r="I534" t="s">
        <v>132</v>
      </c>
      <c r="J534" t="s">
        <v>97</v>
      </c>
      <c r="K534">
        <v>0</v>
      </c>
      <c r="L534">
        <v>100</v>
      </c>
      <c r="M534">
        <v>0</v>
      </c>
      <c r="N534" s="56">
        <f>(2/1)*100</f>
        <v>200</v>
      </c>
      <c r="O534" t="s">
        <v>54</v>
      </c>
      <c r="P534" t="s">
        <v>1205</v>
      </c>
      <c r="Q534" t="s">
        <v>1206</v>
      </c>
      <c r="R534" s="2">
        <v>44418</v>
      </c>
      <c r="S534" s="2">
        <v>44387</v>
      </c>
      <c r="T534" t="s">
        <v>65</v>
      </c>
    </row>
    <row r="535" spans="1:20" x14ac:dyDescent="0.25">
      <c r="A535">
        <v>2021</v>
      </c>
      <c r="B535" s="2">
        <v>44348</v>
      </c>
      <c r="C535" s="2">
        <v>44377</v>
      </c>
      <c r="D535" t="s">
        <v>1777</v>
      </c>
      <c r="E535" t="s">
        <v>654</v>
      </c>
      <c r="F535" t="s">
        <v>129</v>
      </c>
      <c r="G535" t="s">
        <v>1778</v>
      </c>
      <c r="H535" t="s">
        <v>1779</v>
      </c>
      <c r="I535" t="s">
        <v>132</v>
      </c>
      <c r="J535" t="s">
        <v>97</v>
      </c>
      <c r="K535">
        <v>0</v>
      </c>
      <c r="L535">
        <v>100</v>
      </c>
      <c r="M535">
        <v>0</v>
      </c>
      <c r="N535" s="56">
        <f>(2/1)*100</f>
        <v>200</v>
      </c>
      <c r="O535" t="s">
        <v>54</v>
      </c>
      <c r="P535" t="s">
        <v>1205</v>
      </c>
      <c r="Q535" t="s">
        <v>1206</v>
      </c>
      <c r="R535" s="2">
        <v>44418</v>
      </c>
      <c r="S535" s="2">
        <v>44387</v>
      </c>
      <c r="T535" t="s">
        <v>65</v>
      </c>
    </row>
    <row r="536" spans="1:20" x14ac:dyDescent="0.25">
      <c r="A536">
        <v>2021</v>
      </c>
      <c r="B536" s="2">
        <v>44348</v>
      </c>
      <c r="C536" s="2">
        <v>44377</v>
      </c>
      <c r="D536" t="s">
        <v>1780</v>
      </c>
      <c r="E536" t="s">
        <v>1781</v>
      </c>
      <c r="F536" t="s">
        <v>129</v>
      </c>
      <c r="G536" t="s">
        <v>1782</v>
      </c>
      <c r="H536" t="s">
        <v>1783</v>
      </c>
      <c r="I536" t="s">
        <v>132</v>
      </c>
      <c r="J536" t="s">
        <v>97</v>
      </c>
      <c r="K536">
        <v>0</v>
      </c>
      <c r="L536">
        <v>100</v>
      </c>
      <c r="M536">
        <v>0</v>
      </c>
      <c r="N536" s="56">
        <f>(12/9)*100</f>
        <v>133.33333333333331</v>
      </c>
      <c r="O536" t="s">
        <v>54</v>
      </c>
      <c r="P536" t="s">
        <v>1205</v>
      </c>
      <c r="Q536" t="s">
        <v>1206</v>
      </c>
      <c r="R536" s="2">
        <v>44418</v>
      </c>
      <c r="S536" s="2">
        <v>44387</v>
      </c>
      <c r="T536" t="s">
        <v>65</v>
      </c>
    </row>
    <row r="537" spans="1:20" x14ac:dyDescent="0.25">
      <c r="A537">
        <v>2021</v>
      </c>
      <c r="B537" s="2">
        <v>44348</v>
      </c>
      <c r="C537" s="2">
        <v>44377</v>
      </c>
      <c r="D537" t="s">
        <v>1784</v>
      </c>
      <c r="E537" t="s">
        <v>1785</v>
      </c>
      <c r="F537" t="s">
        <v>129</v>
      </c>
      <c r="G537" t="s">
        <v>1786</v>
      </c>
      <c r="H537" t="s">
        <v>1787</v>
      </c>
      <c r="I537" t="s">
        <v>132</v>
      </c>
      <c r="J537" t="s">
        <v>97</v>
      </c>
      <c r="K537">
        <v>0</v>
      </c>
      <c r="L537">
        <v>100</v>
      </c>
      <c r="M537">
        <v>0</v>
      </c>
      <c r="N537" s="56">
        <f>(1/4)*100</f>
        <v>25</v>
      </c>
      <c r="O537" t="s">
        <v>54</v>
      </c>
      <c r="P537" t="s">
        <v>1205</v>
      </c>
      <c r="Q537" t="s">
        <v>1206</v>
      </c>
      <c r="R537" s="2">
        <v>44418</v>
      </c>
      <c r="S537" s="2">
        <v>44387</v>
      </c>
      <c r="T537" t="s">
        <v>65</v>
      </c>
    </row>
    <row r="538" spans="1:20" x14ac:dyDescent="0.25">
      <c r="A538">
        <v>2021</v>
      </c>
      <c r="B538" s="2">
        <v>44348</v>
      </c>
      <c r="C538" s="2">
        <v>44377</v>
      </c>
      <c r="D538" t="s">
        <v>1788</v>
      </c>
      <c r="E538" t="s">
        <v>637</v>
      </c>
      <c r="F538" t="s">
        <v>129</v>
      </c>
      <c r="G538" t="s">
        <v>1789</v>
      </c>
      <c r="H538" t="s">
        <v>1790</v>
      </c>
      <c r="I538" t="s">
        <v>132</v>
      </c>
      <c r="J538" t="s">
        <v>97</v>
      </c>
      <c r="K538">
        <v>0</v>
      </c>
      <c r="L538">
        <v>100</v>
      </c>
      <c r="M538">
        <v>0</v>
      </c>
      <c r="N538" s="56">
        <f>(1/20)*100</f>
        <v>5</v>
      </c>
      <c r="O538" t="s">
        <v>54</v>
      </c>
      <c r="P538" t="s">
        <v>1205</v>
      </c>
      <c r="Q538" t="s">
        <v>1206</v>
      </c>
      <c r="R538" s="2">
        <v>44418</v>
      </c>
      <c r="S538" s="2">
        <v>44387</v>
      </c>
      <c r="T538" t="s">
        <v>65</v>
      </c>
    </row>
  </sheetData>
  <mergeCells count="7">
    <mergeCell ref="A6:T6"/>
    <mergeCell ref="A2:C2"/>
    <mergeCell ref="D2:F2"/>
    <mergeCell ref="G2:I2"/>
    <mergeCell ref="A3:C3"/>
    <mergeCell ref="D3:F3"/>
    <mergeCell ref="G3:I3"/>
  </mergeCells>
  <dataValidations count="1">
    <dataValidation type="list" allowBlank="1" showErrorMessage="1" sqref="O8:O538">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Usuario1</cp:lastModifiedBy>
  <dcterms:created xsi:type="dcterms:W3CDTF">2018-06-19T14:49:53Z</dcterms:created>
  <dcterms:modified xsi:type="dcterms:W3CDTF">2021-10-06T14:28:47Z</dcterms:modified>
</cp:coreProperties>
</file>