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19" i="1" l="1"/>
  <c r="O75" i="1" l="1"/>
  <c r="M75" i="1"/>
  <c r="M42" i="1" l="1"/>
  <c r="O41" i="1"/>
  <c r="M41" i="1"/>
  <c r="O48" i="1"/>
  <c r="M48" i="1"/>
  <c r="O35" i="1"/>
  <c r="M35" i="1"/>
  <c r="O34" i="1"/>
  <c r="O33" i="1"/>
  <c r="O32" i="1"/>
  <c r="O31" i="1"/>
  <c r="O30" i="1"/>
  <c r="M34" i="1"/>
  <c r="M74" i="1" l="1"/>
  <c r="O74" i="1"/>
  <c r="M76" i="1"/>
  <c r="O76" i="1"/>
  <c r="M77" i="1"/>
  <c r="O77" i="1"/>
  <c r="O36" i="1"/>
  <c r="M36" i="1"/>
  <c r="M38" i="1"/>
  <c r="O38" i="1"/>
  <c r="O73" i="1" l="1"/>
  <c r="M73" i="1"/>
  <c r="O72" i="1"/>
  <c r="M72" i="1"/>
  <c r="O71" i="1"/>
  <c r="M71" i="1"/>
  <c r="O70" i="1"/>
  <c r="M70" i="1"/>
  <c r="O69" i="1"/>
  <c r="M69" i="1"/>
  <c r="O68" i="1"/>
  <c r="M68" i="1"/>
  <c r="M67" i="1"/>
  <c r="O67" i="1"/>
  <c r="O66" i="1"/>
  <c r="M66" i="1"/>
  <c r="O65" i="1"/>
  <c r="M65" i="1"/>
  <c r="O64" i="1"/>
  <c r="M64" i="1"/>
  <c r="O63" i="1"/>
  <c r="M63" i="1"/>
  <c r="O62" i="1"/>
  <c r="M62" i="1"/>
  <c r="O61" i="1"/>
  <c r="M61" i="1"/>
  <c r="O60" i="1"/>
  <c r="M60" i="1"/>
  <c r="O59" i="1"/>
  <c r="M59" i="1"/>
  <c r="O58" i="1"/>
  <c r="M58" i="1"/>
  <c r="O57" i="1"/>
  <c r="M57" i="1"/>
  <c r="O56" i="1"/>
  <c r="M56" i="1"/>
  <c r="O55" i="1"/>
  <c r="M55" i="1"/>
  <c r="O54" i="1"/>
  <c r="M54" i="1"/>
  <c r="O53" i="1"/>
  <c r="M53" i="1"/>
  <c r="O52" i="1"/>
  <c r="M52" i="1"/>
  <c r="O51" i="1"/>
  <c r="M51" i="1"/>
  <c r="O50" i="1"/>
  <c r="M50" i="1"/>
  <c r="O49" i="1"/>
  <c r="M49" i="1"/>
  <c r="O47" i="1"/>
  <c r="M47" i="1"/>
  <c r="O46" i="1"/>
  <c r="M46" i="1"/>
  <c r="O44" i="1"/>
  <c r="M44" i="1"/>
  <c r="O43" i="1"/>
  <c r="M43" i="1"/>
  <c r="O40" i="1"/>
  <c r="M40" i="1"/>
  <c r="O39" i="1"/>
  <c r="M39" i="1"/>
  <c r="O37" i="1"/>
  <c r="M37" i="1"/>
  <c r="M33" i="1"/>
  <c r="M32" i="1"/>
  <c r="M31" i="1"/>
  <c r="M30" i="1"/>
  <c r="O29" i="1"/>
  <c r="M29" i="1"/>
  <c r="O28" i="1"/>
  <c r="M28" i="1"/>
  <c r="O27" i="1"/>
  <c r="M27" i="1"/>
  <c r="O26" i="1"/>
  <c r="M26" i="1"/>
  <c r="O25" i="1"/>
  <c r="M25" i="1"/>
  <c r="M24" i="1"/>
  <c r="O23" i="1"/>
  <c r="M23" i="1"/>
  <c r="O22" i="1"/>
  <c r="M22" i="1"/>
  <c r="O21" i="1"/>
  <c r="M21" i="1"/>
  <c r="O20" i="1"/>
  <c r="M20" i="1"/>
  <c r="M19" i="1"/>
  <c r="O18" i="1"/>
  <c r="M18" i="1"/>
  <c r="O16" i="1"/>
  <c r="O17" i="1"/>
  <c r="M17" i="1"/>
  <c r="M16" i="1"/>
  <c r="O15" i="1"/>
  <c r="M15" i="1"/>
  <c r="O14" i="1"/>
  <c r="M14" i="1"/>
  <c r="O10" i="1"/>
  <c r="O11" i="1"/>
  <c r="O12" i="1"/>
  <c r="O13" i="1"/>
  <c r="O9" i="1"/>
  <c r="M10" i="1"/>
  <c r="M11" i="1"/>
  <c r="M12" i="1"/>
  <c r="M13" i="1"/>
  <c r="M9" i="1"/>
  <c r="O8" i="1"/>
  <c r="M8" i="1"/>
  <c r="H61" i="1" l="1"/>
</calcChain>
</file>

<file path=xl/sharedStrings.xml><?xml version="1.0" encoding="utf-8"?>
<sst xmlns="http://schemas.openxmlformats.org/spreadsheetml/2006/main" count="1149" uniqueCount="431">
  <si>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</si>
  <si>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</si>
  <si>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</si>
  <si>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</si>
  <si>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</si>
  <si>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</si>
  <si>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</si>
  <si>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</si>
  <si>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</si>
  <si>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</si>
  <si>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</si>
  <si>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</si>
  <si>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</si>
  <si>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</si>
  <si>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</si>
  <si>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</si>
  <si>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</si>
  <si>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</si>
  <si>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</si>
  <si>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</si>
  <si>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</si>
  <si>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</si>
  <si>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</si>
  <si>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</si>
  <si>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</si>
  <si>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</si>
  <si>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</si>
  <si>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</si>
  <si>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</si>
  <si>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</si>
  <si>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</si>
  <si>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</si>
  <si>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</si>
  <si>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</si>
  <si>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</si>
  <si>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</si>
  <si>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</si>
  <si>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</si>
  <si>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</si>
  <si>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</si>
  <si>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</si>
  <si>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</si>
  <si>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</si>
  <si>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</si>
  <si>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</si>
  <si>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</si>
  <si>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</si>
  <si>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</si>
  <si>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</si>
  <si>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</si>
  <si>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</si>
  <si>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</si>
  <si>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</si>
  <si>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</si>
  <si>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</si>
  <si>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</si>
  <si>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</si>
  <si>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</si>
  <si>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</si>
  <si>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</si>
  <si>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</si>
  <si>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</si>
  <si>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</si>
  <si>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</si>
  <si>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</si>
  <si>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</si>
  <si>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</si>
  <si>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</si>
  <si>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</si>
  <si>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</si>
  <si>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</si>
  <si>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</si>
  <si>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</si>
  <si>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</si>
  <si>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</si>
  <si>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</si>
  <si>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</si>
  <si>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</si>
  <si>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</si>
  <si>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</si>
  <si>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</si>
  <si>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</si>
  <si>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</si>
  <si>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</si>
  <si>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</si>
  <si>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</si>
  <si>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</si>
  <si>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</si>
  <si>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</si>
  <si>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</si>
  <si>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</si>
  <si>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</si>
  <si>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</si>
  <si>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</si>
  <si>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</si>
  <si>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</si>
  <si>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</si>
  <si>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</si>
  <si>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</si>
  <si>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</si>
  <si>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</si>
  <si>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</si>
  <si>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</si>
  <si>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</si>
  <si>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</si>
  <si>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</si>
  <si>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</si>
  <si>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</si>
  <si>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</si>
  <si>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</si>
  <si>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</si>
  <si>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</si>
  <si>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</si>
  <si>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</si>
  <si>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</si>
  <si>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</si>
  <si>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</si>
  <si>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</si>
  <si>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</si>
  <si>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</si>
  <si>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</si>
  <si>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</si>
  <si>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</si>
  <si>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</si>
  <si>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</si>
  <si>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</si>
  <si>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</si>
  <si>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</si>
  <si>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</si>
  <si>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</si>
  <si>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</si>
  <si>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</si>
  <si>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</si>
  <si>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</si>
  <si>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</si>
  <si>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</si>
  <si>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</si>
  <si>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</si>
  <si>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</si>
  <si>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</si>
  <si>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</si>
  <si>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</si>
  <si>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</si>
  <si>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</si>
  <si>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</si>
  <si>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</si>
  <si>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</si>
  <si>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</si>
  <si>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</si>
  <si>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</si>
  <si>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</si>
  <si>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</si>
  <si>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</si>
  <si>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</si>
  <si>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</si>
  <si>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</si>
  <si>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</si>
  <si>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</si>
  <si>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</si>
  <si>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</si>
  <si>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</si>
  <si>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</si>
  <si>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</si>
  <si>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</si>
  <si>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</si>
  <si>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</si>
  <si>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</si>
  <si>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</si>
  <si>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</si>
  <si>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</si>
  <si>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</si>
  <si>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</si>
  <si>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</si>
  <si>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</si>
  <si>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</si>
  <si>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</si>
  <si>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</si>
  <si>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</si>
  <si>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</si>
  <si>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</si>
  <si>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</si>
  <si>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</si>
  <si>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</si>
  <si>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</si>
  <si>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</si>
  <si>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</si>
  <si>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</si>
  <si>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</si>
  <si>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</si>
  <si>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</si>
  <si>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</si>
  <si>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</si>
  <si>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</si>
  <si>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</si>
  <si>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</si>
  <si>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</si>
  <si>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</si>
  <si>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</si>
  <si>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</si>
  <si>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</si>
  <si>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</si>
  <si>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</si>
  <si>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</si>
  <si>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</si>
  <si>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</si>
  <si>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</si>
  <si>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</si>
  <si>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</si>
  <si>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</si>
  <si>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</si>
  <si>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</si>
  <si>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</si>
  <si>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</si>
  <si>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</si>
  <si>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</si>
  <si>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PRESIDENCIA MUNICIPAL</t>
  </si>
  <si>
    <t>PESOS</t>
  </si>
  <si>
    <t>TESORERÍA</t>
  </si>
  <si>
    <t>REGIDOR</t>
  </si>
  <si>
    <t>AUXILIAR DE SERVICIOS MUNICIPALES</t>
  </si>
  <si>
    <t>SECRETARÍA</t>
  </si>
  <si>
    <t>Flores</t>
  </si>
  <si>
    <t>Vega</t>
  </si>
  <si>
    <t>Garcia</t>
  </si>
  <si>
    <t>Barrientos</t>
  </si>
  <si>
    <t>Rojas</t>
  </si>
  <si>
    <t>Rendon</t>
  </si>
  <si>
    <t>Jimenez</t>
  </si>
  <si>
    <t>Sanchez</t>
  </si>
  <si>
    <t>Loredo</t>
  </si>
  <si>
    <t>Botello</t>
  </si>
  <si>
    <t>Castillo</t>
  </si>
  <si>
    <t>Ramos</t>
  </si>
  <si>
    <t>Barboza</t>
  </si>
  <si>
    <t>Dueñez</t>
  </si>
  <si>
    <t>Morales</t>
  </si>
  <si>
    <t>Cordova</t>
  </si>
  <si>
    <t>Lopez</t>
  </si>
  <si>
    <t>Rodriguez</t>
  </si>
  <si>
    <t>Gomez</t>
  </si>
  <si>
    <t>Olvera</t>
  </si>
  <si>
    <t>Vazquez</t>
  </si>
  <si>
    <t>Ponce</t>
  </si>
  <si>
    <t>Fernandez</t>
  </si>
  <si>
    <t>Servin</t>
  </si>
  <si>
    <t>Eloy</t>
  </si>
  <si>
    <t>Ernestina</t>
  </si>
  <si>
    <t>Javier</t>
  </si>
  <si>
    <t>Esteban</t>
  </si>
  <si>
    <t>Augurio</t>
  </si>
  <si>
    <t>Santiago</t>
  </si>
  <si>
    <t>Pablo</t>
  </si>
  <si>
    <t>Jose Valentín</t>
  </si>
  <si>
    <t>Rosa Carolina</t>
  </si>
  <si>
    <t>Jose Leonel</t>
  </si>
  <si>
    <t>Jose Santiago</t>
  </si>
  <si>
    <t>Alondra Jazmín</t>
  </si>
  <si>
    <t>Carla Daniela</t>
  </si>
  <si>
    <t>J. Pablo</t>
  </si>
  <si>
    <t>Alejo</t>
  </si>
  <si>
    <t>Iris Yael</t>
  </si>
  <si>
    <t>Hernández</t>
  </si>
  <si>
    <t>Estrada</t>
  </si>
  <si>
    <t>Calixto</t>
  </si>
  <si>
    <t>Tello</t>
  </si>
  <si>
    <t>Ramírez</t>
  </si>
  <si>
    <t>Montalvo</t>
  </si>
  <si>
    <t>Mancilla</t>
  </si>
  <si>
    <t>Mendoza</t>
  </si>
  <si>
    <t>Jiménez</t>
  </si>
  <si>
    <t>Andrade</t>
  </si>
  <si>
    <t>Crisógono</t>
  </si>
  <si>
    <t xml:space="preserve">Marcela </t>
  </si>
  <si>
    <t>José Gregorio</t>
  </si>
  <si>
    <t>Sergio</t>
  </si>
  <si>
    <t>Alfredo</t>
  </si>
  <si>
    <t>Cindy</t>
  </si>
  <si>
    <t>SECRETARIO DEL AYUNTAMIENTO</t>
  </si>
  <si>
    <t>DIRECTOR DE ALCOHOLES</t>
  </si>
  <si>
    <t>INTENDENTE</t>
  </si>
  <si>
    <t>DIRECTOR DE CULTURA</t>
  </si>
  <si>
    <t>DIRECTOR DE SERVICIOS MUNICIPALES</t>
  </si>
  <si>
    <t>ASESOR JURÍDICO</t>
  </si>
  <si>
    <t>ENCARGADA CCA</t>
  </si>
  <si>
    <t>ENCARGADO CCA</t>
  </si>
  <si>
    <t>DIRECTOR DE PROTECCIÓN CIVIL</t>
  </si>
  <si>
    <t>AUXILIAR DE INGRESOS</t>
  </si>
  <si>
    <t>DIRECTOR DE DEPORTES</t>
  </si>
  <si>
    <t>SECRETARIO TÉCNICO</t>
  </si>
  <si>
    <t>ENCARGADO DE JUNTA DE RECLUTAMIENTO</t>
  </si>
  <si>
    <t>CONTRALOR INTERNO</t>
  </si>
  <si>
    <t>CONTRALORÍA</t>
  </si>
  <si>
    <t>Ma. Guadalupe</t>
  </si>
  <si>
    <t>Yara Teresa</t>
  </si>
  <si>
    <t>Zayra Guadalupe</t>
  </si>
  <si>
    <t>Lugo</t>
  </si>
  <si>
    <t>Montealvo</t>
  </si>
  <si>
    <t>Hernandez</t>
  </si>
  <si>
    <t>Fajardo</t>
  </si>
  <si>
    <t>AUXILIAR CONTABLE</t>
  </si>
  <si>
    <t>TESORERO MUNICIPAL</t>
  </si>
  <si>
    <t>Estela</t>
  </si>
  <si>
    <t>Diaz</t>
  </si>
  <si>
    <t>Pereyra</t>
  </si>
  <si>
    <t>Othon Alejandro</t>
  </si>
  <si>
    <t>DESARROLLO SOCIAL</t>
  </si>
  <si>
    <t>CONTADOR</t>
  </si>
  <si>
    <t>COORDINADOR DE DESARROLLO SOCCIAL</t>
  </si>
  <si>
    <t>SECRETARIA</t>
  </si>
  <si>
    <t>SUPERVISOR DE OBRA</t>
  </si>
  <si>
    <t>DESARROLLO AGROPECUARIO</t>
  </si>
  <si>
    <t>DIRECTOR DE DESARROLLO AGROPECUARIO</t>
  </si>
  <si>
    <t>Pascual</t>
  </si>
  <si>
    <t>Padrón</t>
  </si>
  <si>
    <t>Reyes</t>
  </si>
  <si>
    <t>Ereida</t>
  </si>
  <si>
    <t>Napoleon</t>
  </si>
  <si>
    <t>Isaura</t>
  </si>
  <si>
    <t>Melissa</t>
  </si>
  <si>
    <t>Marisela</t>
  </si>
  <si>
    <t>Nidia</t>
  </si>
  <si>
    <t>Vanessa</t>
  </si>
  <si>
    <t>Perez</t>
  </si>
  <si>
    <t>Silva</t>
  </si>
  <si>
    <t>Ramirez</t>
  </si>
  <si>
    <t>Bolaños</t>
  </si>
  <si>
    <t>Rocha</t>
  </si>
  <si>
    <t>Carrera</t>
  </si>
  <si>
    <t>Arvizu</t>
  </si>
  <si>
    <t>Emma Lizbeth</t>
  </si>
  <si>
    <t>Maria Magdalena</t>
  </si>
  <si>
    <t>CHOFER DE DIF</t>
  </si>
  <si>
    <t>ENCARGADA DE ALMACÉN</t>
  </si>
  <si>
    <t>TRABAJADORA SOCIAL</t>
  </si>
  <si>
    <t>DIRECTORA DE DIF</t>
  </si>
  <si>
    <t>COORDINADORA</t>
  </si>
  <si>
    <t>ENCARGADA INAPAM</t>
  </si>
  <si>
    <t>ENLACE PROSPERA</t>
  </si>
  <si>
    <t>ENLACE INAPAM</t>
  </si>
  <si>
    <t>ENCARGADA DE DISCAPACIDAD</t>
  </si>
  <si>
    <t>SMDIF</t>
  </si>
  <si>
    <t>UNIDAD DE INFORMACIÓN</t>
  </si>
  <si>
    <t>DIRECTOR DE TRANSPARENCIA</t>
  </si>
  <si>
    <t>Joel</t>
  </si>
  <si>
    <t>Rendón</t>
  </si>
  <si>
    <t>Veronica</t>
  </si>
  <si>
    <t>Aranda</t>
  </si>
  <si>
    <t>Anguiano</t>
  </si>
  <si>
    <t>Puente</t>
  </si>
  <si>
    <t>REGISTRO CIVIL</t>
  </si>
  <si>
    <t>OFICIAL DE REGISTRO CIVIL</t>
  </si>
  <si>
    <t>Medrano</t>
  </si>
  <si>
    <t>Alvarez</t>
  </si>
  <si>
    <t>Naranjo</t>
  </si>
  <si>
    <t>Maldonado</t>
  </si>
  <si>
    <t>Aida Mariela</t>
  </si>
  <si>
    <t>UBR</t>
  </si>
  <si>
    <t>TERAPEUTA</t>
  </si>
  <si>
    <t>MÉDICO</t>
  </si>
  <si>
    <t>DIRECTOR DE UBR</t>
  </si>
  <si>
    <t>Aurelio</t>
  </si>
  <si>
    <t>Ibarra</t>
  </si>
  <si>
    <t>Govea</t>
  </si>
  <si>
    <t>Espinoza</t>
  </si>
  <si>
    <t>PENSIONADOS</t>
  </si>
  <si>
    <t>PENSIONADO</t>
  </si>
  <si>
    <t>ARCHIVO</t>
  </si>
  <si>
    <t>ENCARGADA DE ARCHIVO</t>
  </si>
  <si>
    <t>DSPM</t>
  </si>
  <si>
    <t>POLICÍA MUNICIPAL</t>
  </si>
  <si>
    <t>Otilio Daniel</t>
  </si>
  <si>
    <t>González</t>
  </si>
  <si>
    <t>AUXILIAR DE CONTRALORÍA</t>
  </si>
  <si>
    <t>AUXILIAR DE DESARROLLO SOCIAL</t>
  </si>
  <si>
    <t>Aidee</t>
  </si>
  <si>
    <t>Castro</t>
  </si>
  <si>
    <t>Gilberto</t>
  </si>
  <si>
    <t>Citlali</t>
  </si>
  <si>
    <t>Vázquez</t>
  </si>
  <si>
    <t>Cinthia Anahí</t>
  </si>
  <si>
    <t xml:space="preserve">Pérez </t>
  </si>
  <si>
    <t>Pedro</t>
  </si>
  <si>
    <t>Martínez</t>
  </si>
  <si>
    <t>David</t>
  </si>
  <si>
    <t xml:space="preserve">Rendón </t>
  </si>
  <si>
    <t>María Graciela</t>
  </si>
  <si>
    <t>Zavala</t>
  </si>
  <si>
    <t>Ma Amadeo</t>
  </si>
  <si>
    <t>Rogelio</t>
  </si>
  <si>
    <t>Sánchez</t>
  </si>
  <si>
    <t>Medina</t>
  </si>
  <si>
    <t>Nicolás</t>
  </si>
  <si>
    <t xml:space="preserve">Medina </t>
  </si>
  <si>
    <t>Montero</t>
  </si>
  <si>
    <t>DIETAS</t>
  </si>
  <si>
    <t>Eva</t>
  </si>
  <si>
    <t>Netro</t>
  </si>
  <si>
    <t>Montes</t>
  </si>
  <si>
    <t>sin nota</t>
  </si>
  <si>
    <t>Rico</t>
  </si>
  <si>
    <t>Silvia Verónica</t>
  </si>
  <si>
    <t>Nora Nelda</t>
  </si>
  <si>
    <t xml:space="preserve">González </t>
  </si>
  <si>
    <t>PRESIDENCIA</t>
  </si>
  <si>
    <t>SECRETARIA PARTICULAR</t>
  </si>
  <si>
    <t>Elizabeth</t>
  </si>
  <si>
    <t>Arely</t>
  </si>
  <si>
    <t>Jahir Hassim</t>
  </si>
  <si>
    <t>Jonathan Azael</t>
  </si>
  <si>
    <t>Vizcalla</t>
  </si>
  <si>
    <t xml:space="preserve">Castillo </t>
  </si>
  <si>
    <t>J.Moises</t>
  </si>
  <si>
    <t>CAPTURISTA DE DESARROLLO SOCIAL</t>
  </si>
  <si>
    <t>J. Pilar</t>
  </si>
  <si>
    <t>Maya</t>
  </si>
  <si>
    <t>Miguel Ángel</t>
  </si>
  <si>
    <t>Bueno</t>
  </si>
  <si>
    <t>Coronado</t>
  </si>
  <si>
    <t>Robles</t>
  </si>
  <si>
    <t>Rosario</t>
  </si>
  <si>
    <t>Francisco Javier</t>
  </si>
  <si>
    <t xml:space="preserve">Morales </t>
  </si>
  <si>
    <t>Ventura</t>
  </si>
  <si>
    <t>María Guadalupe</t>
  </si>
  <si>
    <t>Grimaldo</t>
  </si>
  <si>
    <t>DIRECTOR DE SEGURIDAD PÚBLICA</t>
  </si>
  <si>
    <t>José Alberto</t>
  </si>
  <si>
    <t>Galván</t>
  </si>
  <si>
    <t xml:space="preserve">jose luis </t>
  </si>
  <si>
    <t xml:space="preserve">flores 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</si>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</sst>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3"/>
  <sheetViews>
    <sheetView tabSelected="1" topLeftCell="A2" zoomScale="73" zoomScaleNormal="73" workbookViewId="0">
      <selection activeCell="B75" sqref="B74:B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9.42578125" customWidth="1"/>
    <col min="8" max="8" width="22.85546875" customWidth="1"/>
    <col min="9" max="9" width="24" customWidth="1"/>
    <col min="10" max="10" width="17.5703125" customWidth="1"/>
    <col min="11" max="11" width="20" customWidth="1"/>
    <col min="12" max="12" width="14" bestFit="1" customWidth="1"/>
    <col min="13" max="13" width="19.28515625" customWidth="1"/>
    <col min="14" max="14" width="6.7109375" customWidth="1"/>
    <col min="15" max="15" width="26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44166</v>
      </c>
      <c r="C8" s="4">
        <v>44196</v>
      </c>
      <c r="D8" t="s">
        <v>83</v>
      </c>
      <c r="F8" t="s">
        <v>394</v>
      </c>
      <c r="G8" t="s">
        <v>214</v>
      </c>
      <c r="H8" t="s">
        <v>215</v>
      </c>
      <c r="I8" t="s">
        <v>259</v>
      </c>
      <c r="J8" t="s">
        <v>240</v>
      </c>
      <c r="K8" t="s">
        <v>240</v>
      </c>
      <c r="L8" t="s">
        <v>94</v>
      </c>
      <c r="M8" s="5">
        <f>25369.2*2</f>
        <v>50738.400000000001</v>
      </c>
      <c r="N8" t="s">
        <v>216</v>
      </c>
      <c r="O8" s="5">
        <f>19875.6*2</f>
        <v>39751.199999999997</v>
      </c>
      <c r="P8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217</v>
      </c>
      <c r="AE8" s="4">
        <v>44232</v>
      </c>
      <c r="AF8" s="4">
        <v>44201</v>
      </c>
      <c r="AG8" t="s">
        <v>398</v>
      </c>
    </row>
    <row r="9" spans="1:33" x14ac:dyDescent="0.25">
      <c r="A9" s="12">
        <v>2020</v>
      </c>
      <c r="B9" s="4">
        <v>44166</v>
      </c>
      <c r="C9" s="4">
        <v>44196</v>
      </c>
      <c r="D9" t="s">
        <v>83</v>
      </c>
      <c r="F9" s="8" t="s">
        <v>394</v>
      </c>
      <c r="G9" t="s">
        <v>218</v>
      </c>
      <c r="H9" t="s">
        <v>215</v>
      </c>
      <c r="I9" t="s">
        <v>260</v>
      </c>
      <c r="J9" t="s">
        <v>261</v>
      </c>
      <c r="K9" t="s">
        <v>262</v>
      </c>
      <c r="L9" t="s">
        <v>93</v>
      </c>
      <c r="M9" s="5">
        <f>4202.55*2</f>
        <v>8405.1</v>
      </c>
      <c r="N9" t="s">
        <v>216</v>
      </c>
      <c r="O9" s="5">
        <f>3866.6*2</f>
        <v>7733.2</v>
      </c>
      <c r="P9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217</v>
      </c>
      <c r="AE9" s="4">
        <v>44232</v>
      </c>
      <c r="AF9" s="4">
        <v>44201</v>
      </c>
      <c r="AG9" s="8" t="s">
        <v>398</v>
      </c>
    </row>
    <row r="10" spans="1:33" x14ac:dyDescent="0.25">
      <c r="A10" s="12">
        <v>2020</v>
      </c>
      <c r="B10" s="4">
        <v>44166</v>
      </c>
      <c r="C10" s="4">
        <v>44196</v>
      </c>
      <c r="D10" t="s">
        <v>83</v>
      </c>
      <c r="F10" s="8" t="s">
        <v>394</v>
      </c>
      <c r="G10" t="s">
        <v>218</v>
      </c>
      <c r="H10" t="s">
        <v>215</v>
      </c>
      <c r="I10" t="s">
        <v>271</v>
      </c>
      <c r="J10" t="s">
        <v>263</v>
      </c>
      <c r="K10" t="s">
        <v>264</v>
      </c>
      <c r="L10" t="s">
        <v>94</v>
      </c>
      <c r="M10" s="5">
        <f t="shared" ref="M10:M15" si="0">4202.55*2</f>
        <v>8405.1</v>
      </c>
      <c r="N10" t="s">
        <v>216</v>
      </c>
      <c r="O10" s="5">
        <f t="shared" ref="O10:O15" si="1">3866.6*2</f>
        <v>7733.2</v>
      </c>
      <c r="P10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217</v>
      </c>
      <c r="AE10" s="4">
        <v>44232</v>
      </c>
      <c r="AF10" s="4">
        <v>44201</v>
      </c>
      <c r="AG10" s="8" t="s">
        <v>398</v>
      </c>
    </row>
    <row r="11" spans="1:33" x14ac:dyDescent="0.25">
      <c r="A11" s="12">
        <v>2020</v>
      </c>
      <c r="B11" s="4">
        <v>44166</v>
      </c>
      <c r="C11" s="4">
        <v>44196</v>
      </c>
      <c r="D11" t="s">
        <v>83</v>
      </c>
      <c r="F11" s="8" t="s">
        <v>394</v>
      </c>
      <c r="G11" t="s">
        <v>218</v>
      </c>
      <c r="H11" t="s">
        <v>215</v>
      </c>
      <c r="I11" t="s">
        <v>272</v>
      </c>
      <c r="J11" t="s">
        <v>265</v>
      </c>
      <c r="K11" t="s">
        <v>266</v>
      </c>
      <c r="L11" t="s">
        <v>93</v>
      </c>
      <c r="M11" s="5">
        <f t="shared" si="0"/>
        <v>8405.1</v>
      </c>
      <c r="N11" t="s">
        <v>216</v>
      </c>
      <c r="O11" s="5">
        <f t="shared" si="1"/>
        <v>7733.2</v>
      </c>
      <c r="P11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217</v>
      </c>
      <c r="AE11" s="4">
        <v>44232</v>
      </c>
      <c r="AF11" s="4">
        <v>44201</v>
      </c>
      <c r="AG11" s="8" t="s">
        <v>398</v>
      </c>
    </row>
    <row r="12" spans="1:33" x14ac:dyDescent="0.25">
      <c r="A12" s="12">
        <v>2020</v>
      </c>
      <c r="B12" s="4">
        <v>44166</v>
      </c>
      <c r="C12" s="4">
        <v>44196</v>
      </c>
      <c r="D12" t="s">
        <v>83</v>
      </c>
      <c r="F12" s="8" t="s">
        <v>394</v>
      </c>
      <c r="G12" t="s">
        <v>218</v>
      </c>
      <c r="H12" t="s">
        <v>215</v>
      </c>
      <c r="I12" t="s">
        <v>273</v>
      </c>
      <c r="J12" t="s">
        <v>270</v>
      </c>
      <c r="K12" t="s">
        <v>267</v>
      </c>
      <c r="L12" t="s">
        <v>94</v>
      </c>
      <c r="M12" s="5">
        <f t="shared" si="0"/>
        <v>8405.1</v>
      </c>
      <c r="N12" t="s">
        <v>216</v>
      </c>
      <c r="O12" s="5">
        <f t="shared" si="1"/>
        <v>7733.2</v>
      </c>
      <c r="P12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217</v>
      </c>
      <c r="AE12" s="4">
        <v>44232</v>
      </c>
      <c r="AF12" s="4">
        <v>44201</v>
      </c>
      <c r="AG12" s="8" t="s">
        <v>398</v>
      </c>
    </row>
    <row r="13" spans="1:33" x14ac:dyDescent="0.25">
      <c r="A13" s="12">
        <v>2020</v>
      </c>
      <c r="B13" s="4">
        <v>44166</v>
      </c>
      <c r="C13" s="4">
        <v>44196</v>
      </c>
      <c r="D13" t="s">
        <v>83</v>
      </c>
      <c r="F13" s="8" t="s">
        <v>394</v>
      </c>
      <c r="G13" t="s">
        <v>218</v>
      </c>
      <c r="H13" t="s">
        <v>215</v>
      </c>
      <c r="I13" t="s">
        <v>274</v>
      </c>
      <c r="J13" t="s">
        <v>265</v>
      </c>
      <c r="K13" t="s">
        <v>264</v>
      </c>
      <c r="L13" t="s">
        <v>94</v>
      </c>
      <c r="M13" s="5">
        <f t="shared" si="0"/>
        <v>8405.1</v>
      </c>
      <c r="N13" t="s">
        <v>216</v>
      </c>
      <c r="O13" s="5">
        <f t="shared" si="1"/>
        <v>7733.2</v>
      </c>
      <c r="P13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217</v>
      </c>
      <c r="AE13" s="4">
        <v>44232</v>
      </c>
      <c r="AF13" s="4">
        <v>44201</v>
      </c>
      <c r="AG13" s="8" t="s">
        <v>398</v>
      </c>
    </row>
    <row r="14" spans="1:33" x14ac:dyDescent="0.25">
      <c r="A14" s="12">
        <v>2020</v>
      </c>
      <c r="B14" s="4">
        <v>44166</v>
      </c>
      <c r="C14" s="4">
        <v>44196</v>
      </c>
      <c r="D14" t="s">
        <v>83</v>
      </c>
      <c r="F14" s="8" t="s">
        <v>394</v>
      </c>
      <c r="G14" t="s">
        <v>218</v>
      </c>
      <c r="H14" t="s">
        <v>215</v>
      </c>
      <c r="I14" t="s">
        <v>275</v>
      </c>
      <c r="J14" t="s">
        <v>261</v>
      </c>
      <c r="K14" t="s">
        <v>240</v>
      </c>
      <c r="L14" t="s">
        <v>94</v>
      </c>
      <c r="M14" s="5">
        <f>6397.5*2</f>
        <v>12795</v>
      </c>
      <c r="N14" t="s">
        <v>216</v>
      </c>
      <c r="O14" s="5">
        <f>5669.2*2</f>
        <v>11338.4</v>
      </c>
      <c r="P14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217</v>
      </c>
      <c r="AE14" s="4">
        <v>44232</v>
      </c>
      <c r="AF14" s="4">
        <v>44201</v>
      </c>
      <c r="AG14" s="8" t="s">
        <v>398</v>
      </c>
    </row>
    <row r="15" spans="1:33" x14ac:dyDescent="0.25">
      <c r="A15" s="12">
        <v>2020</v>
      </c>
      <c r="B15" s="4">
        <v>44166</v>
      </c>
      <c r="C15" s="4">
        <v>44196</v>
      </c>
      <c r="D15" t="s">
        <v>83</v>
      </c>
      <c r="F15" s="8" t="s">
        <v>394</v>
      </c>
      <c r="G15" t="s">
        <v>218</v>
      </c>
      <c r="H15" t="s">
        <v>215</v>
      </c>
      <c r="I15" t="s">
        <v>276</v>
      </c>
      <c r="J15" t="s">
        <v>269</v>
      </c>
      <c r="K15" t="s">
        <v>268</v>
      </c>
      <c r="L15" t="s">
        <v>93</v>
      </c>
      <c r="M15" s="5">
        <f t="shared" si="0"/>
        <v>8405.1</v>
      </c>
      <c r="N15" t="s">
        <v>216</v>
      </c>
      <c r="O15" s="5">
        <f t="shared" si="1"/>
        <v>7733.2</v>
      </c>
      <c r="P15" t="s">
        <v>216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217</v>
      </c>
      <c r="AE15" s="4">
        <v>44232</v>
      </c>
      <c r="AF15" s="4">
        <v>44201</v>
      </c>
      <c r="AG15" s="8" t="s">
        <v>398</v>
      </c>
    </row>
    <row r="16" spans="1:33" x14ac:dyDescent="0.25">
      <c r="A16" s="12">
        <v>2020</v>
      </c>
      <c r="B16" s="4">
        <v>44166</v>
      </c>
      <c r="C16" s="4">
        <v>44196</v>
      </c>
      <c r="D16" t="s">
        <v>83</v>
      </c>
      <c r="E16">
        <v>1</v>
      </c>
      <c r="F16" t="s">
        <v>220</v>
      </c>
      <c r="G16" t="s">
        <v>219</v>
      </c>
      <c r="H16" t="s">
        <v>220</v>
      </c>
      <c r="I16" t="s">
        <v>252</v>
      </c>
      <c r="J16" t="s">
        <v>221</v>
      </c>
      <c r="K16" t="s">
        <v>234</v>
      </c>
      <c r="L16" t="s">
        <v>94</v>
      </c>
      <c r="M16" s="5">
        <f>1920*2</f>
        <v>3840</v>
      </c>
      <c r="N16" t="s">
        <v>216</v>
      </c>
      <c r="O16" s="5">
        <f>1998.6*2</f>
        <v>3997.2</v>
      </c>
      <c r="P16" t="s">
        <v>216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217</v>
      </c>
      <c r="AE16" s="4">
        <v>44232</v>
      </c>
      <c r="AF16" s="4">
        <v>44201</v>
      </c>
      <c r="AG16" s="8" t="s">
        <v>398</v>
      </c>
    </row>
    <row r="17" spans="1:33" x14ac:dyDescent="0.25">
      <c r="A17" s="12">
        <v>2020</v>
      </c>
      <c r="B17" s="4">
        <v>44166</v>
      </c>
      <c r="C17" s="4">
        <v>44196</v>
      </c>
      <c r="D17" t="s">
        <v>83</v>
      </c>
      <c r="E17">
        <v>1</v>
      </c>
      <c r="F17" t="s">
        <v>220</v>
      </c>
      <c r="G17" t="s">
        <v>219</v>
      </c>
      <c r="H17" t="s">
        <v>220</v>
      </c>
      <c r="I17" t="s">
        <v>245</v>
      </c>
      <c r="J17" t="s">
        <v>222</v>
      </c>
      <c r="K17" t="s">
        <v>235</v>
      </c>
      <c r="L17" t="s">
        <v>94</v>
      </c>
      <c r="M17" s="5">
        <f>1920*2</f>
        <v>3840</v>
      </c>
      <c r="N17" t="s">
        <v>216</v>
      </c>
      <c r="O17" s="5">
        <f>1998.6*2</f>
        <v>3997.2</v>
      </c>
      <c r="P17" t="s">
        <v>216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217</v>
      </c>
      <c r="AE17" s="4">
        <v>44232</v>
      </c>
      <c r="AF17" s="4">
        <v>44201</v>
      </c>
      <c r="AG17" s="8" t="s">
        <v>398</v>
      </c>
    </row>
    <row r="18" spans="1:33" x14ac:dyDescent="0.25">
      <c r="A18" s="12">
        <v>2020</v>
      </c>
      <c r="B18" s="4">
        <v>44166</v>
      </c>
      <c r="C18" s="4">
        <v>44196</v>
      </c>
      <c r="D18" t="s">
        <v>83</v>
      </c>
      <c r="E18">
        <v>1</v>
      </c>
      <c r="F18" t="s">
        <v>220</v>
      </c>
      <c r="G18" t="s">
        <v>277</v>
      </c>
      <c r="H18" t="s">
        <v>220</v>
      </c>
      <c r="I18" t="s">
        <v>428</v>
      </c>
      <c r="J18" t="s">
        <v>429</v>
      </c>
      <c r="K18" t="s">
        <v>430</v>
      </c>
      <c r="L18" t="s">
        <v>94</v>
      </c>
      <c r="M18" s="5">
        <f>7051.35*2</f>
        <v>14102.7</v>
      </c>
      <c r="N18" t="s">
        <v>216</v>
      </c>
      <c r="O18" s="5">
        <f>6183.4*2</f>
        <v>12366.8</v>
      </c>
      <c r="P18" t="s">
        <v>216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217</v>
      </c>
      <c r="AE18" s="4">
        <v>44232</v>
      </c>
      <c r="AF18" s="4">
        <v>44201</v>
      </c>
      <c r="AG18" s="8" t="s">
        <v>398</v>
      </c>
    </row>
    <row r="19" spans="1:33" s="8" customFormat="1" x14ac:dyDescent="0.25">
      <c r="A19" s="12">
        <v>2020</v>
      </c>
      <c r="B19" s="4">
        <v>44166</v>
      </c>
      <c r="C19" s="4">
        <v>44196</v>
      </c>
      <c r="D19" s="8" t="s">
        <v>83</v>
      </c>
      <c r="E19" s="8">
        <v>2</v>
      </c>
      <c r="F19" s="8" t="s">
        <v>220</v>
      </c>
      <c r="G19" s="8" t="s">
        <v>288</v>
      </c>
      <c r="H19" s="8" t="s">
        <v>220</v>
      </c>
      <c r="I19" s="8" t="s">
        <v>395</v>
      </c>
      <c r="J19" s="8" t="s">
        <v>396</v>
      </c>
      <c r="K19" s="8" t="s">
        <v>397</v>
      </c>
      <c r="L19" s="8" t="s">
        <v>93</v>
      </c>
      <c r="M19" s="5">
        <f>7051.35*2</f>
        <v>14102.7</v>
      </c>
      <c r="N19" s="8" t="s">
        <v>216</v>
      </c>
      <c r="O19" s="5">
        <f>6183.4*2</f>
        <v>12366.8</v>
      </c>
      <c r="P19" s="8" t="s">
        <v>216</v>
      </c>
      <c r="Q19" s="8">
        <v>1</v>
      </c>
      <c r="R19" s="8">
        <v>1</v>
      </c>
      <c r="S19" s="8">
        <v>1</v>
      </c>
      <c r="T19" s="8">
        <v>1</v>
      </c>
      <c r="U19" s="8">
        <v>1</v>
      </c>
      <c r="V19" s="8">
        <v>1</v>
      </c>
      <c r="W19" s="8">
        <v>1</v>
      </c>
      <c r="X19" s="8">
        <v>1</v>
      </c>
      <c r="Y19" s="8">
        <v>1</v>
      </c>
      <c r="Z19" s="8">
        <v>1</v>
      </c>
      <c r="AA19" s="8">
        <v>1</v>
      </c>
      <c r="AB19" s="8">
        <v>1</v>
      </c>
      <c r="AC19" s="8">
        <v>1</v>
      </c>
      <c r="AD19" s="8" t="s">
        <v>217</v>
      </c>
      <c r="AE19" s="4">
        <v>44232</v>
      </c>
      <c r="AF19" s="4">
        <v>44201</v>
      </c>
      <c r="AG19" s="8" t="s">
        <v>398</v>
      </c>
    </row>
    <row r="20" spans="1:33" x14ac:dyDescent="0.25">
      <c r="A20" s="12">
        <v>2020</v>
      </c>
      <c r="B20" s="4">
        <v>44166</v>
      </c>
      <c r="C20" s="4">
        <v>44196</v>
      </c>
      <c r="D20" t="s">
        <v>83</v>
      </c>
      <c r="E20">
        <v>3</v>
      </c>
      <c r="F20" t="s">
        <v>220</v>
      </c>
      <c r="G20" t="s">
        <v>279</v>
      </c>
      <c r="H20" t="s">
        <v>220</v>
      </c>
      <c r="I20" t="s">
        <v>246</v>
      </c>
      <c r="J20" t="s">
        <v>224</v>
      </c>
      <c r="K20" t="s">
        <v>236</v>
      </c>
      <c r="L20" t="s">
        <v>93</v>
      </c>
      <c r="M20" s="5">
        <f>1920*2</f>
        <v>3840</v>
      </c>
      <c r="N20" t="s">
        <v>216</v>
      </c>
      <c r="O20" s="5">
        <f>1998.6*2</f>
        <v>3997.2</v>
      </c>
      <c r="P20" t="s">
        <v>216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217</v>
      </c>
      <c r="AE20" s="4">
        <v>44232</v>
      </c>
      <c r="AF20" s="4">
        <v>44201</v>
      </c>
      <c r="AG20" s="8" t="s">
        <v>398</v>
      </c>
    </row>
    <row r="21" spans="1:33" x14ac:dyDescent="0.25">
      <c r="A21" s="12">
        <v>2020</v>
      </c>
      <c r="B21" s="4">
        <v>44166</v>
      </c>
      <c r="C21" s="4">
        <v>44196</v>
      </c>
      <c r="D21" t="s">
        <v>83</v>
      </c>
      <c r="E21">
        <v>3</v>
      </c>
      <c r="F21" t="s">
        <v>220</v>
      </c>
      <c r="G21" t="s">
        <v>279</v>
      </c>
      <c r="H21" t="s">
        <v>220</v>
      </c>
      <c r="I21" t="s">
        <v>253</v>
      </c>
      <c r="J21" t="s">
        <v>225</v>
      </c>
      <c r="K21" t="s">
        <v>237</v>
      </c>
      <c r="L21" t="s">
        <v>93</v>
      </c>
      <c r="M21" s="5">
        <f>1920*2</f>
        <v>3840</v>
      </c>
      <c r="N21" t="s">
        <v>216</v>
      </c>
      <c r="O21" s="5">
        <f>1998.6*2</f>
        <v>3997.2</v>
      </c>
      <c r="P21" t="s">
        <v>216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217</v>
      </c>
      <c r="AE21" s="4">
        <v>44232</v>
      </c>
      <c r="AF21" s="4">
        <v>44201</v>
      </c>
      <c r="AG21" s="8" t="s">
        <v>398</v>
      </c>
    </row>
    <row r="22" spans="1:33" x14ac:dyDescent="0.25">
      <c r="A22" s="12">
        <v>2020</v>
      </c>
      <c r="B22" s="4">
        <v>44166</v>
      </c>
      <c r="C22" s="4">
        <v>44196</v>
      </c>
      <c r="D22" t="s">
        <v>83</v>
      </c>
      <c r="E22">
        <v>1</v>
      </c>
      <c r="F22" t="s">
        <v>220</v>
      </c>
      <c r="G22" t="s">
        <v>278</v>
      </c>
      <c r="H22" t="s">
        <v>220</v>
      </c>
      <c r="I22" t="s">
        <v>247</v>
      </c>
      <c r="J22" t="s">
        <v>226</v>
      </c>
      <c r="K22" t="s">
        <v>238</v>
      </c>
      <c r="L22" t="s">
        <v>94</v>
      </c>
      <c r="M22" s="5">
        <f>3606.45*2</f>
        <v>7212.9</v>
      </c>
      <c r="N22" t="s">
        <v>216</v>
      </c>
      <c r="O22" s="5">
        <f>2424.8*2</f>
        <v>4849.6000000000004</v>
      </c>
      <c r="P22" t="s">
        <v>216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217</v>
      </c>
      <c r="AE22" s="4">
        <v>44232</v>
      </c>
      <c r="AF22" s="4">
        <v>44201</v>
      </c>
      <c r="AG22" s="8" t="s">
        <v>398</v>
      </c>
    </row>
    <row r="23" spans="1:33" x14ac:dyDescent="0.25">
      <c r="A23" s="12">
        <v>2020</v>
      </c>
      <c r="B23" s="4">
        <v>44166</v>
      </c>
      <c r="C23" s="4">
        <v>44196</v>
      </c>
      <c r="D23" t="s">
        <v>83</v>
      </c>
      <c r="E23">
        <v>1</v>
      </c>
      <c r="F23" t="s">
        <v>220</v>
      </c>
      <c r="G23" t="s">
        <v>280</v>
      </c>
      <c r="H23" t="s">
        <v>220</v>
      </c>
      <c r="I23" t="s">
        <v>254</v>
      </c>
      <c r="J23" t="s">
        <v>227</v>
      </c>
      <c r="K23" t="s">
        <v>239</v>
      </c>
      <c r="L23" t="s">
        <v>94</v>
      </c>
      <c r="M23" s="5">
        <f>1920*2</f>
        <v>3840</v>
      </c>
      <c r="N23" t="s">
        <v>216</v>
      </c>
      <c r="O23" s="5">
        <f>1998.6*2</f>
        <v>3997.2</v>
      </c>
      <c r="P23" t="s">
        <v>216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217</v>
      </c>
      <c r="AE23" s="4">
        <v>44232</v>
      </c>
      <c r="AF23" s="4">
        <v>44201</v>
      </c>
      <c r="AG23" s="8" t="s">
        <v>398</v>
      </c>
    </row>
    <row r="24" spans="1:33" x14ac:dyDescent="0.25">
      <c r="A24" s="12">
        <v>2020</v>
      </c>
      <c r="B24" s="4">
        <v>44166</v>
      </c>
      <c r="C24" s="4">
        <v>44196</v>
      </c>
      <c r="D24" t="s">
        <v>83</v>
      </c>
      <c r="E24">
        <v>1</v>
      </c>
      <c r="F24" t="s">
        <v>220</v>
      </c>
      <c r="G24" t="s">
        <v>281</v>
      </c>
      <c r="H24" t="s">
        <v>220</v>
      </c>
      <c r="I24" t="s">
        <v>255</v>
      </c>
      <c r="J24" t="s">
        <v>228</v>
      </c>
      <c r="K24" t="s">
        <v>224</v>
      </c>
      <c r="L24" t="s">
        <v>94</v>
      </c>
      <c r="M24" s="5">
        <f>2583.9*2</f>
        <v>5167.8</v>
      </c>
      <c r="N24" t="s">
        <v>216</v>
      </c>
      <c r="O24" s="5">
        <v>2584.4</v>
      </c>
      <c r="P24" t="s">
        <v>216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217</v>
      </c>
      <c r="AE24" s="4">
        <v>44232</v>
      </c>
      <c r="AF24" s="4">
        <v>44201</v>
      </c>
      <c r="AG24" s="8" t="s">
        <v>398</v>
      </c>
    </row>
    <row r="25" spans="1:33" x14ac:dyDescent="0.25">
      <c r="A25" s="12">
        <v>2020</v>
      </c>
      <c r="B25" s="4">
        <v>44166</v>
      </c>
      <c r="C25" s="4">
        <v>44196</v>
      </c>
      <c r="D25" t="s">
        <v>83</v>
      </c>
      <c r="E25">
        <v>2</v>
      </c>
      <c r="F25" t="s">
        <v>220</v>
      </c>
      <c r="G25" t="s">
        <v>283</v>
      </c>
      <c r="H25" t="s">
        <v>220</v>
      </c>
      <c r="I25" t="s">
        <v>256</v>
      </c>
      <c r="J25" t="s">
        <v>226</v>
      </c>
      <c r="K25" t="s">
        <v>228</v>
      </c>
      <c r="L25" t="s">
        <v>93</v>
      </c>
      <c r="M25" s="5">
        <f>1920*2</f>
        <v>3840</v>
      </c>
      <c r="N25" t="s">
        <v>216</v>
      </c>
      <c r="O25" s="5">
        <f>1998.6*2</f>
        <v>3997.2</v>
      </c>
      <c r="P25" t="s">
        <v>216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217</v>
      </c>
      <c r="AE25" s="4">
        <v>44232</v>
      </c>
      <c r="AF25" s="4">
        <v>44201</v>
      </c>
      <c r="AG25" s="8" t="s">
        <v>398</v>
      </c>
    </row>
    <row r="26" spans="1:33" x14ac:dyDescent="0.25">
      <c r="A26" s="12">
        <v>2020</v>
      </c>
      <c r="B26" s="4">
        <v>44166</v>
      </c>
      <c r="C26" s="4">
        <v>44196</v>
      </c>
      <c r="D26" t="s">
        <v>83</v>
      </c>
      <c r="E26">
        <v>1</v>
      </c>
      <c r="F26" t="s">
        <v>220</v>
      </c>
      <c r="G26" t="s">
        <v>285</v>
      </c>
      <c r="H26" t="s">
        <v>220</v>
      </c>
      <c r="I26" t="s">
        <v>249</v>
      </c>
      <c r="J26" t="s">
        <v>230</v>
      </c>
      <c r="K26" t="s">
        <v>242</v>
      </c>
      <c r="L26" t="s">
        <v>94</v>
      </c>
      <c r="M26" s="5">
        <f>1920*2</f>
        <v>3840</v>
      </c>
      <c r="N26" t="s">
        <v>216</v>
      </c>
      <c r="O26" s="5">
        <f>1998.6*2</f>
        <v>3997.2</v>
      </c>
      <c r="P26" t="s">
        <v>216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217</v>
      </c>
      <c r="AE26" s="4">
        <v>44232</v>
      </c>
      <c r="AF26" s="4">
        <v>44201</v>
      </c>
      <c r="AG26" s="8" t="s">
        <v>398</v>
      </c>
    </row>
    <row r="27" spans="1:33" x14ac:dyDescent="0.25">
      <c r="A27" s="12">
        <v>2020</v>
      </c>
      <c r="B27" s="4">
        <v>44166</v>
      </c>
      <c r="C27" s="4">
        <v>44196</v>
      </c>
      <c r="D27" t="s">
        <v>83</v>
      </c>
      <c r="E27">
        <v>3</v>
      </c>
      <c r="F27" t="s">
        <v>220</v>
      </c>
      <c r="G27" t="s">
        <v>286</v>
      </c>
      <c r="H27" t="s">
        <v>220</v>
      </c>
      <c r="I27" t="s">
        <v>257</v>
      </c>
      <c r="J27" t="s">
        <v>232</v>
      </c>
      <c r="K27" t="s">
        <v>243</v>
      </c>
      <c r="L27" t="s">
        <v>93</v>
      </c>
      <c r="M27" s="5">
        <f>1981.2*2</f>
        <v>3962.4</v>
      </c>
      <c r="N27" t="s">
        <v>216</v>
      </c>
      <c r="O27" s="5">
        <f>2056*2</f>
        <v>4112</v>
      </c>
      <c r="P27" t="s">
        <v>216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217</v>
      </c>
      <c r="AE27" s="4">
        <v>44232</v>
      </c>
      <c r="AF27" s="4">
        <v>44201</v>
      </c>
      <c r="AG27" s="8" t="s">
        <v>398</v>
      </c>
    </row>
    <row r="28" spans="1:33" x14ac:dyDescent="0.25">
      <c r="A28" s="12">
        <v>2020</v>
      </c>
      <c r="B28" s="4">
        <v>44166</v>
      </c>
      <c r="C28" s="4">
        <v>44196</v>
      </c>
      <c r="D28" t="s">
        <v>83</v>
      </c>
      <c r="E28">
        <v>1</v>
      </c>
      <c r="F28" t="s">
        <v>220</v>
      </c>
      <c r="G28" t="s">
        <v>287</v>
      </c>
      <c r="H28" t="s">
        <v>220</v>
      </c>
      <c r="I28" t="s">
        <v>250</v>
      </c>
      <c r="J28" t="s">
        <v>233</v>
      </c>
      <c r="K28" t="s">
        <v>244</v>
      </c>
      <c r="L28" t="s">
        <v>94</v>
      </c>
      <c r="M28" s="5">
        <f t="shared" ref="M28:M35" si="2">1920*2</f>
        <v>3840</v>
      </c>
      <c r="N28" t="s">
        <v>216</v>
      </c>
      <c r="O28" s="5">
        <f t="shared" ref="O28:O35" si="3">1998.6*2</f>
        <v>3997.2</v>
      </c>
      <c r="P28" t="s">
        <v>216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217</v>
      </c>
      <c r="AE28" s="4">
        <v>44232</v>
      </c>
      <c r="AF28" s="4">
        <v>44201</v>
      </c>
      <c r="AG28" s="8" t="s">
        <v>398</v>
      </c>
    </row>
    <row r="29" spans="1:33" x14ac:dyDescent="0.25">
      <c r="A29" s="12">
        <v>2020</v>
      </c>
      <c r="B29" s="4">
        <v>44166</v>
      </c>
      <c r="C29" s="4">
        <v>44196</v>
      </c>
      <c r="D29" t="s">
        <v>83</v>
      </c>
      <c r="E29">
        <v>3</v>
      </c>
      <c r="F29" t="s">
        <v>220</v>
      </c>
      <c r="G29" t="s">
        <v>219</v>
      </c>
      <c r="H29" t="s">
        <v>220</v>
      </c>
      <c r="I29" t="s">
        <v>258</v>
      </c>
      <c r="J29" t="s">
        <v>232</v>
      </c>
      <c r="K29" t="s">
        <v>240</v>
      </c>
      <c r="L29" t="s">
        <v>94</v>
      </c>
      <c r="M29" s="5">
        <f t="shared" si="2"/>
        <v>3840</v>
      </c>
      <c r="N29" t="s">
        <v>216</v>
      </c>
      <c r="O29" s="5">
        <f t="shared" si="3"/>
        <v>3997.2</v>
      </c>
      <c r="P29" t="s">
        <v>216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217</v>
      </c>
      <c r="AE29" s="4">
        <v>44232</v>
      </c>
      <c r="AF29" s="4">
        <v>44201</v>
      </c>
      <c r="AG29" s="8" t="s">
        <v>398</v>
      </c>
    </row>
    <row r="30" spans="1:33" x14ac:dyDescent="0.25">
      <c r="A30" s="12">
        <v>2020</v>
      </c>
      <c r="B30" s="4">
        <v>44166</v>
      </c>
      <c r="C30" s="4">
        <v>44196</v>
      </c>
      <c r="D30" t="s">
        <v>83</v>
      </c>
      <c r="E30">
        <v>2</v>
      </c>
      <c r="F30" t="s">
        <v>220</v>
      </c>
      <c r="G30" t="s">
        <v>289</v>
      </c>
      <c r="H30" t="s">
        <v>220</v>
      </c>
      <c r="I30" t="s">
        <v>251</v>
      </c>
      <c r="J30" t="s">
        <v>228</v>
      </c>
      <c r="K30" t="s">
        <v>223</v>
      </c>
      <c r="L30" t="s">
        <v>94</v>
      </c>
      <c r="M30" s="5">
        <f t="shared" si="2"/>
        <v>3840</v>
      </c>
      <c r="N30" t="s">
        <v>216</v>
      </c>
      <c r="O30" s="5">
        <f t="shared" si="3"/>
        <v>3997.2</v>
      </c>
      <c r="P30" t="s">
        <v>216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217</v>
      </c>
      <c r="AE30" s="4">
        <v>44232</v>
      </c>
      <c r="AF30" s="4">
        <v>44201</v>
      </c>
      <c r="AG30" s="8" t="s">
        <v>398</v>
      </c>
    </row>
    <row r="31" spans="1:33" s="8" customFormat="1" x14ac:dyDescent="0.25">
      <c r="A31" s="12">
        <v>2020</v>
      </c>
      <c r="B31" s="4">
        <v>44166</v>
      </c>
      <c r="C31" s="4">
        <v>44196</v>
      </c>
      <c r="D31" s="8" t="s">
        <v>83</v>
      </c>
      <c r="E31" s="8">
        <v>3</v>
      </c>
      <c r="F31" s="8" t="s">
        <v>220</v>
      </c>
      <c r="G31" s="8" t="s">
        <v>284</v>
      </c>
      <c r="H31" s="8" t="s">
        <v>220</v>
      </c>
      <c r="I31" s="8" t="s">
        <v>379</v>
      </c>
      <c r="J31" s="8" t="s">
        <v>380</v>
      </c>
      <c r="K31" s="8" t="s">
        <v>240</v>
      </c>
      <c r="L31" s="8" t="s">
        <v>93</v>
      </c>
      <c r="M31" s="5">
        <f t="shared" si="2"/>
        <v>3840</v>
      </c>
      <c r="N31" s="8" t="s">
        <v>216</v>
      </c>
      <c r="O31" s="5">
        <f t="shared" si="3"/>
        <v>3997.2</v>
      </c>
      <c r="P31" s="8" t="s">
        <v>216</v>
      </c>
      <c r="Q31" s="8">
        <v>1</v>
      </c>
      <c r="R31" s="8">
        <v>1</v>
      </c>
      <c r="S31" s="8">
        <v>1</v>
      </c>
      <c r="T31" s="8">
        <v>1</v>
      </c>
      <c r="U31" s="8">
        <v>1</v>
      </c>
      <c r="V31" s="8">
        <v>1</v>
      </c>
      <c r="W31" s="8">
        <v>1</v>
      </c>
      <c r="X31" s="8">
        <v>1</v>
      </c>
      <c r="Y31" s="8">
        <v>1</v>
      </c>
      <c r="Z31" s="8">
        <v>1</v>
      </c>
      <c r="AA31" s="8">
        <v>1</v>
      </c>
      <c r="AB31" s="8">
        <v>1</v>
      </c>
      <c r="AC31" s="8">
        <v>1</v>
      </c>
      <c r="AD31" s="8" t="s">
        <v>217</v>
      </c>
      <c r="AE31" s="4">
        <v>44232</v>
      </c>
      <c r="AF31" s="4">
        <v>44201</v>
      </c>
      <c r="AG31" s="8" t="s">
        <v>398</v>
      </c>
    </row>
    <row r="32" spans="1:33" x14ac:dyDescent="0.25">
      <c r="A32" s="12">
        <v>2020</v>
      </c>
      <c r="B32" s="4">
        <v>44166</v>
      </c>
      <c r="C32" s="4">
        <v>44196</v>
      </c>
      <c r="D32" t="s">
        <v>83</v>
      </c>
      <c r="E32">
        <v>3</v>
      </c>
      <c r="F32" t="s">
        <v>220</v>
      </c>
      <c r="G32" t="s">
        <v>219</v>
      </c>
      <c r="H32" t="s">
        <v>220</v>
      </c>
      <c r="I32" t="s">
        <v>388</v>
      </c>
      <c r="J32" t="s">
        <v>389</v>
      </c>
      <c r="K32" t="s">
        <v>390</v>
      </c>
      <c r="L32" t="s">
        <v>94</v>
      </c>
      <c r="M32" s="5">
        <f t="shared" si="2"/>
        <v>3840</v>
      </c>
      <c r="N32" t="s">
        <v>216</v>
      </c>
      <c r="O32" s="5">
        <f t="shared" si="3"/>
        <v>3997.2</v>
      </c>
      <c r="P32" t="s">
        <v>216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217</v>
      </c>
      <c r="AE32" s="4">
        <v>44232</v>
      </c>
      <c r="AF32" s="4">
        <v>44201</v>
      </c>
      <c r="AG32" s="8" t="s">
        <v>398</v>
      </c>
    </row>
    <row r="33" spans="1:33" s="7" customFormat="1" ht="16.5" customHeight="1" x14ac:dyDescent="0.25">
      <c r="A33" s="12">
        <v>2020</v>
      </c>
      <c r="B33" s="4">
        <v>44166</v>
      </c>
      <c r="C33" s="4">
        <v>44196</v>
      </c>
      <c r="D33" s="7" t="s">
        <v>83</v>
      </c>
      <c r="E33" s="7">
        <v>3</v>
      </c>
      <c r="F33" s="7" t="s">
        <v>220</v>
      </c>
      <c r="G33" s="7" t="s">
        <v>219</v>
      </c>
      <c r="H33" s="7" t="s">
        <v>220</v>
      </c>
      <c r="I33" s="7" t="s">
        <v>391</v>
      </c>
      <c r="J33" s="7" t="s">
        <v>392</v>
      </c>
      <c r="K33" s="7" t="s">
        <v>393</v>
      </c>
      <c r="L33" s="7" t="s">
        <v>94</v>
      </c>
      <c r="M33" s="5">
        <f t="shared" si="2"/>
        <v>3840</v>
      </c>
      <c r="N33" s="7" t="s">
        <v>216</v>
      </c>
      <c r="O33" s="5">
        <f t="shared" si="3"/>
        <v>3997.2</v>
      </c>
      <c r="P33" s="7" t="s">
        <v>216</v>
      </c>
      <c r="Q33" s="7">
        <v>1</v>
      </c>
      <c r="R33" s="7">
        <v>1</v>
      </c>
      <c r="S33" s="7">
        <v>1</v>
      </c>
      <c r="T33" s="7">
        <v>1</v>
      </c>
      <c r="U33" s="7">
        <v>1</v>
      </c>
      <c r="V33" s="10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217</v>
      </c>
      <c r="AE33" s="4">
        <v>44232</v>
      </c>
      <c r="AF33" s="4">
        <v>44201</v>
      </c>
      <c r="AG33" s="8" t="s">
        <v>398</v>
      </c>
    </row>
    <row r="34" spans="1:33" s="10" customFormat="1" ht="16.5" customHeight="1" x14ac:dyDescent="0.25">
      <c r="A34" s="12">
        <v>2020</v>
      </c>
      <c r="B34" s="4">
        <v>44166</v>
      </c>
      <c r="C34" s="4">
        <v>44196</v>
      </c>
      <c r="D34" s="10" t="s">
        <v>83</v>
      </c>
      <c r="E34" s="10">
        <v>3</v>
      </c>
      <c r="F34" s="10" t="s">
        <v>220</v>
      </c>
      <c r="G34" s="10" t="s">
        <v>219</v>
      </c>
      <c r="H34" s="10" t="s">
        <v>220</v>
      </c>
      <c r="I34" s="10" t="s">
        <v>413</v>
      </c>
      <c r="J34" s="10" t="s">
        <v>231</v>
      </c>
      <c r="K34" s="10" t="s">
        <v>414</v>
      </c>
      <c r="L34" s="10" t="s">
        <v>94</v>
      </c>
      <c r="M34" s="5">
        <f t="shared" si="2"/>
        <v>3840</v>
      </c>
      <c r="N34" s="10" t="s">
        <v>216</v>
      </c>
      <c r="O34" s="5">
        <f t="shared" si="3"/>
        <v>3997.2</v>
      </c>
      <c r="P34" s="10" t="s">
        <v>216</v>
      </c>
      <c r="Q34" s="10">
        <v>1</v>
      </c>
      <c r="R34" s="10">
        <v>1</v>
      </c>
      <c r="S34" s="10">
        <v>1</v>
      </c>
      <c r="T34" s="10">
        <v>1</v>
      </c>
      <c r="U34" s="10">
        <v>1</v>
      </c>
      <c r="V34" s="10">
        <v>1</v>
      </c>
      <c r="W34" s="10">
        <v>1</v>
      </c>
      <c r="X34" s="10">
        <v>1</v>
      </c>
      <c r="Y34" s="10">
        <v>1</v>
      </c>
      <c r="Z34" s="10">
        <v>1</v>
      </c>
      <c r="AA34" s="10">
        <v>1</v>
      </c>
      <c r="AB34" s="10">
        <v>1</v>
      </c>
      <c r="AC34" s="10">
        <v>1</v>
      </c>
      <c r="AD34" s="10" t="s">
        <v>217</v>
      </c>
      <c r="AE34" s="4">
        <v>44232</v>
      </c>
      <c r="AF34" s="4">
        <v>44201</v>
      </c>
      <c r="AG34" s="10" t="s">
        <v>398</v>
      </c>
    </row>
    <row r="35" spans="1:33" s="10" customFormat="1" ht="16.5" customHeight="1" x14ac:dyDescent="0.25">
      <c r="A35" s="12">
        <v>2020</v>
      </c>
      <c r="B35" s="4">
        <v>44166</v>
      </c>
      <c r="C35" s="4">
        <v>44196</v>
      </c>
      <c r="D35" s="10" t="s">
        <v>83</v>
      </c>
      <c r="E35" s="10">
        <v>3</v>
      </c>
      <c r="F35" s="10" t="s">
        <v>220</v>
      </c>
      <c r="G35" s="10" t="s">
        <v>219</v>
      </c>
      <c r="H35" s="10" t="s">
        <v>220</v>
      </c>
      <c r="I35" s="10" t="s">
        <v>415</v>
      </c>
      <c r="J35" s="10" t="s">
        <v>389</v>
      </c>
      <c r="K35" s="10" t="s">
        <v>416</v>
      </c>
      <c r="L35" s="10" t="s">
        <v>94</v>
      </c>
      <c r="M35" s="5">
        <f t="shared" si="2"/>
        <v>3840</v>
      </c>
      <c r="N35" s="10" t="s">
        <v>216</v>
      </c>
      <c r="O35" s="5">
        <f t="shared" si="3"/>
        <v>3997.2</v>
      </c>
      <c r="P35" s="10" t="s">
        <v>216</v>
      </c>
      <c r="Q35" s="10">
        <v>1</v>
      </c>
      <c r="R35" s="10">
        <v>1</v>
      </c>
      <c r="S35" s="10">
        <v>1</v>
      </c>
      <c r="T35" s="10">
        <v>1</v>
      </c>
      <c r="U35" s="10">
        <v>1</v>
      </c>
      <c r="V35" s="10">
        <v>1</v>
      </c>
      <c r="W35" s="10">
        <v>1</v>
      </c>
      <c r="X35" s="10">
        <v>1</v>
      </c>
      <c r="Y35" s="10">
        <v>1</v>
      </c>
      <c r="Z35" s="10">
        <v>1</v>
      </c>
      <c r="AA35" s="10">
        <v>1</v>
      </c>
      <c r="AB35" s="10">
        <v>1</v>
      </c>
      <c r="AC35" s="10">
        <v>1</v>
      </c>
      <c r="AD35" s="10" t="s">
        <v>217</v>
      </c>
      <c r="AE35" s="4">
        <v>44232</v>
      </c>
      <c r="AF35" s="4">
        <v>44201</v>
      </c>
      <c r="AG35" s="10" t="s">
        <v>398</v>
      </c>
    </row>
    <row r="36" spans="1:33" x14ac:dyDescent="0.25">
      <c r="A36" s="12">
        <v>2020</v>
      </c>
      <c r="B36" s="4">
        <v>44166</v>
      </c>
      <c r="C36" s="4">
        <v>44196</v>
      </c>
      <c r="D36" s="8" t="s">
        <v>83</v>
      </c>
      <c r="E36">
        <v>3</v>
      </c>
      <c r="F36" s="8" t="s">
        <v>403</v>
      </c>
      <c r="G36" s="8" t="s">
        <v>404</v>
      </c>
      <c r="H36" s="8" t="s">
        <v>215</v>
      </c>
      <c r="I36" t="s">
        <v>405</v>
      </c>
      <c r="J36" t="s">
        <v>371</v>
      </c>
      <c r="K36" t="s">
        <v>326</v>
      </c>
      <c r="L36" s="8" t="s">
        <v>93</v>
      </c>
      <c r="M36" s="5">
        <f>2903*2</f>
        <v>5806</v>
      </c>
      <c r="N36" s="8" t="s">
        <v>216</v>
      </c>
      <c r="O36" s="5">
        <f>3334*2</f>
        <v>6668</v>
      </c>
      <c r="P36" s="8" t="s">
        <v>216</v>
      </c>
      <c r="Q36" s="8">
        <v>1</v>
      </c>
      <c r="R36" s="8">
        <v>1</v>
      </c>
      <c r="S36" s="8">
        <v>1</v>
      </c>
      <c r="T36" s="8">
        <v>1</v>
      </c>
      <c r="U36" s="8">
        <v>1</v>
      </c>
      <c r="V36" s="8">
        <v>1</v>
      </c>
      <c r="W36" s="8">
        <v>1</v>
      </c>
      <c r="X36" s="8">
        <v>1</v>
      </c>
      <c r="Y36" s="8">
        <v>1</v>
      </c>
      <c r="Z36" s="8">
        <v>1</v>
      </c>
      <c r="AA36" s="8">
        <v>1</v>
      </c>
      <c r="AB36" s="8">
        <v>1</v>
      </c>
      <c r="AC36" s="8">
        <v>1</v>
      </c>
      <c r="AD36" s="8" t="s">
        <v>217</v>
      </c>
      <c r="AE36" s="4">
        <v>44232</v>
      </c>
      <c r="AF36" s="4">
        <v>44201</v>
      </c>
      <c r="AG36" s="8" t="s">
        <v>398</v>
      </c>
    </row>
    <row r="37" spans="1:33" x14ac:dyDescent="0.25">
      <c r="A37" s="12">
        <v>2020</v>
      </c>
      <c r="B37" s="4">
        <v>44166</v>
      </c>
      <c r="C37" s="4">
        <v>44196</v>
      </c>
      <c r="D37" t="s">
        <v>83</v>
      </c>
      <c r="E37">
        <v>1</v>
      </c>
      <c r="F37" t="s">
        <v>291</v>
      </c>
      <c r="G37" t="s">
        <v>290</v>
      </c>
      <c r="H37" t="s">
        <v>291</v>
      </c>
      <c r="I37" t="s">
        <v>381</v>
      </c>
      <c r="J37" t="s">
        <v>371</v>
      </c>
      <c r="K37" t="s">
        <v>382</v>
      </c>
      <c r="L37" t="s">
        <v>93</v>
      </c>
      <c r="M37" s="5">
        <f>7051.35-2</f>
        <v>7049.35</v>
      </c>
      <c r="N37" t="s">
        <v>216</v>
      </c>
      <c r="O37" s="5">
        <f>6183.4*2</f>
        <v>12366.8</v>
      </c>
      <c r="P37" t="s">
        <v>216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217</v>
      </c>
      <c r="AE37" s="4">
        <v>44232</v>
      </c>
      <c r="AF37" s="4">
        <v>44201</v>
      </c>
      <c r="AG37" s="8" t="s">
        <v>398</v>
      </c>
    </row>
    <row r="38" spans="1:33" s="6" customFormat="1" x14ac:dyDescent="0.25">
      <c r="A38" s="12">
        <v>2020</v>
      </c>
      <c r="B38" s="4">
        <v>44166</v>
      </c>
      <c r="C38" s="4">
        <v>44196</v>
      </c>
      <c r="D38" s="6" t="s">
        <v>83</v>
      </c>
      <c r="E38" s="6">
        <v>3</v>
      </c>
      <c r="F38" s="6" t="s">
        <v>291</v>
      </c>
      <c r="G38" s="6" t="s">
        <v>372</v>
      </c>
      <c r="H38" s="6" t="s">
        <v>291</v>
      </c>
      <c r="I38" s="6" t="s">
        <v>406</v>
      </c>
      <c r="J38" s="6" t="s">
        <v>399</v>
      </c>
      <c r="K38" s="6" t="s">
        <v>261</v>
      </c>
      <c r="L38" s="6" t="s">
        <v>93</v>
      </c>
      <c r="M38" s="5">
        <f>3495*2</f>
        <v>6990</v>
      </c>
      <c r="N38" s="6" t="s">
        <v>216</v>
      </c>
      <c r="O38" s="5">
        <f>3361.2*2</f>
        <v>6722.4</v>
      </c>
      <c r="P38" s="6" t="s">
        <v>216</v>
      </c>
      <c r="Q38" s="6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217</v>
      </c>
      <c r="AE38" s="4">
        <v>44232</v>
      </c>
      <c r="AF38" s="4">
        <v>44201</v>
      </c>
      <c r="AG38" s="8" t="s">
        <v>398</v>
      </c>
    </row>
    <row r="39" spans="1:33" x14ac:dyDescent="0.25">
      <c r="A39" s="12">
        <v>2020</v>
      </c>
      <c r="B39" s="4">
        <v>44166</v>
      </c>
      <c r="C39" s="4">
        <v>44196</v>
      </c>
      <c r="D39" t="s">
        <v>83</v>
      </c>
      <c r="E39">
        <v>3</v>
      </c>
      <c r="F39" t="s">
        <v>217</v>
      </c>
      <c r="G39" t="s">
        <v>286</v>
      </c>
      <c r="H39" t="s">
        <v>217</v>
      </c>
      <c r="I39" s="3" t="s">
        <v>292</v>
      </c>
      <c r="J39" s="3" t="s">
        <v>227</v>
      </c>
      <c r="K39" s="3" t="s">
        <v>241</v>
      </c>
      <c r="L39" s="3" t="s">
        <v>93</v>
      </c>
      <c r="M39" s="5">
        <f>2574.9*2</f>
        <v>5149.8</v>
      </c>
      <c r="N39" t="s">
        <v>216</v>
      </c>
      <c r="O39" s="5">
        <f>2574.4*2</f>
        <v>5148.8</v>
      </c>
      <c r="P39" t="s">
        <v>216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217</v>
      </c>
      <c r="AE39" s="4">
        <v>44232</v>
      </c>
      <c r="AF39" s="4">
        <v>44201</v>
      </c>
      <c r="AG39" s="8" t="s">
        <v>398</v>
      </c>
    </row>
    <row r="40" spans="1:33" x14ac:dyDescent="0.25">
      <c r="A40" s="12">
        <v>2020</v>
      </c>
      <c r="B40" s="4">
        <v>44166</v>
      </c>
      <c r="C40" s="4">
        <v>44196</v>
      </c>
      <c r="D40" t="s">
        <v>83</v>
      </c>
      <c r="E40">
        <v>3</v>
      </c>
      <c r="F40" s="3" t="s">
        <v>217</v>
      </c>
      <c r="G40" t="s">
        <v>299</v>
      </c>
      <c r="H40" s="3" t="s">
        <v>217</v>
      </c>
      <c r="I40" s="3" t="s">
        <v>293</v>
      </c>
      <c r="J40" s="3" t="s">
        <v>295</v>
      </c>
      <c r="K40" s="3" t="s">
        <v>297</v>
      </c>
      <c r="L40" s="3" t="s">
        <v>93</v>
      </c>
      <c r="M40" s="5">
        <f>4687.95*2</f>
        <v>9375.9</v>
      </c>
      <c r="N40" t="s">
        <v>216</v>
      </c>
      <c r="O40" s="5">
        <f>4277.2*2</f>
        <v>8554.4</v>
      </c>
      <c r="P40" t="s">
        <v>216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217</v>
      </c>
      <c r="AE40" s="4">
        <v>44232</v>
      </c>
      <c r="AF40" s="4">
        <v>44201</v>
      </c>
      <c r="AG40" s="8" t="s">
        <v>398</v>
      </c>
    </row>
    <row r="41" spans="1:33" x14ac:dyDescent="0.25">
      <c r="A41" s="12">
        <v>2020</v>
      </c>
      <c r="B41" s="4">
        <v>44166</v>
      </c>
      <c r="C41" s="4">
        <v>44196</v>
      </c>
      <c r="D41" t="s">
        <v>83</v>
      </c>
      <c r="E41">
        <v>1</v>
      </c>
      <c r="F41" s="3" t="s">
        <v>217</v>
      </c>
      <c r="G41" t="s">
        <v>300</v>
      </c>
      <c r="H41" s="3" t="s">
        <v>217</v>
      </c>
      <c r="I41" s="3" t="s">
        <v>251</v>
      </c>
      <c r="J41" s="3" t="s">
        <v>268</v>
      </c>
      <c r="K41" s="3" t="s">
        <v>223</v>
      </c>
      <c r="L41" s="3" t="s">
        <v>94</v>
      </c>
      <c r="M41" s="5">
        <f>7623*2</f>
        <v>15246</v>
      </c>
      <c r="N41" t="s">
        <v>216</v>
      </c>
      <c r="O41" s="5">
        <f>6632*2</f>
        <v>13264</v>
      </c>
      <c r="P41" t="s">
        <v>216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217</v>
      </c>
      <c r="AE41" s="4">
        <v>44232</v>
      </c>
      <c r="AF41" s="4">
        <v>44201</v>
      </c>
      <c r="AG41" s="8" t="s">
        <v>398</v>
      </c>
    </row>
    <row r="42" spans="1:33" x14ac:dyDescent="0.25">
      <c r="A42" s="12">
        <v>2020</v>
      </c>
      <c r="B42" s="4">
        <v>44166</v>
      </c>
      <c r="C42" s="4">
        <v>44196</v>
      </c>
      <c r="D42" t="s">
        <v>83</v>
      </c>
      <c r="E42">
        <v>2</v>
      </c>
      <c r="F42" s="3" t="s">
        <v>217</v>
      </c>
      <c r="G42" t="s">
        <v>306</v>
      </c>
      <c r="H42" s="3" t="s">
        <v>217</v>
      </c>
      <c r="I42" s="3" t="s">
        <v>294</v>
      </c>
      <c r="J42" s="3" t="s">
        <v>296</v>
      </c>
      <c r="K42" s="3" t="s">
        <v>298</v>
      </c>
      <c r="L42" s="3" t="s">
        <v>93</v>
      </c>
      <c r="M42" s="5">
        <f>7248*2</f>
        <v>14496</v>
      </c>
      <c r="N42" t="s">
        <v>216</v>
      </c>
      <c r="O42" s="5">
        <v>12678</v>
      </c>
      <c r="P42" t="s">
        <v>216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217</v>
      </c>
      <c r="AE42" s="4">
        <v>44232</v>
      </c>
      <c r="AF42" s="4">
        <v>44201</v>
      </c>
      <c r="AG42" s="8" t="s">
        <v>398</v>
      </c>
    </row>
    <row r="43" spans="1:33" x14ac:dyDescent="0.25">
      <c r="A43" s="12">
        <v>2020</v>
      </c>
      <c r="B43" s="4">
        <v>44166</v>
      </c>
      <c r="C43" s="4">
        <v>44196</v>
      </c>
      <c r="D43" t="s">
        <v>83</v>
      </c>
      <c r="E43">
        <v>2</v>
      </c>
      <c r="F43" s="3" t="s">
        <v>305</v>
      </c>
      <c r="G43" t="s">
        <v>308</v>
      </c>
      <c r="H43" s="3" t="s">
        <v>305</v>
      </c>
      <c r="I43" s="3" t="s">
        <v>301</v>
      </c>
      <c r="J43" s="3" t="s">
        <v>237</v>
      </c>
      <c r="K43" s="3" t="s">
        <v>221</v>
      </c>
      <c r="L43" t="s">
        <v>93</v>
      </c>
      <c r="M43" s="5">
        <f>1920*2</f>
        <v>3840</v>
      </c>
      <c r="N43" s="3" t="s">
        <v>216</v>
      </c>
      <c r="O43" s="5">
        <f>1998.8*2</f>
        <v>3997.6</v>
      </c>
      <c r="P43" t="s">
        <v>216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217</v>
      </c>
      <c r="AE43" s="4">
        <v>44232</v>
      </c>
      <c r="AF43" s="4">
        <v>44201</v>
      </c>
      <c r="AG43" s="8" t="s">
        <v>398</v>
      </c>
    </row>
    <row r="44" spans="1:33" x14ac:dyDescent="0.25">
      <c r="A44" s="12">
        <v>2020</v>
      </c>
      <c r="B44" s="4">
        <v>44166</v>
      </c>
      <c r="C44" s="4">
        <v>44196</v>
      </c>
      <c r="D44" t="s">
        <v>83</v>
      </c>
      <c r="E44">
        <v>2</v>
      </c>
      <c r="F44" s="3" t="s">
        <v>305</v>
      </c>
      <c r="G44" t="s">
        <v>412</v>
      </c>
      <c r="H44" s="3" t="s">
        <v>305</v>
      </c>
      <c r="I44" s="3" t="s">
        <v>407</v>
      </c>
      <c r="J44" s="3" t="s">
        <v>302</v>
      </c>
      <c r="K44" s="3" t="s">
        <v>303</v>
      </c>
      <c r="L44" t="s">
        <v>94</v>
      </c>
      <c r="M44" s="5">
        <f>5053.95*2</f>
        <v>10107.9</v>
      </c>
      <c r="N44" s="3" t="s">
        <v>216</v>
      </c>
      <c r="O44" s="5">
        <f>4582.6*2</f>
        <v>9165.2000000000007</v>
      </c>
      <c r="P44" t="s">
        <v>216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217</v>
      </c>
      <c r="AE44" s="4">
        <v>44232</v>
      </c>
      <c r="AF44" s="4">
        <v>44201</v>
      </c>
      <c r="AG44" s="8" t="s">
        <v>398</v>
      </c>
    </row>
    <row r="45" spans="1:33" x14ac:dyDescent="0.25">
      <c r="A45" s="12">
        <v>2020</v>
      </c>
      <c r="B45" s="4">
        <v>44166</v>
      </c>
      <c r="C45" s="4">
        <v>44196</v>
      </c>
      <c r="D45" t="s">
        <v>83</v>
      </c>
      <c r="E45">
        <v>1</v>
      </c>
      <c r="F45" s="3" t="s">
        <v>305</v>
      </c>
      <c r="G45" t="s">
        <v>307</v>
      </c>
      <c r="H45" t="s">
        <v>305</v>
      </c>
      <c r="I45" s="7" t="s">
        <v>304</v>
      </c>
      <c r="J45" s="7" t="s">
        <v>297</v>
      </c>
      <c r="K45" s="7" t="s">
        <v>302</v>
      </c>
      <c r="L45" t="s">
        <v>94</v>
      </c>
      <c r="M45" s="5">
        <v>15246</v>
      </c>
      <c r="N45" s="3" t="s">
        <v>216</v>
      </c>
      <c r="O45" s="5">
        <v>13264</v>
      </c>
      <c r="P45" t="s">
        <v>216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217</v>
      </c>
      <c r="AE45" s="4">
        <v>44232</v>
      </c>
      <c r="AF45" s="4">
        <v>44201</v>
      </c>
      <c r="AG45" s="8" t="s">
        <v>398</v>
      </c>
    </row>
    <row r="46" spans="1:33" s="6" customFormat="1" x14ac:dyDescent="0.25">
      <c r="A46" s="12">
        <v>2020</v>
      </c>
      <c r="B46" s="4">
        <v>44166</v>
      </c>
      <c r="C46" s="4">
        <v>44196</v>
      </c>
      <c r="D46" s="6" t="s">
        <v>83</v>
      </c>
      <c r="E46" s="6">
        <v>2</v>
      </c>
      <c r="F46" s="6" t="s">
        <v>305</v>
      </c>
      <c r="G46" s="6" t="s">
        <v>373</v>
      </c>
      <c r="H46" s="6" t="s">
        <v>305</v>
      </c>
      <c r="I46" s="6" t="s">
        <v>374</v>
      </c>
      <c r="J46" s="6" t="s">
        <v>240</v>
      </c>
      <c r="K46" s="6" t="s">
        <v>375</v>
      </c>
      <c r="L46" s="6" t="s">
        <v>93</v>
      </c>
      <c r="M46" s="5">
        <f>3285*2</f>
        <v>6570</v>
      </c>
      <c r="N46" s="6" t="s">
        <v>216</v>
      </c>
      <c r="O46" s="5">
        <f>3174*2</f>
        <v>6348</v>
      </c>
      <c r="P46" s="6" t="s">
        <v>216</v>
      </c>
      <c r="Q46" s="6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217</v>
      </c>
      <c r="AE46" s="4">
        <v>44232</v>
      </c>
      <c r="AF46" s="4">
        <v>44201</v>
      </c>
      <c r="AG46" s="8" t="s">
        <v>398</v>
      </c>
    </row>
    <row r="47" spans="1:33" ht="15.75" customHeight="1" x14ac:dyDescent="0.25">
      <c r="A47" s="12">
        <v>2020</v>
      </c>
      <c r="B47" s="4">
        <v>44166</v>
      </c>
      <c r="C47" s="4">
        <v>44196</v>
      </c>
      <c r="D47" t="s">
        <v>83</v>
      </c>
      <c r="E47">
        <v>2</v>
      </c>
      <c r="F47" s="3" t="s">
        <v>305</v>
      </c>
      <c r="G47" s="3" t="s">
        <v>309</v>
      </c>
      <c r="H47" s="3" t="s">
        <v>305</v>
      </c>
      <c r="I47" s="3" t="s">
        <v>383</v>
      </c>
      <c r="J47" s="3" t="s">
        <v>384</v>
      </c>
      <c r="K47" s="3" t="s">
        <v>229</v>
      </c>
      <c r="L47" t="s">
        <v>94</v>
      </c>
      <c r="M47" s="5">
        <f>5053.95*2</f>
        <v>10107.9</v>
      </c>
      <c r="N47" s="3" t="s">
        <v>216</v>
      </c>
      <c r="O47" s="5">
        <f>4582.6*2</f>
        <v>9165.2000000000007</v>
      </c>
      <c r="P47" t="s">
        <v>216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217</v>
      </c>
      <c r="AE47" s="4">
        <v>44232</v>
      </c>
      <c r="AF47" s="4">
        <v>44201</v>
      </c>
      <c r="AG47" s="8" t="s">
        <v>398</v>
      </c>
    </row>
    <row r="48" spans="1:33" s="10" customFormat="1" ht="15.75" customHeight="1" x14ac:dyDescent="0.25">
      <c r="A48" s="12">
        <v>2020</v>
      </c>
      <c r="B48" s="4">
        <v>44166</v>
      </c>
      <c r="C48" s="4">
        <v>44196</v>
      </c>
      <c r="D48" s="10" t="s">
        <v>83</v>
      </c>
      <c r="E48" s="10">
        <v>2</v>
      </c>
      <c r="F48" s="10" t="s">
        <v>305</v>
      </c>
      <c r="G48" s="10" t="s">
        <v>309</v>
      </c>
      <c r="H48" s="10" t="s">
        <v>305</v>
      </c>
      <c r="I48" s="10" t="s">
        <v>420</v>
      </c>
      <c r="J48" s="10" t="s">
        <v>417</v>
      </c>
      <c r="K48" s="10" t="s">
        <v>418</v>
      </c>
      <c r="L48" s="10" t="s">
        <v>94</v>
      </c>
      <c r="M48" s="5">
        <f>5385*2</f>
        <v>10770</v>
      </c>
      <c r="N48" s="10" t="s">
        <v>216</v>
      </c>
      <c r="O48" s="5">
        <f>4854*2</f>
        <v>9708</v>
      </c>
      <c r="P48" s="10" t="s">
        <v>216</v>
      </c>
      <c r="AB48" s="11">
        <v>1</v>
      </c>
      <c r="AC48" s="11">
        <v>1</v>
      </c>
      <c r="AD48" s="11" t="s">
        <v>217</v>
      </c>
      <c r="AE48" s="4">
        <v>44232</v>
      </c>
      <c r="AF48" s="4">
        <v>44201</v>
      </c>
      <c r="AG48" s="11" t="s">
        <v>398</v>
      </c>
    </row>
    <row r="49" spans="1:33" x14ac:dyDescent="0.25">
      <c r="A49" s="12">
        <v>2020</v>
      </c>
      <c r="B49" s="4">
        <v>44166</v>
      </c>
      <c r="C49" s="4">
        <v>44196</v>
      </c>
      <c r="D49" t="s">
        <v>83</v>
      </c>
      <c r="E49">
        <v>1</v>
      </c>
      <c r="F49" t="s">
        <v>310</v>
      </c>
      <c r="G49" t="s">
        <v>311</v>
      </c>
      <c r="H49" s="3" t="s">
        <v>310</v>
      </c>
      <c r="I49" s="3" t="s">
        <v>312</v>
      </c>
      <c r="J49" s="3" t="s">
        <v>313</v>
      </c>
      <c r="K49" s="3" t="s">
        <v>314</v>
      </c>
      <c r="L49" t="s">
        <v>94</v>
      </c>
      <c r="M49" s="5">
        <f>3209.1*2</f>
        <v>6418.2</v>
      </c>
      <c r="N49" t="s">
        <v>216</v>
      </c>
      <c r="O49" s="5">
        <f>2146.4*2</f>
        <v>4292.8</v>
      </c>
      <c r="P49" t="s">
        <v>216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217</v>
      </c>
      <c r="AE49" s="4">
        <v>44232</v>
      </c>
      <c r="AF49" s="4">
        <v>44201</v>
      </c>
      <c r="AG49" s="8" t="s">
        <v>398</v>
      </c>
    </row>
    <row r="50" spans="1:33" x14ac:dyDescent="0.25">
      <c r="A50" s="12">
        <v>2020</v>
      </c>
      <c r="B50" s="4">
        <v>44166</v>
      </c>
      <c r="C50" s="4">
        <v>44196</v>
      </c>
      <c r="D50" t="s">
        <v>83</v>
      </c>
      <c r="E50">
        <v>2</v>
      </c>
      <c r="F50" s="3" t="s">
        <v>340</v>
      </c>
      <c r="G50" t="s">
        <v>332</v>
      </c>
      <c r="H50" s="3" t="s">
        <v>340</v>
      </c>
      <c r="I50" s="3" t="s">
        <v>315</v>
      </c>
      <c r="J50" s="3" t="s">
        <v>232</v>
      </c>
      <c r="K50" s="3" t="s">
        <v>302</v>
      </c>
      <c r="L50" t="s">
        <v>93</v>
      </c>
      <c r="M50" s="5">
        <f>1920*2</f>
        <v>3840</v>
      </c>
      <c r="N50" t="s">
        <v>216</v>
      </c>
      <c r="O50" s="5">
        <f>1998.8*2</f>
        <v>3997.6</v>
      </c>
      <c r="P50" t="s">
        <v>216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217</v>
      </c>
      <c r="AE50" s="4">
        <v>44232</v>
      </c>
      <c r="AF50" s="4">
        <v>44201</v>
      </c>
      <c r="AG50" s="8" t="s">
        <v>398</v>
      </c>
    </row>
    <row r="51" spans="1:33" x14ac:dyDescent="0.25">
      <c r="A51" s="12">
        <v>2020</v>
      </c>
      <c r="B51" s="4">
        <v>44166</v>
      </c>
      <c r="C51" s="4">
        <v>44196</v>
      </c>
      <c r="D51" t="s">
        <v>83</v>
      </c>
      <c r="E51">
        <v>2</v>
      </c>
      <c r="F51" s="3" t="s">
        <v>340</v>
      </c>
      <c r="G51" t="s">
        <v>333</v>
      </c>
      <c r="H51" s="3" t="s">
        <v>340</v>
      </c>
      <c r="I51" s="3" t="s">
        <v>329</v>
      </c>
      <c r="J51" s="3" t="s">
        <v>322</v>
      </c>
      <c r="K51" s="3" t="s">
        <v>227</v>
      </c>
      <c r="L51" t="s">
        <v>93</v>
      </c>
      <c r="M51" s="5">
        <f>3202.35*2</f>
        <v>6404.7</v>
      </c>
      <c r="N51" t="s">
        <v>216</v>
      </c>
      <c r="O51" s="5">
        <f>3100.4*2</f>
        <v>6200.8</v>
      </c>
      <c r="P51" t="s">
        <v>216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217</v>
      </c>
      <c r="AE51" s="4">
        <v>44232</v>
      </c>
      <c r="AF51" s="4">
        <v>44201</v>
      </c>
      <c r="AG51" s="8" t="s">
        <v>398</v>
      </c>
    </row>
    <row r="52" spans="1:33" x14ac:dyDescent="0.25">
      <c r="A52" s="12">
        <v>2020</v>
      </c>
      <c r="B52" s="4">
        <v>44166</v>
      </c>
      <c r="C52" s="4">
        <v>44196</v>
      </c>
      <c r="D52" t="s">
        <v>83</v>
      </c>
      <c r="E52">
        <v>2</v>
      </c>
      <c r="F52" s="3" t="s">
        <v>340</v>
      </c>
      <c r="G52" t="s">
        <v>282</v>
      </c>
      <c r="H52" s="3" t="s">
        <v>340</v>
      </c>
      <c r="I52" s="3" t="s">
        <v>316</v>
      </c>
      <c r="J52" s="3" t="s">
        <v>238</v>
      </c>
      <c r="K52" s="3" t="s">
        <v>230</v>
      </c>
      <c r="L52" t="s">
        <v>94</v>
      </c>
      <c r="M52" s="5">
        <f>5666.4*2</f>
        <v>11332.8</v>
      </c>
      <c r="N52" t="s">
        <v>216</v>
      </c>
      <c r="O52" s="5">
        <f>5085.4*2</f>
        <v>10170.799999999999</v>
      </c>
      <c r="P52" t="s">
        <v>216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217</v>
      </c>
      <c r="AE52" s="4">
        <v>44232</v>
      </c>
      <c r="AF52" s="4">
        <v>44201</v>
      </c>
      <c r="AG52" s="8" t="s">
        <v>398</v>
      </c>
    </row>
    <row r="53" spans="1:33" x14ac:dyDescent="0.25">
      <c r="A53" s="12">
        <v>2020</v>
      </c>
      <c r="B53" s="4">
        <v>44166</v>
      </c>
      <c r="C53" s="4">
        <v>44196</v>
      </c>
      <c r="D53" t="s">
        <v>83</v>
      </c>
      <c r="E53">
        <v>1</v>
      </c>
      <c r="F53" s="3" t="s">
        <v>340</v>
      </c>
      <c r="G53" t="s">
        <v>334</v>
      </c>
      <c r="H53" s="3" t="s">
        <v>340</v>
      </c>
      <c r="I53" s="3" t="s">
        <v>317</v>
      </c>
      <c r="J53" s="3" t="s">
        <v>322</v>
      </c>
      <c r="K53" s="3" t="s">
        <v>324</v>
      </c>
      <c r="L53" t="s">
        <v>93</v>
      </c>
      <c r="M53" s="5">
        <f>3997.2*2</f>
        <v>7994.4</v>
      </c>
      <c r="N53" t="s">
        <v>216</v>
      </c>
      <c r="O53" s="5">
        <f>3683.6*2</f>
        <v>7367.2</v>
      </c>
      <c r="P53" t="s">
        <v>216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217</v>
      </c>
      <c r="AE53" s="4">
        <v>44232</v>
      </c>
      <c r="AF53" s="4">
        <v>44201</v>
      </c>
      <c r="AG53" s="8" t="s">
        <v>398</v>
      </c>
    </row>
    <row r="54" spans="1:33" x14ac:dyDescent="0.25">
      <c r="A54" s="12">
        <v>2020</v>
      </c>
      <c r="B54" s="4">
        <v>44166</v>
      </c>
      <c r="C54" s="4">
        <v>44196</v>
      </c>
      <c r="D54" t="s">
        <v>83</v>
      </c>
      <c r="E54">
        <v>1</v>
      </c>
      <c r="F54" s="3" t="s">
        <v>340</v>
      </c>
      <c r="G54" t="s">
        <v>335</v>
      </c>
      <c r="H54" s="3" t="s">
        <v>340</v>
      </c>
      <c r="I54" s="3" t="s">
        <v>318</v>
      </c>
      <c r="J54" s="3" t="s">
        <v>237</v>
      </c>
      <c r="K54" s="3" t="s">
        <v>325</v>
      </c>
      <c r="L54" t="s">
        <v>93</v>
      </c>
      <c r="M54" s="5">
        <f>3577.95*2</f>
        <v>7155.9</v>
      </c>
      <c r="N54" t="s">
        <v>216</v>
      </c>
      <c r="O54" s="5">
        <f>3417.4*2</f>
        <v>6834.8</v>
      </c>
      <c r="P54" t="s">
        <v>216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217</v>
      </c>
      <c r="AE54" s="4">
        <v>44232</v>
      </c>
      <c r="AF54" s="4">
        <v>44201</v>
      </c>
      <c r="AG54" s="8" t="s">
        <v>398</v>
      </c>
    </row>
    <row r="55" spans="1:33" x14ac:dyDescent="0.25">
      <c r="A55" s="12">
        <v>2020</v>
      </c>
      <c r="B55" s="4">
        <v>44166</v>
      </c>
      <c r="C55" s="4">
        <v>44196</v>
      </c>
      <c r="D55" t="s">
        <v>83</v>
      </c>
      <c r="E55">
        <v>2</v>
      </c>
      <c r="F55" s="3" t="s">
        <v>340</v>
      </c>
      <c r="G55" t="s">
        <v>336</v>
      </c>
      <c r="H55" s="3" t="s">
        <v>340</v>
      </c>
      <c r="I55" s="3" t="s">
        <v>319</v>
      </c>
      <c r="J55" s="3" t="s">
        <v>240</v>
      </c>
      <c r="K55" s="3" t="s">
        <v>326</v>
      </c>
      <c r="L55" t="s">
        <v>93</v>
      </c>
      <c r="M55" s="5">
        <f>1920*2</f>
        <v>3840</v>
      </c>
      <c r="N55" t="s">
        <v>216</v>
      </c>
      <c r="O55" s="5">
        <f>1998.6*2</f>
        <v>3997.2</v>
      </c>
      <c r="P55" t="s">
        <v>216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217</v>
      </c>
      <c r="AE55" s="4">
        <v>44232</v>
      </c>
      <c r="AF55" s="4">
        <v>44201</v>
      </c>
      <c r="AG55" s="8" t="s">
        <v>398</v>
      </c>
    </row>
    <row r="56" spans="1:33" x14ac:dyDescent="0.25">
      <c r="A56" s="12">
        <v>2020</v>
      </c>
      <c r="B56" s="4">
        <v>44166</v>
      </c>
      <c r="C56" s="4">
        <v>44196</v>
      </c>
      <c r="D56" t="s">
        <v>83</v>
      </c>
      <c r="E56">
        <v>2</v>
      </c>
      <c r="F56" s="3" t="s">
        <v>340</v>
      </c>
      <c r="G56" t="s">
        <v>337</v>
      </c>
      <c r="H56" s="3" t="s">
        <v>340</v>
      </c>
      <c r="I56" s="3" t="s">
        <v>320</v>
      </c>
      <c r="J56" s="3" t="s">
        <v>240</v>
      </c>
      <c r="K56" s="3" t="s">
        <v>326</v>
      </c>
      <c r="L56" t="s">
        <v>93</v>
      </c>
      <c r="M56" s="5">
        <f>1920*2</f>
        <v>3840</v>
      </c>
      <c r="N56" t="s">
        <v>216</v>
      </c>
      <c r="O56" s="5">
        <f>1998.6*2</f>
        <v>3997.2</v>
      </c>
      <c r="P56" t="s">
        <v>216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217</v>
      </c>
      <c r="AE56" s="4">
        <v>44232</v>
      </c>
      <c r="AF56" s="4">
        <v>44201</v>
      </c>
      <c r="AG56" s="8" t="s">
        <v>398</v>
      </c>
    </row>
    <row r="57" spans="1:33" x14ac:dyDescent="0.25">
      <c r="A57" s="12">
        <v>2020</v>
      </c>
      <c r="B57" s="4">
        <v>44166</v>
      </c>
      <c r="C57" s="4">
        <v>44196</v>
      </c>
      <c r="D57" t="s">
        <v>83</v>
      </c>
      <c r="E57">
        <v>2</v>
      </c>
      <c r="F57" s="3" t="s">
        <v>340</v>
      </c>
      <c r="G57" t="s">
        <v>338</v>
      </c>
      <c r="H57" s="3" t="s">
        <v>340</v>
      </c>
      <c r="I57" s="3" t="s">
        <v>330</v>
      </c>
      <c r="J57" s="3" t="s">
        <v>240</v>
      </c>
      <c r="K57" s="3" t="s">
        <v>327</v>
      </c>
      <c r="L57" t="s">
        <v>93</v>
      </c>
      <c r="M57" s="5">
        <f>1920*2</f>
        <v>3840</v>
      </c>
      <c r="N57" t="s">
        <v>216</v>
      </c>
      <c r="O57" s="5">
        <f>1668.6*2</f>
        <v>3337.2</v>
      </c>
      <c r="P57" t="s">
        <v>216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217</v>
      </c>
      <c r="AE57" s="4">
        <v>44232</v>
      </c>
      <c r="AF57" s="4">
        <v>44201</v>
      </c>
      <c r="AG57" s="8" t="s">
        <v>398</v>
      </c>
    </row>
    <row r="58" spans="1:33" x14ac:dyDescent="0.25">
      <c r="A58" s="12">
        <v>2020</v>
      </c>
      <c r="B58" s="4">
        <v>44166</v>
      </c>
      <c r="C58" s="4">
        <v>44196</v>
      </c>
      <c r="D58" t="s">
        <v>83</v>
      </c>
      <c r="E58">
        <v>3</v>
      </c>
      <c r="F58" s="3" t="s">
        <v>340</v>
      </c>
      <c r="G58" t="s">
        <v>331</v>
      </c>
      <c r="H58" s="3" t="s">
        <v>340</v>
      </c>
      <c r="I58" s="3" t="s">
        <v>248</v>
      </c>
      <c r="J58" s="3" t="s">
        <v>323</v>
      </c>
      <c r="K58" s="3" t="s">
        <v>328</v>
      </c>
      <c r="L58" t="s">
        <v>94</v>
      </c>
      <c r="M58" s="5">
        <f>2580*2</f>
        <v>5160</v>
      </c>
      <c r="N58" t="s">
        <v>216</v>
      </c>
      <c r="O58" s="5">
        <f>2581*2</f>
        <v>5162</v>
      </c>
      <c r="P58" t="s">
        <v>216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217</v>
      </c>
      <c r="AE58" s="4">
        <v>44232</v>
      </c>
      <c r="AF58" s="4">
        <v>44201</v>
      </c>
      <c r="AG58" s="8" t="s">
        <v>398</v>
      </c>
    </row>
    <row r="59" spans="1:33" x14ac:dyDescent="0.25">
      <c r="A59" s="12">
        <v>2020</v>
      </c>
      <c r="B59" s="4">
        <v>44166</v>
      </c>
      <c r="C59" s="4">
        <v>44196</v>
      </c>
      <c r="D59" t="s">
        <v>83</v>
      </c>
      <c r="E59">
        <v>2</v>
      </c>
      <c r="F59" s="3" t="s">
        <v>340</v>
      </c>
      <c r="G59" t="s">
        <v>339</v>
      </c>
      <c r="H59" s="3" t="s">
        <v>340</v>
      </c>
      <c r="I59" s="3" t="s">
        <v>321</v>
      </c>
      <c r="J59" s="3" t="s">
        <v>237</v>
      </c>
      <c r="K59" s="3" t="s">
        <v>228</v>
      </c>
      <c r="L59" t="s">
        <v>93</v>
      </c>
      <c r="M59" s="5">
        <f>1920*2</f>
        <v>3840</v>
      </c>
      <c r="N59" t="s">
        <v>216</v>
      </c>
      <c r="O59" s="5">
        <f>1998.6*2</f>
        <v>3997.2</v>
      </c>
      <c r="P59" t="s">
        <v>216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217</v>
      </c>
      <c r="AE59" s="4">
        <v>44232</v>
      </c>
      <c r="AF59" s="4">
        <v>44201</v>
      </c>
      <c r="AG59" s="8" t="s">
        <v>398</v>
      </c>
    </row>
    <row r="60" spans="1:33" x14ac:dyDescent="0.25">
      <c r="A60" s="12">
        <v>2020</v>
      </c>
      <c r="B60" s="4">
        <v>44166</v>
      </c>
      <c r="C60" s="4">
        <v>44196</v>
      </c>
      <c r="D60" t="s">
        <v>83</v>
      </c>
      <c r="E60">
        <v>2</v>
      </c>
      <c r="F60" s="3" t="s">
        <v>340</v>
      </c>
      <c r="G60" s="3" t="s">
        <v>336</v>
      </c>
      <c r="H60" s="3" t="s">
        <v>340</v>
      </c>
      <c r="I60" s="3" t="s">
        <v>385</v>
      </c>
      <c r="J60" s="3" t="s">
        <v>386</v>
      </c>
      <c r="K60" s="3" t="s">
        <v>269</v>
      </c>
      <c r="L60" t="s">
        <v>93</v>
      </c>
      <c r="M60" s="5">
        <f>1920*2</f>
        <v>3840</v>
      </c>
      <c r="N60" t="s">
        <v>216</v>
      </c>
      <c r="O60" s="5">
        <f>1998.6*2</f>
        <v>3997.2</v>
      </c>
      <c r="P60" t="s">
        <v>216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217</v>
      </c>
      <c r="AE60" s="4">
        <v>44232</v>
      </c>
      <c r="AF60" s="4">
        <v>44201</v>
      </c>
      <c r="AG60" s="8" t="s">
        <v>398</v>
      </c>
    </row>
    <row r="61" spans="1:33" x14ac:dyDescent="0.25">
      <c r="A61" s="12">
        <v>2020</v>
      </c>
      <c r="B61" s="4">
        <v>44166</v>
      </c>
      <c r="C61" s="4">
        <v>44196</v>
      </c>
      <c r="D61" t="s">
        <v>83</v>
      </c>
      <c r="E61">
        <v>1</v>
      </c>
      <c r="F61" t="s">
        <v>341</v>
      </c>
      <c r="G61" t="s">
        <v>342</v>
      </c>
      <c r="H61" t="str">
        <f>+F61</f>
        <v>UNIDAD DE INFORMACIÓN</v>
      </c>
      <c r="I61" t="s">
        <v>343</v>
      </c>
      <c r="J61" t="s">
        <v>269</v>
      </c>
      <c r="K61" t="s">
        <v>344</v>
      </c>
      <c r="L61" t="s">
        <v>94</v>
      </c>
      <c r="M61" s="5">
        <f>4193.55*2</f>
        <v>8387.1</v>
      </c>
      <c r="N61" t="s">
        <v>216</v>
      </c>
      <c r="O61" s="5">
        <f>3858.6*2</f>
        <v>7717.2</v>
      </c>
      <c r="P61" t="s">
        <v>216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217</v>
      </c>
      <c r="AE61" s="4">
        <v>44232</v>
      </c>
      <c r="AF61" s="4">
        <v>44201</v>
      </c>
      <c r="AG61" s="8" t="s">
        <v>398</v>
      </c>
    </row>
    <row r="62" spans="1:33" x14ac:dyDescent="0.25">
      <c r="A62" s="12">
        <v>2020</v>
      </c>
      <c r="B62" s="4">
        <v>44166</v>
      </c>
      <c r="C62" s="4">
        <v>44196</v>
      </c>
      <c r="D62" t="s">
        <v>83</v>
      </c>
      <c r="E62">
        <v>1</v>
      </c>
      <c r="F62" t="s">
        <v>349</v>
      </c>
      <c r="G62" t="s">
        <v>350</v>
      </c>
      <c r="H62" t="s">
        <v>349</v>
      </c>
      <c r="I62" s="3" t="s">
        <v>400</v>
      </c>
      <c r="J62" s="3" t="s">
        <v>346</v>
      </c>
      <c r="K62" s="3" t="s">
        <v>348</v>
      </c>
      <c r="L62" t="s">
        <v>93</v>
      </c>
      <c r="M62" s="5">
        <f>5852.7*2</f>
        <v>11705.4</v>
      </c>
      <c r="N62" t="s">
        <v>216</v>
      </c>
      <c r="O62" s="5">
        <f>5238.2*2</f>
        <v>10476.4</v>
      </c>
      <c r="P62" t="s">
        <v>216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217</v>
      </c>
      <c r="AE62" s="4">
        <v>44232</v>
      </c>
      <c r="AF62" s="4">
        <v>44201</v>
      </c>
      <c r="AG62" s="8" t="s">
        <v>398</v>
      </c>
    </row>
    <row r="63" spans="1:33" x14ac:dyDescent="0.25">
      <c r="A63" s="12">
        <v>2020</v>
      </c>
      <c r="B63" s="4">
        <v>44166</v>
      </c>
      <c r="C63" s="4">
        <v>44196</v>
      </c>
      <c r="D63" t="s">
        <v>83</v>
      </c>
      <c r="E63">
        <v>2</v>
      </c>
      <c r="F63" s="3" t="s">
        <v>349</v>
      </c>
      <c r="G63" t="s">
        <v>308</v>
      </c>
      <c r="H63" s="3" t="s">
        <v>349</v>
      </c>
      <c r="I63" s="3" t="s">
        <v>345</v>
      </c>
      <c r="J63" s="3" t="s">
        <v>347</v>
      </c>
      <c r="K63" s="3" t="s">
        <v>346</v>
      </c>
      <c r="L63" t="s">
        <v>93</v>
      </c>
      <c r="M63" s="5">
        <f>1920*2</f>
        <v>3840</v>
      </c>
      <c r="N63" t="s">
        <v>216</v>
      </c>
      <c r="O63" s="5">
        <f>1998.6*2</f>
        <v>3997.2</v>
      </c>
      <c r="P63" t="s">
        <v>216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217</v>
      </c>
      <c r="AE63" s="4">
        <v>44232</v>
      </c>
      <c r="AF63" s="4">
        <v>44201</v>
      </c>
      <c r="AG63" s="8" t="s">
        <v>398</v>
      </c>
    </row>
    <row r="64" spans="1:33" x14ac:dyDescent="0.25">
      <c r="A64" s="12">
        <v>2020</v>
      </c>
      <c r="B64" s="4">
        <v>44166</v>
      </c>
      <c r="C64" s="4">
        <v>44196</v>
      </c>
      <c r="D64" t="s">
        <v>83</v>
      </c>
      <c r="E64">
        <v>2</v>
      </c>
      <c r="F64" t="s">
        <v>356</v>
      </c>
      <c r="G64" t="s">
        <v>333</v>
      </c>
      <c r="H64" t="s">
        <v>356</v>
      </c>
      <c r="I64" s="3" t="s">
        <v>355</v>
      </c>
      <c r="J64" s="3" t="s">
        <v>351</v>
      </c>
      <c r="K64" s="3" t="s">
        <v>353</v>
      </c>
      <c r="L64" t="s">
        <v>93</v>
      </c>
      <c r="M64" s="5">
        <f>3202.5*2</f>
        <v>6405</v>
      </c>
      <c r="N64" t="s">
        <v>216</v>
      </c>
      <c r="O64" s="5">
        <f>3100.4*2</f>
        <v>6200.8</v>
      </c>
      <c r="P64" t="s">
        <v>216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217</v>
      </c>
      <c r="AE64" s="4">
        <v>44232</v>
      </c>
      <c r="AF64" s="4">
        <v>44201</v>
      </c>
      <c r="AG64" s="8" t="s">
        <v>398</v>
      </c>
    </row>
    <row r="65" spans="1:33" x14ac:dyDescent="0.25">
      <c r="A65" s="12">
        <v>2020</v>
      </c>
      <c r="B65" s="4">
        <v>44166</v>
      </c>
      <c r="C65" s="4">
        <v>44196</v>
      </c>
      <c r="D65" s="3" t="s">
        <v>83</v>
      </c>
      <c r="E65">
        <v>2</v>
      </c>
      <c r="F65" s="3" t="s">
        <v>356</v>
      </c>
      <c r="G65" t="s">
        <v>357</v>
      </c>
      <c r="H65" s="3" t="s">
        <v>356</v>
      </c>
      <c r="I65" s="3" t="s">
        <v>423</v>
      </c>
      <c r="J65" s="3" t="s">
        <v>421</v>
      </c>
      <c r="K65" s="3" t="s">
        <v>422</v>
      </c>
      <c r="L65" t="s">
        <v>93</v>
      </c>
      <c r="M65" s="5">
        <f>4552.5*2</f>
        <v>9105</v>
      </c>
      <c r="N65" t="s">
        <v>216</v>
      </c>
      <c r="O65" s="5">
        <f>4163.6*2</f>
        <v>8327.2000000000007</v>
      </c>
      <c r="P65" t="s">
        <v>216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217</v>
      </c>
      <c r="AE65" s="4">
        <v>44232</v>
      </c>
      <c r="AF65" s="4">
        <v>44201</v>
      </c>
      <c r="AG65" s="8" t="s">
        <v>398</v>
      </c>
    </row>
    <row r="66" spans="1:33" x14ac:dyDescent="0.25">
      <c r="A66" s="12">
        <v>2020</v>
      </c>
      <c r="B66" s="4">
        <v>44166</v>
      </c>
      <c r="C66" s="4">
        <v>44196</v>
      </c>
      <c r="D66" s="3" t="s">
        <v>83</v>
      </c>
      <c r="E66">
        <v>2</v>
      </c>
      <c r="F66" s="3" t="s">
        <v>356</v>
      </c>
      <c r="G66" t="s">
        <v>358</v>
      </c>
      <c r="H66" s="3" t="s">
        <v>356</v>
      </c>
      <c r="I66" s="3" t="s">
        <v>275</v>
      </c>
      <c r="J66" s="3" t="s">
        <v>352</v>
      </c>
      <c r="K66" s="3" t="s">
        <v>354</v>
      </c>
      <c r="L66" t="s">
        <v>94</v>
      </c>
      <c r="M66" s="5">
        <f>5832*2</f>
        <v>11664</v>
      </c>
      <c r="N66" t="s">
        <v>216</v>
      </c>
      <c r="O66" s="5">
        <f>5221.2*2</f>
        <v>10442.4</v>
      </c>
      <c r="P66" t="s">
        <v>216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217</v>
      </c>
      <c r="AE66" s="4">
        <v>44232</v>
      </c>
      <c r="AF66" s="4">
        <v>44201</v>
      </c>
      <c r="AG66" s="8" t="s">
        <v>398</v>
      </c>
    </row>
    <row r="67" spans="1:33" s="8" customFormat="1" x14ac:dyDescent="0.25">
      <c r="A67" s="12">
        <v>2020</v>
      </c>
      <c r="B67" s="4">
        <v>44166</v>
      </c>
      <c r="C67" s="4">
        <v>44196</v>
      </c>
      <c r="D67" s="8" t="s">
        <v>83</v>
      </c>
      <c r="E67" s="8">
        <v>2</v>
      </c>
      <c r="F67" s="8" t="s">
        <v>356</v>
      </c>
      <c r="G67" s="8" t="s">
        <v>279</v>
      </c>
      <c r="H67" s="8" t="s">
        <v>356</v>
      </c>
      <c r="I67" s="8" t="s">
        <v>419</v>
      </c>
      <c r="J67" s="8" t="s">
        <v>410</v>
      </c>
      <c r="K67" s="8" t="s">
        <v>230</v>
      </c>
      <c r="L67" s="8" t="s">
        <v>93</v>
      </c>
      <c r="M67" s="5">
        <f>1920*2</f>
        <v>3840</v>
      </c>
      <c r="N67" s="8" t="s">
        <v>216</v>
      </c>
      <c r="O67" s="5">
        <f>1998.6*2</f>
        <v>3997.2</v>
      </c>
      <c r="P67" s="8" t="s">
        <v>216</v>
      </c>
      <c r="Q67" s="8">
        <v>1</v>
      </c>
      <c r="R67" s="8">
        <v>1</v>
      </c>
      <c r="S67" s="8">
        <v>1</v>
      </c>
      <c r="T67" s="8">
        <v>1</v>
      </c>
      <c r="U67" s="8">
        <v>1</v>
      </c>
      <c r="V67" s="8">
        <v>1</v>
      </c>
      <c r="W67" s="8">
        <v>1</v>
      </c>
      <c r="X67" s="8">
        <v>1</v>
      </c>
      <c r="Y67" s="8">
        <v>1</v>
      </c>
      <c r="Z67" s="8">
        <v>1</v>
      </c>
      <c r="AA67" s="8">
        <v>1</v>
      </c>
      <c r="AB67" s="8">
        <v>1</v>
      </c>
      <c r="AC67" s="8">
        <v>1</v>
      </c>
      <c r="AD67" s="8" t="s">
        <v>217</v>
      </c>
      <c r="AE67" s="4">
        <v>44232</v>
      </c>
      <c r="AF67" s="4">
        <v>44201</v>
      </c>
      <c r="AG67" s="8" t="s">
        <v>398</v>
      </c>
    </row>
    <row r="68" spans="1:33" x14ac:dyDescent="0.25">
      <c r="A68" s="12">
        <v>2020</v>
      </c>
      <c r="B68" s="4">
        <v>44166</v>
      </c>
      <c r="C68" s="4">
        <v>44196</v>
      </c>
      <c r="D68" s="3" t="s">
        <v>83</v>
      </c>
      <c r="E68">
        <v>1</v>
      </c>
      <c r="F68" s="3" t="s">
        <v>356</v>
      </c>
      <c r="G68" t="s">
        <v>359</v>
      </c>
      <c r="H68" s="3" t="s">
        <v>356</v>
      </c>
      <c r="I68" s="3" t="s">
        <v>376</v>
      </c>
      <c r="J68" s="3" t="s">
        <v>261</v>
      </c>
      <c r="K68" s="3" t="s">
        <v>261</v>
      </c>
      <c r="L68" t="s">
        <v>94</v>
      </c>
      <c r="M68" s="5">
        <f>2739.75*2</f>
        <v>5479.5</v>
      </c>
      <c r="N68" t="s">
        <v>216</v>
      </c>
      <c r="O68" s="5">
        <f>2708.4*2</f>
        <v>5416.8</v>
      </c>
      <c r="P68" t="s">
        <v>216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217</v>
      </c>
      <c r="AE68" s="4">
        <v>44232</v>
      </c>
      <c r="AF68" s="4">
        <v>44201</v>
      </c>
      <c r="AG68" s="8" t="s">
        <v>398</v>
      </c>
    </row>
    <row r="69" spans="1:33" x14ac:dyDescent="0.25">
      <c r="A69" s="12">
        <v>2020</v>
      </c>
      <c r="B69" s="4">
        <v>44166</v>
      </c>
      <c r="C69" s="4">
        <v>44196</v>
      </c>
      <c r="D69" s="3" t="s">
        <v>83</v>
      </c>
      <c r="E69">
        <v>3</v>
      </c>
      <c r="F69" t="s">
        <v>364</v>
      </c>
      <c r="G69" t="s">
        <v>365</v>
      </c>
      <c r="H69" t="s">
        <v>364</v>
      </c>
      <c r="I69" s="3" t="s">
        <v>401</v>
      </c>
      <c r="J69" s="3" t="s">
        <v>230</v>
      </c>
      <c r="K69" s="3" t="s">
        <v>362</v>
      </c>
      <c r="L69" t="s">
        <v>93</v>
      </c>
      <c r="M69" s="5">
        <f>2625*2</f>
        <v>5250</v>
      </c>
      <c r="N69" t="s">
        <v>216</v>
      </c>
      <c r="O69" s="5">
        <f>2625*2</f>
        <v>5250</v>
      </c>
      <c r="P69" t="s">
        <v>216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217</v>
      </c>
      <c r="AE69" s="4">
        <v>44232</v>
      </c>
      <c r="AF69" s="4">
        <v>44201</v>
      </c>
      <c r="AG69" s="8" t="s">
        <v>398</v>
      </c>
    </row>
    <row r="70" spans="1:33" x14ac:dyDescent="0.25">
      <c r="A70" s="12">
        <v>2020</v>
      </c>
      <c r="B70" s="4">
        <v>44166</v>
      </c>
      <c r="C70" s="4">
        <v>44196</v>
      </c>
      <c r="D70" s="3" t="s">
        <v>83</v>
      </c>
      <c r="E70">
        <v>3</v>
      </c>
      <c r="F70" s="3" t="s">
        <v>364</v>
      </c>
      <c r="G70" s="3" t="s">
        <v>365</v>
      </c>
      <c r="H70" s="3" t="s">
        <v>364</v>
      </c>
      <c r="I70" s="3" t="s">
        <v>387</v>
      </c>
      <c r="J70" s="3" t="s">
        <v>228</v>
      </c>
      <c r="K70" s="3" t="s">
        <v>236</v>
      </c>
      <c r="L70" t="s">
        <v>93</v>
      </c>
      <c r="M70" s="5">
        <f>1210*2</f>
        <v>2420</v>
      </c>
      <c r="N70" t="s">
        <v>216</v>
      </c>
      <c r="O70" s="5">
        <f>1210*2</f>
        <v>2420</v>
      </c>
      <c r="P70" s="3" t="s">
        <v>216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>
        <v>1</v>
      </c>
      <c r="AD70" t="s">
        <v>217</v>
      </c>
      <c r="AE70" s="4">
        <v>44232</v>
      </c>
      <c r="AF70" s="4">
        <v>44201</v>
      </c>
      <c r="AG70" s="8" t="s">
        <v>398</v>
      </c>
    </row>
    <row r="71" spans="1:33" x14ac:dyDescent="0.25">
      <c r="A71" s="12">
        <v>2020</v>
      </c>
      <c r="B71" s="4">
        <v>44166</v>
      </c>
      <c r="C71" s="4">
        <v>44196</v>
      </c>
      <c r="D71" s="3" t="s">
        <v>83</v>
      </c>
      <c r="E71">
        <v>3</v>
      </c>
      <c r="F71" s="3" t="s">
        <v>364</v>
      </c>
      <c r="G71" s="3" t="s">
        <v>365</v>
      </c>
      <c r="H71" s="3" t="s">
        <v>364</v>
      </c>
      <c r="I71" s="3" t="s">
        <v>360</v>
      </c>
      <c r="J71" s="3" t="s">
        <v>361</v>
      </c>
      <c r="K71" s="3" t="s">
        <v>363</v>
      </c>
      <c r="L71" t="s">
        <v>94</v>
      </c>
      <c r="M71" s="5">
        <f>2470*2</f>
        <v>4940</v>
      </c>
      <c r="N71" t="s">
        <v>216</v>
      </c>
      <c r="O71" s="5">
        <f>2470*2</f>
        <v>4940</v>
      </c>
      <c r="P71" s="3" t="s">
        <v>216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217</v>
      </c>
      <c r="AE71" s="4">
        <v>44232</v>
      </c>
      <c r="AF71" s="4">
        <v>44201</v>
      </c>
      <c r="AG71" s="8" t="s">
        <v>398</v>
      </c>
    </row>
    <row r="72" spans="1:33" x14ac:dyDescent="0.25">
      <c r="A72" s="12">
        <v>2020</v>
      </c>
      <c r="B72" s="4">
        <v>44166</v>
      </c>
      <c r="C72" s="4">
        <v>44196</v>
      </c>
      <c r="D72" s="3" t="s">
        <v>83</v>
      </c>
      <c r="E72">
        <v>2</v>
      </c>
      <c r="F72" t="s">
        <v>366</v>
      </c>
      <c r="G72" t="s">
        <v>367</v>
      </c>
      <c r="H72" t="s">
        <v>366</v>
      </c>
      <c r="I72" s="3" t="s">
        <v>377</v>
      </c>
      <c r="J72" s="3" t="s">
        <v>240</v>
      </c>
      <c r="K72" s="3" t="s">
        <v>378</v>
      </c>
      <c r="L72" t="s">
        <v>93</v>
      </c>
      <c r="M72" s="5">
        <f>1920*2</f>
        <v>3840</v>
      </c>
      <c r="N72" t="s">
        <v>216</v>
      </c>
      <c r="O72" s="5">
        <f>1998.6*2</f>
        <v>3997.2</v>
      </c>
      <c r="P72" s="3" t="s">
        <v>216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217</v>
      </c>
      <c r="AE72" s="4">
        <v>44232</v>
      </c>
      <c r="AF72" s="4">
        <v>44201</v>
      </c>
      <c r="AG72" s="8" t="s">
        <v>398</v>
      </c>
    </row>
    <row r="73" spans="1:33" s="8" customFormat="1" x14ac:dyDescent="0.25">
      <c r="A73" s="12">
        <v>2020</v>
      </c>
      <c r="B73" s="4">
        <v>44166</v>
      </c>
      <c r="C73" s="4">
        <v>44196</v>
      </c>
      <c r="D73" s="8" t="s">
        <v>83</v>
      </c>
      <c r="E73" s="8">
        <v>2</v>
      </c>
      <c r="F73" s="8" t="s">
        <v>368</v>
      </c>
      <c r="G73" s="8" t="s">
        <v>369</v>
      </c>
      <c r="H73" s="8" t="s">
        <v>368</v>
      </c>
      <c r="I73" s="8" t="s">
        <v>370</v>
      </c>
      <c r="J73" s="8" t="s">
        <v>402</v>
      </c>
      <c r="K73" s="8" t="s">
        <v>231</v>
      </c>
      <c r="L73" s="8" t="s">
        <v>94</v>
      </c>
      <c r="M73" s="5">
        <f>3202.35*2</f>
        <v>6404.7</v>
      </c>
      <c r="N73" s="8" t="s">
        <v>216</v>
      </c>
      <c r="O73" s="5">
        <f>3100.4*2</f>
        <v>6200.8</v>
      </c>
      <c r="P73" s="8" t="s">
        <v>216</v>
      </c>
      <c r="Q73" s="8">
        <v>1</v>
      </c>
      <c r="R73" s="8">
        <v>1</v>
      </c>
      <c r="S73" s="8">
        <v>1</v>
      </c>
      <c r="T73" s="8">
        <v>1</v>
      </c>
      <c r="U73" s="8">
        <v>1</v>
      </c>
      <c r="V73" s="8">
        <v>1</v>
      </c>
      <c r="W73" s="8">
        <v>1</v>
      </c>
      <c r="X73" s="8">
        <v>1</v>
      </c>
      <c r="Y73" s="8">
        <v>1</v>
      </c>
      <c r="Z73" s="8">
        <v>1</v>
      </c>
      <c r="AA73" s="8">
        <v>1</v>
      </c>
      <c r="AB73" s="8">
        <v>1</v>
      </c>
      <c r="AC73" s="8">
        <v>1</v>
      </c>
      <c r="AD73" s="8" t="s">
        <v>217</v>
      </c>
      <c r="AE73" s="4">
        <v>44232</v>
      </c>
      <c r="AF73" s="4">
        <v>44201</v>
      </c>
      <c r="AG73" s="8" t="s">
        <v>398</v>
      </c>
    </row>
    <row r="74" spans="1:33" x14ac:dyDescent="0.25">
      <c r="A74" s="12">
        <v>2020</v>
      </c>
      <c r="B74" s="4">
        <v>44166</v>
      </c>
      <c r="C74" s="4">
        <v>44196</v>
      </c>
      <c r="D74" s="9" t="s">
        <v>83</v>
      </c>
      <c r="E74" s="9">
        <v>2</v>
      </c>
      <c r="F74" s="9" t="s">
        <v>368</v>
      </c>
      <c r="G74" s="9" t="s">
        <v>369</v>
      </c>
      <c r="H74" s="9" t="s">
        <v>368</v>
      </c>
      <c r="I74" t="s">
        <v>408</v>
      </c>
      <c r="J74" t="s">
        <v>375</v>
      </c>
      <c r="K74" t="s">
        <v>409</v>
      </c>
      <c r="L74" s="9" t="s">
        <v>94</v>
      </c>
      <c r="M74" s="5">
        <f t="shared" ref="M74:M77" si="4">3202.35*2</f>
        <v>6404.7</v>
      </c>
      <c r="N74" s="9" t="s">
        <v>216</v>
      </c>
      <c r="O74" s="5">
        <f t="shared" ref="O74:O77" si="5">3100.4*2</f>
        <v>6200.8</v>
      </c>
      <c r="P74" s="9" t="s">
        <v>216</v>
      </c>
      <c r="Q74" s="9">
        <v>1</v>
      </c>
      <c r="R74" s="9">
        <v>1</v>
      </c>
      <c r="S74" s="9">
        <v>1</v>
      </c>
      <c r="T74" s="9">
        <v>1</v>
      </c>
      <c r="U74" s="9">
        <v>1</v>
      </c>
      <c r="V74" s="9">
        <v>1</v>
      </c>
      <c r="W74" s="9">
        <v>1</v>
      </c>
      <c r="X74" s="9">
        <v>1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9" t="s">
        <v>217</v>
      </c>
      <c r="AE74" s="4">
        <v>44232</v>
      </c>
      <c r="AF74" s="4">
        <v>44201</v>
      </c>
      <c r="AG74" s="9" t="s">
        <v>398</v>
      </c>
    </row>
    <row r="75" spans="1:33" x14ac:dyDescent="0.25">
      <c r="A75" s="12">
        <v>2020</v>
      </c>
      <c r="B75" s="4">
        <v>44166</v>
      </c>
      <c r="C75" s="4">
        <v>44196</v>
      </c>
      <c r="D75" s="9" t="s">
        <v>83</v>
      </c>
      <c r="E75" s="9">
        <v>2</v>
      </c>
      <c r="F75" s="9" t="s">
        <v>368</v>
      </c>
      <c r="G75" s="9" t="s">
        <v>425</v>
      </c>
      <c r="H75" s="9" t="s">
        <v>368</v>
      </c>
      <c r="I75" t="s">
        <v>415</v>
      </c>
      <c r="J75" t="s">
        <v>399</v>
      </c>
      <c r="K75" t="s">
        <v>424</v>
      </c>
      <c r="L75" s="9" t="s">
        <v>94</v>
      </c>
      <c r="M75" s="5">
        <f>8499.9*2</f>
        <v>16999.8</v>
      </c>
      <c r="N75" s="9" t="s">
        <v>216</v>
      </c>
      <c r="O75" s="5">
        <f>7322.4*2</f>
        <v>14644.8</v>
      </c>
      <c r="P75" s="9" t="s">
        <v>216</v>
      </c>
      <c r="Q75" s="9">
        <v>1</v>
      </c>
      <c r="R75" s="9">
        <v>1</v>
      </c>
      <c r="S75" s="9">
        <v>1</v>
      </c>
      <c r="T75" s="9">
        <v>1</v>
      </c>
      <c r="U75" s="9">
        <v>1</v>
      </c>
      <c r="V75" s="9">
        <v>1</v>
      </c>
      <c r="W75" s="9">
        <v>1</v>
      </c>
      <c r="X75" s="9">
        <v>1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9" t="s">
        <v>217</v>
      </c>
      <c r="AE75" s="4">
        <v>44232</v>
      </c>
      <c r="AF75" s="4">
        <v>44201</v>
      </c>
      <c r="AG75" s="9" t="s">
        <v>398</v>
      </c>
    </row>
    <row r="76" spans="1:33" x14ac:dyDescent="0.25">
      <c r="A76" s="12">
        <v>2020</v>
      </c>
      <c r="B76" s="4">
        <v>44166</v>
      </c>
      <c r="C76" s="4">
        <v>44196</v>
      </c>
      <c r="D76" s="9" t="s">
        <v>83</v>
      </c>
      <c r="E76" s="9">
        <v>2</v>
      </c>
      <c r="F76" s="9" t="s">
        <v>368</v>
      </c>
      <c r="G76" s="9" t="s">
        <v>369</v>
      </c>
      <c r="H76" s="9" t="s">
        <v>368</v>
      </c>
      <c r="I76" t="s">
        <v>426</v>
      </c>
      <c r="J76" t="s">
        <v>427</v>
      </c>
      <c r="K76" t="s">
        <v>261</v>
      </c>
      <c r="L76" s="9" t="s">
        <v>94</v>
      </c>
      <c r="M76" s="5">
        <f t="shared" si="4"/>
        <v>6404.7</v>
      </c>
      <c r="N76" s="9" t="s">
        <v>216</v>
      </c>
      <c r="O76" s="5">
        <f t="shared" si="5"/>
        <v>6200.8</v>
      </c>
      <c r="P76" s="9" t="s">
        <v>216</v>
      </c>
      <c r="Q76" s="9">
        <v>1</v>
      </c>
      <c r="R76" s="9">
        <v>1</v>
      </c>
      <c r="S76" s="9">
        <v>1</v>
      </c>
      <c r="T76" s="9">
        <v>1</v>
      </c>
      <c r="U76" s="9">
        <v>1</v>
      </c>
      <c r="V76" s="9">
        <v>1</v>
      </c>
      <c r="W76" s="9">
        <v>1</v>
      </c>
      <c r="X76" s="9">
        <v>1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9" t="s">
        <v>217</v>
      </c>
      <c r="AE76" s="4">
        <v>44232</v>
      </c>
      <c r="AF76" s="4">
        <v>44201</v>
      </c>
      <c r="AG76" s="9" t="s">
        <v>398</v>
      </c>
    </row>
    <row r="77" spans="1:33" x14ac:dyDescent="0.25">
      <c r="A77" s="12">
        <v>2020</v>
      </c>
      <c r="B77" s="4">
        <v>44166</v>
      </c>
      <c r="C77" s="4">
        <v>44196</v>
      </c>
      <c r="D77" s="9" t="s">
        <v>83</v>
      </c>
      <c r="E77" s="9">
        <v>2</v>
      </c>
      <c r="F77" s="9" t="s">
        <v>368</v>
      </c>
      <c r="G77" s="9" t="s">
        <v>369</v>
      </c>
      <c r="H77" s="9" t="s">
        <v>368</v>
      </c>
      <c r="I77" t="s">
        <v>411</v>
      </c>
      <c r="J77" t="s">
        <v>375</v>
      </c>
      <c r="K77" t="s">
        <v>361</v>
      </c>
      <c r="L77" s="9" t="s">
        <v>94</v>
      </c>
      <c r="M77" s="5">
        <f t="shared" si="4"/>
        <v>6404.7</v>
      </c>
      <c r="N77" s="9" t="s">
        <v>216</v>
      </c>
      <c r="O77" s="5">
        <f t="shared" si="5"/>
        <v>6200.8</v>
      </c>
      <c r="P77" s="9" t="s">
        <v>216</v>
      </c>
      <c r="Q77" s="9">
        <v>1</v>
      </c>
      <c r="R77" s="9">
        <v>1</v>
      </c>
      <c r="S77" s="9">
        <v>1</v>
      </c>
      <c r="T77" s="9">
        <v>1</v>
      </c>
      <c r="U77" s="9">
        <v>1</v>
      </c>
      <c r="V77" s="9">
        <v>1</v>
      </c>
      <c r="W77" s="9">
        <v>1</v>
      </c>
      <c r="X77" s="9">
        <v>1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9" t="s">
        <v>217</v>
      </c>
      <c r="AE77" s="4">
        <v>44232</v>
      </c>
      <c r="AF77" s="4">
        <v>44201</v>
      </c>
      <c r="AG77" s="9" t="s">
        <v>398</v>
      </c>
    </row>
    <row r="78" spans="1:33" x14ac:dyDescent="0.25">
      <c r="M78" s="5"/>
      <c r="O78" s="5"/>
    </row>
    <row r="79" spans="1:33" x14ac:dyDescent="0.25">
      <c r="M79" s="5"/>
      <c r="O79" s="5"/>
    </row>
    <row r="80" spans="1:33" x14ac:dyDescent="0.25">
      <c r="M80" s="5"/>
      <c r="O80" s="5"/>
    </row>
    <row r="81" spans="13:15" x14ac:dyDescent="0.25">
      <c r="M81" s="5"/>
      <c r="O81" s="5"/>
    </row>
    <row r="82" spans="13:15" x14ac:dyDescent="0.25">
      <c r="M82" s="5"/>
      <c r="O82" s="5"/>
    </row>
    <row r="83" spans="13:15" x14ac:dyDescent="0.25">
      <c r="M83" s="5"/>
      <c r="O83" s="5"/>
    </row>
    <row r="84" spans="13:15" x14ac:dyDescent="0.25">
      <c r="M84" s="5"/>
      <c r="O84" s="5"/>
    </row>
    <row r="85" spans="13:15" x14ac:dyDescent="0.25">
      <c r="M85" s="5"/>
      <c r="O85" s="5"/>
    </row>
    <row r="86" spans="13:15" x14ac:dyDescent="0.25">
      <c r="M86" s="5"/>
      <c r="O86" s="5"/>
    </row>
    <row r="87" spans="13:15" x14ac:dyDescent="0.25">
      <c r="M87" s="5"/>
      <c r="O87" s="5"/>
    </row>
    <row r="88" spans="13:15" x14ac:dyDescent="0.25">
      <c r="M88" s="5"/>
      <c r="O88" s="5"/>
    </row>
    <row r="89" spans="13:15" x14ac:dyDescent="0.25">
      <c r="M89" s="5"/>
      <c r="O89" s="5"/>
    </row>
    <row r="90" spans="13:15" x14ac:dyDescent="0.25">
      <c r="M90" s="5"/>
      <c r="O90" s="5"/>
    </row>
    <row r="91" spans="13:15" x14ac:dyDescent="0.25">
      <c r="M91" s="5"/>
      <c r="O91" s="5"/>
    </row>
    <row r="92" spans="13:15" x14ac:dyDescent="0.25">
      <c r="M92" s="5"/>
      <c r="O92" s="5"/>
    </row>
    <row r="93" spans="13:15" x14ac:dyDescent="0.25">
      <c r="M93" s="5"/>
      <c r="O93" s="5"/>
    </row>
    <row r="94" spans="13:15" x14ac:dyDescent="0.25">
      <c r="M94" s="5"/>
      <c r="O94" s="5"/>
    </row>
    <row r="95" spans="13:15" x14ac:dyDescent="0.25">
      <c r="M95" s="5"/>
      <c r="O95" s="5"/>
    </row>
    <row r="96" spans="13:15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  <c r="O282" s="5"/>
    </row>
    <row r="283" spans="13:15" x14ac:dyDescent="0.25">
      <c r="M283" s="5"/>
      <c r="O283" s="5"/>
    </row>
    <row r="284" spans="13:15" x14ac:dyDescent="0.25">
      <c r="M284" s="5"/>
      <c r="O284" s="5"/>
    </row>
    <row r="285" spans="13:15" x14ac:dyDescent="0.25">
      <c r="M285" s="5"/>
      <c r="O285" s="5"/>
    </row>
    <row r="286" spans="13:15" x14ac:dyDescent="0.25">
      <c r="M286" s="5"/>
      <c r="O286" s="5"/>
    </row>
    <row r="287" spans="13:15" x14ac:dyDescent="0.25">
      <c r="M287" s="5"/>
      <c r="O287" s="5"/>
    </row>
    <row r="288" spans="13:15" x14ac:dyDescent="0.25">
      <c r="M288" s="5"/>
      <c r="O288" s="5"/>
    </row>
    <row r="289" spans="13:15" x14ac:dyDescent="0.25">
      <c r="M289" s="5"/>
      <c r="O289" s="5"/>
    </row>
    <row r="290" spans="13:15" x14ac:dyDescent="0.25">
      <c r="M290" s="5"/>
      <c r="O290" s="5"/>
    </row>
    <row r="291" spans="13:15" x14ac:dyDescent="0.25">
      <c r="M291" s="5"/>
      <c r="O291" s="5"/>
    </row>
    <row r="292" spans="13:15" x14ac:dyDescent="0.25">
      <c r="M292" s="5"/>
      <c r="O292" s="5"/>
    </row>
    <row r="293" spans="13:15" x14ac:dyDescent="0.25">
      <c r="M293" s="5"/>
      <c r="O293" s="5"/>
    </row>
    <row r="294" spans="13:15" x14ac:dyDescent="0.25">
      <c r="M294" s="5"/>
    </row>
    <row r="295" spans="13:15" x14ac:dyDescent="0.25">
      <c r="M295" s="5"/>
    </row>
    <row r="296" spans="13:15" x14ac:dyDescent="0.25">
      <c r="M296" s="5"/>
    </row>
    <row r="297" spans="13:15" x14ac:dyDescent="0.25">
      <c r="M297" s="5"/>
    </row>
    <row r="298" spans="13:15" x14ac:dyDescent="0.25">
      <c r="M298" s="5"/>
    </row>
    <row r="299" spans="13:15" x14ac:dyDescent="0.25">
      <c r="M299" s="5"/>
    </row>
    <row r="300" spans="13:15" x14ac:dyDescent="0.25">
      <c r="M300" s="5"/>
    </row>
    <row r="301" spans="13:15" x14ac:dyDescent="0.25">
      <c r="M301" s="5"/>
    </row>
    <row r="302" spans="13:15" x14ac:dyDescent="0.25">
      <c r="M302" s="5"/>
    </row>
    <row r="303" spans="13:15" x14ac:dyDescent="0.25">
      <c r="M303" s="5"/>
    </row>
    <row r="304" spans="13:15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3">
      <formula1>Hidden_211</formula1>
    </dataValidation>
    <dataValidation type="list" allowBlank="1" showErrorMessage="1" sqref="D8:D19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2018-06-16T16:21:27Z</dcterms:created>
  <dcterms:modified xsi:type="dcterms:W3CDTF">2021-01-05T20:23:11Z</dcterms:modified>
</cp:coreProperties>
</file>