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0\Mayo\8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M44" i="1" l="1"/>
  <c r="O43" i="1"/>
  <c r="M43" i="1"/>
  <c r="O50" i="1"/>
  <c r="M50" i="1"/>
  <c r="O37" i="1"/>
  <c r="M37" i="1"/>
  <c r="O36" i="1"/>
  <c r="O35" i="1"/>
  <c r="O34" i="1"/>
  <c r="O33" i="1"/>
  <c r="O32" i="1"/>
  <c r="M36" i="1"/>
  <c r="M79" i="1" l="1"/>
  <c r="O79" i="1"/>
  <c r="M80" i="1"/>
  <c r="O80" i="1"/>
  <c r="M81" i="1"/>
  <c r="O81" i="1"/>
  <c r="M82" i="1"/>
  <c r="O82" i="1"/>
  <c r="M83" i="1"/>
  <c r="O83" i="1"/>
  <c r="O78" i="1"/>
  <c r="M78" i="1"/>
  <c r="O38" i="1"/>
  <c r="M38" i="1"/>
  <c r="M40" i="1"/>
  <c r="O40" i="1"/>
  <c r="O77" i="1" l="1"/>
  <c r="M77" i="1"/>
  <c r="O76" i="1"/>
  <c r="M76" i="1"/>
  <c r="O75" i="1"/>
  <c r="M75" i="1"/>
  <c r="O74" i="1"/>
  <c r="M74" i="1"/>
  <c r="O73" i="1"/>
  <c r="M73" i="1"/>
  <c r="O72" i="1"/>
  <c r="M72" i="1"/>
  <c r="O71" i="1"/>
  <c r="M71" i="1"/>
  <c r="O70" i="1"/>
  <c r="M70" i="1"/>
  <c r="M69" i="1"/>
  <c r="O69" i="1"/>
  <c r="O68" i="1"/>
  <c r="M68" i="1"/>
  <c r="O67" i="1"/>
  <c r="M67" i="1"/>
  <c r="O66" i="1"/>
  <c r="M66" i="1"/>
  <c r="O65" i="1"/>
  <c r="M65" i="1"/>
  <c r="O64" i="1"/>
  <c r="M64" i="1"/>
  <c r="O63" i="1"/>
  <c r="M63" i="1"/>
  <c r="O62" i="1"/>
  <c r="M62" i="1"/>
  <c r="O61" i="1"/>
  <c r="M61" i="1"/>
  <c r="O60" i="1"/>
  <c r="M60" i="1"/>
  <c r="O59" i="1"/>
  <c r="M59" i="1"/>
  <c r="O58" i="1"/>
  <c r="M58" i="1"/>
  <c r="O57" i="1"/>
  <c r="M57" i="1"/>
  <c r="O56" i="1"/>
  <c r="M56" i="1"/>
  <c r="O55" i="1"/>
  <c r="M55" i="1"/>
  <c r="O54" i="1"/>
  <c r="M54" i="1"/>
  <c r="O53" i="1"/>
  <c r="M53" i="1"/>
  <c r="O52" i="1"/>
  <c r="M52" i="1"/>
  <c r="O51" i="1"/>
  <c r="M51" i="1"/>
  <c r="O49" i="1"/>
  <c r="M49" i="1"/>
  <c r="O48" i="1"/>
  <c r="M48" i="1"/>
  <c r="O46" i="1"/>
  <c r="M46" i="1"/>
  <c r="O45" i="1"/>
  <c r="M45" i="1"/>
  <c r="O42" i="1"/>
  <c r="M42" i="1"/>
  <c r="O41" i="1"/>
  <c r="M41" i="1"/>
  <c r="O39" i="1"/>
  <c r="M39" i="1"/>
  <c r="M35" i="1"/>
  <c r="M34" i="1"/>
  <c r="M33" i="1"/>
  <c r="M32" i="1"/>
  <c r="O31" i="1"/>
  <c r="M31" i="1"/>
  <c r="O30" i="1"/>
  <c r="M30" i="1"/>
  <c r="O29" i="1"/>
  <c r="M29" i="1"/>
  <c r="O28" i="1"/>
  <c r="M28" i="1"/>
  <c r="O27" i="1"/>
  <c r="M27" i="1"/>
  <c r="O26" i="1"/>
  <c r="M26" i="1"/>
  <c r="O25" i="1"/>
  <c r="M25" i="1"/>
  <c r="M24" i="1"/>
  <c r="O23" i="1"/>
  <c r="M23" i="1"/>
  <c r="O22" i="1"/>
  <c r="M22" i="1"/>
  <c r="O21" i="1"/>
  <c r="M21" i="1"/>
  <c r="O20" i="1"/>
  <c r="M20" i="1"/>
  <c r="M19" i="1"/>
  <c r="O18" i="1"/>
  <c r="M18" i="1"/>
  <c r="O16" i="1"/>
  <c r="O17" i="1"/>
  <c r="M17" i="1"/>
  <c r="M16" i="1"/>
  <c r="O15" i="1"/>
  <c r="M15" i="1"/>
  <c r="O14" i="1"/>
  <c r="M14" i="1"/>
  <c r="O10" i="1"/>
  <c r="O11" i="1"/>
  <c r="O12" i="1"/>
  <c r="O13" i="1"/>
  <c r="O9" i="1"/>
  <c r="M10" i="1"/>
  <c r="M11" i="1"/>
  <c r="M12" i="1"/>
  <c r="M13" i="1"/>
  <c r="M9" i="1"/>
  <c r="O8" i="1"/>
  <c r="M8" i="1"/>
  <c r="H63" i="1" l="1"/>
</calcChain>
</file>

<file path=xl/sharedStrings.xml><?xml version="1.0" encoding="utf-8"?>
<sst xmlns="http://schemas.openxmlformats.org/spreadsheetml/2006/main" count="1217" uniqueCount="442">
  <si>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</si>
  <si>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</si>
  <si>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</si>
  <si>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</si>
  <si>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</si>
  <si>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</si>
  <si>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</si>
  <si>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</si>
  <si>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</si>
  <si>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</si>
  <si>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</si>
  <si>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</si>
  <si>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</si>
  <si>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</si>
  <si>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</si>
  <si>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</si>
  <si>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</si>
  <si>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</si>
  <si>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</si>
  <si>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</si>
  <si>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</si>
  <si>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</si>
  <si>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</si>
  <si>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</si>
  <si>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</si>
  <si>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</si>
  <si>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</si>
  <si>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</si>
  <si>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</si>
  <si>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</si>
  <si>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</si>
  <si>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</si>
  <si>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</si>
  <si>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</si>
  <si>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</si>
  <si>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</si>
  <si>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</si>
  <si>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</si>
  <si>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</si>
  <si>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</si>
  <si>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</si>
  <si>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</si>
  <si>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</si>
  <si>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</si>
  <si>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</si>
  <si>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</si>
  <si>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</si>
  <si>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</si>
  <si>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</si>
  <si>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</si>
  <si>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</si>
  <si>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</si>
  <si>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</si>
  <si>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</si>
  <si>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</si>
  <si>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</si>
  <si>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</si>
  <si>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</si>
  <si>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</si>
  <si>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</si>
  <si>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</si>
  <si>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</si>
  <si>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</si>
  <si>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</si>
  <si>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</si>
  <si>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</si>
  <si>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</si>
  <si>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</si>
  <si>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</si>
  <si>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</si>
  <si>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</si>
  <si>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</si>
  <si>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</si>
  <si>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</si>
  <si>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</si>
  <si>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</si>
  <si>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</si>
  <si>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</si>
  <si>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</si>
  <si>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</si>
  <si>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</si>
  <si>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</si>
  <si>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</si>
  <si>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</si>
  <si>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</si>
  <si>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</si>
  <si>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</si>
  <si>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</si>
  <si>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</si>
  <si>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</si>
  <si>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</si>
  <si>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</si>
  <si>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</si>
  <si>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</si>
  <si>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</si>
  <si>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</si>
  <si>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</si>
  <si>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</si>
  <si>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</si>
  <si>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</si>
  <si>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</si>
  <si>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</si>
  <si>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</si>
  <si>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</si>
  <si>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</si>
  <si>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</si>
  <si>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</si>
  <si>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</si>
  <si>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</si>
  <si>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</si>
  <si>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</si>
  <si>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</si>
  <si>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</si>
  <si>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</si>
  <si>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</si>
  <si>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</si>
  <si>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</si>
  <si>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</si>
  <si>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</si>
  <si>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</si>
  <si>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</si>
  <si>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</si>
  <si>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</si>
  <si>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</si>
  <si>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</si>
  <si>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</si>
  <si>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</si>
  <si>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</si>
  <si>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</si>
  <si>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</si>
  <si>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</si>
  <si>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</si>
  <si>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</si>
  <si>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</si>
  <si>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</si>
  <si>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</si>
  <si>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</si>
  <si>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</si>
  <si>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</si>
  <si>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</si>
  <si>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</si>
  <si>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</si>
  <si>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</si>
  <si>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</si>
  <si>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</si>
  <si>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</si>
  <si>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</si>
  <si>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</si>
  <si>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</si>
  <si>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</si>
  <si>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</si>
  <si>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</si>
  <si>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</si>
  <si>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</si>
  <si>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</si>
  <si>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</si>
  <si>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</si>
  <si>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</si>
  <si>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</si>
  <si>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</si>
  <si>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</si>
  <si>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</si>
  <si>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</si>
  <si>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</si>
  <si>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</si>
  <si>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</si>
  <si>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</si>
  <si>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</si>
  <si>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</si>
  <si>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</si>
  <si>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</si>
  <si>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</si>
  <si>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</si>
  <si>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</si>
  <si>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</si>
  <si>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</si>
  <si>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</si>
  <si>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</si>
  <si>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</si>
  <si>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</si>
  <si>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</si>
  <si>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</si>
  <si>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</si>
  <si>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</si>
  <si>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</si>
  <si>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</si>
  <si>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</si>
  <si>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</si>
  <si>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</si>
  <si>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</si>
  <si>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</si>
  <si>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</si>
  <si>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</si>
  <si>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</si>
  <si>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</si>
  <si>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</si>
  <si>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</si>
  <si>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</si>
  <si>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</si>
  <si>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</si>
  <si>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</si>
  <si>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</si>
  <si>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</si>
  <si>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</si>
  <si>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</si>
  <si>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</si>
  <si>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</si>
  <si>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</si>
  <si>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</si>
  <si>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</si>
  <si>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</si>
  <si>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</si>
  <si>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</si>
  <si>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</si>
  <si>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MUNICIPAL</t>
  </si>
  <si>
    <t>PRESIDENCIA MUNICIPAL</t>
  </si>
  <si>
    <t>PESOS</t>
  </si>
  <si>
    <t>TESORERÍA</t>
  </si>
  <si>
    <t>REGIDOR</t>
  </si>
  <si>
    <t>AUXILIAR DE SERVICIOS MUNICIPALES</t>
  </si>
  <si>
    <t>SECRETARÍA</t>
  </si>
  <si>
    <t>Flores</t>
  </si>
  <si>
    <t>Vega</t>
  </si>
  <si>
    <t>Garcia</t>
  </si>
  <si>
    <t>Barrientos</t>
  </si>
  <si>
    <t>Rojas</t>
  </si>
  <si>
    <t>Rendon</t>
  </si>
  <si>
    <t>Jimenez</t>
  </si>
  <si>
    <t>Sanchez</t>
  </si>
  <si>
    <t>Loredo</t>
  </si>
  <si>
    <t>Botello</t>
  </si>
  <si>
    <t>Castillo</t>
  </si>
  <si>
    <t>Ramos</t>
  </si>
  <si>
    <t>Barboza</t>
  </si>
  <si>
    <t>Dueñez</t>
  </si>
  <si>
    <t>Morales</t>
  </si>
  <si>
    <t>Cordova</t>
  </si>
  <si>
    <t>Lopez</t>
  </si>
  <si>
    <t>Rodriguez</t>
  </si>
  <si>
    <t>Gomez</t>
  </si>
  <si>
    <t>Olvera</t>
  </si>
  <si>
    <t>Vazquez</t>
  </si>
  <si>
    <t>Ponce</t>
  </si>
  <si>
    <t>Mejia</t>
  </si>
  <si>
    <t>Lorena</t>
  </si>
  <si>
    <t>Fernandez</t>
  </si>
  <si>
    <t>Servin</t>
  </si>
  <si>
    <t>Eloy</t>
  </si>
  <si>
    <t>Ernestina</t>
  </si>
  <si>
    <t>Javier</t>
  </si>
  <si>
    <t>Esteban</t>
  </si>
  <si>
    <t>Augurio</t>
  </si>
  <si>
    <t>Santiago</t>
  </si>
  <si>
    <t>Pablo</t>
  </si>
  <si>
    <t>Jose Valentín</t>
  </si>
  <si>
    <t>Jose Roberto</t>
  </si>
  <si>
    <t>Rosa Carolina</t>
  </si>
  <si>
    <t>Jose Leonel</t>
  </si>
  <si>
    <t>Jose Santiago</t>
  </si>
  <si>
    <t>Alondra Jazmín</t>
  </si>
  <si>
    <t>Jose Antonio</t>
  </si>
  <si>
    <t>Lorena Guadalupe</t>
  </si>
  <si>
    <t>Carla Daniela</t>
  </si>
  <si>
    <t>J. Pablo</t>
  </si>
  <si>
    <t>Alejo</t>
  </si>
  <si>
    <t>Iris Yael</t>
  </si>
  <si>
    <t>Hernández</t>
  </si>
  <si>
    <t>Estrada</t>
  </si>
  <si>
    <t>Calixto</t>
  </si>
  <si>
    <t>Tello</t>
  </si>
  <si>
    <t>Ramírez</t>
  </si>
  <si>
    <t>Montalvo</t>
  </si>
  <si>
    <t>Mancilla</t>
  </si>
  <si>
    <t>Mendoza</t>
  </si>
  <si>
    <t>Jiménez</t>
  </si>
  <si>
    <t>Andrade</t>
  </si>
  <si>
    <t>Crisógono</t>
  </si>
  <si>
    <t xml:space="preserve">Marcela </t>
  </si>
  <si>
    <t>José Gregorio</t>
  </si>
  <si>
    <t>Sergio</t>
  </si>
  <si>
    <t>Alfredo</t>
  </si>
  <si>
    <t>Cindy</t>
  </si>
  <si>
    <t>SECRETARIO DEL AYUNTAMIENTO</t>
  </si>
  <si>
    <t>DIRECTOR DE ALCOHOLES</t>
  </si>
  <si>
    <t>INTENDENTE</t>
  </si>
  <si>
    <t>DIRECTOR DE CULTURA</t>
  </si>
  <si>
    <t>DIRECTOR DE SERVICIOS MUNICIPALES</t>
  </si>
  <si>
    <t>ASESOR JURÍDICO</t>
  </si>
  <si>
    <t>ENCARGADA CCA</t>
  </si>
  <si>
    <t>ENCARGADO CCA</t>
  </si>
  <si>
    <t>DIRECTOR DE PROTECCIÓN CIVIL</t>
  </si>
  <si>
    <t>AUXILIAR DE INGRESOS</t>
  </si>
  <si>
    <t>DIRECTOR DE DEPORTES</t>
  </si>
  <si>
    <t>SECRETARIO TÉCNICO</t>
  </si>
  <si>
    <t>ENCARGADO DE JUNTA DE RECLUTAMIENTO</t>
  </si>
  <si>
    <t>CONTRALOR INTERNO</t>
  </si>
  <si>
    <t>CONTRALORÍA</t>
  </si>
  <si>
    <t>Ma. Guadalupe</t>
  </si>
  <si>
    <t>Yara Teresa</t>
  </si>
  <si>
    <t>Zayra Guadalupe</t>
  </si>
  <si>
    <t>Lugo</t>
  </si>
  <si>
    <t>Montealvo</t>
  </si>
  <si>
    <t>Hernandez</t>
  </si>
  <si>
    <t>Fajardo</t>
  </si>
  <si>
    <t>AUXILIAR CONTABLE</t>
  </si>
  <si>
    <t>TESORERO MUNICIPAL</t>
  </si>
  <si>
    <t>Estela</t>
  </si>
  <si>
    <t>Diaz</t>
  </si>
  <si>
    <t>Pereyra</t>
  </si>
  <si>
    <t>Othon Alejandro</t>
  </si>
  <si>
    <t>DESARROLLO SOCIAL</t>
  </si>
  <si>
    <t>CONTADOR</t>
  </si>
  <si>
    <t>COORDINADOR DE DESARROLLO SOCCIAL</t>
  </si>
  <si>
    <t>SECRETARIA</t>
  </si>
  <si>
    <t>SUPERVISOR DE OBRA</t>
  </si>
  <si>
    <t>DESARROLLO AGROPECUARIO</t>
  </si>
  <si>
    <t>DIRECTOR DE DESARROLLO AGROPECUARIO</t>
  </si>
  <si>
    <t>Pascual</t>
  </si>
  <si>
    <t>Padrón</t>
  </si>
  <si>
    <t>Reyes</t>
  </si>
  <si>
    <t>Ereida</t>
  </si>
  <si>
    <t>Napoleon</t>
  </si>
  <si>
    <t>Isaura</t>
  </si>
  <si>
    <t>Melissa</t>
  </si>
  <si>
    <t>Marisela</t>
  </si>
  <si>
    <t>Nidia</t>
  </si>
  <si>
    <t>Vanessa</t>
  </si>
  <si>
    <t>Perez</t>
  </si>
  <si>
    <t>Silva</t>
  </si>
  <si>
    <t>Ramirez</t>
  </si>
  <si>
    <t>Bolaños</t>
  </si>
  <si>
    <t>Rocha</t>
  </si>
  <si>
    <t>Carrera</t>
  </si>
  <si>
    <t>Arvizu</t>
  </si>
  <si>
    <t>Emma Lizbeth</t>
  </si>
  <si>
    <t>Maria Magdalena</t>
  </si>
  <si>
    <t>CHOFER DE DIF</t>
  </si>
  <si>
    <t>ENCARGADA DE ALMACÉN</t>
  </si>
  <si>
    <t>TRABAJADORA SOCIAL</t>
  </si>
  <si>
    <t>DIRECTORA DE DIF</t>
  </si>
  <si>
    <t>COORDINADORA</t>
  </si>
  <si>
    <t>ENCARGADA INAPAM</t>
  </si>
  <si>
    <t>ENLACE PROSPERA</t>
  </si>
  <si>
    <t>ENLACE INAPAM</t>
  </si>
  <si>
    <t>ENCARGADA DE DISCAPACIDAD</t>
  </si>
  <si>
    <t>SMDIF</t>
  </si>
  <si>
    <t>UNIDAD DE INFORMACIÓN</t>
  </si>
  <si>
    <t>DIRECTOR DE TRANSPARENCIA</t>
  </si>
  <si>
    <t>Joel</t>
  </si>
  <si>
    <t>Rendón</t>
  </si>
  <si>
    <t>Veronica</t>
  </si>
  <si>
    <t>Aranda</t>
  </si>
  <si>
    <t>Anguiano</t>
  </si>
  <si>
    <t>Puente</t>
  </si>
  <si>
    <t>REGISTRO CIVIL</t>
  </si>
  <si>
    <t>OFICIAL DE REGISTRO CIVIL</t>
  </si>
  <si>
    <t>Alejandro Israel</t>
  </si>
  <si>
    <t>Medrano</t>
  </si>
  <si>
    <t>Carrizales</t>
  </si>
  <si>
    <t>Alvarez</t>
  </si>
  <si>
    <t>Naranjo</t>
  </si>
  <si>
    <t>Gamez</t>
  </si>
  <si>
    <t>Maldonado</t>
  </si>
  <si>
    <t>Aida Mariela</t>
  </si>
  <si>
    <t>UBR</t>
  </si>
  <si>
    <t>TERAPEUTA</t>
  </si>
  <si>
    <t>MÉDICO</t>
  </si>
  <si>
    <t>DIRECTOR DE UBR</t>
  </si>
  <si>
    <t>Aurelio</t>
  </si>
  <si>
    <t>Ibarra</t>
  </si>
  <si>
    <t>Govea</t>
  </si>
  <si>
    <t>Espinoza</t>
  </si>
  <si>
    <t>PENSIONADOS</t>
  </si>
  <si>
    <t>PENSIONADO</t>
  </si>
  <si>
    <t>ARCHIVO</t>
  </si>
  <si>
    <t>ENCARGADA DE ARCHIVO</t>
  </si>
  <si>
    <t>DSPM</t>
  </si>
  <si>
    <t>POLICÍA MUNICIPAL</t>
  </si>
  <si>
    <t>Raymundo</t>
  </si>
  <si>
    <t>Rodríguez</t>
  </si>
  <si>
    <t>Torres</t>
  </si>
  <si>
    <t>Otilio Daniel</t>
  </si>
  <si>
    <t>González</t>
  </si>
  <si>
    <t>DIRECTOR DE SPM</t>
  </si>
  <si>
    <t>AUXILIAR DE CONTRALORÍA</t>
  </si>
  <si>
    <t>AUXILIAR DE DESARROLLO SOCIAL</t>
  </si>
  <si>
    <t>Aidee</t>
  </si>
  <si>
    <t>Castro</t>
  </si>
  <si>
    <t>Gilberto</t>
  </si>
  <si>
    <t>Citlali</t>
  </si>
  <si>
    <t>Vázquez</t>
  </si>
  <si>
    <t>Cinthia Anahí</t>
  </si>
  <si>
    <t xml:space="preserve">Pérez </t>
  </si>
  <si>
    <t>Pedro</t>
  </si>
  <si>
    <t>Martínez</t>
  </si>
  <si>
    <t>David</t>
  </si>
  <si>
    <t xml:space="preserve">Rendón </t>
  </si>
  <si>
    <t>María Graciela</t>
  </si>
  <si>
    <t>Zavala</t>
  </si>
  <si>
    <t>Ma Amadeo</t>
  </si>
  <si>
    <t>Rogelio</t>
  </si>
  <si>
    <t>Sánchez</t>
  </si>
  <si>
    <t>Medina</t>
  </si>
  <si>
    <t>Nicolás</t>
  </si>
  <si>
    <t xml:space="preserve">Medina </t>
  </si>
  <si>
    <t>Montero</t>
  </si>
  <si>
    <t>DIETAS</t>
  </si>
  <si>
    <t>Eva</t>
  </si>
  <si>
    <t>Netro</t>
  </si>
  <si>
    <t>Montes</t>
  </si>
  <si>
    <t>sin nota</t>
  </si>
  <si>
    <t>Rico</t>
  </si>
  <si>
    <t>Silvia Verónica</t>
  </si>
  <si>
    <t>Nora Nelda</t>
  </si>
  <si>
    <t xml:space="preserve">González </t>
  </si>
  <si>
    <t>Epifanio</t>
  </si>
  <si>
    <t>Ybarra</t>
  </si>
  <si>
    <t>García</t>
  </si>
  <si>
    <t>PRESIDENCIA</t>
  </si>
  <si>
    <t>SECRETARIA PARTICULAR</t>
  </si>
  <si>
    <t>Elizabeth</t>
  </si>
  <si>
    <t>Arely</t>
  </si>
  <si>
    <t>Jahir Hassim</t>
  </si>
  <si>
    <t>Nathanael</t>
  </si>
  <si>
    <t>Jonathan Azael</t>
  </si>
  <si>
    <t>Vizcalla</t>
  </si>
  <si>
    <t>Marcelo</t>
  </si>
  <si>
    <t>Juan Gabriel</t>
  </si>
  <si>
    <t xml:space="preserve">Castillo </t>
  </si>
  <si>
    <t>J.Moises</t>
  </si>
  <si>
    <t>Juan Carlos</t>
  </si>
  <si>
    <t xml:space="preserve">Díaz </t>
  </si>
  <si>
    <t>Moreno</t>
  </si>
  <si>
    <t>CAPTURISTA DE DESARROLLO SOCIAL</t>
  </si>
  <si>
    <t>J. Pilar</t>
  </si>
  <si>
    <t>Maya</t>
  </si>
  <si>
    <t>Miguel Ángel</t>
  </si>
  <si>
    <t>Bueno</t>
  </si>
  <si>
    <t>FranciscoJAvier</t>
  </si>
  <si>
    <t>Coronado</t>
  </si>
  <si>
    <t>Robles</t>
  </si>
  <si>
    <t>Rosario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</si>
</sst>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29"/>
  <sheetViews>
    <sheetView tabSelected="1" topLeftCell="A59" zoomScale="73" zoomScaleNormal="73" workbookViewId="0">
      <selection activeCell="B63" sqref="B6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9.42578125" customWidth="1"/>
    <col min="8" max="8" width="22.85546875" customWidth="1"/>
    <col min="9" max="9" width="24" customWidth="1"/>
    <col min="10" max="10" width="17.5703125" customWidth="1"/>
    <col min="11" max="11" width="20" customWidth="1"/>
    <col min="12" max="12" width="14" bestFit="1" customWidth="1"/>
    <col min="13" max="13" width="19.28515625" customWidth="1"/>
    <col min="14" max="14" width="6.7109375" customWidth="1"/>
    <col min="15" max="15" width="26.710937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90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4">
        <v>43952</v>
      </c>
      <c r="C8" s="4">
        <v>43982</v>
      </c>
      <c r="D8" t="s">
        <v>83</v>
      </c>
      <c r="F8" t="s">
        <v>406</v>
      </c>
      <c r="G8" t="s">
        <v>214</v>
      </c>
      <c r="H8" t="s">
        <v>215</v>
      </c>
      <c r="I8" t="s">
        <v>264</v>
      </c>
      <c r="J8" t="s">
        <v>240</v>
      </c>
      <c r="K8" t="s">
        <v>240</v>
      </c>
      <c r="L8" t="s">
        <v>94</v>
      </c>
      <c r="M8" s="5">
        <f>25369.2*2</f>
        <v>50738.400000000001</v>
      </c>
      <c r="N8" t="s">
        <v>216</v>
      </c>
      <c r="O8" s="5">
        <f>19875.6*2</f>
        <v>39751.199999999997</v>
      </c>
      <c r="P8" t="s">
        <v>216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217</v>
      </c>
      <c r="AE8" s="4">
        <v>44013</v>
      </c>
      <c r="AF8" s="4">
        <v>44044</v>
      </c>
      <c r="AG8" t="s">
        <v>410</v>
      </c>
    </row>
    <row r="9" spans="1:33" x14ac:dyDescent="0.25">
      <c r="A9" s="8">
        <v>2020</v>
      </c>
      <c r="B9" s="4">
        <v>43952</v>
      </c>
      <c r="C9" s="4">
        <v>43982</v>
      </c>
      <c r="D9" t="s">
        <v>83</v>
      </c>
      <c r="F9" s="8" t="s">
        <v>406</v>
      </c>
      <c r="G9" t="s">
        <v>218</v>
      </c>
      <c r="H9" t="s">
        <v>215</v>
      </c>
      <c r="I9" t="s">
        <v>265</v>
      </c>
      <c r="J9" t="s">
        <v>266</v>
      </c>
      <c r="K9" t="s">
        <v>267</v>
      </c>
      <c r="L9" t="s">
        <v>93</v>
      </c>
      <c r="M9" s="5">
        <f>4202.55*2</f>
        <v>8405.1</v>
      </c>
      <c r="N9" t="s">
        <v>216</v>
      </c>
      <c r="O9" s="5">
        <f>3866.6*2</f>
        <v>7733.2</v>
      </c>
      <c r="P9" t="s">
        <v>216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217</v>
      </c>
      <c r="AE9" s="4">
        <v>44013</v>
      </c>
      <c r="AF9" s="4">
        <v>44044</v>
      </c>
      <c r="AG9" s="8" t="s">
        <v>410</v>
      </c>
    </row>
    <row r="10" spans="1:33" x14ac:dyDescent="0.25">
      <c r="A10" s="8">
        <v>2020</v>
      </c>
      <c r="B10" s="4">
        <v>43952</v>
      </c>
      <c r="C10" s="4">
        <v>43982</v>
      </c>
      <c r="D10" t="s">
        <v>83</v>
      </c>
      <c r="F10" s="8" t="s">
        <v>406</v>
      </c>
      <c r="G10" t="s">
        <v>218</v>
      </c>
      <c r="H10" t="s">
        <v>215</v>
      </c>
      <c r="I10" t="s">
        <v>276</v>
      </c>
      <c r="J10" t="s">
        <v>268</v>
      </c>
      <c r="K10" t="s">
        <v>269</v>
      </c>
      <c r="L10" t="s">
        <v>94</v>
      </c>
      <c r="M10" s="5">
        <f t="shared" ref="M10:M15" si="0">4202.55*2</f>
        <v>8405.1</v>
      </c>
      <c r="N10" t="s">
        <v>216</v>
      </c>
      <c r="O10" s="5">
        <f t="shared" ref="O10:O15" si="1">3866.6*2</f>
        <v>7733.2</v>
      </c>
      <c r="P10" t="s">
        <v>216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217</v>
      </c>
      <c r="AE10" s="4">
        <v>44013</v>
      </c>
      <c r="AF10" s="4">
        <v>44044</v>
      </c>
      <c r="AG10" s="8" t="s">
        <v>410</v>
      </c>
    </row>
    <row r="11" spans="1:33" x14ac:dyDescent="0.25">
      <c r="A11" s="8">
        <v>2020</v>
      </c>
      <c r="B11" s="4">
        <v>43952</v>
      </c>
      <c r="C11" s="4">
        <v>43982</v>
      </c>
      <c r="D11" t="s">
        <v>83</v>
      </c>
      <c r="F11" s="8" t="s">
        <v>406</v>
      </c>
      <c r="G11" t="s">
        <v>218</v>
      </c>
      <c r="H11" t="s">
        <v>215</v>
      </c>
      <c r="I11" t="s">
        <v>277</v>
      </c>
      <c r="J11" t="s">
        <v>270</v>
      </c>
      <c r="K11" t="s">
        <v>271</v>
      </c>
      <c r="L11" t="s">
        <v>93</v>
      </c>
      <c r="M11" s="5">
        <f t="shared" si="0"/>
        <v>8405.1</v>
      </c>
      <c r="N11" t="s">
        <v>216</v>
      </c>
      <c r="O11" s="5">
        <f t="shared" si="1"/>
        <v>7733.2</v>
      </c>
      <c r="P11" t="s">
        <v>216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217</v>
      </c>
      <c r="AE11" s="4">
        <v>44013</v>
      </c>
      <c r="AF11" s="4">
        <v>44044</v>
      </c>
      <c r="AG11" s="8" t="s">
        <v>410</v>
      </c>
    </row>
    <row r="12" spans="1:33" x14ac:dyDescent="0.25">
      <c r="A12" s="8">
        <v>2020</v>
      </c>
      <c r="B12" s="4">
        <v>43952</v>
      </c>
      <c r="C12" s="4">
        <v>43982</v>
      </c>
      <c r="D12" t="s">
        <v>83</v>
      </c>
      <c r="F12" s="8" t="s">
        <v>406</v>
      </c>
      <c r="G12" t="s">
        <v>218</v>
      </c>
      <c r="H12" t="s">
        <v>215</v>
      </c>
      <c r="I12" t="s">
        <v>278</v>
      </c>
      <c r="J12" t="s">
        <v>275</v>
      </c>
      <c r="K12" t="s">
        <v>272</v>
      </c>
      <c r="L12" t="s">
        <v>94</v>
      </c>
      <c r="M12" s="5">
        <f t="shared" si="0"/>
        <v>8405.1</v>
      </c>
      <c r="N12" t="s">
        <v>216</v>
      </c>
      <c r="O12" s="5">
        <f t="shared" si="1"/>
        <v>7733.2</v>
      </c>
      <c r="P12" t="s">
        <v>216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217</v>
      </c>
      <c r="AE12" s="4">
        <v>44013</v>
      </c>
      <c r="AF12" s="4">
        <v>44044</v>
      </c>
      <c r="AG12" s="8" t="s">
        <v>410</v>
      </c>
    </row>
    <row r="13" spans="1:33" x14ac:dyDescent="0.25">
      <c r="A13" s="8">
        <v>2020</v>
      </c>
      <c r="B13" s="4">
        <v>43952</v>
      </c>
      <c r="C13" s="4">
        <v>43982</v>
      </c>
      <c r="D13" t="s">
        <v>83</v>
      </c>
      <c r="F13" s="8" t="s">
        <v>406</v>
      </c>
      <c r="G13" t="s">
        <v>218</v>
      </c>
      <c r="H13" t="s">
        <v>215</v>
      </c>
      <c r="I13" t="s">
        <v>279</v>
      </c>
      <c r="J13" t="s">
        <v>270</v>
      </c>
      <c r="K13" t="s">
        <v>269</v>
      </c>
      <c r="L13" t="s">
        <v>94</v>
      </c>
      <c r="M13" s="5">
        <f t="shared" si="0"/>
        <v>8405.1</v>
      </c>
      <c r="N13" t="s">
        <v>216</v>
      </c>
      <c r="O13" s="5">
        <f t="shared" si="1"/>
        <v>7733.2</v>
      </c>
      <c r="P13" t="s">
        <v>216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217</v>
      </c>
      <c r="AE13" s="4">
        <v>44013</v>
      </c>
      <c r="AF13" s="4">
        <v>44044</v>
      </c>
      <c r="AG13" s="8" t="s">
        <v>410</v>
      </c>
    </row>
    <row r="14" spans="1:33" x14ac:dyDescent="0.25">
      <c r="A14" s="8">
        <v>2020</v>
      </c>
      <c r="B14" s="4">
        <v>43952</v>
      </c>
      <c r="C14" s="4">
        <v>43982</v>
      </c>
      <c r="D14" t="s">
        <v>83</v>
      </c>
      <c r="F14" s="8" t="s">
        <v>406</v>
      </c>
      <c r="G14" t="s">
        <v>218</v>
      </c>
      <c r="H14" t="s">
        <v>215</v>
      </c>
      <c r="I14" t="s">
        <v>280</v>
      </c>
      <c r="J14" t="s">
        <v>266</v>
      </c>
      <c r="K14" t="s">
        <v>240</v>
      </c>
      <c r="L14" t="s">
        <v>94</v>
      </c>
      <c r="M14" s="5">
        <f>6397.5*2</f>
        <v>12795</v>
      </c>
      <c r="N14" t="s">
        <v>216</v>
      </c>
      <c r="O14" s="5">
        <f>5669.2*2</f>
        <v>11338.4</v>
      </c>
      <c r="P14" t="s">
        <v>216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217</v>
      </c>
      <c r="AE14" s="4">
        <v>44013</v>
      </c>
      <c r="AF14" s="4">
        <v>44044</v>
      </c>
      <c r="AG14" s="8" t="s">
        <v>410</v>
      </c>
    </row>
    <row r="15" spans="1:33" x14ac:dyDescent="0.25">
      <c r="A15" s="8">
        <v>2020</v>
      </c>
      <c r="B15" s="4">
        <v>43952</v>
      </c>
      <c r="C15" s="4">
        <v>43982</v>
      </c>
      <c r="D15" t="s">
        <v>83</v>
      </c>
      <c r="F15" s="8" t="s">
        <v>406</v>
      </c>
      <c r="G15" t="s">
        <v>218</v>
      </c>
      <c r="H15" t="s">
        <v>215</v>
      </c>
      <c r="I15" t="s">
        <v>281</v>
      </c>
      <c r="J15" t="s">
        <v>274</v>
      </c>
      <c r="K15" t="s">
        <v>273</v>
      </c>
      <c r="L15" t="s">
        <v>93</v>
      </c>
      <c r="M15" s="5">
        <f t="shared" si="0"/>
        <v>8405.1</v>
      </c>
      <c r="N15" t="s">
        <v>216</v>
      </c>
      <c r="O15" s="5">
        <f t="shared" si="1"/>
        <v>7733.2</v>
      </c>
      <c r="P15" t="s">
        <v>216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217</v>
      </c>
      <c r="AE15" s="4">
        <v>44013</v>
      </c>
      <c r="AF15" s="4">
        <v>44044</v>
      </c>
      <c r="AG15" s="8" t="s">
        <v>410</v>
      </c>
    </row>
    <row r="16" spans="1:33" x14ac:dyDescent="0.25">
      <c r="A16" s="8">
        <v>2020</v>
      </c>
      <c r="B16" s="4">
        <v>43952</v>
      </c>
      <c r="C16" s="4">
        <v>43982</v>
      </c>
      <c r="D16" t="s">
        <v>83</v>
      </c>
      <c r="E16">
        <v>1</v>
      </c>
      <c r="F16" t="s">
        <v>220</v>
      </c>
      <c r="G16" t="s">
        <v>219</v>
      </c>
      <c r="H16" t="s">
        <v>220</v>
      </c>
      <c r="I16" t="s">
        <v>254</v>
      </c>
      <c r="J16" t="s">
        <v>221</v>
      </c>
      <c r="K16" t="s">
        <v>234</v>
      </c>
      <c r="L16" t="s">
        <v>94</v>
      </c>
      <c r="M16" s="5">
        <f>1920*2</f>
        <v>3840</v>
      </c>
      <c r="N16" t="s">
        <v>216</v>
      </c>
      <c r="O16" s="5">
        <f>1998.6*2</f>
        <v>3997.2</v>
      </c>
      <c r="P16" t="s">
        <v>216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217</v>
      </c>
      <c r="AE16" s="4">
        <v>44013</v>
      </c>
      <c r="AF16" s="4">
        <v>44044</v>
      </c>
      <c r="AG16" s="8" t="s">
        <v>410</v>
      </c>
    </row>
    <row r="17" spans="1:33" x14ac:dyDescent="0.25">
      <c r="A17" s="8">
        <v>2020</v>
      </c>
      <c r="B17" s="4">
        <v>43952</v>
      </c>
      <c r="C17" s="4">
        <v>43982</v>
      </c>
      <c r="D17" t="s">
        <v>83</v>
      </c>
      <c r="E17">
        <v>1</v>
      </c>
      <c r="F17" t="s">
        <v>220</v>
      </c>
      <c r="G17" t="s">
        <v>219</v>
      </c>
      <c r="H17" t="s">
        <v>220</v>
      </c>
      <c r="I17" t="s">
        <v>247</v>
      </c>
      <c r="J17" t="s">
        <v>222</v>
      </c>
      <c r="K17" t="s">
        <v>235</v>
      </c>
      <c r="L17" t="s">
        <v>94</v>
      </c>
      <c r="M17" s="5">
        <f>1920*2</f>
        <v>3840</v>
      </c>
      <c r="N17" t="s">
        <v>216</v>
      </c>
      <c r="O17" s="5">
        <f>1998.6*2</f>
        <v>3997.2</v>
      </c>
      <c r="P17" t="s">
        <v>216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217</v>
      </c>
      <c r="AE17" s="4">
        <v>44013</v>
      </c>
      <c r="AF17" s="4">
        <v>44044</v>
      </c>
      <c r="AG17" s="8" t="s">
        <v>410</v>
      </c>
    </row>
    <row r="18" spans="1:33" x14ac:dyDescent="0.25">
      <c r="A18" s="8">
        <v>2020</v>
      </c>
      <c r="B18" s="4">
        <v>43952</v>
      </c>
      <c r="C18" s="4">
        <v>43982</v>
      </c>
      <c r="D18" t="s">
        <v>83</v>
      </c>
      <c r="E18">
        <v>1</v>
      </c>
      <c r="F18" t="s">
        <v>220</v>
      </c>
      <c r="G18" t="s">
        <v>282</v>
      </c>
      <c r="H18" t="s">
        <v>220</v>
      </c>
      <c r="I18" t="s">
        <v>255</v>
      </c>
      <c r="J18" t="s">
        <v>223</v>
      </c>
      <c r="K18" t="s">
        <v>231</v>
      </c>
      <c r="L18" t="s">
        <v>94</v>
      </c>
      <c r="M18" s="5">
        <f>7051.35*2</f>
        <v>14102.7</v>
      </c>
      <c r="N18" t="s">
        <v>216</v>
      </c>
      <c r="O18" s="5">
        <f>6183.4*2</f>
        <v>12366.8</v>
      </c>
      <c r="P18" t="s">
        <v>216</v>
      </c>
      <c r="Q18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217</v>
      </c>
      <c r="AE18" s="4">
        <v>44013</v>
      </c>
      <c r="AF18" s="4">
        <v>44044</v>
      </c>
      <c r="AG18" s="8" t="s">
        <v>410</v>
      </c>
    </row>
    <row r="19" spans="1:33" s="8" customFormat="1" x14ac:dyDescent="0.25">
      <c r="A19" s="8">
        <v>2020</v>
      </c>
      <c r="B19" s="4">
        <v>43952</v>
      </c>
      <c r="C19" s="4">
        <v>43982</v>
      </c>
      <c r="D19" s="8" t="s">
        <v>83</v>
      </c>
      <c r="E19" s="8">
        <v>2</v>
      </c>
      <c r="F19" s="8" t="s">
        <v>220</v>
      </c>
      <c r="G19" s="8" t="s">
        <v>293</v>
      </c>
      <c r="H19" s="8" t="s">
        <v>220</v>
      </c>
      <c r="I19" s="8" t="s">
        <v>407</v>
      </c>
      <c r="J19" s="8" t="s">
        <v>408</v>
      </c>
      <c r="K19" s="8" t="s">
        <v>409</v>
      </c>
      <c r="L19" s="8" t="s">
        <v>93</v>
      </c>
      <c r="M19" s="5">
        <f>7051.35*2</f>
        <v>14102.7</v>
      </c>
      <c r="N19" s="8" t="s">
        <v>216</v>
      </c>
      <c r="O19" s="5">
        <v>6183.4</v>
      </c>
      <c r="P19" s="8" t="s">
        <v>216</v>
      </c>
      <c r="Q19" s="8">
        <v>1</v>
      </c>
      <c r="R19" s="8">
        <v>1</v>
      </c>
      <c r="S19" s="8">
        <v>1</v>
      </c>
      <c r="T19" s="8">
        <v>1</v>
      </c>
      <c r="U19" s="8">
        <v>1</v>
      </c>
      <c r="V19" s="8">
        <v>1</v>
      </c>
      <c r="W19" s="8">
        <v>1</v>
      </c>
      <c r="X19" s="8">
        <v>1</v>
      </c>
      <c r="Y19" s="8">
        <v>1</v>
      </c>
      <c r="Z19" s="8">
        <v>1</v>
      </c>
      <c r="AA19" s="8">
        <v>1</v>
      </c>
      <c r="AB19" s="8">
        <v>1</v>
      </c>
      <c r="AC19" s="8">
        <v>1</v>
      </c>
      <c r="AD19" s="8" t="s">
        <v>217</v>
      </c>
      <c r="AE19" s="4">
        <v>44013</v>
      </c>
      <c r="AF19" s="4">
        <v>44044</v>
      </c>
      <c r="AG19" s="8" t="s">
        <v>410</v>
      </c>
    </row>
    <row r="20" spans="1:33" x14ac:dyDescent="0.25">
      <c r="A20" s="8">
        <v>2020</v>
      </c>
      <c r="B20" s="4">
        <v>43952</v>
      </c>
      <c r="C20" s="4">
        <v>43982</v>
      </c>
      <c r="D20" t="s">
        <v>83</v>
      </c>
      <c r="E20">
        <v>3</v>
      </c>
      <c r="F20" t="s">
        <v>220</v>
      </c>
      <c r="G20" t="s">
        <v>284</v>
      </c>
      <c r="H20" t="s">
        <v>220</v>
      </c>
      <c r="I20" t="s">
        <v>248</v>
      </c>
      <c r="J20" t="s">
        <v>224</v>
      </c>
      <c r="K20" t="s">
        <v>236</v>
      </c>
      <c r="L20" t="s">
        <v>93</v>
      </c>
      <c r="M20" s="5">
        <f>1920*2</f>
        <v>3840</v>
      </c>
      <c r="N20" t="s">
        <v>216</v>
      </c>
      <c r="O20" s="5">
        <f>1998.6*2</f>
        <v>3997.2</v>
      </c>
      <c r="P20" t="s">
        <v>216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217</v>
      </c>
      <c r="AE20" s="4">
        <v>44013</v>
      </c>
      <c r="AF20" s="4">
        <v>44044</v>
      </c>
      <c r="AG20" s="8" t="s">
        <v>410</v>
      </c>
    </row>
    <row r="21" spans="1:33" x14ac:dyDescent="0.25">
      <c r="A21" s="8">
        <v>2020</v>
      </c>
      <c r="B21" s="4">
        <v>43952</v>
      </c>
      <c r="C21" s="4">
        <v>43982</v>
      </c>
      <c r="D21" t="s">
        <v>83</v>
      </c>
      <c r="E21">
        <v>3</v>
      </c>
      <c r="F21" t="s">
        <v>220</v>
      </c>
      <c r="G21" t="s">
        <v>284</v>
      </c>
      <c r="H21" t="s">
        <v>220</v>
      </c>
      <c r="I21" t="s">
        <v>256</v>
      </c>
      <c r="J21" t="s">
        <v>225</v>
      </c>
      <c r="K21" t="s">
        <v>237</v>
      </c>
      <c r="L21" t="s">
        <v>93</v>
      </c>
      <c r="M21" s="5">
        <f>1920*2</f>
        <v>3840</v>
      </c>
      <c r="N21" t="s">
        <v>216</v>
      </c>
      <c r="O21" s="5">
        <f>1998.6*2</f>
        <v>3997.2</v>
      </c>
      <c r="P21" t="s">
        <v>216</v>
      </c>
      <c r="Q21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217</v>
      </c>
      <c r="AE21" s="4">
        <v>44013</v>
      </c>
      <c r="AF21" s="4">
        <v>44044</v>
      </c>
      <c r="AG21" s="8" t="s">
        <v>410</v>
      </c>
    </row>
    <row r="22" spans="1:33" x14ac:dyDescent="0.25">
      <c r="A22" s="8">
        <v>2020</v>
      </c>
      <c r="B22" s="4">
        <v>43952</v>
      </c>
      <c r="C22" s="4">
        <v>43982</v>
      </c>
      <c r="D22" t="s">
        <v>83</v>
      </c>
      <c r="E22">
        <v>1</v>
      </c>
      <c r="F22" t="s">
        <v>220</v>
      </c>
      <c r="G22" t="s">
        <v>283</v>
      </c>
      <c r="H22" t="s">
        <v>220</v>
      </c>
      <c r="I22" t="s">
        <v>249</v>
      </c>
      <c r="J22" t="s">
        <v>226</v>
      </c>
      <c r="K22" t="s">
        <v>238</v>
      </c>
      <c r="L22" t="s">
        <v>94</v>
      </c>
      <c r="M22" s="5">
        <f>3606.45*2</f>
        <v>7212.9</v>
      </c>
      <c r="N22" t="s">
        <v>216</v>
      </c>
      <c r="O22" s="5">
        <f>2424.8*2</f>
        <v>4849.6000000000004</v>
      </c>
      <c r="P22" t="s">
        <v>216</v>
      </c>
      <c r="Q22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217</v>
      </c>
      <c r="AE22" s="4">
        <v>44013</v>
      </c>
      <c r="AF22" s="4">
        <v>44044</v>
      </c>
      <c r="AG22" s="8" t="s">
        <v>410</v>
      </c>
    </row>
    <row r="23" spans="1:33" x14ac:dyDescent="0.25">
      <c r="A23" s="8">
        <v>2020</v>
      </c>
      <c r="B23" s="4">
        <v>43952</v>
      </c>
      <c r="C23" s="4">
        <v>43982</v>
      </c>
      <c r="D23" t="s">
        <v>83</v>
      </c>
      <c r="E23">
        <v>1</v>
      </c>
      <c r="F23" t="s">
        <v>220</v>
      </c>
      <c r="G23" t="s">
        <v>285</v>
      </c>
      <c r="H23" t="s">
        <v>220</v>
      </c>
      <c r="I23" t="s">
        <v>257</v>
      </c>
      <c r="J23" t="s">
        <v>227</v>
      </c>
      <c r="K23" t="s">
        <v>239</v>
      </c>
      <c r="L23" t="s">
        <v>94</v>
      </c>
      <c r="M23" s="5">
        <f>1920*2</f>
        <v>3840</v>
      </c>
      <c r="N23" t="s">
        <v>216</v>
      </c>
      <c r="O23" s="5">
        <f>1998.6*2</f>
        <v>3997.2</v>
      </c>
      <c r="P23" t="s">
        <v>216</v>
      </c>
      <c r="Q23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217</v>
      </c>
      <c r="AE23" s="4">
        <v>44013</v>
      </c>
      <c r="AF23" s="4">
        <v>44044</v>
      </c>
      <c r="AG23" s="8" t="s">
        <v>410</v>
      </c>
    </row>
    <row r="24" spans="1:33" x14ac:dyDescent="0.25">
      <c r="A24" s="8">
        <v>2020</v>
      </c>
      <c r="B24" s="4">
        <v>43952</v>
      </c>
      <c r="C24" s="4">
        <v>43982</v>
      </c>
      <c r="D24" t="s">
        <v>83</v>
      </c>
      <c r="E24">
        <v>1</v>
      </c>
      <c r="F24" t="s">
        <v>220</v>
      </c>
      <c r="G24" t="s">
        <v>286</v>
      </c>
      <c r="H24" t="s">
        <v>220</v>
      </c>
      <c r="I24" t="s">
        <v>258</v>
      </c>
      <c r="J24" t="s">
        <v>228</v>
      </c>
      <c r="K24" t="s">
        <v>224</v>
      </c>
      <c r="L24" t="s">
        <v>94</v>
      </c>
      <c r="M24" s="5">
        <f>2583.9*2</f>
        <v>5167.8</v>
      </c>
      <c r="N24" t="s">
        <v>216</v>
      </c>
      <c r="O24" s="5">
        <v>2584.4</v>
      </c>
      <c r="P24" t="s">
        <v>216</v>
      </c>
      <c r="Q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217</v>
      </c>
      <c r="AE24" s="4">
        <v>44013</v>
      </c>
      <c r="AF24" s="4">
        <v>44044</v>
      </c>
      <c r="AG24" s="8" t="s">
        <v>410</v>
      </c>
    </row>
    <row r="25" spans="1:33" x14ac:dyDescent="0.25">
      <c r="A25" s="8">
        <v>2020</v>
      </c>
      <c r="B25" s="4">
        <v>43952</v>
      </c>
      <c r="C25" s="4">
        <v>43982</v>
      </c>
      <c r="D25" t="s">
        <v>83</v>
      </c>
      <c r="E25">
        <v>2</v>
      </c>
      <c r="F25" t="s">
        <v>220</v>
      </c>
      <c r="G25" t="s">
        <v>288</v>
      </c>
      <c r="H25" t="s">
        <v>220</v>
      </c>
      <c r="I25" t="s">
        <v>259</v>
      </c>
      <c r="J25" t="s">
        <v>226</v>
      </c>
      <c r="K25" t="s">
        <v>228</v>
      </c>
      <c r="L25" t="s">
        <v>93</v>
      </c>
      <c r="M25" s="5">
        <f>1920*2</f>
        <v>3840</v>
      </c>
      <c r="N25" t="s">
        <v>216</v>
      </c>
      <c r="O25" s="5">
        <f>1998.6*2</f>
        <v>3997.2</v>
      </c>
      <c r="P25" t="s">
        <v>216</v>
      </c>
      <c r="Q25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217</v>
      </c>
      <c r="AE25" s="4">
        <v>44013</v>
      </c>
      <c r="AF25" s="4">
        <v>44044</v>
      </c>
      <c r="AG25" s="8" t="s">
        <v>410</v>
      </c>
    </row>
    <row r="26" spans="1:33" x14ac:dyDescent="0.25">
      <c r="A26" s="8">
        <v>2020</v>
      </c>
      <c r="B26" s="4">
        <v>43952</v>
      </c>
      <c r="C26" s="4">
        <v>43982</v>
      </c>
      <c r="D26" t="s">
        <v>83</v>
      </c>
      <c r="E26">
        <v>1</v>
      </c>
      <c r="F26" t="s">
        <v>220</v>
      </c>
      <c r="G26" t="s">
        <v>290</v>
      </c>
      <c r="H26" t="s">
        <v>220</v>
      </c>
      <c r="I26" t="s">
        <v>251</v>
      </c>
      <c r="J26" t="s">
        <v>230</v>
      </c>
      <c r="K26" t="s">
        <v>242</v>
      </c>
      <c r="L26" t="s">
        <v>94</v>
      </c>
      <c r="M26" s="5">
        <f>1920*2</f>
        <v>3840</v>
      </c>
      <c r="N26" t="s">
        <v>216</v>
      </c>
      <c r="O26" s="5">
        <f>1998.6*2</f>
        <v>3997.2</v>
      </c>
      <c r="P26" t="s">
        <v>216</v>
      </c>
      <c r="Q2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217</v>
      </c>
      <c r="AE26" s="4">
        <v>44013</v>
      </c>
      <c r="AF26" s="4">
        <v>44044</v>
      </c>
      <c r="AG26" s="8" t="s">
        <v>410</v>
      </c>
    </row>
    <row r="27" spans="1:33" x14ac:dyDescent="0.25">
      <c r="A27" s="8">
        <v>2020</v>
      </c>
      <c r="B27" s="4">
        <v>43952</v>
      </c>
      <c r="C27" s="4">
        <v>43982</v>
      </c>
      <c r="D27" t="s">
        <v>83</v>
      </c>
      <c r="E27">
        <v>3</v>
      </c>
      <c r="F27" t="s">
        <v>220</v>
      </c>
      <c r="G27" t="s">
        <v>219</v>
      </c>
      <c r="H27" t="s">
        <v>220</v>
      </c>
      <c r="I27" t="s">
        <v>260</v>
      </c>
      <c r="J27" t="s">
        <v>231</v>
      </c>
      <c r="K27" t="s">
        <v>243</v>
      </c>
      <c r="L27" t="s">
        <v>94</v>
      </c>
      <c r="M27" s="5">
        <f>1920*2</f>
        <v>3840</v>
      </c>
      <c r="N27" t="s">
        <v>216</v>
      </c>
      <c r="O27" s="5">
        <f>1998.6*2</f>
        <v>3997.2</v>
      </c>
      <c r="P27" t="s">
        <v>216</v>
      </c>
      <c r="Q27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217</v>
      </c>
      <c r="AE27" s="4">
        <v>44013</v>
      </c>
      <c r="AF27" s="4">
        <v>44044</v>
      </c>
      <c r="AG27" s="8" t="s">
        <v>410</v>
      </c>
    </row>
    <row r="28" spans="1:33" x14ac:dyDescent="0.25">
      <c r="A28" s="8">
        <v>2020</v>
      </c>
      <c r="B28" s="4">
        <v>43952</v>
      </c>
      <c r="C28" s="4">
        <v>43982</v>
      </c>
      <c r="D28" t="s">
        <v>83</v>
      </c>
      <c r="E28">
        <v>2</v>
      </c>
      <c r="F28" t="s">
        <v>220</v>
      </c>
      <c r="G28" t="s">
        <v>288</v>
      </c>
      <c r="H28" t="s">
        <v>220</v>
      </c>
      <c r="I28" t="s">
        <v>261</v>
      </c>
      <c r="J28" t="s">
        <v>228</v>
      </c>
      <c r="K28" t="s">
        <v>244</v>
      </c>
      <c r="L28" t="s">
        <v>93</v>
      </c>
      <c r="M28" s="5">
        <f>1920*2</f>
        <v>3840</v>
      </c>
      <c r="N28" t="s">
        <v>216</v>
      </c>
      <c r="O28" s="5">
        <f>1998.6*2</f>
        <v>3997.2</v>
      </c>
      <c r="P28" t="s">
        <v>216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217</v>
      </c>
      <c r="AE28" s="4">
        <v>44013</v>
      </c>
      <c r="AF28" s="4">
        <v>44044</v>
      </c>
      <c r="AG28" s="8" t="s">
        <v>410</v>
      </c>
    </row>
    <row r="29" spans="1:33" x14ac:dyDescent="0.25">
      <c r="A29" s="8">
        <v>2020</v>
      </c>
      <c r="B29" s="4">
        <v>43952</v>
      </c>
      <c r="C29" s="4">
        <v>43982</v>
      </c>
      <c r="D29" t="s">
        <v>83</v>
      </c>
      <c r="E29">
        <v>3</v>
      </c>
      <c r="F29" t="s">
        <v>220</v>
      </c>
      <c r="G29" t="s">
        <v>291</v>
      </c>
      <c r="H29" t="s">
        <v>220</v>
      </c>
      <c r="I29" t="s">
        <v>262</v>
      </c>
      <c r="J29" t="s">
        <v>232</v>
      </c>
      <c r="K29" t="s">
        <v>245</v>
      </c>
      <c r="L29" t="s">
        <v>93</v>
      </c>
      <c r="M29" s="5">
        <f>1981.2*2</f>
        <v>3962.4</v>
      </c>
      <c r="N29" t="s">
        <v>216</v>
      </c>
      <c r="O29" s="5">
        <f>2056*2</f>
        <v>4112</v>
      </c>
      <c r="P29" t="s">
        <v>216</v>
      </c>
      <c r="Q29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217</v>
      </c>
      <c r="AE29" s="4">
        <v>44013</v>
      </c>
      <c r="AF29" s="4">
        <v>44044</v>
      </c>
      <c r="AG29" s="8" t="s">
        <v>410</v>
      </c>
    </row>
    <row r="30" spans="1:33" x14ac:dyDescent="0.25">
      <c r="A30" s="8">
        <v>2020</v>
      </c>
      <c r="B30" s="4">
        <v>43952</v>
      </c>
      <c r="C30" s="4">
        <v>43982</v>
      </c>
      <c r="D30" t="s">
        <v>83</v>
      </c>
      <c r="E30">
        <v>1</v>
      </c>
      <c r="F30" t="s">
        <v>220</v>
      </c>
      <c r="G30" t="s">
        <v>292</v>
      </c>
      <c r="H30" t="s">
        <v>220</v>
      </c>
      <c r="I30" t="s">
        <v>252</v>
      </c>
      <c r="J30" t="s">
        <v>233</v>
      </c>
      <c r="K30" t="s">
        <v>246</v>
      </c>
      <c r="L30" t="s">
        <v>94</v>
      </c>
      <c r="M30" s="5">
        <f t="shared" ref="M30:M37" si="2">1920*2</f>
        <v>3840</v>
      </c>
      <c r="N30" t="s">
        <v>216</v>
      </c>
      <c r="O30" s="5">
        <f t="shared" ref="O30:O37" si="3">1998.6*2</f>
        <v>3997.2</v>
      </c>
      <c r="P30" t="s">
        <v>216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217</v>
      </c>
      <c r="AE30" s="4">
        <v>44013</v>
      </c>
      <c r="AF30" s="4">
        <v>44044</v>
      </c>
      <c r="AG30" s="8" t="s">
        <v>410</v>
      </c>
    </row>
    <row r="31" spans="1:33" x14ac:dyDescent="0.25">
      <c r="A31" s="8">
        <v>2020</v>
      </c>
      <c r="B31" s="4">
        <v>43952</v>
      </c>
      <c r="C31" s="4">
        <v>43982</v>
      </c>
      <c r="D31" t="s">
        <v>83</v>
      </c>
      <c r="E31">
        <v>3</v>
      </c>
      <c r="F31" t="s">
        <v>220</v>
      </c>
      <c r="G31" t="s">
        <v>219</v>
      </c>
      <c r="H31" t="s">
        <v>220</v>
      </c>
      <c r="I31" t="s">
        <v>263</v>
      </c>
      <c r="J31" t="s">
        <v>232</v>
      </c>
      <c r="K31" t="s">
        <v>240</v>
      </c>
      <c r="L31" t="s">
        <v>94</v>
      </c>
      <c r="M31" s="5">
        <f t="shared" si="2"/>
        <v>3840</v>
      </c>
      <c r="N31" t="s">
        <v>216</v>
      </c>
      <c r="O31" s="5">
        <f t="shared" si="3"/>
        <v>3997.2</v>
      </c>
      <c r="P31" t="s">
        <v>216</v>
      </c>
      <c r="Q31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217</v>
      </c>
      <c r="AE31" s="4">
        <v>44013</v>
      </c>
      <c r="AF31" s="4">
        <v>44044</v>
      </c>
      <c r="AG31" s="8" t="s">
        <v>410</v>
      </c>
    </row>
    <row r="32" spans="1:33" x14ac:dyDescent="0.25">
      <c r="A32" s="8">
        <v>2020</v>
      </c>
      <c r="B32" s="4">
        <v>43952</v>
      </c>
      <c r="C32" s="4">
        <v>43982</v>
      </c>
      <c r="D32" t="s">
        <v>83</v>
      </c>
      <c r="E32">
        <v>2</v>
      </c>
      <c r="F32" t="s">
        <v>220</v>
      </c>
      <c r="G32" t="s">
        <v>294</v>
      </c>
      <c r="H32" t="s">
        <v>220</v>
      </c>
      <c r="I32" t="s">
        <v>253</v>
      </c>
      <c r="J32" t="s">
        <v>228</v>
      </c>
      <c r="K32" t="s">
        <v>223</v>
      </c>
      <c r="L32" t="s">
        <v>94</v>
      </c>
      <c r="M32" s="5">
        <f t="shared" si="2"/>
        <v>3840</v>
      </c>
      <c r="N32" t="s">
        <v>216</v>
      </c>
      <c r="O32" s="5">
        <f t="shared" si="3"/>
        <v>3997.2</v>
      </c>
      <c r="P32" t="s">
        <v>216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217</v>
      </c>
      <c r="AE32" s="4">
        <v>44013</v>
      </c>
      <c r="AF32" s="4">
        <v>44044</v>
      </c>
      <c r="AG32" s="8" t="s">
        <v>410</v>
      </c>
    </row>
    <row r="33" spans="1:33" s="8" customFormat="1" x14ac:dyDescent="0.25">
      <c r="A33" s="8">
        <v>2020</v>
      </c>
      <c r="B33" s="4">
        <v>43952</v>
      </c>
      <c r="C33" s="4">
        <v>43982</v>
      </c>
      <c r="D33" s="8" t="s">
        <v>83</v>
      </c>
      <c r="E33" s="8">
        <v>3</v>
      </c>
      <c r="F33" s="8" t="s">
        <v>220</v>
      </c>
      <c r="G33" s="8" t="s">
        <v>289</v>
      </c>
      <c r="H33" s="8" t="s">
        <v>220</v>
      </c>
      <c r="I33" s="8" t="s">
        <v>391</v>
      </c>
      <c r="J33" s="8" t="s">
        <v>392</v>
      </c>
      <c r="K33" s="8" t="s">
        <v>240</v>
      </c>
      <c r="L33" s="8" t="s">
        <v>93</v>
      </c>
      <c r="M33" s="5">
        <f t="shared" si="2"/>
        <v>3840</v>
      </c>
      <c r="N33" s="8" t="s">
        <v>216</v>
      </c>
      <c r="O33" s="5">
        <f t="shared" si="3"/>
        <v>3997.2</v>
      </c>
      <c r="P33" s="8" t="s">
        <v>216</v>
      </c>
      <c r="Q33" s="8">
        <v>1</v>
      </c>
      <c r="R33" s="8">
        <v>1</v>
      </c>
      <c r="S33" s="8">
        <v>1</v>
      </c>
      <c r="T33" s="8">
        <v>1</v>
      </c>
      <c r="U33" s="8">
        <v>1</v>
      </c>
      <c r="V33" s="8">
        <v>1</v>
      </c>
      <c r="W33" s="8">
        <v>1</v>
      </c>
      <c r="X33" s="8">
        <v>1</v>
      </c>
      <c r="Y33" s="8">
        <v>1</v>
      </c>
      <c r="Z33" s="8">
        <v>1</v>
      </c>
      <c r="AA33" s="8">
        <v>1</v>
      </c>
      <c r="AB33" s="8">
        <v>1</v>
      </c>
      <c r="AC33" s="8">
        <v>1</v>
      </c>
      <c r="AD33" s="8" t="s">
        <v>217</v>
      </c>
      <c r="AE33" s="4">
        <v>44013</v>
      </c>
      <c r="AF33" s="4">
        <v>44044</v>
      </c>
      <c r="AG33" s="8" t="s">
        <v>410</v>
      </c>
    </row>
    <row r="34" spans="1:33" x14ac:dyDescent="0.25">
      <c r="A34" s="8">
        <v>2020</v>
      </c>
      <c r="B34" s="4">
        <v>43952</v>
      </c>
      <c r="C34" s="4">
        <v>43982</v>
      </c>
      <c r="D34" t="s">
        <v>83</v>
      </c>
      <c r="E34">
        <v>3</v>
      </c>
      <c r="F34" t="s">
        <v>220</v>
      </c>
      <c r="G34" t="s">
        <v>219</v>
      </c>
      <c r="H34" t="s">
        <v>220</v>
      </c>
      <c r="I34" t="s">
        <v>400</v>
      </c>
      <c r="J34" t="s">
        <v>401</v>
      </c>
      <c r="K34" t="s">
        <v>402</v>
      </c>
      <c r="L34" t="s">
        <v>94</v>
      </c>
      <c r="M34" s="5">
        <f t="shared" si="2"/>
        <v>3840</v>
      </c>
      <c r="N34" t="s">
        <v>216</v>
      </c>
      <c r="O34" s="5">
        <f t="shared" si="3"/>
        <v>3997.2</v>
      </c>
      <c r="P34" t="s">
        <v>216</v>
      </c>
      <c r="Q3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217</v>
      </c>
      <c r="AE34" s="4">
        <v>44013</v>
      </c>
      <c r="AF34" s="4">
        <v>44044</v>
      </c>
      <c r="AG34" s="8" t="s">
        <v>410</v>
      </c>
    </row>
    <row r="35" spans="1:33" s="7" customFormat="1" ht="16.5" customHeight="1" x14ac:dyDescent="0.25">
      <c r="A35" s="8">
        <v>2020</v>
      </c>
      <c r="B35" s="4">
        <v>43952</v>
      </c>
      <c r="C35" s="4">
        <v>43982</v>
      </c>
      <c r="D35" s="7" t="s">
        <v>83</v>
      </c>
      <c r="E35" s="7">
        <v>3</v>
      </c>
      <c r="F35" s="7" t="s">
        <v>220</v>
      </c>
      <c r="G35" s="7" t="s">
        <v>219</v>
      </c>
      <c r="H35" s="7" t="s">
        <v>220</v>
      </c>
      <c r="I35" s="7" t="s">
        <v>403</v>
      </c>
      <c r="J35" s="7" t="s">
        <v>404</v>
      </c>
      <c r="K35" s="7" t="s">
        <v>405</v>
      </c>
      <c r="L35" s="7" t="s">
        <v>94</v>
      </c>
      <c r="M35" s="5">
        <f t="shared" si="2"/>
        <v>3840</v>
      </c>
      <c r="N35" s="7" t="s">
        <v>216</v>
      </c>
      <c r="O35" s="5">
        <f t="shared" si="3"/>
        <v>3997.2</v>
      </c>
      <c r="P35" s="7" t="s">
        <v>216</v>
      </c>
      <c r="Q35" s="7">
        <v>1</v>
      </c>
      <c r="R35" s="7">
        <v>1</v>
      </c>
      <c r="S35" s="7">
        <v>1</v>
      </c>
      <c r="T35" s="7">
        <v>1</v>
      </c>
      <c r="U35" s="7">
        <v>1</v>
      </c>
      <c r="V35" s="11">
        <v>1</v>
      </c>
      <c r="W35" s="7">
        <v>1</v>
      </c>
      <c r="X35" s="7">
        <v>1</v>
      </c>
      <c r="Y35" s="7">
        <v>1</v>
      </c>
      <c r="Z35" s="7">
        <v>1</v>
      </c>
      <c r="AA35" s="7">
        <v>1</v>
      </c>
      <c r="AB35" s="7">
        <v>1</v>
      </c>
      <c r="AC35" s="7">
        <v>1</v>
      </c>
      <c r="AD35" s="7" t="s">
        <v>217</v>
      </c>
      <c r="AE35" s="4">
        <v>44013</v>
      </c>
      <c r="AF35" s="4">
        <v>44044</v>
      </c>
      <c r="AG35" s="8" t="s">
        <v>410</v>
      </c>
    </row>
    <row r="36" spans="1:33" s="11" customFormat="1" ht="16.5" customHeight="1" x14ac:dyDescent="0.25">
      <c r="A36" s="11">
        <v>2020</v>
      </c>
      <c r="B36" s="4">
        <v>43952</v>
      </c>
      <c r="C36" s="4">
        <v>43982</v>
      </c>
      <c r="D36" s="11" t="s">
        <v>83</v>
      </c>
      <c r="E36" s="11">
        <v>3</v>
      </c>
      <c r="F36" s="11" t="s">
        <v>220</v>
      </c>
      <c r="G36" s="11" t="s">
        <v>219</v>
      </c>
      <c r="H36" s="11" t="s">
        <v>220</v>
      </c>
      <c r="I36" s="11" t="s">
        <v>434</v>
      </c>
      <c r="J36" s="11" t="s">
        <v>231</v>
      </c>
      <c r="K36" s="11" t="s">
        <v>435</v>
      </c>
      <c r="L36" s="11" t="s">
        <v>94</v>
      </c>
      <c r="M36" s="5">
        <f t="shared" si="2"/>
        <v>3840</v>
      </c>
      <c r="N36" s="11" t="s">
        <v>216</v>
      </c>
      <c r="O36" s="5">
        <f t="shared" si="3"/>
        <v>3997.2</v>
      </c>
      <c r="P36" s="11" t="s">
        <v>216</v>
      </c>
      <c r="Q36" s="11">
        <v>1</v>
      </c>
      <c r="R36" s="11">
        <v>1</v>
      </c>
      <c r="S36" s="11">
        <v>1</v>
      </c>
      <c r="T36" s="11">
        <v>1</v>
      </c>
      <c r="U36" s="11">
        <v>1</v>
      </c>
      <c r="V36" s="11">
        <v>1</v>
      </c>
      <c r="W36" s="11">
        <v>1</v>
      </c>
      <c r="X36" s="11">
        <v>1</v>
      </c>
      <c r="Y36" s="11">
        <v>1</v>
      </c>
      <c r="Z36" s="11">
        <v>1</v>
      </c>
      <c r="AA36" s="11">
        <v>1</v>
      </c>
      <c r="AB36" s="11">
        <v>1</v>
      </c>
      <c r="AC36" s="11">
        <v>1</v>
      </c>
      <c r="AD36" s="11" t="s">
        <v>217</v>
      </c>
      <c r="AE36" s="4">
        <v>44013</v>
      </c>
      <c r="AF36" s="4">
        <v>44044</v>
      </c>
      <c r="AG36" s="11" t="s">
        <v>410</v>
      </c>
    </row>
    <row r="37" spans="1:33" s="11" customFormat="1" ht="16.5" customHeight="1" x14ac:dyDescent="0.25">
      <c r="A37" s="11">
        <v>2020</v>
      </c>
      <c r="B37" s="4">
        <v>43952</v>
      </c>
      <c r="C37" s="4">
        <v>43982</v>
      </c>
      <c r="D37" s="11" t="s">
        <v>83</v>
      </c>
      <c r="E37" s="11">
        <v>3</v>
      </c>
      <c r="F37" s="11" t="s">
        <v>220</v>
      </c>
      <c r="G37" s="11" t="s">
        <v>219</v>
      </c>
      <c r="H37" s="11" t="s">
        <v>220</v>
      </c>
      <c r="I37" s="11" t="s">
        <v>436</v>
      </c>
      <c r="J37" s="11" t="s">
        <v>401</v>
      </c>
      <c r="K37" s="11" t="s">
        <v>437</v>
      </c>
      <c r="L37" s="11" t="s">
        <v>94</v>
      </c>
      <c r="M37" s="5">
        <f t="shared" si="2"/>
        <v>3840</v>
      </c>
      <c r="N37" s="11" t="s">
        <v>216</v>
      </c>
      <c r="O37" s="5">
        <f t="shared" si="3"/>
        <v>3997.2</v>
      </c>
      <c r="P37" s="11" t="s">
        <v>216</v>
      </c>
      <c r="Q37" s="11">
        <v>1</v>
      </c>
      <c r="R37" s="11">
        <v>1</v>
      </c>
      <c r="S37" s="11">
        <v>1</v>
      </c>
      <c r="T37" s="11">
        <v>1</v>
      </c>
      <c r="U37" s="11">
        <v>1</v>
      </c>
      <c r="V37" s="11">
        <v>1</v>
      </c>
      <c r="W37" s="11">
        <v>1</v>
      </c>
      <c r="X37" s="11">
        <v>1</v>
      </c>
      <c r="Y37" s="11">
        <v>1</v>
      </c>
      <c r="Z37" s="11">
        <v>1</v>
      </c>
      <c r="AA37" s="11">
        <v>1</v>
      </c>
      <c r="AB37" s="11">
        <v>1</v>
      </c>
      <c r="AC37" s="11">
        <v>1</v>
      </c>
      <c r="AD37" s="11" t="s">
        <v>217</v>
      </c>
      <c r="AE37" s="4">
        <v>44013</v>
      </c>
      <c r="AF37" s="4">
        <v>44044</v>
      </c>
      <c r="AG37" s="11" t="s">
        <v>410</v>
      </c>
    </row>
    <row r="38" spans="1:33" x14ac:dyDescent="0.25">
      <c r="A38" s="8">
        <v>2020</v>
      </c>
      <c r="B38" s="4">
        <v>43952</v>
      </c>
      <c r="C38" s="4">
        <v>43982</v>
      </c>
      <c r="D38" s="8" t="s">
        <v>83</v>
      </c>
      <c r="E38">
        <v>3</v>
      </c>
      <c r="F38" s="8" t="s">
        <v>418</v>
      </c>
      <c r="G38" s="8" t="s">
        <v>419</v>
      </c>
      <c r="H38" s="8" t="s">
        <v>215</v>
      </c>
      <c r="I38" t="s">
        <v>420</v>
      </c>
      <c r="J38" t="s">
        <v>382</v>
      </c>
      <c r="K38" t="s">
        <v>331</v>
      </c>
      <c r="L38" s="8" t="s">
        <v>93</v>
      </c>
      <c r="M38" s="5">
        <f>2903*2</f>
        <v>5806</v>
      </c>
      <c r="N38" s="8" t="s">
        <v>216</v>
      </c>
      <c r="O38" s="5">
        <f>3334*2</f>
        <v>6668</v>
      </c>
      <c r="P38" s="8" t="s">
        <v>216</v>
      </c>
      <c r="Q38" s="8">
        <v>1</v>
      </c>
      <c r="R38" s="8">
        <v>1</v>
      </c>
      <c r="S38" s="8">
        <v>1</v>
      </c>
      <c r="T38" s="8">
        <v>1</v>
      </c>
      <c r="U38" s="8">
        <v>1</v>
      </c>
      <c r="V38" s="8">
        <v>1</v>
      </c>
      <c r="W38" s="8">
        <v>1</v>
      </c>
      <c r="X38" s="8">
        <v>1</v>
      </c>
      <c r="Y38" s="8">
        <v>1</v>
      </c>
      <c r="Z38" s="8">
        <v>1</v>
      </c>
      <c r="AA38" s="8">
        <v>1</v>
      </c>
      <c r="AB38" s="8">
        <v>1</v>
      </c>
      <c r="AC38" s="8">
        <v>1</v>
      </c>
      <c r="AD38" s="8" t="s">
        <v>217</v>
      </c>
      <c r="AE38" s="4">
        <v>44013</v>
      </c>
      <c r="AF38" s="4">
        <v>44044</v>
      </c>
      <c r="AG38" s="8" t="s">
        <v>410</v>
      </c>
    </row>
    <row r="39" spans="1:33" x14ac:dyDescent="0.25">
      <c r="A39" s="8">
        <v>2020</v>
      </c>
      <c r="B39" s="4">
        <v>43952</v>
      </c>
      <c r="C39" s="4">
        <v>43982</v>
      </c>
      <c r="D39" t="s">
        <v>83</v>
      </c>
      <c r="E39">
        <v>1</v>
      </c>
      <c r="F39" t="s">
        <v>296</v>
      </c>
      <c r="G39" t="s">
        <v>295</v>
      </c>
      <c r="H39" t="s">
        <v>296</v>
      </c>
      <c r="I39" t="s">
        <v>393</v>
      </c>
      <c r="J39" t="s">
        <v>382</v>
      </c>
      <c r="K39" t="s">
        <v>394</v>
      </c>
      <c r="L39" t="s">
        <v>93</v>
      </c>
      <c r="M39" s="5">
        <f>7051.35-2</f>
        <v>7049.35</v>
      </c>
      <c r="N39" t="s">
        <v>216</v>
      </c>
      <c r="O39" s="5">
        <f>6183.4*2</f>
        <v>12366.8</v>
      </c>
      <c r="P39" t="s">
        <v>216</v>
      </c>
      <c r="Q39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217</v>
      </c>
      <c r="AE39" s="4">
        <v>44013</v>
      </c>
      <c r="AF39" s="4">
        <v>44044</v>
      </c>
      <c r="AG39" s="8" t="s">
        <v>410</v>
      </c>
    </row>
    <row r="40" spans="1:33" s="6" customFormat="1" x14ac:dyDescent="0.25">
      <c r="A40" s="8">
        <v>2020</v>
      </c>
      <c r="B40" s="4">
        <v>43952</v>
      </c>
      <c r="C40" s="4">
        <v>43982</v>
      </c>
      <c r="D40" s="6" t="s">
        <v>83</v>
      </c>
      <c r="E40" s="6">
        <v>3</v>
      </c>
      <c r="F40" s="6" t="s">
        <v>296</v>
      </c>
      <c r="G40" s="6" t="s">
        <v>384</v>
      </c>
      <c r="H40" s="6" t="s">
        <v>296</v>
      </c>
      <c r="I40" s="6" t="s">
        <v>421</v>
      </c>
      <c r="J40" s="6" t="s">
        <v>411</v>
      </c>
      <c r="K40" s="6" t="s">
        <v>266</v>
      </c>
      <c r="L40" s="6" t="s">
        <v>93</v>
      </c>
      <c r="M40" s="5">
        <f>3495*2</f>
        <v>6990</v>
      </c>
      <c r="N40" s="6" t="s">
        <v>216</v>
      </c>
      <c r="O40" s="5">
        <f>3361.2*2</f>
        <v>6722.4</v>
      </c>
      <c r="P40" s="6" t="s">
        <v>216</v>
      </c>
      <c r="Q40" s="6">
        <v>1</v>
      </c>
      <c r="R40" s="6">
        <v>1</v>
      </c>
      <c r="S40" s="6">
        <v>1</v>
      </c>
      <c r="T40" s="6">
        <v>1</v>
      </c>
      <c r="U40" s="6">
        <v>1</v>
      </c>
      <c r="V40" s="6">
        <v>1</v>
      </c>
      <c r="W40" s="6">
        <v>1</v>
      </c>
      <c r="X40" s="6">
        <v>1</v>
      </c>
      <c r="Y40" s="6">
        <v>1</v>
      </c>
      <c r="Z40" s="6">
        <v>1</v>
      </c>
      <c r="AA40" s="6">
        <v>1</v>
      </c>
      <c r="AB40" s="6">
        <v>1</v>
      </c>
      <c r="AC40" s="6">
        <v>1</v>
      </c>
      <c r="AD40" s="6" t="s">
        <v>217</v>
      </c>
      <c r="AE40" s="4">
        <v>44013</v>
      </c>
      <c r="AF40" s="4">
        <v>44044</v>
      </c>
      <c r="AG40" s="8" t="s">
        <v>410</v>
      </c>
    </row>
    <row r="41" spans="1:33" x14ac:dyDescent="0.25">
      <c r="A41" s="8">
        <v>2020</v>
      </c>
      <c r="B41" s="4">
        <v>43952</v>
      </c>
      <c r="C41" s="4">
        <v>43982</v>
      </c>
      <c r="D41" t="s">
        <v>83</v>
      </c>
      <c r="E41">
        <v>3</v>
      </c>
      <c r="F41" t="s">
        <v>217</v>
      </c>
      <c r="G41" t="s">
        <v>291</v>
      </c>
      <c r="H41" t="s">
        <v>217</v>
      </c>
      <c r="I41" s="3" t="s">
        <v>297</v>
      </c>
      <c r="J41" s="3" t="s">
        <v>227</v>
      </c>
      <c r="K41" s="3" t="s">
        <v>241</v>
      </c>
      <c r="L41" s="3" t="s">
        <v>93</v>
      </c>
      <c r="M41" s="5">
        <f>2574.9*2</f>
        <v>5149.8</v>
      </c>
      <c r="N41" t="s">
        <v>216</v>
      </c>
      <c r="O41" s="5">
        <f>2574.4*2</f>
        <v>5148.8</v>
      </c>
      <c r="P41" t="s">
        <v>216</v>
      </c>
      <c r="Q41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217</v>
      </c>
      <c r="AE41" s="4">
        <v>44013</v>
      </c>
      <c r="AF41" s="4">
        <v>44044</v>
      </c>
      <c r="AG41" s="8" t="s">
        <v>410</v>
      </c>
    </row>
    <row r="42" spans="1:33" x14ac:dyDescent="0.25">
      <c r="A42" s="8">
        <v>2020</v>
      </c>
      <c r="B42" s="4">
        <v>43952</v>
      </c>
      <c r="C42" s="4">
        <v>43982</v>
      </c>
      <c r="D42" t="s">
        <v>83</v>
      </c>
      <c r="E42">
        <v>3</v>
      </c>
      <c r="F42" s="3" t="s">
        <v>217</v>
      </c>
      <c r="G42" t="s">
        <v>304</v>
      </c>
      <c r="H42" s="3" t="s">
        <v>217</v>
      </c>
      <c r="I42" s="3" t="s">
        <v>298</v>
      </c>
      <c r="J42" s="3" t="s">
        <v>300</v>
      </c>
      <c r="K42" s="3" t="s">
        <v>302</v>
      </c>
      <c r="L42" s="3" t="s">
        <v>93</v>
      </c>
      <c r="M42" s="5">
        <f>4687.95*2</f>
        <v>9375.9</v>
      </c>
      <c r="N42" t="s">
        <v>216</v>
      </c>
      <c r="O42" s="5">
        <f>4277.2*2</f>
        <v>8554.4</v>
      </c>
      <c r="P42" t="s">
        <v>216</v>
      </c>
      <c r="Q42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t="s">
        <v>217</v>
      </c>
      <c r="AE42" s="4">
        <v>44013</v>
      </c>
      <c r="AF42" s="4">
        <v>44044</v>
      </c>
      <c r="AG42" s="8" t="s">
        <v>410</v>
      </c>
    </row>
    <row r="43" spans="1:33" x14ac:dyDescent="0.25">
      <c r="A43" s="8">
        <v>2020</v>
      </c>
      <c r="B43" s="4">
        <v>43952</v>
      </c>
      <c r="C43" s="4">
        <v>43982</v>
      </c>
      <c r="D43" t="s">
        <v>83</v>
      </c>
      <c r="E43">
        <v>1</v>
      </c>
      <c r="F43" s="3" t="s">
        <v>217</v>
      </c>
      <c r="G43" t="s">
        <v>305</v>
      </c>
      <c r="H43" s="3" t="s">
        <v>217</v>
      </c>
      <c r="I43" s="3" t="s">
        <v>253</v>
      </c>
      <c r="J43" s="3" t="s">
        <v>273</v>
      </c>
      <c r="K43" s="3" t="s">
        <v>223</v>
      </c>
      <c r="L43" s="3" t="s">
        <v>94</v>
      </c>
      <c r="M43" s="5">
        <f>7623*2</f>
        <v>15246</v>
      </c>
      <c r="N43" t="s">
        <v>216</v>
      </c>
      <c r="O43" s="5">
        <f>6632*2</f>
        <v>13264</v>
      </c>
      <c r="P43" t="s">
        <v>216</v>
      </c>
      <c r="Q43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t="s">
        <v>217</v>
      </c>
      <c r="AE43" s="4">
        <v>44013</v>
      </c>
      <c r="AF43" s="4">
        <v>44044</v>
      </c>
      <c r="AG43" s="8" t="s">
        <v>410</v>
      </c>
    </row>
    <row r="44" spans="1:33" x14ac:dyDescent="0.25">
      <c r="A44" s="8">
        <v>2020</v>
      </c>
      <c r="B44" s="4">
        <v>43952</v>
      </c>
      <c r="C44" s="4">
        <v>43982</v>
      </c>
      <c r="D44" t="s">
        <v>83</v>
      </c>
      <c r="E44">
        <v>2</v>
      </c>
      <c r="F44" s="3" t="s">
        <v>217</v>
      </c>
      <c r="G44" t="s">
        <v>311</v>
      </c>
      <c r="H44" s="3" t="s">
        <v>217</v>
      </c>
      <c r="I44" s="3" t="s">
        <v>299</v>
      </c>
      <c r="J44" s="3" t="s">
        <v>301</v>
      </c>
      <c r="K44" s="3" t="s">
        <v>303</v>
      </c>
      <c r="L44" s="3" t="s">
        <v>93</v>
      </c>
      <c r="M44" s="5">
        <f>7248*2</f>
        <v>14496</v>
      </c>
      <c r="N44" t="s">
        <v>216</v>
      </c>
      <c r="O44" s="5">
        <v>12678</v>
      </c>
      <c r="P44" t="s">
        <v>216</v>
      </c>
      <c r="Q44">
        <v>1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 t="s">
        <v>217</v>
      </c>
      <c r="AE44" s="4">
        <v>44013</v>
      </c>
      <c r="AF44" s="4">
        <v>44044</v>
      </c>
      <c r="AG44" s="8" t="s">
        <v>410</v>
      </c>
    </row>
    <row r="45" spans="1:33" x14ac:dyDescent="0.25">
      <c r="A45" s="8">
        <v>2020</v>
      </c>
      <c r="B45" s="4">
        <v>43952</v>
      </c>
      <c r="C45" s="4">
        <v>43982</v>
      </c>
      <c r="D45" t="s">
        <v>83</v>
      </c>
      <c r="E45">
        <v>2</v>
      </c>
      <c r="F45" s="3" t="s">
        <v>310</v>
      </c>
      <c r="G45" t="s">
        <v>313</v>
      </c>
      <c r="H45" s="3" t="s">
        <v>310</v>
      </c>
      <c r="I45" s="3" t="s">
        <v>306</v>
      </c>
      <c r="J45" s="3" t="s">
        <v>237</v>
      </c>
      <c r="K45" s="3" t="s">
        <v>221</v>
      </c>
      <c r="L45" t="s">
        <v>93</v>
      </c>
      <c r="M45" s="5">
        <f>1920*2</f>
        <v>3840</v>
      </c>
      <c r="N45" s="3" t="s">
        <v>216</v>
      </c>
      <c r="O45" s="5">
        <f>1998.8*2</f>
        <v>3997.6</v>
      </c>
      <c r="P45" t="s">
        <v>216</v>
      </c>
      <c r="Q45">
        <v>1</v>
      </c>
      <c r="R45">
        <v>1</v>
      </c>
      <c r="S45">
        <v>1</v>
      </c>
      <c r="T45">
        <v>1</v>
      </c>
      <c r="U45">
        <v>1</v>
      </c>
      <c r="V45">
        <v>1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 t="s">
        <v>217</v>
      </c>
      <c r="AE45" s="4">
        <v>44013</v>
      </c>
      <c r="AF45" s="4">
        <v>44044</v>
      </c>
      <c r="AG45" s="8" t="s">
        <v>410</v>
      </c>
    </row>
    <row r="46" spans="1:33" x14ac:dyDescent="0.25">
      <c r="A46" s="8">
        <v>2020</v>
      </c>
      <c r="B46" s="4">
        <v>43952</v>
      </c>
      <c r="C46" s="4">
        <v>43982</v>
      </c>
      <c r="D46" t="s">
        <v>83</v>
      </c>
      <c r="E46">
        <v>2</v>
      </c>
      <c r="F46" s="3" t="s">
        <v>310</v>
      </c>
      <c r="G46" t="s">
        <v>433</v>
      </c>
      <c r="H46" s="3" t="s">
        <v>310</v>
      </c>
      <c r="I46" s="3" t="s">
        <v>422</v>
      </c>
      <c r="J46" s="3" t="s">
        <v>307</v>
      </c>
      <c r="K46" s="3" t="s">
        <v>308</v>
      </c>
      <c r="L46" t="s">
        <v>94</v>
      </c>
      <c r="M46" s="5">
        <f>5053.95*2</f>
        <v>10107.9</v>
      </c>
      <c r="N46" s="3" t="s">
        <v>216</v>
      </c>
      <c r="O46" s="5">
        <f>4582.6*2</f>
        <v>9165.2000000000007</v>
      </c>
      <c r="P46" t="s">
        <v>216</v>
      </c>
      <c r="Q46">
        <v>1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>
        <v>1</v>
      </c>
      <c r="Y46">
        <v>1</v>
      </c>
      <c r="Z46">
        <v>1</v>
      </c>
      <c r="AA46">
        <v>1</v>
      </c>
      <c r="AB46">
        <v>1</v>
      </c>
      <c r="AC46">
        <v>1</v>
      </c>
      <c r="AD46" t="s">
        <v>217</v>
      </c>
      <c r="AE46" s="4">
        <v>44013</v>
      </c>
      <c r="AF46" s="4">
        <v>44044</v>
      </c>
      <c r="AG46" s="8" t="s">
        <v>410</v>
      </c>
    </row>
    <row r="47" spans="1:33" x14ac:dyDescent="0.25">
      <c r="A47" s="8">
        <v>2020</v>
      </c>
      <c r="B47" s="4">
        <v>43952</v>
      </c>
      <c r="C47" s="4">
        <v>43982</v>
      </c>
      <c r="D47" t="s">
        <v>83</v>
      </c>
      <c r="E47">
        <v>1</v>
      </c>
      <c r="F47" s="3" t="s">
        <v>310</v>
      </c>
      <c r="G47" t="s">
        <v>312</v>
      </c>
      <c r="H47" t="s">
        <v>310</v>
      </c>
      <c r="I47" s="7" t="s">
        <v>309</v>
      </c>
      <c r="J47" s="7" t="s">
        <v>302</v>
      </c>
      <c r="K47" s="7" t="s">
        <v>307</v>
      </c>
      <c r="L47" t="s">
        <v>94</v>
      </c>
      <c r="M47" s="5">
        <v>15246</v>
      </c>
      <c r="N47" s="3" t="s">
        <v>216</v>
      </c>
      <c r="O47" s="5">
        <v>13264</v>
      </c>
      <c r="P47" t="s">
        <v>216</v>
      </c>
      <c r="Q47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217</v>
      </c>
      <c r="AE47" s="4">
        <v>44013</v>
      </c>
      <c r="AF47" s="4">
        <v>44044</v>
      </c>
      <c r="AG47" s="8" t="s">
        <v>410</v>
      </c>
    </row>
    <row r="48" spans="1:33" s="6" customFormat="1" x14ac:dyDescent="0.25">
      <c r="A48" s="8">
        <v>2020</v>
      </c>
      <c r="B48" s="4">
        <v>43952</v>
      </c>
      <c r="C48" s="4">
        <v>43982</v>
      </c>
      <c r="D48" s="6" t="s">
        <v>83</v>
      </c>
      <c r="E48" s="6">
        <v>2</v>
      </c>
      <c r="F48" s="6" t="s">
        <v>310</v>
      </c>
      <c r="G48" s="6" t="s">
        <v>385</v>
      </c>
      <c r="H48" s="6" t="s">
        <v>310</v>
      </c>
      <c r="I48" s="6" t="s">
        <v>386</v>
      </c>
      <c r="J48" s="6" t="s">
        <v>240</v>
      </c>
      <c r="K48" s="6" t="s">
        <v>387</v>
      </c>
      <c r="L48" s="6" t="s">
        <v>93</v>
      </c>
      <c r="M48" s="5">
        <f>3285*2</f>
        <v>6570</v>
      </c>
      <c r="N48" s="6" t="s">
        <v>216</v>
      </c>
      <c r="O48" s="5">
        <f>3174*2</f>
        <v>6348</v>
      </c>
      <c r="P48" s="6" t="s">
        <v>216</v>
      </c>
      <c r="Q48" s="6">
        <v>1</v>
      </c>
      <c r="R48" s="6">
        <v>1</v>
      </c>
      <c r="S48" s="6">
        <v>1</v>
      </c>
      <c r="T48" s="6">
        <v>1</v>
      </c>
      <c r="U48" s="6">
        <v>1</v>
      </c>
      <c r="V48" s="6">
        <v>1</v>
      </c>
      <c r="W48" s="6">
        <v>1</v>
      </c>
      <c r="X48" s="6">
        <v>1</v>
      </c>
      <c r="Y48" s="6">
        <v>1</v>
      </c>
      <c r="Z48" s="6">
        <v>1</v>
      </c>
      <c r="AA48" s="6">
        <v>1</v>
      </c>
      <c r="AB48" s="6">
        <v>1</v>
      </c>
      <c r="AC48" s="6">
        <v>1</v>
      </c>
      <c r="AD48" s="6" t="s">
        <v>217</v>
      </c>
      <c r="AE48" s="4">
        <v>44013</v>
      </c>
      <c r="AF48" s="4">
        <v>44044</v>
      </c>
      <c r="AG48" s="8" t="s">
        <v>410</v>
      </c>
    </row>
    <row r="49" spans="1:33" ht="15.75" customHeight="1" x14ac:dyDescent="0.25">
      <c r="A49" s="8">
        <v>2020</v>
      </c>
      <c r="B49" s="4">
        <v>43952</v>
      </c>
      <c r="C49" s="4">
        <v>43982</v>
      </c>
      <c r="D49" t="s">
        <v>83</v>
      </c>
      <c r="E49">
        <v>2</v>
      </c>
      <c r="F49" s="3" t="s">
        <v>310</v>
      </c>
      <c r="G49" s="3" t="s">
        <v>314</v>
      </c>
      <c r="H49" s="3" t="s">
        <v>310</v>
      </c>
      <c r="I49" s="3" t="s">
        <v>395</v>
      </c>
      <c r="J49" s="3" t="s">
        <v>396</v>
      </c>
      <c r="K49" s="3" t="s">
        <v>229</v>
      </c>
      <c r="L49" t="s">
        <v>94</v>
      </c>
      <c r="M49" s="5">
        <f>5053.95*2</f>
        <v>10107.9</v>
      </c>
      <c r="N49" s="3" t="s">
        <v>216</v>
      </c>
      <c r="O49" s="5">
        <f>4582.6*2</f>
        <v>9165.2000000000007</v>
      </c>
      <c r="P49" t="s">
        <v>216</v>
      </c>
      <c r="Q49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t="s">
        <v>217</v>
      </c>
      <c r="AE49" s="4">
        <v>44013</v>
      </c>
      <c r="AF49" s="4">
        <v>44044</v>
      </c>
      <c r="AG49" s="8" t="s">
        <v>410</v>
      </c>
    </row>
    <row r="50" spans="1:33" s="11" customFormat="1" ht="15.75" customHeight="1" x14ac:dyDescent="0.25">
      <c r="A50" s="11">
        <v>2020</v>
      </c>
      <c r="B50" s="4">
        <v>43952</v>
      </c>
      <c r="C50" s="4">
        <v>43982</v>
      </c>
      <c r="D50" s="11" t="s">
        <v>83</v>
      </c>
      <c r="E50" s="11">
        <v>2</v>
      </c>
      <c r="F50" s="11" t="s">
        <v>310</v>
      </c>
      <c r="G50" s="11" t="s">
        <v>314</v>
      </c>
      <c r="H50" s="11" t="s">
        <v>310</v>
      </c>
      <c r="I50" s="11" t="s">
        <v>438</v>
      </c>
      <c r="J50" s="11" t="s">
        <v>439</v>
      </c>
      <c r="K50" s="11" t="s">
        <v>440</v>
      </c>
      <c r="L50" s="11" t="s">
        <v>94</v>
      </c>
      <c r="M50" s="5">
        <f>5385*2</f>
        <v>10770</v>
      </c>
      <c r="N50" s="11" t="s">
        <v>216</v>
      </c>
      <c r="O50" s="5">
        <f>4854*2</f>
        <v>9708</v>
      </c>
      <c r="P50" s="11" t="s">
        <v>216</v>
      </c>
      <c r="AE50" s="4">
        <v>44013</v>
      </c>
      <c r="AF50" s="4">
        <v>44044</v>
      </c>
    </row>
    <row r="51" spans="1:33" x14ac:dyDescent="0.25">
      <c r="A51" s="8">
        <v>2020</v>
      </c>
      <c r="B51" s="4">
        <v>43952</v>
      </c>
      <c r="C51" s="4">
        <v>43982</v>
      </c>
      <c r="D51" t="s">
        <v>83</v>
      </c>
      <c r="E51">
        <v>1</v>
      </c>
      <c r="F51" t="s">
        <v>315</v>
      </c>
      <c r="G51" t="s">
        <v>316</v>
      </c>
      <c r="H51" s="3" t="s">
        <v>315</v>
      </c>
      <c r="I51" s="3" t="s">
        <v>317</v>
      </c>
      <c r="J51" s="3" t="s">
        <v>318</v>
      </c>
      <c r="K51" s="3" t="s">
        <v>319</v>
      </c>
      <c r="L51" t="s">
        <v>94</v>
      </c>
      <c r="M51" s="5">
        <f>3209.1*2</f>
        <v>6418.2</v>
      </c>
      <c r="N51" t="s">
        <v>216</v>
      </c>
      <c r="O51" s="5">
        <f>2146.4*2</f>
        <v>4292.8</v>
      </c>
      <c r="P51" t="s">
        <v>216</v>
      </c>
      <c r="Q51">
        <v>1</v>
      </c>
      <c r="R51">
        <v>1</v>
      </c>
      <c r="S51">
        <v>1</v>
      </c>
      <c r="T51">
        <v>1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t="s">
        <v>217</v>
      </c>
      <c r="AE51" s="4">
        <v>44013</v>
      </c>
      <c r="AF51" s="4">
        <v>44044</v>
      </c>
      <c r="AG51" s="8" t="s">
        <v>410</v>
      </c>
    </row>
    <row r="52" spans="1:33" x14ac:dyDescent="0.25">
      <c r="A52" s="8">
        <v>2020</v>
      </c>
      <c r="B52" s="4">
        <v>43952</v>
      </c>
      <c r="C52" s="4">
        <v>43982</v>
      </c>
      <c r="D52" t="s">
        <v>83</v>
      </c>
      <c r="E52">
        <v>2</v>
      </c>
      <c r="F52" s="3" t="s">
        <v>345</v>
      </c>
      <c r="G52" t="s">
        <v>337</v>
      </c>
      <c r="H52" s="3" t="s">
        <v>345</v>
      </c>
      <c r="I52" s="3" t="s">
        <v>320</v>
      </c>
      <c r="J52" s="3" t="s">
        <v>232</v>
      </c>
      <c r="K52" s="3" t="s">
        <v>307</v>
      </c>
      <c r="L52" t="s">
        <v>93</v>
      </c>
      <c r="M52" s="5">
        <f>1920*2</f>
        <v>3840</v>
      </c>
      <c r="N52" t="s">
        <v>216</v>
      </c>
      <c r="O52" s="5">
        <f>1998.8*2</f>
        <v>3997.6</v>
      </c>
      <c r="P52" t="s">
        <v>216</v>
      </c>
      <c r="Q52">
        <v>1</v>
      </c>
      <c r="R52">
        <v>1</v>
      </c>
      <c r="S52">
        <v>1</v>
      </c>
      <c r="T52">
        <v>1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t="s">
        <v>217</v>
      </c>
      <c r="AE52" s="4">
        <v>44013</v>
      </c>
      <c r="AF52" s="4">
        <v>44044</v>
      </c>
      <c r="AG52" s="8" t="s">
        <v>410</v>
      </c>
    </row>
    <row r="53" spans="1:33" x14ac:dyDescent="0.25">
      <c r="A53" s="8">
        <v>2020</v>
      </c>
      <c r="B53" s="4">
        <v>43952</v>
      </c>
      <c r="C53" s="4">
        <v>43982</v>
      </c>
      <c r="D53" t="s">
        <v>83</v>
      </c>
      <c r="E53">
        <v>2</v>
      </c>
      <c r="F53" s="3" t="s">
        <v>345</v>
      </c>
      <c r="G53" t="s">
        <v>338</v>
      </c>
      <c r="H53" s="3" t="s">
        <v>345</v>
      </c>
      <c r="I53" s="3" t="s">
        <v>334</v>
      </c>
      <c r="J53" s="3" t="s">
        <v>327</v>
      </c>
      <c r="K53" s="3" t="s">
        <v>227</v>
      </c>
      <c r="L53" t="s">
        <v>93</v>
      </c>
      <c r="M53" s="5">
        <f>3202.35*2</f>
        <v>6404.7</v>
      </c>
      <c r="N53" t="s">
        <v>216</v>
      </c>
      <c r="O53" s="5">
        <f>3100.4*2</f>
        <v>6200.8</v>
      </c>
      <c r="P53" t="s">
        <v>216</v>
      </c>
      <c r="Q53">
        <v>1</v>
      </c>
      <c r="R53">
        <v>1</v>
      </c>
      <c r="S53">
        <v>1</v>
      </c>
      <c r="T53">
        <v>1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>
        <v>1</v>
      </c>
      <c r="AC53">
        <v>1</v>
      </c>
      <c r="AD53" t="s">
        <v>217</v>
      </c>
      <c r="AE53" s="4">
        <v>44013</v>
      </c>
      <c r="AF53" s="4">
        <v>44044</v>
      </c>
      <c r="AG53" s="8" t="s">
        <v>410</v>
      </c>
    </row>
    <row r="54" spans="1:33" x14ac:dyDescent="0.25">
      <c r="A54" s="8">
        <v>2020</v>
      </c>
      <c r="B54" s="4">
        <v>43952</v>
      </c>
      <c r="C54" s="4">
        <v>43982</v>
      </c>
      <c r="D54" t="s">
        <v>83</v>
      </c>
      <c r="E54">
        <v>2</v>
      </c>
      <c r="F54" s="3" t="s">
        <v>345</v>
      </c>
      <c r="G54" t="s">
        <v>287</v>
      </c>
      <c r="H54" s="3" t="s">
        <v>345</v>
      </c>
      <c r="I54" s="3" t="s">
        <v>321</v>
      </c>
      <c r="J54" s="3" t="s">
        <v>238</v>
      </c>
      <c r="K54" s="3" t="s">
        <v>230</v>
      </c>
      <c r="L54" t="s">
        <v>94</v>
      </c>
      <c r="M54" s="5">
        <f>5666.4*2</f>
        <v>11332.8</v>
      </c>
      <c r="N54" t="s">
        <v>216</v>
      </c>
      <c r="O54" s="5">
        <f>5085.4*2</f>
        <v>10170.799999999999</v>
      </c>
      <c r="P54" t="s">
        <v>216</v>
      </c>
      <c r="Q54">
        <v>1</v>
      </c>
      <c r="R54">
        <v>1</v>
      </c>
      <c r="S54">
        <v>1</v>
      </c>
      <c r="T54">
        <v>1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t="s">
        <v>217</v>
      </c>
      <c r="AE54" s="4">
        <v>44013</v>
      </c>
      <c r="AF54" s="4">
        <v>44044</v>
      </c>
      <c r="AG54" s="8" t="s">
        <v>410</v>
      </c>
    </row>
    <row r="55" spans="1:33" x14ac:dyDescent="0.25">
      <c r="A55" s="8">
        <v>2020</v>
      </c>
      <c r="B55" s="4">
        <v>43952</v>
      </c>
      <c r="C55" s="4">
        <v>43982</v>
      </c>
      <c r="D55" t="s">
        <v>83</v>
      </c>
      <c r="E55">
        <v>1</v>
      </c>
      <c r="F55" s="3" t="s">
        <v>345</v>
      </c>
      <c r="G55" t="s">
        <v>339</v>
      </c>
      <c r="H55" s="3" t="s">
        <v>345</v>
      </c>
      <c r="I55" s="3" t="s">
        <v>322</v>
      </c>
      <c r="J55" s="3" t="s">
        <v>327</v>
      </c>
      <c r="K55" s="3" t="s">
        <v>329</v>
      </c>
      <c r="L55" t="s">
        <v>93</v>
      </c>
      <c r="M55" s="5">
        <f>3997.2*2</f>
        <v>7994.4</v>
      </c>
      <c r="N55" t="s">
        <v>216</v>
      </c>
      <c r="O55" s="5">
        <f>3683.6*2</f>
        <v>7367.2</v>
      </c>
      <c r="P55" t="s">
        <v>216</v>
      </c>
      <c r="Q55">
        <v>1</v>
      </c>
      <c r="R55">
        <v>1</v>
      </c>
      <c r="S55">
        <v>1</v>
      </c>
      <c r="T55">
        <v>1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t="s">
        <v>217</v>
      </c>
      <c r="AE55" s="4">
        <v>44013</v>
      </c>
      <c r="AF55" s="4">
        <v>44044</v>
      </c>
      <c r="AG55" s="8" t="s">
        <v>410</v>
      </c>
    </row>
    <row r="56" spans="1:33" x14ac:dyDescent="0.25">
      <c r="A56" s="8">
        <v>2020</v>
      </c>
      <c r="B56" s="4">
        <v>43952</v>
      </c>
      <c r="C56" s="4">
        <v>43982</v>
      </c>
      <c r="D56" t="s">
        <v>83</v>
      </c>
      <c r="E56">
        <v>1</v>
      </c>
      <c r="F56" s="3" t="s">
        <v>345</v>
      </c>
      <c r="G56" t="s">
        <v>340</v>
      </c>
      <c r="H56" s="3" t="s">
        <v>345</v>
      </c>
      <c r="I56" s="3" t="s">
        <v>323</v>
      </c>
      <c r="J56" s="3" t="s">
        <v>237</v>
      </c>
      <c r="K56" s="3" t="s">
        <v>330</v>
      </c>
      <c r="L56" t="s">
        <v>93</v>
      </c>
      <c r="M56" s="5">
        <f>3577.95*2</f>
        <v>7155.9</v>
      </c>
      <c r="N56" t="s">
        <v>216</v>
      </c>
      <c r="O56" s="5">
        <f>3417.4*2</f>
        <v>6834.8</v>
      </c>
      <c r="P56" t="s">
        <v>216</v>
      </c>
      <c r="Q56">
        <v>1</v>
      </c>
      <c r="R56">
        <v>1</v>
      </c>
      <c r="S56">
        <v>1</v>
      </c>
      <c r="T56">
        <v>1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t="s">
        <v>217</v>
      </c>
      <c r="AE56" s="4">
        <v>44013</v>
      </c>
      <c r="AF56" s="4">
        <v>44044</v>
      </c>
      <c r="AG56" s="8" t="s">
        <v>410</v>
      </c>
    </row>
    <row r="57" spans="1:33" x14ac:dyDescent="0.25">
      <c r="A57" s="8">
        <v>2020</v>
      </c>
      <c r="B57" s="4">
        <v>43952</v>
      </c>
      <c r="C57" s="4">
        <v>43982</v>
      </c>
      <c r="D57" t="s">
        <v>83</v>
      </c>
      <c r="E57">
        <v>2</v>
      </c>
      <c r="F57" s="3" t="s">
        <v>345</v>
      </c>
      <c r="G57" t="s">
        <v>341</v>
      </c>
      <c r="H57" s="3" t="s">
        <v>345</v>
      </c>
      <c r="I57" s="3" t="s">
        <v>324</v>
      </c>
      <c r="J57" s="3" t="s">
        <v>240</v>
      </c>
      <c r="K57" s="3" t="s">
        <v>331</v>
      </c>
      <c r="L57" t="s">
        <v>93</v>
      </c>
      <c r="M57" s="5">
        <f>1920*2</f>
        <v>3840</v>
      </c>
      <c r="N57" t="s">
        <v>216</v>
      </c>
      <c r="O57" s="5">
        <f>1998.6*2</f>
        <v>3997.2</v>
      </c>
      <c r="P57" t="s">
        <v>216</v>
      </c>
      <c r="Q57">
        <v>1</v>
      </c>
      <c r="R57">
        <v>1</v>
      </c>
      <c r="S57">
        <v>1</v>
      </c>
      <c r="T57">
        <v>1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t="s">
        <v>217</v>
      </c>
      <c r="AE57" s="4">
        <v>44013</v>
      </c>
      <c r="AF57" s="4">
        <v>44044</v>
      </c>
      <c r="AG57" s="8" t="s">
        <v>410</v>
      </c>
    </row>
    <row r="58" spans="1:33" x14ac:dyDescent="0.25">
      <c r="A58" s="8">
        <v>2020</v>
      </c>
      <c r="B58" s="4">
        <v>43952</v>
      </c>
      <c r="C58" s="4">
        <v>43982</v>
      </c>
      <c r="D58" t="s">
        <v>83</v>
      </c>
      <c r="E58">
        <v>2</v>
      </c>
      <c r="F58" s="3" t="s">
        <v>345</v>
      </c>
      <c r="G58" t="s">
        <v>342</v>
      </c>
      <c r="H58" s="3" t="s">
        <v>345</v>
      </c>
      <c r="I58" s="3" t="s">
        <v>325</v>
      </c>
      <c r="J58" s="3" t="s">
        <v>240</v>
      </c>
      <c r="K58" s="3" t="s">
        <v>331</v>
      </c>
      <c r="L58" t="s">
        <v>93</v>
      </c>
      <c r="M58" s="5">
        <f>1920*2</f>
        <v>3840</v>
      </c>
      <c r="N58" t="s">
        <v>216</v>
      </c>
      <c r="O58" s="5">
        <f>1998.6*2</f>
        <v>3997.2</v>
      </c>
      <c r="P58" t="s">
        <v>216</v>
      </c>
      <c r="Q58">
        <v>1</v>
      </c>
      <c r="R58">
        <v>1</v>
      </c>
      <c r="S58">
        <v>1</v>
      </c>
      <c r="T58">
        <v>1</v>
      </c>
      <c r="U58">
        <v>1</v>
      </c>
      <c r="V58">
        <v>1</v>
      </c>
      <c r="W58">
        <v>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 t="s">
        <v>217</v>
      </c>
      <c r="AE58" s="4">
        <v>44013</v>
      </c>
      <c r="AF58" s="4">
        <v>44044</v>
      </c>
      <c r="AG58" s="8" t="s">
        <v>410</v>
      </c>
    </row>
    <row r="59" spans="1:33" x14ac:dyDescent="0.25">
      <c r="A59" s="8">
        <v>2020</v>
      </c>
      <c r="B59" s="4">
        <v>43952</v>
      </c>
      <c r="C59" s="4">
        <v>43982</v>
      </c>
      <c r="D59" t="s">
        <v>83</v>
      </c>
      <c r="E59">
        <v>2</v>
      </c>
      <c r="F59" s="3" t="s">
        <v>345</v>
      </c>
      <c r="G59" t="s">
        <v>343</v>
      </c>
      <c r="H59" s="3" t="s">
        <v>345</v>
      </c>
      <c r="I59" s="3" t="s">
        <v>335</v>
      </c>
      <c r="J59" s="3" t="s">
        <v>240</v>
      </c>
      <c r="K59" s="3" t="s">
        <v>332</v>
      </c>
      <c r="L59" t="s">
        <v>93</v>
      </c>
      <c r="M59" s="5">
        <f>1920*2</f>
        <v>3840</v>
      </c>
      <c r="N59" t="s">
        <v>216</v>
      </c>
      <c r="O59" s="5">
        <f>1668.6*2</f>
        <v>3337.2</v>
      </c>
      <c r="P59" t="s">
        <v>216</v>
      </c>
      <c r="Q59">
        <v>1</v>
      </c>
      <c r="R59">
        <v>1</v>
      </c>
      <c r="S59">
        <v>1</v>
      </c>
      <c r="T59">
        <v>1</v>
      </c>
      <c r="U59">
        <v>1</v>
      </c>
      <c r="V59">
        <v>1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t="s">
        <v>217</v>
      </c>
      <c r="AE59" s="4">
        <v>44013</v>
      </c>
      <c r="AF59" s="4">
        <v>44044</v>
      </c>
      <c r="AG59" s="8" t="s">
        <v>410</v>
      </c>
    </row>
    <row r="60" spans="1:33" x14ac:dyDescent="0.25">
      <c r="A60" s="8">
        <v>2020</v>
      </c>
      <c r="B60" s="4">
        <v>43952</v>
      </c>
      <c r="C60" s="4">
        <v>43982</v>
      </c>
      <c r="D60" t="s">
        <v>83</v>
      </c>
      <c r="E60">
        <v>3</v>
      </c>
      <c r="F60" s="3" t="s">
        <v>345</v>
      </c>
      <c r="G60" t="s">
        <v>336</v>
      </c>
      <c r="H60" s="3" t="s">
        <v>345</v>
      </c>
      <c r="I60" s="3" t="s">
        <v>250</v>
      </c>
      <c r="J60" s="3" t="s">
        <v>328</v>
      </c>
      <c r="K60" s="3" t="s">
        <v>333</v>
      </c>
      <c r="L60" t="s">
        <v>94</v>
      </c>
      <c r="M60" s="5">
        <f>2580*2</f>
        <v>5160</v>
      </c>
      <c r="N60" t="s">
        <v>216</v>
      </c>
      <c r="O60" s="5">
        <f>2581*2</f>
        <v>5162</v>
      </c>
      <c r="P60" t="s">
        <v>216</v>
      </c>
      <c r="Q60">
        <v>1</v>
      </c>
      <c r="R60">
        <v>1</v>
      </c>
      <c r="S60">
        <v>1</v>
      </c>
      <c r="T60">
        <v>1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 t="s">
        <v>217</v>
      </c>
      <c r="AE60" s="4">
        <v>44013</v>
      </c>
      <c r="AF60" s="4">
        <v>44044</v>
      </c>
      <c r="AG60" s="8" t="s">
        <v>410</v>
      </c>
    </row>
    <row r="61" spans="1:33" x14ac:dyDescent="0.25">
      <c r="A61" s="8">
        <v>2020</v>
      </c>
      <c r="B61" s="4">
        <v>43952</v>
      </c>
      <c r="C61" s="4">
        <v>43982</v>
      </c>
      <c r="D61" t="s">
        <v>83</v>
      </c>
      <c r="E61">
        <v>2</v>
      </c>
      <c r="F61" s="3" t="s">
        <v>345</v>
      </c>
      <c r="G61" t="s">
        <v>344</v>
      </c>
      <c r="H61" s="3" t="s">
        <v>345</v>
      </c>
      <c r="I61" s="3" t="s">
        <v>326</v>
      </c>
      <c r="J61" s="3" t="s">
        <v>237</v>
      </c>
      <c r="K61" s="3" t="s">
        <v>228</v>
      </c>
      <c r="L61" t="s">
        <v>93</v>
      </c>
      <c r="M61" s="5">
        <f>1920*2</f>
        <v>3840</v>
      </c>
      <c r="N61" t="s">
        <v>216</v>
      </c>
      <c r="O61" s="5">
        <f>1998.6*2</f>
        <v>3997.2</v>
      </c>
      <c r="P61" t="s">
        <v>216</v>
      </c>
      <c r="Q61">
        <v>1</v>
      </c>
      <c r="R61">
        <v>1</v>
      </c>
      <c r="S61">
        <v>1</v>
      </c>
      <c r="T61">
        <v>1</v>
      </c>
      <c r="U61">
        <v>1</v>
      </c>
      <c r="V61">
        <v>1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 t="s">
        <v>217</v>
      </c>
      <c r="AE61" s="4">
        <v>44013</v>
      </c>
      <c r="AF61" s="4">
        <v>44044</v>
      </c>
      <c r="AG61" s="8" t="s">
        <v>410</v>
      </c>
    </row>
    <row r="62" spans="1:33" x14ac:dyDescent="0.25">
      <c r="A62" s="8">
        <v>2020</v>
      </c>
      <c r="B62" s="4">
        <v>43952</v>
      </c>
      <c r="C62" s="4">
        <v>43982</v>
      </c>
      <c r="D62" t="s">
        <v>83</v>
      </c>
      <c r="E62">
        <v>2</v>
      </c>
      <c r="F62" s="3" t="s">
        <v>345</v>
      </c>
      <c r="G62" s="3" t="s">
        <v>341</v>
      </c>
      <c r="H62" s="3" t="s">
        <v>345</v>
      </c>
      <c r="I62" s="3" t="s">
        <v>397</v>
      </c>
      <c r="J62" s="3" t="s">
        <v>398</v>
      </c>
      <c r="K62" s="3" t="s">
        <v>274</v>
      </c>
      <c r="L62" t="s">
        <v>93</v>
      </c>
      <c r="M62" s="5">
        <f>1920*2</f>
        <v>3840</v>
      </c>
      <c r="N62" t="s">
        <v>216</v>
      </c>
      <c r="O62" s="5">
        <f>1998.6*2</f>
        <v>3997.2</v>
      </c>
      <c r="P62" t="s">
        <v>216</v>
      </c>
      <c r="Q62">
        <v>1</v>
      </c>
      <c r="R62">
        <v>1</v>
      </c>
      <c r="S62">
        <v>1</v>
      </c>
      <c r="T62">
        <v>1</v>
      </c>
      <c r="U62">
        <v>1</v>
      </c>
      <c r="V62">
        <v>1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 t="s">
        <v>217</v>
      </c>
      <c r="AE62" s="4">
        <v>44013</v>
      </c>
      <c r="AF62" s="4">
        <v>44044</v>
      </c>
      <c r="AG62" s="8" t="s">
        <v>410</v>
      </c>
    </row>
    <row r="63" spans="1:33" x14ac:dyDescent="0.25">
      <c r="A63" s="8">
        <v>2020</v>
      </c>
      <c r="B63" s="4">
        <v>43952</v>
      </c>
      <c r="C63" s="4">
        <v>43982</v>
      </c>
      <c r="D63" t="s">
        <v>83</v>
      </c>
      <c r="E63">
        <v>1</v>
      </c>
      <c r="F63" t="s">
        <v>346</v>
      </c>
      <c r="G63" t="s">
        <v>347</v>
      </c>
      <c r="H63" t="str">
        <f>+F63</f>
        <v>UNIDAD DE INFORMACIÓN</v>
      </c>
      <c r="I63" t="s">
        <v>348</v>
      </c>
      <c r="J63" t="s">
        <v>274</v>
      </c>
      <c r="K63" t="s">
        <v>349</v>
      </c>
      <c r="L63" t="s">
        <v>94</v>
      </c>
      <c r="M63" s="5">
        <f>4193.55*2</f>
        <v>8387.1</v>
      </c>
      <c r="N63" t="s">
        <v>216</v>
      </c>
      <c r="O63" s="5">
        <f>3858.6*2</f>
        <v>7717.2</v>
      </c>
      <c r="P63" t="s">
        <v>216</v>
      </c>
      <c r="Q63">
        <v>1</v>
      </c>
      <c r="R63">
        <v>1</v>
      </c>
      <c r="S63">
        <v>1</v>
      </c>
      <c r="T63">
        <v>1</v>
      </c>
      <c r="U63">
        <v>1</v>
      </c>
      <c r="V63">
        <v>1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 t="s">
        <v>217</v>
      </c>
      <c r="AE63" s="4">
        <v>44013</v>
      </c>
      <c r="AF63" s="4">
        <v>44044</v>
      </c>
      <c r="AG63" s="8" t="s">
        <v>410</v>
      </c>
    </row>
    <row r="64" spans="1:33" x14ac:dyDescent="0.25">
      <c r="A64" s="8">
        <v>2020</v>
      </c>
      <c r="B64" s="4">
        <v>43952</v>
      </c>
      <c r="C64" s="4">
        <v>43982</v>
      </c>
      <c r="D64" t="s">
        <v>83</v>
      </c>
      <c r="E64">
        <v>1</v>
      </c>
      <c r="F64" t="s">
        <v>354</v>
      </c>
      <c r="G64" t="s">
        <v>355</v>
      </c>
      <c r="H64" t="s">
        <v>354</v>
      </c>
      <c r="I64" s="3" t="s">
        <v>412</v>
      </c>
      <c r="J64" s="3" t="s">
        <v>351</v>
      </c>
      <c r="K64" s="3" t="s">
        <v>353</v>
      </c>
      <c r="L64" t="s">
        <v>93</v>
      </c>
      <c r="M64" s="5">
        <f>5852.7*2</f>
        <v>11705.4</v>
      </c>
      <c r="N64" t="s">
        <v>216</v>
      </c>
      <c r="O64" s="5">
        <f>5238.2*2</f>
        <v>10476.4</v>
      </c>
      <c r="P64" t="s">
        <v>216</v>
      </c>
      <c r="Q64">
        <v>1</v>
      </c>
      <c r="R64">
        <v>1</v>
      </c>
      <c r="S64">
        <v>1</v>
      </c>
      <c r="T64">
        <v>1</v>
      </c>
      <c r="U64">
        <v>1</v>
      </c>
      <c r="V64">
        <v>1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 t="s">
        <v>217</v>
      </c>
      <c r="AE64" s="4">
        <v>44013</v>
      </c>
      <c r="AF64" s="4">
        <v>44044</v>
      </c>
      <c r="AG64" s="8" t="s">
        <v>410</v>
      </c>
    </row>
    <row r="65" spans="1:33" x14ac:dyDescent="0.25">
      <c r="A65" s="8">
        <v>2020</v>
      </c>
      <c r="B65" s="4">
        <v>43952</v>
      </c>
      <c r="C65" s="4">
        <v>43982</v>
      </c>
      <c r="D65" t="s">
        <v>83</v>
      </c>
      <c r="E65">
        <v>2</v>
      </c>
      <c r="F65" s="3" t="s">
        <v>354</v>
      </c>
      <c r="G65" t="s">
        <v>313</v>
      </c>
      <c r="H65" s="3" t="s">
        <v>354</v>
      </c>
      <c r="I65" s="3" t="s">
        <v>350</v>
      </c>
      <c r="J65" s="3" t="s">
        <v>352</v>
      </c>
      <c r="K65" s="3" t="s">
        <v>351</v>
      </c>
      <c r="L65" t="s">
        <v>93</v>
      </c>
      <c r="M65" s="5">
        <f>1920*2</f>
        <v>3840</v>
      </c>
      <c r="N65" t="s">
        <v>216</v>
      </c>
      <c r="O65" s="5">
        <f>1998.6*2</f>
        <v>3997.2</v>
      </c>
      <c r="P65" t="s">
        <v>216</v>
      </c>
      <c r="Q65">
        <v>1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>
        <v>1</v>
      </c>
      <c r="AC65">
        <v>1</v>
      </c>
      <c r="AD65" t="s">
        <v>217</v>
      </c>
      <c r="AE65" s="4">
        <v>44013</v>
      </c>
      <c r="AF65" s="4">
        <v>44044</v>
      </c>
      <c r="AG65" s="8" t="s">
        <v>410</v>
      </c>
    </row>
    <row r="66" spans="1:33" x14ac:dyDescent="0.25">
      <c r="A66" s="8">
        <v>2020</v>
      </c>
      <c r="B66" s="4">
        <v>43952</v>
      </c>
      <c r="C66" s="4">
        <v>43982</v>
      </c>
      <c r="D66" t="s">
        <v>83</v>
      </c>
      <c r="E66">
        <v>2</v>
      </c>
      <c r="F66" t="s">
        <v>364</v>
      </c>
      <c r="G66" t="s">
        <v>338</v>
      </c>
      <c r="H66" t="s">
        <v>364</v>
      </c>
      <c r="I66" s="3" t="s">
        <v>363</v>
      </c>
      <c r="J66" s="3" t="s">
        <v>357</v>
      </c>
      <c r="K66" s="3" t="s">
        <v>360</v>
      </c>
      <c r="L66" t="s">
        <v>93</v>
      </c>
      <c r="M66" s="5">
        <f>3202.5*2</f>
        <v>6405</v>
      </c>
      <c r="N66" t="s">
        <v>216</v>
      </c>
      <c r="O66" s="5">
        <f>3100.4*2</f>
        <v>6200.8</v>
      </c>
      <c r="P66" t="s">
        <v>216</v>
      </c>
      <c r="Q66">
        <v>1</v>
      </c>
      <c r="R66">
        <v>1</v>
      </c>
      <c r="S66">
        <v>1</v>
      </c>
      <c r="T66">
        <v>1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 t="s">
        <v>217</v>
      </c>
      <c r="AE66" s="4">
        <v>44013</v>
      </c>
      <c r="AF66" s="4">
        <v>44044</v>
      </c>
      <c r="AG66" s="8" t="s">
        <v>410</v>
      </c>
    </row>
    <row r="67" spans="1:33" x14ac:dyDescent="0.25">
      <c r="A67" s="8">
        <v>2020</v>
      </c>
      <c r="B67" s="4">
        <v>43952</v>
      </c>
      <c r="C67" s="4">
        <v>43982</v>
      </c>
      <c r="D67" s="3" t="s">
        <v>83</v>
      </c>
      <c r="E67">
        <v>2</v>
      </c>
      <c r="F67" s="3" t="s">
        <v>364</v>
      </c>
      <c r="G67" t="s">
        <v>365</v>
      </c>
      <c r="H67" s="3" t="s">
        <v>364</v>
      </c>
      <c r="I67" s="3" t="s">
        <v>356</v>
      </c>
      <c r="J67" s="3" t="s">
        <v>358</v>
      </c>
      <c r="K67" s="3" t="s">
        <v>361</v>
      </c>
      <c r="L67" t="s">
        <v>94</v>
      </c>
      <c r="M67" s="5">
        <f>4552.5*2</f>
        <v>9105</v>
      </c>
      <c r="N67" t="s">
        <v>216</v>
      </c>
      <c r="O67" s="5">
        <f>4163.6*2</f>
        <v>8327.2000000000007</v>
      </c>
      <c r="P67" t="s">
        <v>216</v>
      </c>
      <c r="Q67">
        <v>1</v>
      </c>
      <c r="R67">
        <v>1</v>
      </c>
      <c r="S67">
        <v>1</v>
      </c>
      <c r="T67">
        <v>1</v>
      </c>
      <c r="U67">
        <v>1</v>
      </c>
      <c r="V67">
        <v>1</v>
      </c>
      <c r="W67">
        <v>1</v>
      </c>
      <c r="X67">
        <v>1</v>
      </c>
      <c r="Y67">
        <v>1</v>
      </c>
      <c r="Z67">
        <v>1</v>
      </c>
      <c r="AA67">
        <v>1</v>
      </c>
      <c r="AB67">
        <v>1</v>
      </c>
      <c r="AC67">
        <v>1</v>
      </c>
      <c r="AD67" t="s">
        <v>217</v>
      </c>
      <c r="AE67" s="4">
        <v>44013</v>
      </c>
      <c r="AF67" s="4">
        <v>44044</v>
      </c>
      <c r="AG67" s="8" t="s">
        <v>410</v>
      </c>
    </row>
    <row r="68" spans="1:33" x14ac:dyDescent="0.25">
      <c r="A68" s="8">
        <v>2020</v>
      </c>
      <c r="B68" s="4">
        <v>43952</v>
      </c>
      <c r="C68" s="4">
        <v>43982</v>
      </c>
      <c r="D68" s="3" t="s">
        <v>83</v>
      </c>
      <c r="E68">
        <v>2</v>
      </c>
      <c r="F68" s="3" t="s">
        <v>364</v>
      </c>
      <c r="G68" t="s">
        <v>366</v>
      </c>
      <c r="H68" s="3" t="s">
        <v>364</v>
      </c>
      <c r="I68" s="3" t="s">
        <v>280</v>
      </c>
      <c r="J68" s="3" t="s">
        <v>359</v>
      </c>
      <c r="K68" s="3" t="s">
        <v>362</v>
      </c>
      <c r="L68" t="s">
        <v>94</v>
      </c>
      <c r="M68" s="5">
        <f>5832*2</f>
        <v>11664</v>
      </c>
      <c r="N68" t="s">
        <v>216</v>
      </c>
      <c r="O68" s="5">
        <f>5221.2*2</f>
        <v>10442.4</v>
      </c>
      <c r="P68" t="s">
        <v>216</v>
      </c>
      <c r="Q68">
        <v>1</v>
      </c>
      <c r="R68">
        <v>1</v>
      </c>
      <c r="S68">
        <v>1</v>
      </c>
      <c r="T68">
        <v>1</v>
      </c>
      <c r="U68">
        <v>1</v>
      </c>
      <c r="V68">
        <v>1</v>
      </c>
      <c r="W68">
        <v>1</v>
      </c>
      <c r="X68">
        <v>1</v>
      </c>
      <c r="Y68">
        <v>1</v>
      </c>
      <c r="Z68">
        <v>1</v>
      </c>
      <c r="AA68">
        <v>1</v>
      </c>
      <c r="AB68">
        <v>1</v>
      </c>
      <c r="AC68">
        <v>1</v>
      </c>
      <c r="AD68" t="s">
        <v>217</v>
      </c>
      <c r="AE68" s="4">
        <v>44013</v>
      </c>
      <c r="AF68" s="4">
        <v>44044</v>
      </c>
      <c r="AG68" s="8" t="s">
        <v>410</v>
      </c>
    </row>
    <row r="69" spans="1:33" s="8" customFormat="1" x14ac:dyDescent="0.25">
      <c r="A69" s="8">
        <v>2020</v>
      </c>
      <c r="B69" s="4">
        <v>43952</v>
      </c>
      <c r="C69" s="4">
        <v>43982</v>
      </c>
      <c r="D69" s="8" t="s">
        <v>83</v>
      </c>
      <c r="E69" s="8">
        <v>2</v>
      </c>
      <c r="F69" s="8" t="s">
        <v>364</v>
      </c>
      <c r="G69" s="8" t="s">
        <v>284</v>
      </c>
      <c r="H69" s="8" t="s">
        <v>364</v>
      </c>
      <c r="I69" s="8" t="s">
        <v>441</v>
      </c>
      <c r="J69" s="8" t="s">
        <v>428</v>
      </c>
      <c r="K69" s="8" t="s">
        <v>230</v>
      </c>
      <c r="L69" s="8" t="s">
        <v>93</v>
      </c>
      <c r="M69" s="5">
        <f>1920*2</f>
        <v>3840</v>
      </c>
      <c r="N69" s="8" t="s">
        <v>216</v>
      </c>
      <c r="O69" s="5">
        <f>1998.6*2</f>
        <v>3997.2</v>
      </c>
      <c r="P69" s="8" t="s">
        <v>216</v>
      </c>
      <c r="Q69" s="8">
        <v>1</v>
      </c>
      <c r="R69" s="8">
        <v>1</v>
      </c>
      <c r="S69" s="8">
        <v>1</v>
      </c>
      <c r="T69" s="8">
        <v>1</v>
      </c>
      <c r="U69" s="8">
        <v>1</v>
      </c>
      <c r="V69" s="8">
        <v>1</v>
      </c>
      <c r="W69" s="8">
        <v>1</v>
      </c>
      <c r="X69" s="8">
        <v>1</v>
      </c>
      <c r="Y69" s="8">
        <v>1</v>
      </c>
      <c r="Z69" s="8">
        <v>1</v>
      </c>
      <c r="AA69" s="8">
        <v>1</v>
      </c>
      <c r="AB69" s="8">
        <v>1</v>
      </c>
      <c r="AC69" s="8">
        <v>1</v>
      </c>
      <c r="AD69" s="8" t="s">
        <v>217</v>
      </c>
      <c r="AE69" s="4">
        <v>44013</v>
      </c>
      <c r="AF69" s="4">
        <v>44044</v>
      </c>
      <c r="AG69" s="8" t="s">
        <v>410</v>
      </c>
    </row>
    <row r="70" spans="1:33" x14ac:dyDescent="0.25">
      <c r="A70" s="8">
        <v>2020</v>
      </c>
      <c r="B70" s="4">
        <v>43952</v>
      </c>
      <c r="C70" s="4">
        <v>43982</v>
      </c>
      <c r="D70" s="3" t="s">
        <v>83</v>
      </c>
      <c r="E70">
        <v>1</v>
      </c>
      <c r="F70" s="3" t="s">
        <v>364</v>
      </c>
      <c r="G70" t="s">
        <v>367</v>
      </c>
      <c r="H70" s="3" t="s">
        <v>364</v>
      </c>
      <c r="I70" s="3" t="s">
        <v>388</v>
      </c>
      <c r="J70" s="3" t="s">
        <v>266</v>
      </c>
      <c r="K70" s="3" t="s">
        <v>266</v>
      </c>
      <c r="L70" t="s">
        <v>94</v>
      </c>
      <c r="M70" s="5">
        <f>2739.75*2</f>
        <v>5479.5</v>
      </c>
      <c r="N70" t="s">
        <v>216</v>
      </c>
      <c r="O70" s="5">
        <f>2708.4*2</f>
        <v>5416.8</v>
      </c>
      <c r="P70" t="s">
        <v>216</v>
      </c>
      <c r="Q70">
        <v>1</v>
      </c>
      <c r="R70">
        <v>1</v>
      </c>
      <c r="S70">
        <v>1</v>
      </c>
      <c r="T70">
        <v>1</v>
      </c>
      <c r="U70">
        <v>1</v>
      </c>
      <c r="V70">
        <v>1</v>
      </c>
      <c r="W70">
        <v>1</v>
      </c>
      <c r="X70">
        <v>1</v>
      </c>
      <c r="Y70">
        <v>1</v>
      </c>
      <c r="Z70">
        <v>1</v>
      </c>
      <c r="AA70">
        <v>1</v>
      </c>
      <c r="AB70">
        <v>1</v>
      </c>
      <c r="AC70">
        <v>1</v>
      </c>
      <c r="AD70" t="s">
        <v>217</v>
      </c>
      <c r="AE70" s="4">
        <v>44013</v>
      </c>
      <c r="AF70" s="4">
        <v>44044</v>
      </c>
      <c r="AG70" s="8" t="s">
        <v>410</v>
      </c>
    </row>
    <row r="71" spans="1:33" x14ac:dyDescent="0.25">
      <c r="A71" s="8">
        <v>2020</v>
      </c>
      <c r="B71" s="4">
        <v>43952</v>
      </c>
      <c r="C71" s="4">
        <v>43982</v>
      </c>
      <c r="D71" s="3" t="s">
        <v>83</v>
      </c>
      <c r="E71">
        <v>3</v>
      </c>
      <c r="F71" t="s">
        <v>372</v>
      </c>
      <c r="G71" t="s">
        <v>373</v>
      </c>
      <c r="H71" t="s">
        <v>372</v>
      </c>
      <c r="I71" s="3" t="s">
        <v>413</v>
      </c>
      <c r="J71" s="3" t="s">
        <v>230</v>
      </c>
      <c r="K71" s="3" t="s">
        <v>370</v>
      </c>
      <c r="L71" t="s">
        <v>93</v>
      </c>
      <c r="M71" s="5">
        <f>2625*2</f>
        <v>5250</v>
      </c>
      <c r="N71" t="s">
        <v>216</v>
      </c>
      <c r="O71" s="5">
        <f>2625*2</f>
        <v>5250</v>
      </c>
      <c r="P71" t="s">
        <v>216</v>
      </c>
      <c r="Q71">
        <v>1</v>
      </c>
      <c r="R71">
        <v>1</v>
      </c>
      <c r="S71">
        <v>1</v>
      </c>
      <c r="T71">
        <v>1</v>
      </c>
      <c r="U71">
        <v>1</v>
      </c>
      <c r="V71">
        <v>1</v>
      </c>
      <c r="W71">
        <v>1</v>
      </c>
      <c r="X71">
        <v>1</v>
      </c>
      <c r="Y71">
        <v>1</v>
      </c>
      <c r="Z71">
        <v>1</v>
      </c>
      <c r="AA71">
        <v>1</v>
      </c>
      <c r="AB71">
        <v>1</v>
      </c>
      <c r="AC71">
        <v>1</v>
      </c>
      <c r="AD71" t="s">
        <v>217</v>
      </c>
      <c r="AE71" s="4">
        <v>44013</v>
      </c>
      <c r="AF71" s="4">
        <v>44044</v>
      </c>
      <c r="AG71" s="8" t="s">
        <v>410</v>
      </c>
    </row>
    <row r="72" spans="1:33" x14ac:dyDescent="0.25">
      <c r="A72" s="8">
        <v>2020</v>
      </c>
      <c r="B72" s="4">
        <v>43952</v>
      </c>
      <c r="C72" s="4">
        <v>43982</v>
      </c>
      <c r="D72" s="3" t="s">
        <v>83</v>
      </c>
      <c r="E72">
        <v>3</v>
      </c>
      <c r="F72" s="3" t="s">
        <v>372</v>
      </c>
      <c r="G72" s="3" t="s">
        <v>373</v>
      </c>
      <c r="H72" s="3" t="s">
        <v>372</v>
      </c>
      <c r="I72" s="3" t="s">
        <v>399</v>
      </c>
      <c r="J72" s="3" t="s">
        <v>228</v>
      </c>
      <c r="K72" s="3" t="s">
        <v>236</v>
      </c>
      <c r="L72" t="s">
        <v>93</v>
      </c>
      <c r="M72" s="5">
        <f>1210*2</f>
        <v>2420</v>
      </c>
      <c r="N72" t="s">
        <v>216</v>
      </c>
      <c r="O72" s="5">
        <f>1210*2</f>
        <v>2420</v>
      </c>
      <c r="P72" s="3" t="s">
        <v>216</v>
      </c>
      <c r="Q72" s="3">
        <v>1</v>
      </c>
      <c r="R72" s="3">
        <v>1</v>
      </c>
      <c r="S72" s="3">
        <v>1</v>
      </c>
      <c r="T72" s="3">
        <v>1</v>
      </c>
      <c r="U72" s="3">
        <v>1</v>
      </c>
      <c r="V72" s="3">
        <v>1</v>
      </c>
      <c r="W72" s="3">
        <v>1</v>
      </c>
      <c r="X72" s="3">
        <v>1</v>
      </c>
      <c r="Y72" s="3">
        <v>1</v>
      </c>
      <c r="Z72" s="3">
        <v>1</v>
      </c>
      <c r="AA72" s="3">
        <v>1</v>
      </c>
      <c r="AB72" s="3">
        <v>1</v>
      </c>
      <c r="AC72">
        <v>1</v>
      </c>
      <c r="AD72" t="s">
        <v>217</v>
      </c>
      <c r="AE72" s="4">
        <v>44013</v>
      </c>
      <c r="AF72" s="4">
        <v>44044</v>
      </c>
      <c r="AG72" s="8" t="s">
        <v>410</v>
      </c>
    </row>
    <row r="73" spans="1:33" x14ac:dyDescent="0.25">
      <c r="A73" s="8">
        <v>2020</v>
      </c>
      <c r="B73" s="4">
        <v>43952</v>
      </c>
      <c r="C73" s="4">
        <v>43982</v>
      </c>
      <c r="D73" s="3" t="s">
        <v>83</v>
      </c>
      <c r="E73">
        <v>3</v>
      </c>
      <c r="F73" s="3" t="s">
        <v>372</v>
      </c>
      <c r="G73" s="3" t="s">
        <v>373</v>
      </c>
      <c r="H73" s="3" t="s">
        <v>372</v>
      </c>
      <c r="I73" s="3" t="s">
        <v>368</v>
      </c>
      <c r="J73" s="3" t="s">
        <v>369</v>
      </c>
      <c r="K73" s="3" t="s">
        <v>371</v>
      </c>
      <c r="L73" t="s">
        <v>94</v>
      </c>
      <c r="M73" s="5">
        <f>2470*2</f>
        <v>4940</v>
      </c>
      <c r="N73" t="s">
        <v>216</v>
      </c>
      <c r="O73" s="5">
        <f>2470*2</f>
        <v>4940</v>
      </c>
      <c r="P73" s="3" t="s">
        <v>216</v>
      </c>
      <c r="Q73" s="3">
        <v>1</v>
      </c>
      <c r="R73" s="3">
        <v>1</v>
      </c>
      <c r="S73" s="3">
        <v>1</v>
      </c>
      <c r="T73" s="3">
        <v>1</v>
      </c>
      <c r="U73" s="3">
        <v>1</v>
      </c>
      <c r="V73" s="3">
        <v>1</v>
      </c>
      <c r="W73" s="3">
        <v>1</v>
      </c>
      <c r="X73" s="3">
        <v>1</v>
      </c>
      <c r="Y73" s="3">
        <v>1</v>
      </c>
      <c r="Z73" s="3">
        <v>1</v>
      </c>
      <c r="AA73" s="3">
        <v>1</v>
      </c>
      <c r="AB73" s="3">
        <v>1</v>
      </c>
      <c r="AC73" s="3">
        <v>1</v>
      </c>
      <c r="AD73" s="3" t="s">
        <v>217</v>
      </c>
      <c r="AE73" s="4">
        <v>44013</v>
      </c>
      <c r="AF73" s="4">
        <v>44044</v>
      </c>
      <c r="AG73" s="8" t="s">
        <v>410</v>
      </c>
    </row>
    <row r="74" spans="1:33" x14ac:dyDescent="0.25">
      <c r="A74" s="8">
        <v>2020</v>
      </c>
      <c r="B74" s="4">
        <v>43952</v>
      </c>
      <c r="C74" s="4">
        <v>43982</v>
      </c>
      <c r="D74" s="3" t="s">
        <v>83</v>
      </c>
      <c r="E74">
        <v>2</v>
      </c>
      <c r="F74" t="s">
        <v>374</v>
      </c>
      <c r="G74" t="s">
        <v>375</v>
      </c>
      <c r="H74" t="s">
        <v>374</v>
      </c>
      <c r="I74" s="3" t="s">
        <v>389</v>
      </c>
      <c r="J74" s="3" t="s">
        <v>240</v>
      </c>
      <c r="K74" s="3" t="s">
        <v>390</v>
      </c>
      <c r="L74" t="s">
        <v>93</v>
      </c>
      <c r="M74" s="5">
        <f>1920*2</f>
        <v>3840</v>
      </c>
      <c r="N74" t="s">
        <v>216</v>
      </c>
      <c r="O74" s="5">
        <f>1998.6*2</f>
        <v>3997.2</v>
      </c>
      <c r="P74" s="3" t="s">
        <v>216</v>
      </c>
      <c r="Q74" s="3">
        <v>1</v>
      </c>
      <c r="R74" s="3">
        <v>1</v>
      </c>
      <c r="S74" s="3">
        <v>1</v>
      </c>
      <c r="T74" s="3">
        <v>1</v>
      </c>
      <c r="U74" s="3">
        <v>1</v>
      </c>
      <c r="V74" s="3">
        <v>1</v>
      </c>
      <c r="W74" s="3">
        <v>1</v>
      </c>
      <c r="X74" s="3">
        <v>1</v>
      </c>
      <c r="Y74" s="3">
        <v>1</v>
      </c>
      <c r="Z74" s="3">
        <v>1</v>
      </c>
      <c r="AA74" s="3">
        <v>1</v>
      </c>
      <c r="AB74" s="3">
        <v>1</v>
      </c>
      <c r="AC74" s="3">
        <v>1</v>
      </c>
      <c r="AD74" s="3" t="s">
        <v>217</v>
      </c>
      <c r="AE74" s="4">
        <v>44013</v>
      </c>
      <c r="AF74" s="4">
        <v>44044</v>
      </c>
      <c r="AG74" s="8" t="s">
        <v>410</v>
      </c>
    </row>
    <row r="75" spans="1:33" x14ac:dyDescent="0.25">
      <c r="A75" s="8">
        <v>2020</v>
      </c>
      <c r="B75" s="4">
        <v>43952</v>
      </c>
      <c r="C75" s="4">
        <v>43982</v>
      </c>
      <c r="D75" s="3" t="s">
        <v>83</v>
      </c>
      <c r="E75">
        <v>1</v>
      </c>
      <c r="F75" s="3" t="s">
        <v>376</v>
      </c>
      <c r="G75" s="3" t="s">
        <v>383</v>
      </c>
      <c r="H75" s="3" t="s">
        <v>376</v>
      </c>
      <c r="I75" s="3" t="s">
        <v>378</v>
      </c>
      <c r="J75" s="3" t="s">
        <v>379</v>
      </c>
      <c r="K75" s="3" t="s">
        <v>380</v>
      </c>
      <c r="L75" t="s">
        <v>94</v>
      </c>
      <c r="M75" s="5">
        <f>8499.9*2</f>
        <v>16999.8</v>
      </c>
      <c r="N75" t="s">
        <v>216</v>
      </c>
      <c r="O75" s="5">
        <f>7322.6*2</f>
        <v>14645.2</v>
      </c>
      <c r="P75" s="3" t="s">
        <v>216</v>
      </c>
      <c r="Q75" s="3">
        <v>1</v>
      </c>
      <c r="R75" s="3">
        <v>1</v>
      </c>
      <c r="S75" s="3">
        <v>1</v>
      </c>
      <c r="T75" s="3">
        <v>1</v>
      </c>
      <c r="U75" s="3">
        <v>1</v>
      </c>
      <c r="V75" s="3">
        <v>1</v>
      </c>
      <c r="W75" s="3">
        <v>1</v>
      </c>
      <c r="X75" s="3">
        <v>1</v>
      </c>
      <c r="Y75" s="3">
        <v>1</v>
      </c>
      <c r="Z75" s="3">
        <v>1</v>
      </c>
      <c r="AA75" s="3">
        <v>1</v>
      </c>
      <c r="AB75" s="3">
        <v>1</v>
      </c>
      <c r="AC75" s="3">
        <v>1</v>
      </c>
      <c r="AD75" s="3" t="s">
        <v>217</v>
      </c>
      <c r="AE75" s="4">
        <v>44013</v>
      </c>
      <c r="AF75" s="4">
        <v>44044</v>
      </c>
      <c r="AG75" s="8" t="s">
        <v>410</v>
      </c>
    </row>
    <row r="76" spans="1:33" s="8" customFormat="1" x14ac:dyDescent="0.25">
      <c r="A76" s="8">
        <v>2020</v>
      </c>
      <c r="B76" s="4">
        <v>43952</v>
      </c>
      <c r="C76" s="4">
        <v>43982</v>
      </c>
      <c r="D76" s="8" t="s">
        <v>83</v>
      </c>
      <c r="E76" s="8">
        <v>2</v>
      </c>
      <c r="F76" s="8" t="s">
        <v>376</v>
      </c>
      <c r="G76" s="8" t="s">
        <v>377</v>
      </c>
      <c r="H76" s="8" t="s">
        <v>376</v>
      </c>
      <c r="I76" s="8" t="s">
        <v>381</v>
      </c>
      <c r="J76" s="8" t="s">
        <v>414</v>
      </c>
      <c r="K76" s="8" t="s">
        <v>231</v>
      </c>
      <c r="L76" s="8" t="s">
        <v>94</v>
      </c>
      <c r="M76" s="5">
        <f>3202.35*2</f>
        <v>6404.7</v>
      </c>
      <c r="N76" s="8" t="s">
        <v>216</v>
      </c>
      <c r="O76" s="5">
        <f>3100.4*2</f>
        <v>6200.8</v>
      </c>
      <c r="P76" s="8" t="s">
        <v>216</v>
      </c>
      <c r="Q76" s="8">
        <v>1</v>
      </c>
      <c r="R76" s="8">
        <v>1</v>
      </c>
      <c r="S76" s="8">
        <v>1</v>
      </c>
      <c r="T76" s="8">
        <v>1</v>
      </c>
      <c r="U76" s="8">
        <v>1</v>
      </c>
      <c r="V76" s="8">
        <v>1</v>
      </c>
      <c r="W76" s="8">
        <v>1</v>
      </c>
      <c r="X76" s="8">
        <v>1</v>
      </c>
      <c r="Y76" s="8">
        <v>1</v>
      </c>
      <c r="Z76" s="8">
        <v>1</v>
      </c>
      <c r="AA76" s="8">
        <v>1</v>
      </c>
      <c r="AB76" s="8">
        <v>1</v>
      </c>
      <c r="AC76" s="8">
        <v>1</v>
      </c>
      <c r="AD76" s="8" t="s">
        <v>217</v>
      </c>
      <c r="AE76" s="4">
        <v>44013</v>
      </c>
      <c r="AF76" s="4">
        <v>44044</v>
      </c>
      <c r="AG76" s="8" t="s">
        <v>410</v>
      </c>
    </row>
    <row r="77" spans="1:33" s="8" customFormat="1" x14ac:dyDescent="0.25">
      <c r="A77" s="8">
        <v>2020</v>
      </c>
      <c r="B77" s="4">
        <v>43952</v>
      </c>
      <c r="C77" s="4">
        <v>43982</v>
      </c>
      <c r="D77" s="8" t="s">
        <v>83</v>
      </c>
      <c r="E77" s="8">
        <v>2</v>
      </c>
      <c r="F77" s="8" t="s">
        <v>376</v>
      </c>
      <c r="G77" s="8" t="s">
        <v>377</v>
      </c>
      <c r="H77" s="8" t="s">
        <v>376</v>
      </c>
      <c r="I77" s="8" t="s">
        <v>415</v>
      </c>
      <c r="J77" s="8" t="s">
        <v>416</v>
      </c>
      <c r="K77" s="8" t="s">
        <v>417</v>
      </c>
      <c r="L77" s="8" t="s">
        <v>94</v>
      </c>
      <c r="M77" s="5">
        <f>3202.35*2</f>
        <v>6404.7</v>
      </c>
      <c r="N77" s="8" t="s">
        <v>216</v>
      </c>
      <c r="O77" s="5">
        <f>3100.4*2</f>
        <v>6200.8</v>
      </c>
      <c r="P77" s="8" t="s">
        <v>216</v>
      </c>
      <c r="Q77" s="8">
        <v>1</v>
      </c>
      <c r="R77" s="8">
        <v>1</v>
      </c>
      <c r="S77" s="8">
        <v>1</v>
      </c>
      <c r="T77" s="8">
        <v>1</v>
      </c>
      <c r="U77" s="8">
        <v>1</v>
      </c>
      <c r="V77" s="8">
        <v>1</v>
      </c>
      <c r="W77" s="8">
        <v>1</v>
      </c>
      <c r="X77" s="8">
        <v>1</v>
      </c>
      <c r="Y77" s="8">
        <v>1</v>
      </c>
      <c r="Z77" s="8">
        <v>1</v>
      </c>
      <c r="AA77" s="8">
        <v>1</v>
      </c>
      <c r="AB77" s="8">
        <v>1</v>
      </c>
      <c r="AC77" s="8">
        <v>1</v>
      </c>
      <c r="AD77" s="8" t="s">
        <v>217</v>
      </c>
      <c r="AE77" s="4">
        <v>44013</v>
      </c>
      <c r="AF77" s="4">
        <v>44044</v>
      </c>
      <c r="AG77" s="8" t="s">
        <v>410</v>
      </c>
    </row>
    <row r="78" spans="1:33" x14ac:dyDescent="0.25">
      <c r="A78" s="10">
        <v>2020</v>
      </c>
      <c r="B78" s="4">
        <v>43952</v>
      </c>
      <c r="C78" s="4">
        <v>43982</v>
      </c>
      <c r="D78" s="9" t="s">
        <v>83</v>
      </c>
      <c r="E78" s="9">
        <v>2</v>
      </c>
      <c r="F78" s="9" t="s">
        <v>376</v>
      </c>
      <c r="G78" s="9" t="s">
        <v>377</v>
      </c>
      <c r="H78" s="9" t="s">
        <v>376</v>
      </c>
      <c r="I78" t="s">
        <v>423</v>
      </c>
      <c r="J78" t="s">
        <v>266</v>
      </c>
      <c r="K78" t="s">
        <v>402</v>
      </c>
      <c r="L78" t="s">
        <v>94</v>
      </c>
      <c r="M78" s="5">
        <f>3202.35*2</f>
        <v>6404.7</v>
      </c>
      <c r="N78" s="9" t="s">
        <v>216</v>
      </c>
      <c r="O78" s="5">
        <f>3100.4*2</f>
        <v>6200.8</v>
      </c>
      <c r="P78" s="9" t="s">
        <v>216</v>
      </c>
      <c r="Q78" s="9">
        <v>1</v>
      </c>
      <c r="R78" s="9">
        <v>1</v>
      </c>
      <c r="S78" s="9">
        <v>1</v>
      </c>
      <c r="T78" s="9">
        <v>1</v>
      </c>
      <c r="U78" s="9">
        <v>1</v>
      </c>
      <c r="V78" s="9">
        <v>1</v>
      </c>
      <c r="W78" s="9">
        <v>1</v>
      </c>
      <c r="X78" s="9">
        <v>1</v>
      </c>
      <c r="Y78" s="9">
        <v>1</v>
      </c>
      <c r="Z78" s="9">
        <v>1</v>
      </c>
      <c r="AA78" s="9">
        <v>1</v>
      </c>
      <c r="AB78" s="9">
        <v>1</v>
      </c>
      <c r="AC78" s="9">
        <v>1</v>
      </c>
      <c r="AD78" s="9" t="s">
        <v>217</v>
      </c>
      <c r="AE78" s="4">
        <v>44013</v>
      </c>
      <c r="AF78" s="4">
        <v>44044</v>
      </c>
      <c r="AG78" s="9" t="s">
        <v>410</v>
      </c>
    </row>
    <row r="79" spans="1:33" x14ac:dyDescent="0.25">
      <c r="A79" s="10">
        <v>2020</v>
      </c>
      <c r="B79" s="4">
        <v>43952</v>
      </c>
      <c r="C79" s="4">
        <v>43982</v>
      </c>
      <c r="D79" s="9" t="s">
        <v>83</v>
      </c>
      <c r="E79" s="9">
        <v>2</v>
      </c>
      <c r="F79" s="9" t="s">
        <v>376</v>
      </c>
      <c r="G79" s="9" t="s">
        <v>377</v>
      </c>
      <c r="H79" s="9" t="s">
        <v>376</v>
      </c>
      <c r="I79" t="s">
        <v>424</v>
      </c>
      <c r="J79" t="s">
        <v>387</v>
      </c>
      <c r="K79" t="s">
        <v>425</v>
      </c>
      <c r="L79" s="9" t="s">
        <v>94</v>
      </c>
      <c r="M79" s="5">
        <f t="shared" ref="M79:M83" si="4">3202.35*2</f>
        <v>6404.7</v>
      </c>
      <c r="N79" s="9" t="s">
        <v>216</v>
      </c>
      <c r="O79" s="5">
        <f t="shared" ref="O79:O83" si="5">3100.4*2</f>
        <v>6200.8</v>
      </c>
      <c r="P79" s="9" t="s">
        <v>216</v>
      </c>
      <c r="Q79" s="9">
        <v>1</v>
      </c>
      <c r="R79" s="9">
        <v>1</v>
      </c>
      <c r="S79" s="9">
        <v>1</v>
      </c>
      <c r="T79" s="9">
        <v>1</v>
      </c>
      <c r="U79" s="9">
        <v>1</v>
      </c>
      <c r="V79" s="9">
        <v>1</v>
      </c>
      <c r="W79" s="9">
        <v>1</v>
      </c>
      <c r="X79" s="9">
        <v>1</v>
      </c>
      <c r="Y79" s="9">
        <v>1</v>
      </c>
      <c r="Z79" s="9">
        <v>1</v>
      </c>
      <c r="AA79" s="9">
        <v>1</v>
      </c>
      <c r="AB79" s="9">
        <v>1</v>
      </c>
      <c r="AC79" s="9">
        <v>1</v>
      </c>
      <c r="AD79" s="9" t="s">
        <v>217</v>
      </c>
      <c r="AE79" s="4">
        <v>44013</v>
      </c>
      <c r="AF79" s="4">
        <v>44044</v>
      </c>
      <c r="AG79" s="9" t="s">
        <v>410</v>
      </c>
    </row>
    <row r="80" spans="1:33" x14ac:dyDescent="0.25">
      <c r="A80" s="10">
        <v>2020</v>
      </c>
      <c r="B80" s="4">
        <v>43952</v>
      </c>
      <c r="C80" s="4">
        <v>43982</v>
      </c>
      <c r="D80" s="9" t="s">
        <v>83</v>
      </c>
      <c r="E80" s="9">
        <v>2</v>
      </c>
      <c r="F80" s="9" t="s">
        <v>376</v>
      </c>
      <c r="G80" s="9" t="s">
        <v>377</v>
      </c>
      <c r="H80" s="9" t="s">
        <v>376</v>
      </c>
      <c r="I80" t="s">
        <v>426</v>
      </c>
      <c r="J80" t="s">
        <v>382</v>
      </c>
      <c r="K80" t="s">
        <v>382</v>
      </c>
      <c r="L80" s="9" t="s">
        <v>94</v>
      </c>
      <c r="M80" s="5">
        <f t="shared" si="4"/>
        <v>6404.7</v>
      </c>
      <c r="N80" s="9" t="s">
        <v>216</v>
      </c>
      <c r="O80" s="5">
        <f t="shared" si="5"/>
        <v>6200.8</v>
      </c>
      <c r="P80" s="9" t="s">
        <v>216</v>
      </c>
      <c r="Q80" s="9">
        <v>1</v>
      </c>
      <c r="R80" s="9">
        <v>1</v>
      </c>
      <c r="S80" s="9">
        <v>1</v>
      </c>
      <c r="T80" s="9">
        <v>1</v>
      </c>
      <c r="U80" s="9">
        <v>1</v>
      </c>
      <c r="V80" s="9">
        <v>1</v>
      </c>
      <c r="W80" s="9">
        <v>1</v>
      </c>
      <c r="X80" s="9">
        <v>1</v>
      </c>
      <c r="Y80" s="9">
        <v>1</v>
      </c>
      <c r="Z80" s="9">
        <v>1</v>
      </c>
      <c r="AA80" s="9">
        <v>1</v>
      </c>
      <c r="AB80" s="9">
        <v>1</v>
      </c>
      <c r="AC80" s="9">
        <v>1</v>
      </c>
      <c r="AD80" s="9" t="s">
        <v>217</v>
      </c>
      <c r="AE80" s="4">
        <v>44013</v>
      </c>
      <c r="AF80" s="4">
        <v>44044</v>
      </c>
      <c r="AG80" s="9" t="s">
        <v>410</v>
      </c>
    </row>
    <row r="81" spans="1:33" x14ac:dyDescent="0.25">
      <c r="A81" s="10">
        <v>2020</v>
      </c>
      <c r="B81" s="4">
        <v>43952</v>
      </c>
      <c r="C81" s="4">
        <v>43982</v>
      </c>
      <c r="D81" s="9" t="s">
        <v>83</v>
      </c>
      <c r="E81" s="9">
        <v>2</v>
      </c>
      <c r="F81" s="9" t="s">
        <v>376</v>
      </c>
      <c r="G81" s="9" t="s">
        <v>377</v>
      </c>
      <c r="H81" s="9" t="s">
        <v>376</v>
      </c>
      <c r="I81" t="s">
        <v>427</v>
      </c>
      <c r="J81" t="s">
        <v>428</v>
      </c>
      <c r="K81" t="s">
        <v>231</v>
      </c>
      <c r="L81" s="9" t="s">
        <v>94</v>
      </c>
      <c r="M81" s="5">
        <f t="shared" si="4"/>
        <v>6404.7</v>
      </c>
      <c r="N81" s="9" t="s">
        <v>216</v>
      </c>
      <c r="O81" s="5">
        <f t="shared" si="5"/>
        <v>6200.8</v>
      </c>
      <c r="P81" s="9" t="s">
        <v>216</v>
      </c>
      <c r="Q81" s="9">
        <v>1</v>
      </c>
      <c r="R81" s="9">
        <v>1</v>
      </c>
      <c r="S81" s="9">
        <v>1</v>
      </c>
      <c r="T81" s="9">
        <v>1</v>
      </c>
      <c r="U81" s="9">
        <v>1</v>
      </c>
      <c r="V81" s="9">
        <v>1</v>
      </c>
      <c r="W81" s="9">
        <v>1</v>
      </c>
      <c r="X81" s="9">
        <v>1</v>
      </c>
      <c r="Y81" s="9">
        <v>1</v>
      </c>
      <c r="Z81" s="9">
        <v>1</v>
      </c>
      <c r="AA81" s="9">
        <v>1</v>
      </c>
      <c r="AB81" s="9">
        <v>1</v>
      </c>
      <c r="AC81" s="9">
        <v>1</v>
      </c>
      <c r="AD81" s="9" t="s">
        <v>217</v>
      </c>
      <c r="AE81" s="4">
        <v>44013</v>
      </c>
      <c r="AF81" s="4">
        <v>44044</v>
      </c>
      <c r="AG81" s="9" t="s">
        <v>410</v>
      </c>
    </row>
    <row r="82" spans="1:33" x14ac:dyDescent="0.25">
      <c r="A82" s="10">
        <v>2020</v>
      </c>
      <c r="B82" s="4">
        <v>43952</v>
      </c>
      <c r="C82" s="4">
        <v>43982</v>
      </c>
      <c r="D82" s="9" t="s">
        <v>83</v>
      </c>
      <c r="E82" s="9">
        <v>2</v>
      </c>
      <c r="F82" s="9" t="s">
        <v>376</v>
      </c>
      <c r="G82" s="9" t="s">
        <v>377</v>
      </c>
      <c r="H82" s="9" t="s">
        <v>376</v>
      </c>
      <c r="I82" t="s">
        <v>429</v>
      </c>
      <c r="J82" t="s">
        <v>387</v>
      </c>
      <c r="K82" t="s">
        <v>369</v>
      </c>
      <c r="L82" s="9" t="s">
        <v>94</v>
      </c>
      <c r="M82" s="5">
        <f t="shared" si="4"/>
        <v>6404.7</v>
      </c>
      <c r="N82" s="9" t="s">
        <v>216</v>
      </c>
      <c r="O82" s="5">
        <f t="shared" si="5"/>
        <v>6200.8</v>
      </c>
      <c r="P82" s="9" t="s">
        <v>216</v>
      </c>
      <c r="Q82" s="9">
        <v>1</v>
      </c>
      <c r="R82" s="9">
        <v>1</v>
      </c>
      <c r="S82" s="9">
        <v>1</v>
      </c>
      <c r="T82" s="9">
        <v>1</v>
      </c>
      <c r="U82" s="9">
        <v>1</v>
      </c>
      <c r="V82" s="9">
        <v>1</v>
      </c>
      <c r="W82" s="9">
        <v>1</v>
      </c>
      <c r="X82" s="9">
        <v>1</v>
      </c>
      <c r="Y82" s="9">
        <v>1</v>
      </c>
      <c r="Z82" s="9">
        <v>1</v>
      </c>
      <c r="AA82" s="9">
        <v>1</v>
      </c>
      <c r="AB82" s="9">
        <v>1</v>
      </c>
      <c r="AC82" s="9">
        <v>1</v>
      </c>
      <c r="AD82" s="9" t="s">
        <v>217</v>
      </c>
      <c r="AE82" s="4">
        <v>44013</v>
      </c>
      <c r="AF82" s="4">
        <v>44044</v>
      </c>
      <c r="AG82" s="9" t="s">
        <v>410</v>
      </c>
    </row>
    <row r="83" spans="1:33" x14ac:dyDescent="0.25">
      <c r="A83" s="10">
        <v>2020</v>
      </c>
      <c r="B83" s="4">
        <v>43952</v>
      </c>
      <c r="C83" s="4">
        <v>43982</v>
      </c>
      <c r="D83" s="9" t="s">
        <v>83</v>
      </c>
      <c r="E83" s="9">
        <v>2</v>
      </c>
      <c r="F83" s="9" t="s">
        <v>376</v>
      </c>
      <c r="G83" s="9" t="s">
        <v>377</v>
      </c>
      <c r="H83" s="9" t="s">
        <v>376</v>
      </c>
      <c r="I83" t="s">
        <v>430</v>
      </c>
      <c r="J83" t="s">
        <v>431</v>
      </c>
      <c r="K83" t="s">
        <v>432</v>
      </c>
      <c r="L83" s="9" t="s">
        <v>94</v>
      </c>
      <c r="M83" s="5">
        <f t="shared" si="4"/>
        <v>6404.7</v>
      </c>
      <c r="N83" s="9" t="s">
        <v>216</v>
      </c>
      <c r="O83" s="5">
        <f t="shared" si="5"/>
        <v>6200.8</v>
      </c>
      <c r="P83" s="9" t="s">
        <v>216</v>
      </c>
    </row>
    <row r="84" spans="1:33" x14ac:dyDescent="0.25">
      <c r="M84" s="5"/>
      <c r="O84" s="5"/>
    </row>
    <row r="85" spans="1:33" x14ac:dyDescent="0.25">
      <c r="M85" s="5"/>
      <c r="O85" s="5"/>
    </row>
    <row r="86" spans="1:33" x14ac:dyDescent="0.25">
      <c r="M86" s="5"/>
      <c r="O86" s="5"/>
    </row>
    <row r="87" spans="1:33" x14ac:dyDescent="0.25">
      <c r="M87" s="5"/>
      <c r="O87" s="5"/>
    </row>
    <row r="88" spans="1:33" x14ac:dyDescent="0.25">
      <c r="M88" s="5"/>
      <c r="O88" s="5"/>
    </row>
    <row r="89" spans="1:33" x14ac:dyDescent="0.25">
      <c r="M89" s="5"/>
      <c r="O89" s="5"/>
    </row>
    <row r="90" spans="1:33" x14ac:dyDescent="0.25">
      <c r="M90" s="5"/>
      <c r="O90" s="5"/>
    </row>
    <row r="91" spans="1:33" x14ac:dyDescent="0.25">
      <c r="M91" s="5"/>
      <c r="O91" s="5"/>
    </row>
    <row r="92" spans="1:33" x14ac:dyDescent="0.25">
      <c r="M92" s="5"/>
      <c r="O92" s="5"/>
    </row>
    <row r="93" spans="1:33" x14ac:dyDescent="0.25">
      <c r="M93" s="5"/>
      <c r="O93" s="5"/>
    </row>
    <row r="94" spans="1:33" x14ac:dyDescent="0.25">
      <c r="M94" s="5"/>
      <c r="O94" s="5"/>
    </row>
    <row r="95" spans="1:33" x14ac:dyDescent="0.25">
      <c r="M95" s="5"/>
      <c r="O95" s="5"/>
    </row>
    <row r="96" spans="1:33" x14ac:dyDescent="0.25">
      <c r="M96" s="5"/>
      <c r="O96" s="5"/>
    </row>
    <row r="97" spans="13:15" x14ac:dyDescent="0.25">
      <c r="M97" s="5"/>
      <c r="O97" s="5"/>
    </row>
    <row r="98" spans="13:15" x14ac:dyDescent="0.25">
      <c r="M98" s="5"/>
      <c r="O98" s="5"/>
    </row>
    <row r="99" spans="13:15" x14ac:dyDescent="0.25">
      <c r="M99" s="5"/>
      <c r="O99" s="5"/>
    </row>
    <row r="100" spans="13:15" x14ac:dyDescent="0.25">
      <c r="M100" s="5"/>
      <c r="O100" s="5"/>
    </row>
    <row r="101" spans="13:15" x14ac:dyDescent="0.25">
      <c r="M101" s="5"/>
      <c r="O101" s="5"/>
    </row>
    <row r="102" spans="13:15" x14ac:dyDescent="0.25">
      <c r="M102" s="5"/>
      <c r="O102" s="5"/>
    </row>
    <row r="103" spans="13:15" x14ac:dyDescent="0.25">
      <c r="M103" s="5"/>
      <c r="O103" s="5"/>
    </row>
    <row r="104" spans="13:15" x14ac:dyDescent="0.25">
      <c r="M104" s="5"/>
      <c r="O104" s="5"/>
    </row>
    <row r="105" spans="13:15" x14ac:dyDescent="0.25">
      <c r="M105" s="5"/>
      <c r="O105" s="5"/>
    </row>
    <row r="106" spans="13:15" x14ac:dyDescent="0.25">
      <c r="M106" s="5"/>
      <c r="O106" s="5"/>
    </row>
    <row r="107" spans="13:15" x14ac:dyDescent="0.25">
      <c r="M107" s="5"/>
      <c r="O107" s="5"/>
    </row>
    <row r="108" spans="13:15" x14ac:dyDescent="0.25">
      <c r="M108" s="5"/>
      <c r="O108" s="5"/>
    </row>
    <row r="109" spans="13:15" x14ac:dyDescent="0.25">
      <c r="M109" s="5"/>
      <c r="O109" s="5"/>
    </row>
    <row r="110" spans="13:15" x14ac:dyDescent="0.25">
      <c r="M110" s="5"/>
      <c r="O110" s="5"/>
    </row>
    <row r="111" spans="13:15" x14ac:dyDescent="0.25">
      <c r="M111" s="5"/>
      <c r="O111" s="5"/>
    </row>
    <row r="112" spans="13:15" x14ac:dyDescent="0.25">
      <c r="M112" s="5"/>
      <c r="O112" s="5"/>
    </row>
    <row r="113" spans="13:15" x14ac:dyDescent="0.25">
      <c r="M113" s="5"/>
      <c r="O113" s="5"/>
    </row>
    <row r="114" spans="13:15" x14ac:dyDescent="0.25">
      <c r="M114" s="5"/>
      <c r="O114" s="5"/>
    </row>
    <row r="115" spans="13:15" x14ac:dyDescent="0.25">
      <c r="M115" s="5"/>
      <c r="O115" s="5"/>
    </row>
    <row r="116" spans="13:15" x14ac:dyDescent="0.25">
      <c r="M116" s="5"/>
      <c r="O116" s="5"/>
    </row>
    <row r="117" spans="13:15" x14ac:dyDescent="0.25">
      <c r="M117" s="5"/>
      <c r="O117" s="5"/>
    </row>
    <row r="118" spans="13:15" x14ac:dyDescent="0.25">
      <c r="M118" s="5"/>
      <c r="O118" s="5"/>
    </row>
    <row r="119" spans="13:15" x14ac:dyDescent="0.25">
      <c r="M119" s="5"/>
      <c r="O119" s="5"/>
    </row>
    <row r="120" spans="13:15" x14ac:dyDescent="0.25">
      <c r="M120" s="5"/>
      <c r="O120" s="5"/>
    </row>
    <row r="121" spans="13:15" x14ac:dyDescent="0.25">
      <c r="M121" s="5"/>
      <c r="O121" s="5"/>
    </row>
    <row r="122" spans="13:15" x14ac:dyDescent="0.25">
      <c r="M122" s="5"/>
      <c r="O122" s="5"/>
    </row>
    <row r="123" spans="13:15" x14ac:dyDescent="0.25">
      <c r="M123" s="5"/>
      <c r="O123" s="5"/>
    </row>
    <row r="124" spans="13:15" x14ac:dyDescent="0.25">
      <c r="M124" s="5"/>
      <c r="O124" s="5"/>
    </row>
    <row r="125" spans="13:15" x14ac:dyDescent="0.25">
      <c r="M125" s="5"/>
      <c r="O125" s="5"/>
    </row>
    <row r="126" spans="13:15" x14ac:dyDescent="0.25">
      <c r="M126" s="5"/>
      <c r="O126" s="5"/>
    </row>
    <row r="127" spans="13:15" x14ac:dyDescent="0.25">
      <c r="M127" s="5"/>
      <c r="O127" s="5"/>
    </row>
    <row r="128" spans="13:15" x14ac:dyDescent="0.25">
      <c r="M128" s="5"/>
      <c r="O128" s="5"/>
    </row>
    <row r="129" spans="13:15" x14ac:dyDescent="0.25">
      <c r="M129" s="5"/>
      <c r="O129" s="5"/>
    </row>
    <row r="130" spans="13:15" x14ac:dyDescent="0.25">
      <c r="M130" s="5"/>
      <c r="O130" s="5"/>
    </row>
    <row r="131" spans="13:15" x14ac:dyDescent="0.25">
      <c r="M131" s="5"/>
      <c r="O131" s="5"/>
    </row>
    <row r="132" spans="13:15" x14ac:dyDescent="0.25">
      <c r="M132" s="5"/>
      <c r="O132" s="5"/>
    </row>
    <row r="133" spans="13:15" x14ac:dyDescent="0.25">
      <c r="M133" s="5"/>
      <c r="O133" s="5"/>
    </row>
    <row r="134" spans="13:15" x14ac:dyDescent="0.25">
      <c r="M134" s="5"/>
      <c r="O134" s="5"/>
    </row>
    <row r="135" spans="13:15" x14ac:dyDescent="0.25">
      <c r="M135" s="5"/>
      <c r="O135" s="5"/>
    </row>
    <row r="136" spans="13:15" x14ac:dyDescent="0.25">
      <c r="M136" s="5"/>
      <c r="O136" s="5"/>
    </row>
    <row r="137" spans="13:15" x14ac:dyDescent="0.25">
      <c r="M137" s="5"/>
      <c r="O137" s="5"/>
    </row>
    <row r="138" spans="13:15" x14ac:dyDescent="0.25">
      <c r="M138" s="5"/>
      <c r="O138" s="5"/>
    </row>
    <row r="139" spans="13:15" x14ac:dyDescent="0.25">
      <c r="M139" s="5"/>
      <c r="O139" s="5"/>
    </row>
    <row r="140" spans="13:15" x14ac:dyDescent="0.25">
      <c r="M140" s="5"/>
      <c r="O140" s="5"/>
    </row>
    <row r="141" spans="13:15" x14ac:dyDescent="0.25">
      <c r="M141" s="5"/>
      <c r="O141" s="5"/>
    </row>
    <row r="142" spans="13:15" x14ac:dyDescent="0.25">
      <c r="M142" s="5"/>
      <c r="O142" s="5"/>
    </row>
    <row r="143" spans="13:15" x14ac:dyDescent="0.25">
      <c r="M143" s="5"/>
      <c r="O143" s="5"/>
    </row>
    <row r="144" spans="13:15" x14ac:dyDescent="0.25">
      <c r="M144" s="5"/>
      <c r="O144" s="5"/>
    </row>
    <row r="145" spans="13:15" x14ac:dyDescent="0.25">
      <c r="M145" s="5"/>
      <c r="O145" s="5"/>
    </row>
    <row r="146" spans="13:15" x14ac:dyDescent="0.25">
      <c r="M146" s="5"/>
      <c r="O146" s="5"/>
    </row>
    <row r="147" spans="13:15" x14ac:dyDescent="0.25">
      <c r="M147" s="5"/>
      <c r="O147" s="5"/>
    </row>
    <row r="148" spans="13:15" x14ac:dyDescent="0.25">
      <c r="M148" s="5"/>
      <c r="O148" s="5"/>
    </row>
    <row r="149" spans="13:15" x14ac:dyDescent="0.25">
      <c r="M149" s="5"/>
      <c r="O149" s="5"/>
    </row>
    <row r="150" spans="13:15" x14ac:dyDescent="0.25">
      <c r="M150" s="5"/>
      <c r="O150" s="5"/>
    </row>
    <row r="151" spans="13:15" x14ac:dyDescent="0.25">
      <c r="M151" s="5"/>
      <c r="O151" s="5"/>
    </row>
    <row r="152" spans="13:15" x14ac:dyDescent="0.25">
      <c r="M152" s="5"/>
      <c r="O152" s="5"/>
    </row>
    <row r="153" spans="13:15" x14ac:dyDescent="0.25">
      <c r="M153" s="5"/>
      <c r="O153" s="5"/>
    </row>
    <row r="154" spans="13:15" x14ac:dyDescent="0.25">
      <c r="M154" s="5"/>
      <c r="O154" s="5"/>
    </row>
    <row r="155" spans="13:15" x14ac:dyDescent="0.25">
      <c r="M155" s="5"/>
      <c r="O155" s="5"/>
    </row>
    <row r="156" spans="13:15" x14ac:dyDescent="0.25">
      <c r="M156" s="5"/>
      <c r="O156" s="5"/>
    </row>
    <row r="157" spans="13:15" x14ac:dyDescent="0.25">
      <c r="M157" s="5"/>
      <c r="O157" s="5"/>
    </row>
    <row r="158" spans="13:15" x14ac:dyDescent="0.25">
      <c r="M158" s="5"/>
      <c r="O158" s="5"/>
    </row>
    <row r="159" spans="13:15" x14ac:dyDescent="0.25">
      <c r="M159" s="5"/>
      <c r="O159" s="5"/>
    </row>
    <row r="160" spans="13:15" x14ac:dyDescent="0.25">
      <c r="M160" s="5"/>
      <c r="O160" s="5"/>
    </row>
    <row r="161" spans="13:15" x14ac:dyDescent="0.25">
      <c r="M161" s="5"/>
      <c r="O161" s="5"/>
    </row>
    <row r="162" spans="13:15" x14ac:dyDescent="0.25">
      <c r="M162" s="5"/>
      <c r="O162" s="5"/>
    </row>
    <row r="163" spans="13:15" x14ac:dyDescent="0.25">
      <c r="M163" s="5"/>
      <c r="O163" s="5"/>
    </row>
    <row r="164" spans="13:15" x14ac:dyDescent="0.25">
      <c r="M164" s="5"/>
      <c r="O164" s="5"/>
    </row>
    <row r="165" spans="13:15" x14ac:dyDescent="0.25">
      <c r="M165" s="5"/>
      <c r="O165" s="5"/>
    </row>
    <row r="166" spans="13:15" x14ac:dyDescent="0.25">
      <c r="M166" s="5"/>
      <c r="O166" s="5"/>
    </row>
    <row r="167" spans="13:15" x14ac:dyDescent="0.25">
      <c r="M167" s="5"/>
      <c r="O167" s="5"/>
    </row>
    <row r="168" spans="13:15" x14ac:dyDescent="0.25">
      <c r="M168" s="5"/>
      <c r="O168" s="5"/>
    </row>
    <row r="169" spans="13:15" x14ac:dyDescent="0.25">
      <c r="M169" s="5"/>
      <c r="O169" s="5"/>
    </row>
    <row r="170" spans="13:15" x14ac:dyDescent="0.25">
      <c r="M170" s="5"/>
      <c r="O170" s="5"/>
    </row>
    <row r="171" spans="13:15" x14ac:dyDescent="0.25">
      <c r="M171" s="5"/>
      <c r="O171" s="5"/>
    </row>
    <row r="172" spans="13:15" x14ac:dyDescent="0.25">
      <c r="M172" s="5"/>
      <c r="O172" s="5"/>
    </row>
    <row r="173" spans="13:15" x14ac:dyDescent="0.25">
      <c r="M173" s="5"/>
      <c r="O173" s="5"/>
    </row>
    <row r="174" spans="13:15" x14ac:dyDescent="0.25">
      <c r="M174" s="5"/>
      <c r="O174" s="5"/>
    </row>
    <row r="175" spans="13:15" x14ac:dyDescent="0.25">
      <c r="M175" s="5"/>
      <c r="O175" s="5"/>
    </row>
    <row r="176" spans="13:15" x14ac:dyDescent="0.25">
      <c r="M176" s="5"/>
      <c r="O176" s="5"/>
    </row>
    <row r="177" spans="13:15" x14ac:dyDescent="0.25">
      <c r="M177" s="5"/>
      <c r="O177" s="5"/>
    </row>
    <row r="178" spans="13:15" x14ac:dyDescent="0.25">
      <c r="M178" s="5"/>
      <c r="O178" s="5"/>
    </row>
    <row r="179" spans="13:15" x14ac:dyDescent="0.25">
      <c r="M179" s="5"/>
      <c r="O179" s="5"/>
    </row>
    <row r="180" spans="13:15" x14ac:dyDescent="0.25">
      <c r="M180" s="5"/>
      <c r="O180" s="5"/>
    </row>
    <row r="181" spans="13:15" x14ac:dyDescent="0.25">
      <c r="M181" s="5"/>
      <c r="O181" s="5"/>
    </row>
    <row r="182" spans="13:15" x14ac:dyDescent="0.25">
      <c r="M182" s="5"/>
      <c r="O182" s="5"/>
    </row>
    <row r="183" spans="13:15" x14ac:dyDescent="0.25">
      <c r="M183" s="5"/>
      <c r="O183" s="5"/>
    </row>
    <row r="184" spans="13:15" x14ac:dyDescent="0.25">
      <c r="M184" s="5"/>
      <c r="O184" s="5"/>
    </row>
    <row r="185" spans="13:15" x14ac:dyDescent="0.25">
      <c r="M185" s="5"/>
      <c r="O185" s="5"/>
    </row>
    <row r="186" spans="13:15" x14ac:dyDescent="0.25">
      <c r="M186" s="5"/>
      <c r="O186" s="5"/>
    </row>
    <row r="187" spans="13:15" x14ac:dyDescent="0.25">
      <c r="M187" s="5"/>
      <c r="O187" s="5"/>
    </row>
    <row r="188" spans="13:15" x14ac:dyDescent="0.25">
      <c r="M188" s="5"/>
      <c r="O188" s="5"/>
    </row>
    <row r="189" spans="13:15" x14ac:dyDescent="0.25">
      <c r="M189" s="5"/>
      <c r="O189" s="5"/>
    </row>
    <row r="190" spans="13:15" x14ac:dyDescent="0.25">
      <c r="M190" s="5"/>
      <c r="O190" s="5"/>
    </row>
    <row r="191" spans="13:15" x14ac:dyDescent="0.25">
      <c r="M191" s="5"/>
      <c r="O191" s="5"/>
    </row>
    <row r="192" spans="13:15" x14ac:dyDescent="0.25">
      <c r="M192" s="5"/>
      <c r="O192" s="5"/>
    </row>
    <row r="193" spans="13:15" x14ac:dyDescent="0.25">
      <c r="M193" s="5"/>
      <c r="O193" s="5"/>
    </row>
    <row r="194" spans="13:15" x14ac:dyDescent="0.25">
      <c r="M194" s="5"/>
      <c r="O194" s="5"/>
    </row>
    <row r="195" spans="13:15" x14ac:dyDescent="0.25">
      <c r="M195" s="5"/>
      <c r="O195" s="5"/>
    </row>
    <row r="196" spans="13:15" x14ac:dyDescent="0.25">
      <c r="M196" s="5"/>
      <c r="O196" s="5"/>
    </row>
    <row r="197" spans="13:15" x14ac:dyDescent="0.25">
      <c r="M197" s="5"/>
      <c r="O197" s="5"/>
    </row>
    <row r="198" spans="13:15" x14ac:dyDescent="0.25">
      <c r="M198" s="5"/>
      <c r="O198" s="5"/>
    </row>
    <row r="199" spans="13:15" x14ac:dyDescent="0.25">
      <c r="M199" s="5"/>
      <c r="O199" s="5"/>
    </row>
    <row r="200" spans="13:15" x14ac:dyDescent="0.25">
      <c r="M200" s="5"/>
      <c r="O200" s="5"/>
    </row>
    <row r="201" spans="13:15" x14ac:dyDescent="0.25">
      <c r="M201" s="5"/>
      <c r="O201" s="5"/>
    </row>
    <row r="202" spans="13:15" x14ac:dyDescent="0.25">
      <c r="M202" s="5"/>
      <c r="O202" s="5"/>
    </row>
    <row r="203" spans="13:15" x14ac:dyDescent="0.25">
      <c r="M203" s="5"/>
      <c r="O203" s="5"/>
    </row>
    <row r="204" spans="13:15" x14ac:dyDescent="0.25">
      <c r="M204" s="5"/>
      <c r="O204" s="5"/>
    </row>
    <row r="205" spans="13:15" x14ac:dyDescent="0.25">
      <c r="M205" s="5"/>
      <c r="O205" s="5"/>
    </row>
    <row r="206" spans="13:15" x14ac:dyDescent="0.25">
      <c r="M206" s="5"/>
      <c r="O206" s="5"/>
    </row>
    <row r="207" spans="13:15" x14ac:dyDescent="0.25">
      <c r="M207" s="5"/>
      <c r="O207" s="5"/>
    </row>
    <row r="208" spans="13:15" x14ac:dyDescent="0.25">
      <c r="M208" s="5"/>
      <c r="O208" s="5"/>
    </row>
    <row r="209" spans="13:15" x14ac:dyDescent="0.25">
      <c r="M209" s="5"/>
      <c r="O209" s="5"/>
    </row>
    <row r="210" spans="13:15" x14ac:dyDescent="0.25">
      <c r="M210" s="5"/>
      <c r="O210" s="5"/>
    </row>
    <row r="211" spans="13:15" x14ac:dyDescent="0.25">
      <c r="M211" s="5"/>
      <c r="O211" s="5"/>
    </row>
    <row r="212" spans="13:15" x14ac:dyDescent="0.25">
      <c r="M212" s="5"/>
      <c r="O212" s="5"/>
    </row>
    <row r="213" spans="13:15" x14ac:dyDescent="0.25">
      <c r="M213" s="5"/>
      <c r="O213" s="5"/>
    </row>
    <row r="214" spans="13:15" x14ac:dyDescent="0.25">
      <c r="M214" s="5"/>
      <c r="O214" s="5"/>
    </row>
    <row r="215" spans="13:15" x14ac:dyDescent="0.25">
      <c r="M215" s="5"/>
      <c r="O215" s="5"/>
    </row>
    <row r="216" spans="13:15" x14ac:dyDescent="0.25">
      <c r="M216" s="5"/>
      <c r="O216" s="5"/>
    </row>
    <row r="217" spans="13:15" x14ac:dyDescent="0.25">
      <c r="M217" s="5"/>
      <c r="O217" s="5"/>
    </row>
    <row r="218" spans="13:15" x14ac:dyDescent="0.25">
      <c r="M218" s="5"/>
      <c r="O218" s="5"/>
    </row>
    <row r="219" spans="13:15" x14ac:dyDescent="0.25">
      <c r="M219" s="5"/>
      <c r="O219" s="5"/>
    </row>
    <row r="220" spans="13:15" x14ac:dyDescent="0.25">
      <c r="M220" s="5"/>
      <c r="O220" s="5"/>
    </row>
    <row r="221" spans="13:15" x14ac:dyDescent="0.25">
      <c r="M221" s="5"/>
      <c r="O221" s="5"/>
    </row>
    <row r="222" spans="13:15" x14ac:dyDescent="0.25">
      <c r="M222" s="5"/>
      <c r="O222" s="5"/>
    </row>
    <row r="223" spans="13:15" x14ac:dyDescent="0.25">
      <c r="M223" s="5"/>
      <c r="O223" s="5"/>
    </row>
    <row r="224" spans="13:15" x14ac:dyDescent="0.25">
      <c r="M224" s="5"/>
      <c r="O224" s="5"/>
    </row>
    <row r="225" spans="13:15" x14ac:dyDescent="0.25">
      <c r="M225" s="5"/>
      <c r="O225" s="5"/>
    </row>
    <row r="226" spans="13:15" x14ac:dyDescent="0.25">
      <c r="M226" s="5"/>
      <c r="O226" s="5"/>
    </row>
    <row r="227" spans="13:15" x14ac:dyDescent="0.25">
      <c r="M227" s="5"/>
      <c r="O227" s="5"/>
    </row>
    <row r="228" spans="13:15" x14ac:dyDescent="0.25">
      <c r="M228" s="5"/>
      <c r="O228" s="5"/>
    </row>
    <row r="229" spans="13:15" x14ac:dyDescent="0.25">
      <c r="M229" s="5"/>
      <c r="O229" s="5"/>
    </row>
    <row r="230" spans="13:15" x14ac:dyDescent="0.25">
      <c r="M230" s="5"/>
      <c r="O230" s="5"/>
    </row>
    <row r="231" spans="13:15" x14ac:dyDescent="0.25">
      <c r="M231" s="5"/>
      <c r="O231" s="5"/>
    </row>
    <row r="232" spans="13:15" x14ac:dyDescent="0.25">
      <c r="M232" s="5"/>
      <c r="O232" s="5"/>
    </row>
    <row r="233" spans="13:15" x14ac:dyDescent="0.25">
      <c r="M233" s="5"/>
      <c r="O233" s="5"/>
    </row>
    <row r="234" spans="13:15" x14ac:dyDescent="0.25">
      <c r="M234" s="5"/>
      <c r="O234" s="5"/>
    </row>
    <row r="235" spans="13:15" x14ac:dyDescent="0.25">
      <c r="M235" s="5"/>
      <c r="O235" s="5"/>
    </row>
    <row r="236" spans="13:15" x14ac:dyDescent="0.25">
      <c r="M236" s="5"/>
      <c r="O236" s="5"/>
    </row>
    <row r="237" spans="13:15" x14ac:dyDescent="0.25">
      <c r="M237" s="5"/>
      <c r="O237" s="5"/>
    </row>
    <row r="238" spans="13:15" x14ac:dyDescent="0.25">
      <c r="M238" s="5"/>
      <c r="O238" s="5"/>
    </row>
    <row r="239" spans="13:15" x14ac:dyDescent="0.25">
      <c r="M239" s="5"/>
      <c r="O239" s="5"/>
    </row>
    <row r="240" spans="13:15" x14ac:dyDescent="0.25">
      <c r="M240" s="5"/>
      <c r="O240" s="5"/>
    </row>
    <row r="241" spans="13:15" x14ac:dyDescent="0.25">
      <c r="M241" s="5"/>
      <c r="O241" s="5"/>
    </row>
    <row r="242" spans="13:15" x14ac:dyDescent="0.25">
      <c r="M242" s="5"/>
      <c r="O242" s="5"/>
    </row>
    <row r="243" spans="13:15" x14ac:dyDescent="0.25">
      <c r="M243" s="5"/>
      <c r="O243" s="5"/>
    </row>
    <row r="244" spans="13:15" x14ac:dyDescent="0.25">
      <c r="M244" s="5"/>
      <c r="O244" s="5"/>
    </row>
    <row r="245" spans="13:15" x14ac:dyDescent="0.25">
      <c r="M245" s="5"/>
      <c r="O245" s="5"/>
    </row>
    <row r="246" spans="13:15" x14ac:dyDescent="0.25">
      <c r="M246" s="5"/>
      <c r="O246" s="5"/>
    </row>
    <row r="247" spans="13:15" x14ac:dyDescent="0.25">
      <c r="M247" s="5"/>
      <c r="O247" s="5"/>
    </row>
    <row r="248" spans="13:15" x14ac:dyDescent="0.25">
      <c r="M248" s="5"/>
      <c r="O248" s="5"/>
    </row>
    <row r="249" spans="13:15" x14ac:dyDescent="0.25">
      <c r="M249" s="5"/>
      <c r="O249" s="5"/>
    </row>
    <row r="250" spans="13:15" x14ac:dyDescent="0.25">
      <c r="M250" s="5"/>
      <c r="O250" s="5"/>
    </row>
    <row r="251" spans="13:15" x14ac:dyDescent="0.25">
      <c r="M251" s="5"/>
      <c r="O251" s="5"/>
    </row>
    <row r="252" spans="13:15" x14ac:dyDescent="0.25">
      <c r="M252" s="5"/>
      <c r="O252" s="5"/>
    </row>
    <row r="253" spans="13:15" x14ac:dyDescent="0.25">
      <c r="M253" s="5"/>
      <c r="O253" s="5"/>
    </row>
    <row r="254" spans="13:15" x14ac:dyDescent="0.25">
      <c r="M254" s="5"/>
      <c r="O254" s="5"/>
    </row>
    <row r="255" spans="13:15" x14ac:dyDescent="0.25">
      <c r="M255" s="5"/>
      <c r="O255" s="5"/>
    </row>
    <row r="256" spans="13:15" x14ac:dyDescent="0.25">
      <c r="M256" s="5"/>
      <c r="O256" s="5"/>
    </row>
    <row r="257" spans="13:15" x14ac:dyDescent="0.25">
      <c r="M257" s="5"/>
      <c r="O257" s="5"/>
    </row>
    <row r="258" spans="13:15" x14ac:dyDescent="0.25">
      <c r="M258" s="5"/>
      <c r="O258" s="5"/>
    </row>
    <row r="259" spans="13:15" x14ac:dyDescent="0.25">
      <c r="M259" s="5"/>
      <c r="O259" s="5"/>
    </row>
    <row r="260" spans="13:15" x14ac:dyDescent="0.25">
      <c r="M260" s="5"/>
      <c r="O260" s="5"/>
    </row>
    <row r="261" spans="13:15" x14ac:dyDescent="0.25">
      <c r="M261" s="5"/>
      <c r="O261" s="5"/>
    </row>
    <row r="262" spans="13:15" x14ac:dyDescent="0.25">
      <c r="M262" s="5"/>
      <c r="O262" s="5"/>
    </row>
    <row r="263" spans="13:15" x14ac:dyDescent="0.25">
      <c r="M263" s="5"/>
      <c r="O263" s="5"/>
    </row>
    <row r="264" spans="13:15" x14ac:dyDescent="0.25">
      <c r="M264" s="5"/>
      <c r="O264" s="5"/>
    </row>
    <row r="265" spans="13:15" x14ac:dyDescent="0.25">
      <c r="M265" s="5"/>
      <c r="O265" s="5"/>
    </row>
    <row r="266" spans="13:15" x14ac:dyDescent="0.25">
      <c r="M266" s="5"/>
      <c r="O266" s="5"/>
    </row>
    <row r="267" spans="13:15" x14ac:dyDescent="0.25">
      <c r="M267" s="5"/>
      <c r="O267" s="5"/>
    </row>
    <row r="268" spans="13:15" x14ac:dyDescent="0.25">
      <c r="M268" s="5"/>
      <c r="O268" s="5"/>
    </row>
    <row r="269" spans="13:15" x14ac:dyDescent="0.25">
      <c r="M269" s="5"/>
      <c r="O269" s="5"/>
    </row>
    <row r="270" spans="13:15" x14ac:dyDescent="0.25">
      <c r="M270" s="5"/>
      <c r="O270" s="5"/>
    </row>
    <row r="271" spans="13:15" x14ac:dyDescent="0.25">
      <c r="M271" s="5"/>
      <c r="O271" s="5"/>
    </row>
    <row r="272" spans="13:15" x14ac:dyDescent="0.25">
      <c r="M272" s="5"/>
      <c r="O272" s="5"/>
    </row>
    <row r="273" spans="13:15" x14ac:dyDescent="0.25">
      <c r="M273" s="5"/>
      <c r="O273" s="5"/>
    </row>
    <row r="274" spans="13:15" x14ac:dyDescent="0.25">
      <c r="M274" s="5"/>
      <c r="O274" s="5"/>
    </row>
    <row r="275" spans="13:15" x14ac:dyDescent="0.25">
      <c r="M275" s="5"/>
      <c r="O275" s="5"/>
    </row>
    <row r="276" spans="13:15" x14ac:dyDescent="0.25">
      <c r="M276" s="5"/>
      <c r="O276" s="5"/>
    </row>
    <row r="277" spans="13:15" x14ac:dyDescent="0.25">
      <c r="M277" s="5"/>
      <c r="O277" s="5"/>
    </row>
    <row r="278" spans="13:15" x14ac:dyDescent="0.25">
      <c r="M278" s="5"/>
      <c r="O278" s="5"/>
    </row>
    <row r="279" spans="13:15" x14ac:dyDescent="0.25">
      <c r="M279" s="5"/>
      <c r="O279" s="5"/>
    </row>
    <row r="280" spans="13:15" x14ac:dyDescent="0.25">
      <c r="M280" s="5"/>
      <c r="O280" s="5"/>
    </row>
    <row r="281" spans="13:15" x14ac:dyDescent="0.25">
      <c r="M281" s="5"/>
      <c r="O281" s="5"/>
    </row>
    <row r="282" spans="13:15" x14ac:dyDescent="0.25">
      <c r="M282" s="5"/>
      <c r="O282" s="5"/>
    </row>
    <row r="283" spans="13:15" x14ac:dyDescent="0.25">
      <c r="M283" s="5"/>
      <c r="O283" s="5"/>
    </row>
    <row r="284" spans="13:15" x14ac:dyDescent="0.25">
      <c r="M284" s="5"/>
      <c r="O284" s="5"/>
    </row>
    <row r="285" spans="13:15" x14ac:dyDescent="0.25">
      <c r="M285" s="5"/>
      <c r="O285" s="5"/>
    </row>
    <row r="286" spans="13:15" x14ac:dyDescent="0.25">
      <c r="M286" s="5"/>
      <c r="O286" s="5"/>
    </row>
    <row r="287" spans="13:15" x14ac:dyDescent="0.25">
      <c r="M287" s="5"/>
      <c r="O287" s="5"/>
    </row>
    <row r="288" spans="13:15" x14ac:dyDescent="0.25">
      <c r="M288" s="5"/>
      <c r="O288" s="5"/>
    </row>
    <row r="289" spans="13:15" x14ac:dyDescent="0.25">
      <c r="M289" s="5"/>
      <c r="O289" s="5"/>
    </row>
    <row r="290" spans="13:15" x14ac:dyDescent="0.25">
      <c r="M290" s="5"/>
      <c r="O290" s="5"/>
    </row>
    <row r="291" spans="13:15" x14ac:dyDescent="0.25">
      <c r="M291" s="5"/>
      <c r="O291" s="5"/>
    </row>
    <row r="292" spans="13:15" x14ac:dyDescent="0.25">
      <c r="M292" s="5"/>
      <c r="O292" s="5"/>
    </row>
    <row r="293" spans="13:15" x14ac:dyDescent="0.25">
      <c r="M293" s="5"/>
      <c r="O293" s="5"/>
    </row>
    <row r="294" spans="13:15" x14ac:dyDescent="0.25">
      <c r="M294" s="5"/>
      <c r="O294" s="5"/>
    </row>
    <row r="295" spans="13:15" x14ac:dyDescent="0.25">
      <c r="M295" s="5"/>
      <c r="O295" s="5"/>
    </row>
    <row r="296" spans="13:15" x14ac:dyDescent="0.25">
      <c r="M296" s="5"/>
      <c r="O296" s="5"/>
    </row>
    <row r="297" spans="13:15" x14ac:dyDescent="0.25">
      <c r="M297" s="5"/>
      <c r="O297" s="5"/>
    </row>
    <row r="298" spans="13:15" x14ac:dyDescent="0.25">
      <c r="M298" s="5"/>
      <c r="O298" s="5"/>
    </row>
    <row r="299" spans="13:15" x14ac:dyDescent="0.25">
      <c r="M299" s="5"/>
      <c r="O299" s="5"/>
    </row>
    <row r="300" spans="13:15" x14ac:dyDescent="0.25">
      <c r="M300" s="5"/>
    </row>
    <row r="301" spans="13:15" x14ac:dyDescent="0.25">
      <c r="M301" s="5"/>
    </row>
    <row r="302" spans="13:15" x14ac:dyDescent="0.25">
      <c r="M302" s="5"/>
    </row>
    <row r="303" spans="13:15" x14ac:dyDescent="0.25">
      <c r="M303" s="5"/>
    </row>
    <row r="304" spans="13:15" x14ac:dyDescent="0.25">
      <c r="M304" s="5"/>
    </row>
    <row r="305" spans="13:13" x14ac:dyDescent="0.25">
      <c r="M305" s="5"/>
    </row>
    <row r="306" spans="13:13" x14ac:dyDescent="0.25">
      <c r="M306" s="5"/>
    </row>
    <row r="307" spans="13:13" x14ac:dyDescent="0.25">
      <c r="M307" s="5"/>
    </row>
    <row r="308" spans="13:13" x14ac:dyDescent="0.25">
      <c r="M308" s="5"/>
    </row>
    <row r="309" spans="13:13" x14ac:dyDescent="0.25">
      <c r="M309" s="5"/>
    </row>
    <row r="310" spans="13:13" x14ac:dyDescent="0.25">
      <c r="M310" s="5"/>
    </row>
    <row r="311" spans="13:13" x14ac:dyDescent="0.25">
      <c r="M311" s="5"/>
    </row>
    <row r="312" spans="13:13" x14ac:dyDescent="0.25">
      <c r="M312" s="5"/>
    </row>
    <row r="313" spans="13:13" x14ac:dyDescent="0.25">
      <c r="M313" s="5"/>
    </row>
    <row r="314" spans="13:13" x14ac:dyDescent="0.25">
      <c r="M314" s="5"/>
    </row>
    <row r="315" spans="13:13" x14ac:dyDescent="0.25">
      <c r="M315" s="5"/>
    </row>
    <row r="316" spans="13:13" x14ac:dyDescent="0.25">
      <c r="M316" s="5"/>
    </row>
    <row r="317" spans="13:13" x14ac:dyDescent="0.25">
      <c r="M317" s="5"/>
    </row>
    <row r="318" spans="13:13" x14ac:dyDescent="0.25">
      <c r="M318" s="5"/>
    </row>
    <row r="319" spans="13:13" x14ac:dyDescent="0.25">
      <c r="M319" s="5"/>
    </row>
    <row r="320" spans="13:13" x14ac:dyDescent="0.25">
      <c r="M320" s="5"/>
    </row>
    <row r="321" spans="13:13" x14ac:dyDescent="0.25">
      <c r="M321" s="5"/>
    </row>
    <row r="322" spans="13:13" x14ac:dyDescent="0.25">
      <c r="M322" s="5"/>
    </row>
    <row r="323" spans="13:13" x14ac:dyDescent="0.25">
      <c r="M323" s="5"/>
    </row>
    <row r="324" spans="13:13" x14ac:dyDescent="0.25">
      <c r="M324" s="5"/>
    </row>
    <row r="325" spans="13:13" x14ac:dyDescent="0.25">
      <c r="M325" s="5"/>
    </row>
    <row r="326" spans="13:13" x14ac:dyDescent="0.25">
      <c r="M326" s="5"/>
    </row>
    <row r="327" spans="13:13" x14ac:dyDescent="0.25">
      <c r="M327" s="5"/>
    </row>
    <row r="328" spans="13:13" x14ac:dyDescent="0.25">
      <c r="M328" s="5"/>
    </row>
    <row r="329" spans="13:13" x14ac:dyDescent="0.25">
      <c r="M329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99">
      <formula1>Hidden_211</formula1>
    </dataValidation>
    <dataValidation type="list" allowBlank="1" showErrorMessage="1" sqref="D8:D199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2018-06-16T16:21:27Z</dcterms:created>
  <dcterms:modified xsi:type="dcterms:W3CDTF">2020-07-01T14:49:36Z</dcterms:modified>
</cp:coreProperties>
</file>