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go.castillo\Desktop\...... d.a.g.o\_PET (PNT)\ART 84\2019\37. ART 84 FRACC XXXVII A y B - BALANCES GENERALES\XXXVII A\2019\"/>
    </mc:Choice>
  </mc:AlternateContent>
  <bookViews>
    <workbookView xWindow="0" yWindow="0" windowWidth="21570" windowHeight="7770"/>
  </bookViews>
  <sheets>
    <sheet name="Reporte de Formatos" sheetId="1" r:id="rId1"/>
  </sheets>
  <calcPr calcId="162913"/>
</workbook>
</file>

<file path=xl/calcChain.xml><?xml version="1.0" encoding="utf-8"?>
<calcChain xmlns="http://schemas.openxmlformats.org/spreadsheetml/2006/main">
  <c r="L60" i="1" l="1"/>
  <c r="J60" i="1"/>
  <c r="L70" i="1"/>
  <c r="L69" i="1"/>
  <c r="L59" i="1"/>
  <c r="L58" i="1"/>
  <c r="L57" i="1"/>
  <c r="J47" i="1"/>
  <c r="L40" i="1"/>
  <c r="L39" i="1"/>
  <c r="L37" i="1"/>
  <c r="J13" i="1"/>
  <c r="L13" i="1"/>
  <c r="L12" i="1"/>
  <c r="L10" i="1"/>
  <c r="L35" i="1"/>
  <c r="J35" i="1"/>
  <c r="L34" i="1"/>
  <c r="J34" i="1"/>
  <c r="L33" i="1"/>
  <c r="J33" i="1"/>
  <c r="L32" i="1"/>
  <c r="J32" i="1"/>
  <c r="L31" i="1"/>
  <c r="J31" i="1"/>
  <c r="L30" i="1"/>
  <c r="J30" i="1"/>
  <c r="L29" i="1"/>
  <c r="J29" i="1"/>
  <c r="L28" i="1"/>
  <c r="J28" i="1"/>
  <c r="L27" i="1"/>
  <c r="J27" i="1"/>
  <c r="L25" i="1"/>
  <c r="J25" i="1"/>
  <c r="L23" i="1"/>
  <c r="J23" i="1"/>
  <c r="L22" i="1" l="1"/>
  <c r="J22" i="1"/>
  <c r="L21" i="1"/>
  <c r="J21" i="1"/>
  <c r="L20" i="1"/>
  <c r="J20" i="1"/>
  <c r="L18" i="1"/>
  <c r="J18" i="1"/>
  <c r="L17" i="1"/>
  <c r="J17" i="1"/>
  <c r="I26" i="1"/>
  <c r="I72" i="1" l="1"/>
  <c r="I68" i="1"/>
  <c r="I60" i="1"/>
  <c r="I56" i="1"/>
  <c r="I46" i="1"/>
  <c r="I36" i="1"/>
  <c r="J72" i="1"/>
  <c r="J68" i="1"/>
  <c r="J56" i="1"/>
  <c r="J46" i="1"/>
  <c r="J36" i="1"/>
  <c r="J26" i="1"/>
  <c r="K72" i="1"/>
  <c r="K68" i="1"/>
  <c r="K60" i="1"/>
  <c r="K56" i="1"/>
  <c r="K46" i="1"/>
  <c r="K36" i="1"/>
  <c r="K26" i="1"/>
  <c r="J8" i="1" l="1"/>
  <c r="L68" i="1"/>
  <c r="L46" i="1"/>
  <c r="L36" i="1"/>
  <c r="L8" i="1"/>
  <c r="L72" i="1"/>
  <c r="M72" i="1"/>
  <c r="M68" i="1"/>
  <c r="M60" i="1"/>
  <c r="M56" i="1"/>
  <c r="M46" i="1"/>
  <c r="H72" i="1"/>
  <c r="H68" i="1"/>
  <c r="H60" i="1"/>
  <c r="H56" i="1"/>
  <c r="H46" i="1"/>
  <c r="M36" i="1"/>
  <c r="H36" i="1"/>
  <c r="M26" i="1"/>
  <c r="H26" i="1"/>
  <c r="M16" i="1"/>
  <c r="K16" i="1"/>
  <c r="I16" i="1"/>
  <c r="H16" i="1"/>
  <c r="M8" i="1"/>
  <c r="K8" i="1"/>
  <c r="I8" i="1"/>
  <c r="H8" i="1"/>
  <c r="J16" i="1" l="1"/>
  <c r="L56" i="1"/>
  <c r="L26" i="1"/>
  <c r="L16" i="1"/>
</calcChain>
</file>

<file path=xl/sharedStrings.xml><?xml version="1.0" encoding="utf-8"?>
<sst xmlns="http://schemas.openxmlformats.org/spreadsheetml/2006/main" count="353" uniqueCount="128">
  <si>
    <t>56187</t>
  </si>
  <si>
    <t>TÍTULO</t>
  </si>
  <si>
    <t>NOMBRE CORTO</t>
  </si>
  <si>
    <t>DESCRIPCIÓN</t>
  </si>
  <si>
    <t>Informe financiero_Gasto por Capítulo, Concepto y Partida</t>
  </si>
  <si>
    <t>LTAIPSLP84XXXVIIA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</si>
  <si>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</si>
  <si>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</si>
  <si>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</si>
  <si>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</si>
  <si>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</si>
  <si>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</si>
  <si>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</si>
  <si>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</si>
  <si>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550255</t>
  </si>
  <si>
    <t>550264</t>
  </si>
  <si>
    <t>550265</t>
  </si>
  <si>
    <t>550256</t>
  </si>
  <si>
    <t>550270</t>
  </si>
  <si>
    <t>550257</t>
  </si>
  <si>
    <t>550271</t>
  </si>
  <si>
    <t>550258</t>
  </si>
  <si>
    <t>550272</t>
  </si>
  <si>
    <t>550259</t>
  </si>
  <si>
    <t>550260</t>
  </si>
  <si>
    <t>550273</t>
  </si>
  <si>
    <t>550261</t>
  </si>
  <si>
    <t>550262</t>
  </si>
  <si>
    <t>550263</t>
  </si>
  <si>
    <t>550266</t>
  </si>
  <si>
    <t>550267</t>
  </si>
  <si>
    <t>550268</t>
  </si>
  <si>
    <t>550269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</si>
  <si>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</si>
  <si>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</si>
  <si>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</si>
  <si>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</si>
  <si>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</si>
  <si>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</si>
  <si>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</si>
  <si>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</si>
  <si>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</si>
  <si>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</si>
  <si>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</si>
  <si>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</si>
  <si>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</si>
  <si>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</si>
  <si>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</si>
  <si>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</si>
  <si>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</si>
  <si>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</si>
  <si>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</si>
  <si>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</si>
  <si>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</si>
  <si>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</si>
  <si>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</si>
  <si>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</si>
  <si>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</si>
  <si>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</si>
  <si>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</si>
  <si>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</si>
  <si>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</si>
  <si>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</si>
  <si>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</si>
  <si>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</si>
  <si>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</si>
  <si>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</si>
  <si>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</si>
  <si>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</si>
  <si>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</si>
  <si>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</si>
  <si>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</si>
  <si>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</si>
  <si>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</si>
  <si>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</si>
  <si>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</si>
  <si>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Comunicación Social y Publicidad</t>
  </si>
  <si>
    <t>Servicios de Traslado y Viáticos</t>
  </si>
  <si>
    <t>Servicios Oficiales</t>
  </si>
  <si>
    <t xml:space="preserve"> Otros Servicios Generales</t>
  </si>
  <si>
    <t>Transferencias, Asignaciones, Subsidios y Otras Ayudas</t>
  </si>
  <si>
    <t>Transferencias Internas y Asignaciones al Sector Público</t>
  </si>
  <si>
    <t>Transferencias al Resto del Sector Público</t>
  </si>
  <si>
    <t>Subsidios y Subvenciones</t>
  </si>
  <si>
    <t>Ayudas Sociales</t>
  </si>
  <si>
    <t xml:space="preserve">Pensiones y Jubilaciones </t>
  </si>
  <si>
    <t xml:space="preserve">Transferencias a Fideicomisos, Mandatos y Otros Análogos
</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</si>
  <si>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</si>
  <si>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</si>
  <si>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</si>
  <si>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</si>
  <si>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</si>
  <si>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</si>
  <si>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</si>
  <si>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</si>
  <si>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</si>
  <si>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</si>
  <si>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</si>
  <si>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</si>
  <si>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</si>
  <si>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</si>
  <si>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</si>
  <si>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</si>
  <si>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</si>
  <si>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</si>
  <si>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 xml:space="preserve">Inversiones Para el Fomento de Actividades Productivas </t>
  </si>
  <si>
    <t>Acciones y Participaciones de Capital</t>
  </si>
  <si>
    <t>Compra de Títulos y Valores</t>
  </si>
  <si>
    <t>Concesión de Préstamos</t>
  </si>
  <si>
    <t xml:space="preserve">Inversiones en Fideicomisos, Mandatos y Otros Análogos </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</si>
  <si>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</si>
  <si>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</si>
  <si>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</si>
  <si>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</si>
  <si>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</si>
  <si>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</si>
  <si>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</si>
  <si>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</si>
  <si>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</si>
  <si>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</si>
  <si>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</si>
  <si>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</si>
  <si>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</si>
  <si>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</si>
  <si>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 xml:space="preserve">         Servicios de Instalación, Reparación, Mantenimiento y Conservación</t>
  </si>
  <si>
    <t>Dirección de Contabilidad Gubernamental</t>
  </si>
  <si>
    <t>En este trimestre no se genero información a repotar en este rubro</t>
  </si>
  <si>
    <t>http://www.cegaipslp.org.mx/HV2019Dos.nsf/nombre_de_la_vista/AB4914EAC236B659862583EF00017C8F/$File/Estado+Analítico+del+Ejercicio+del+Presupuesto+de+Egresos+1ER+TRIM.pdf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</si>
</sst>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b/>
      <sz val="12"/>
      <color rgb="FF000000"/>
      <name val="Times New Roman"/>
      <family val="1"/>
    </font>
    <font>
      <sz val="12"/>
      <color rgb="FF000000"/>
      <name val="Times New Roman"/>
      <family val="1"/>
    </font>
    <font>
      <sz val="12"/>
      <color theme="1"/>
      <name val="Times New Roman"/>
      <family val="1"/>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8"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pplyProtection="1"/>
    <xf numFmtId="0" fontId="4" fillId="0" borderId="0" xfId="0" applyFont="1" applyBorder="1" applyAlignment="1">
      <alignment horizontal="left" vertical="center" readingOrder="1"/>
    </xf>
    <xf numFmtId="0" fontId="5" fillId="0" borderId="0" xfId="0" applyFont="1" applyBorder="1" applyAlignment="1">
      <alignment horizontal="left" vertical="center" indent="4" readingOrder="1"/>
    </xf>
    <xf numFmtId="0" fontId="5" fillId="0" borderId="0" xfId="0" applyFont="1" applyBorder="1" applyAlignment="1">
      <alignment horizontal="left" vertical="center" wrapText="1" indent="4" readingOrder="1"/>
    </xf>
    <xf numFmtId="0" fontId="6" fillId="0" borderId="0" xfId="0" applyFont="1" applyBorder="1" applyAlignment="1">
      <alignment horizontal="left" indent="4"/>
    </xf>
    <xf numFmtId="0" fontId="5" fillId="0" borderId="0" xfId="0" applyFont="1" applyBorder="1" applyAlignment="1">
      <alignment vertical="center" wrapText="1" readingOrder="1"/>
    </xf>
    <xf numFmtId="0" fontId="0" fillId="0" borderId="0" xfId="0" applyBorder="1"/>
    <xf numFmtId="164" fontId="0" fillId="0" borderId="0" xfId="1" applyNumberFormat="1" applyFont="1"/>
    <xf numFmtId="0" fontId="2" fillId="3" borderId="1" xfId="0" applyFont="1" applyFill="1" applyBorder="1" applyAlignment="1">
      <alignment horizontal="center" vertical="center" wrapText="1"/>
    </xf>
    <xf numFmtId="0" fontId="0" fillId="0" borderId="0" xfId="0"/>
    <xf numFmtId="164" fontId="0" fillId="0" borderId="0" xfId="0" applyNumberFormat="1"/>
    <xf numFmtId="0" fontId="8" fillId="0" borderId="0" xfId="2"/>
    <xf numFmtId="14" fontId="0" fillId="0" borderId="0" xfId="0" applyNumberFormat="1"/>
    <xf numFmtId="0" fontId="0" fillId="0" borderId="0" xfId="0"/>
    <xf numFmtId="164" fontId="7" fillId="0" borderId="0" xfId="1" applyNumberFormat="1" applyFont="1"/>
    <xf numFmtId="164" fontId="3" fillId="0" borderId="0" xfId="1"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19Dos.nsf/nombre_de_la_vista/AB4914EAC236B659862583EF00017C8F/$File/Estado+Anal&#237;tico+del+Ejercicio+del+Presupuesto+de+Egresos+1ER+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
  <sheetViews>
    <sheetView tabSelected="1" topLeftCell="L2" zoomScale="85" zoomScaleNormal="85" workbookViewId="0">
      <selection activeCell="Q8" sqref="Q8:R79"/>
    </sheetView>
  </sheetViews>
  <sheetFormatPr baseColWidth="10" defaultColWidth="9.140625" defaultRowHeight="15" x14ac:dyDescent="0.25"/>
  <cols>
    <col min="1" max="1" width="8" bestFit="1" customWidth="1"/>
    <col min="2" max="3" width="20.28515625" customWidth="1"/>
    <col min="4" max="6" width="23.85546875" customWidth="1"/>
    <col min="7" max="7" width="81" bestFit="1" customWidth="1"/>
    <col min="8" max="13" width="33"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9" t="s">
        <v>1</v>
      </c>
      <c r="B2" s="20"/>
      <c r="C2" s="20"/>
      <c r="D2" s="19" t="s">
        <v>2</v>
      </c>
      <c r="E2" s="20"/>
      <c r="F2" s="20"/>
      <c r="G2" s="19" t="s">
        <v>3</v>
      </c>
      <c r="H2" s="20"/>
      <c r="I2" s="20"/>
    </row>
    <row r="3" spans="1:19" x14ac:dyDescent="0.25">
      <c r="A3" s="21" t="s">
        <v>4</v>
      </c>
      <c r="B3" s="20"/>
      <c r="C3" s="20"/>
      <c r="D3" s="21" t="s">
        <v>5</v>
      </c>
      <c r="E3" s="20"/>
      <c r="F3" s="20"/>
      <c r="G3" s="21" t="s">
        <v>6</v>
      </c>
      <c r="H3" s="20"/>
      <c r="I3" s="20"/>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9" t="s">
        <v>33</v>
      </c>
      <c r="B6" s="20"/>
      <c r="C6" s="20"/>
      <c r="D6" s="20"/>
      <c r="E6" s="20"/>
      <c r="F6" s="20"/>
      <c r="G6" s="20"/>
      <c r="H6" s="20"/>
      <c r="I6" s="20"/>
      <c r="J6" s="20"/>
      <c r="K6" s="20"/>
      <c r="L6" s="20"/>
      <c r="M6" s="20"/>
      <c r="N6" s="20"/>
      <c r="O6" s="20"/>
      <c r="P6" s="20"/>
      <c r="Q6" s="20"/>
      <c r="R6" s="20"/>
      <c r="S6" s="20"/>
    </row>
    <row r="7" spans="1:19" ht="42" customHeight="1" x14ac:dyDescent="0.25">
      <c r="A7" s="1" t="s">
        <v>34</v>
      </c>
      <c r="B7" s="1" t="s">
        <v>35</v>
      </c>
      <c r="C7" s="1" t="s">
        <v>36</v>
      </c>
      <c r="D7" s="11" t="s">
        <v>37</v>
      </c>
      <c r="E7" s="1" t="s">
        <v>38</v>
      </c>
      <c r="F7" s="1" t="s">
        <v>39</v>
      </c>
      <c r="G7" s="11" t="s">
        <v>40</v>
      </c>
      <c r="H7" s="1" t="s">
        <v>41</v>
      </c>
      <c r="I7" s="1" t="s">
        <v>42</v>
      </c>
      <c r="J7" s="1" t="s">
        <v>43</v>
      </c>
      <c r="K7" s="1" t="s">
        <v>44</v>
      </c>
      <c r="L7" s="1" t="s">
        <v>45</v>
      </c>
      <c r="M7" s="1" t="s">
        <v>46</v>
      </c>
      <c r="N7" s="1" t="s">
        <v>47</v>
      </c>
      <c r="O7" s="1" t="s">
        <v>48</v>
      </c>
      <c r="P7" s="1" t="s">
        <v>49</v>
      </c>
      <c r="Q7" s="1" t="s">
        <v>50</v>
      </c>
      <c r="R7" s="1" t="s">
        <v>51</v>
      </c>
      <c r="S7" s="1" t="s">
        <v>52</v>
      </c>
    </row>
    <row r="8" spans="1:19" ht="18" customHeight="1" x14ac:dyDescent="0.25">
      <c r="A8">
        <v>2019</v>
      </c>
      <c r="B8" s="15">
        <v>43617</v>
      </c>
      <c r="C8" s="15">
        <v>43646</v>
      </c>
      <c r="D8">
        <v>1000</v>
      </c>
      <c r="E8" s="2">
        <v>1000</v>
      </c>
      <c r="F8" s="2">
        <v>1000</v>
      </c>
      <c r="G8" s="4" t="s">
        <v>53</v>
      </c>
      <c r="H8" s="17">
        <f>SUM(H9:H15)</f>
        <v>7860241</v>
      </c>
      <c r="I8" s="17">
        <f t="shared" ref="I8:M8" si="0">SUM(I9:I15)</f>
        <v>8756121</v>
      </c>
      <c r="J8" s="17">
        <f t="shared" si="0"/>
        <v>1599880</v>
      </c>
      <c r="K8" s="17">
        <f t="shared" si="0"/>
        <v>1599700</v>
      </c>
      <c r="L8" s="17">
        <f t="shared" si="0"/>
        <v>1584720</v>
      </c>
      <c r="M8" s="17">
        <f t="shared" si="0"/>
        <v>1568973</v>
      </c>
      <c r="N8" s="12" t="s">
        <v>126</v>
      </c>
      <c r="O8" s="14" t="s">
        <v>127</v>
      </c>
      <c r="P8" s="12" t="s">
        <v>125</v>
      </c>
      <c r="Q8" s="15">
        <v>43680</v>
      </c>
      <c r="R8" s="15">
        <v>43649</v>
      </c>
    </row>
    <row r="9" spans="1:19" ht="15.75" x14ac:dyDescent="0.25">
      <c r="A9">
        <v>2019</v>
      </c>
      <c r="B9" s="15">
        <v>43617</v>
      </c>
      <c r="C9" s="15">
        <v>43646</v>
      </c>
      <c r="D9">
        <v>1000</v>
      </c>
      <c r="E9" s="3">
        <v>1100</v>
      </c>
      <c r="F9" s="3">
        <v>1100</v>
      </c>
      <c r="G9" s="5" t="s">
        <v>54</v>
      </c>
      <c r="H9" s="10">
        <v>3500292</v>
      </c>
      <c r="I9" s="10">
        <v>4015408</v>
      </c>
      <c r="J9" s="10">
        <v>986105</v>
      </c>
      <c r="K9" s="10">
        <v>986105</v>
      </c>
      <c r="L9" s="10">
        <v>986118</v>
      </c>
      <c r="M9" s="10">
        <v>986118</v>
      </c>
      <c r="N9" s="12" t="s">
        <v>126</v>
      </c>
      <c r="O9" s="14" t="s">
        <v>127</v>
      </c>
      <c r="P9" s="12" t="s">
        <v>125</v>
      </c>
      <c r="Q9" s="15">
        <v>43680</v>
      </c>
      <c r="R9" s="15">
        <v>43649</v>
      </c>
    </row>
    <row r="10" spans="1:19" ht="15.75" x14ac:dyDescent="0.25">
      <c r="A10" s="16">
        <v>2019</v>
      </c>
      <c r="B10" s="15">
        <v>43617</v>
      </c>
      <c r="C10" s="15">
        <v>43646</v>
      </c>
      <c r="D10" s="2">
        <v>1000</v>
      </c>
      <c r="E10" s="3">
        <v>1200</v>
      </c>
      <c r="F10" s="3">
        <v>1200</v>
      </c>
      <c r="G10" s="5" t="s">
        <v>55</v>
      </c>
      <c r="H10" s="10">
        <v>119415</v>
      </c>
      <c r="I10" s="10">
        <v>188614</v>
      </c>
      <c r="J10" s="10">
        <v>34167</v>
      </c>
      <c r="K10" s="10">
        <v>34167</v>
      </c>
      <c r="L10" s="10">
        <f>49+M10</f>
        <v>33438</v>
      </c>
      <c r="M10" s="10">
        <v>33389</v>
      </c>
      <c r="N10" s="12" t="s">
        <v>126</v>
      </c>
      <c r="O10" s="14" t="s">
        <v>127</v>
      </c>
      <c r="P10" s="2" t="s">
        <v>125</v>
      </c>
      <c r="Q10" s="15">
        <v>43680</v>
      </c>
      <c r="R10" s="15">
        <v>43649</v>
      </c>
    </row>
    <row r="11" spans="1:19" ht="15.75" x14ac:dyDescent="0.25">
      <c r="A11" s="16">
        <v>2019</v>
      </c>
      <c r="B11" s="15">
        <v>43617</v>
      </c>
      <c r="C11" s="15">
        <v>43646</v>
      </c>
      <c r="D11" s="2">
        <v>1000</v>
      </c>
      <c r="E11" s="3">
        <v>1300</v>
      </c>
      <c r="F11" s="3">
        <v>1300</v>
      </c>
      <c r="G11" s="5" t="s">
        <v>56</v>
      </c>
      <c r="H11" s="10">
        <v>756291</v>
      </c>
      <c r="I11" s="10">
        <v>875034</v>
      </c>
      <c r="J11" s="10">
        <v>37539</v>
      </c>
      <c r="K11" s="10">
        <v>37539</v>
      </c>
      <c r="L11" s="10">
        <v>37527</v>
      </c>
      <c r="M11" s="10">
        <v>37527</v>
      </c>
      <c r="N11" s="12" t="s">
        <v>126</v>
      </c>
      <c r="O11" s="14" t="s">
        <v>127</v>
      </c>
      <c r="P11" s="2" t="s">
        <v>125</v>
      </c>
      <c r="Q11" s="15">
        <v>43680</v>
      </c>
      <c r="R11" s="15">
        <v>43649</v>
      </c>
    </row>
    <row r="12" spans="1:19" ht="15.75" x14ac:dyDescent="0.25">
      <c r="A12" s="16">
        <v>2019</v>
      </c>
      <c r="B12" s="15">
        <v>43617</v>
      </c>
      <c r="C12" s="15">
        <v>43646</v>
      </c>
      <c r="D12" s="2">
        <v>1000</v>
      </c>
      <c r="E12" s="3">
        <v>1400</v>
      </c>
      <c r="F12" s="3">
        <v>1400</v>
      </c>
      <c r="G12" s="5" t="s">
        <v>57</v>
      </c>
      <c r="H12" s="10">
        <v>500076</v>
      </c>
      <c r="I12" s="10">
        <v>553464</v>
      </c>
      <c r="J12" s="10">
        <v>55750</v>
      </c>
      <c r="K12" s="10">
        <v>55750</v>
      </c>
      <c r="L12" s="10">
        <f>14448+M12</f>
        <v>54322</v>
      </c>
      <c r="M12" s="10">
        <v>39874</v>
      </c>
      <c r="N12" s="12" t="s">
        <v>126</v>
      </c>
      <c r="O12" s="14" t="s">
        <v>127</v>
      </c>
      <c r="P12" s="2" t="s">
        <v>125</v>
      </c>
      <c r="Q12" s="15">
        <v>43680</v>
      </c>
      <c r="R12" s="15">
        <v>43649</v>
      </c>
    </row>
    <row r="13" spans="1:19" ht="15.75" x14ac:dyDescent="0.25">
      <c r="A13" s="16">
        <v>2019</v>
      </c>
      <c r="B13" s="15">
        <v>43617</v>
      </c>
      <c r="C13" s="15">
        <v>43646</v>
      </c>
      <c r="D13" s="2">
        <v>1000</v>
      </c>
      <c r="E13" s="3">
        <v>1500</v>
      </c>
      <c r="F13" s="3">
        <v>1500</v>
      </c>
      <c r="G13" s="5" t="s">
        <v>58</v>
      </c>
      <c r="H13" s="10">
        <v>2703953</v>
      </c>
      <c r="I13" s="10">
        <v>2815469</v>
      </c>
      <c r="J13" s="10">
        <f>180+K13</f>
        <v>461485</v>
      </c>
      <c r="K13" s="10">
        <v>461305</v>
      </c>
      <c r="L13" s="10">
        <f>1250+M13</f>
        <v>448481</v>
      </c>
      <c r="M13" s="10">
        <v>447231</v>
      </c>
      <c r="N13" s="12" t="s">
        <v>126</v>
      </c>
      <c r="O13" s="14" t="s">
        <v>127</v>
      </c>
      <c r="P13" s="2" t="s">
        <v>125</v>
      </c>
      <c r="Q13" s="15">
        <v>43680</v>
      </c>
      <c r="R13" s="15">
        <v>43649</v>
      </c>
    </row>
    <row r="14" spans="1:19" ht="15.75" x14ac:dyDescent="0.25">
      <c r="A14" s="16">
        <v>2019</v>
      </c>
      <c r="B14" s="15">
        <v>43617</v>
      </c>
      <c r="C14" s="15">
        <v>43646</v>
      </c>
      <c r="D14" s="2">
        <v>1000</v>
      </c>
      <c r="E14" s="3">
        <v>1600</v>
      </c>
      <c r="F14" s="3">
        <v>1600</v>
      </c>
      <c r="G14" s="5" t="s">
        <v>59</v>
      </c>
      <c r="H14" s="10">
        <v>180000</v>
      </c>
      <c r="I14" s="10">
        <v>200424</v>
      </c>
      <c r="J14" s="10">
        <v>0</v>
      </c>
      <c r="K14" s="10">
        <v>0</v>
      </c>
      <c r="L14" s="10">
        <v>0</v>
      </c>
      <c r="M14" s="10">
        <v>0</v>
      </c>
      <c r="N14" s="12" t="s">
        <v>126</v>
      </c>
      <c r="O14" s="14" t="s">
        <v>127</v>
      </c>
      <c r="P14" s="2" t="s">
        <v>125</v>
      </c>
      <c r="Q14" s="15">
        <v>43680</v>
      </c>
      <c r="R14" s="15">
        <v>43649</v>
      </c>
    </row>
    <row r="15" spans="1:19" ht="15.75" x14ac:dyDescent="0.25">
      <c r="A15" s="16">
        <v>2019</v>
      </c>
      <c r="B15" s="15">
        <v>43617</v>
      </c>
      <c r="C15" s="15">
        <v>43646</v>
      </c>
      <c r="D15" s="2">
        <v>1000</v>
      </c>
      <c r="E15" s="3">
        <v>1700</v>
      </c>
      <c r="F15" s="3">
        <v>1700</v>
      </c>
      <c r="G15" s="5" t="s">
        <v>60</v>
      </c>
      <c r="H15" s="10">
        <v>100214</v>
      </c>
      <c r="I15" s="10">
        <v>107708</v>
      </c>
      <c r="J15" s="10">
        <v>24834</v>
      </c>
      <c r="K15" s="10">
        <v>24834</v>
      </c>
      <c r="L15" s="10">
        <v>24834</v>
      </c>
      <c r="M15" s="10">
        <v>24834</v>
      </c>
      <c r="N15" s="12" t="s">
        <v>126</v>
      </c>
      <c r="O15" s="14" t="s">
        <v>127</v>
      </c>
      <c r="P15" s="2" t="s">
        <v>125</v>
      </c>
      <c r="Q15" s="15">
        <v>43680</v>
      </c>
      <c r="R15" s="15">
        <v>43649</v>
      </c>
    </row>
    <row r="16" spans="1:19" ht="15.75" x14ac:dyDescent="0.25">
      <c r="A16" s="16">
        <v>2019</v>
      </c>
      <c r="B16" s="15">
        <v>43617</v>
      </c>
      <c r="C16" s="15">
        <v>43646</v>
      </c>
      <c r="D16">
        <v>2000</v>
      </c>
      <c r="E16" s="2">
        <v>2000</v>
      </c>
      <c r="F16" s="2">
        <v>2000</v>
      </c>
      <c r="G16" s="4" t="s">
        <v>61</v>
      </c>
      <c r="H16" s="17">
        <f>SUM(H17:H25)</f>
        <v>234909</v>
      </c>
      <c r="I16" s="17">
        <f t="shared" ref="I16:M16" si="1">SUM(I17:I25)</f>
        <v>272286</v>
      </c>
      <c r="J16" s="17">
        <f t="shared" si="1"/>
        <v>52333</v>
      </c>
      <c r="K16" s="17">
        <f t="shared" si="1"/>
        <v>35762</v>
      </c>
      <c r="L16" s="17">
        <f t="shared" si="1"/>
        <v>28368</v>
      </c>
      <c r="M16" s="17">
        <f t="shared" si="1"/>
        <v>11996</v>
      </c>
      <c r="N16" s="12" t="s">
        <v>126</v>
      </c>
      <c r="O16" s="14" t="s">
        <v>127</v>
      </c>
      <c r="P16" s="2" t="s">
        <v>125</v>
      </c>
      <c r="Q16" s="15">
        <v>43680</v>
      </c>
      <c r="R16" s="15">
        <v>43649</v>
      </c>
    </row>
    <row r="17" spans="1:18" ht="15" customHeight="1" x14ac:dyDescent="0.25">
      <c r="A17" s="16">
        <v>2019</v>
      </c>
      <c r="B17" s="15">
        <v>43617</v>
      </c>
      <c r="C17" s="15">
        <v>43646</v>
      </c>
      <c r="D17" s="2">
        <v>2000</v>
      </c>
      <c r="E17" s="3">
        <v>2100</v>
      </c>
      <c r="F17" s="3">
        <v>2100</v>
      </c>
      <c r="G17" s="6" t="s">
        <v>62</v>
      </c>
      <c r="H17" s="10">
        <v>51809</v>
      </c>
      <c r="I17" s="10">
        <v>57197</v>
      </c>
      <c r="J17" s="10">
        <f>4581+K17</f>
        <v>7100</v>
      </c>
      <c r="K17" s="10">
        <v>2519</v>
      </c>
      <c r="L17" s="10">
        <f>2043+M17</f>
        <v>2129</v>
      </c>
      <c r="M17" s="10">
        <v>86</v>
      </c>
      <c r="N17" s="12" t="s">
        <v>126</v>
      </c>
      <c r="O17" s="14" t="s">
        <v>127</v>
      </c>
      <c r="P17" s="2" t="s">
        <v>125</v>
      </c>
      <c r="Q17" s="15">
        <v>43680</v>
      </c>
      <c r="R17" s="15">
        <v>43649</v>
      </c>
    </row>
    <row r="18" spans="1:18" ht="15.75" x14ac:dyDescent="0.25">
      <c r="A18" s="16">
        <v>2019</v>
      </c>
      <c r="B18" s="15">
        <v>43617</v>
      </c>
      <c r="C18" s="15">
        <v>43646</v>
      </c>
      <c r="D18" s="2">
        <v>2000</v>
      </c>
      <c r="E18" s="3">
        <v>2200</v>
      </c>
      <c r="F18" s="3">
        <v>2200</v>
      </c>
      <c r="G18" s="5" t="s">
        <v>63</v>
      </c>
      <c r="H18" s="10">
        <v>78002</v>
      </c>
      <c r="I18" s="10">
        <v>80454</v>
      </c>
      <c r="J18" s="10">
        <f>1226+K18</f>
        <v>13225</v>
      </c>
      <c r="K18" s="10">
        <v>11999</v>
      </c>
      <c r="L18" s="10">
        <f>10828+M18</f>
        <v>11361</v>
      </c>
      <c r="M18" s="10">
        <v>533</v>
      </c>
      <c r="N18" s="12" t="s">
        <v>126</v>
      </c>
      <c r="O18" s="14" t="s">
        <v>127</v>
      </c>
      <c r="P18" s="2" t="s">
        <v>125</v>
      </c>
      <c r="Q18" s="15">
        <v>43680</v>
      </c>
      <c r="R18" s="15">
        <v>43649</v>
      </c>
    </row>
    <row r="19" spans="1:18" ht="15.75" x14ac:dyDescent="0.25">
      <c r="A19" s="16">
        <v>2019</v>
      </c>
      <c r="B19" s="15">
        <v>43617</v>
      </c>
      <c r="C19" s="15">
        <v>43646</v>
      </c>
      <c r="D19" s="2">
        <v>2000</v>
      </c>
      <c r="E19" s="3">
        <v>2300</v>
      </c>
      <c r="F19" s="3">
        <v>2300</v>
      </c>
      <c r="G19" s="5" t="s">
        <v>64</v>
      </c>
      <c r="H19" s="10">
        <v>1</v>
      </c>
      <c r="I19" s="10">
        <v>241</v>
      </c>
      <c r="J19" s="10">
        <v>0</v>
      </c>
      <c r="K19" s="10">
        <v>0</v>
      </c>
      <c r="L19" s="10">
        <v>0</v>
      </c>
      <c r="M19" s="10">
        <v>0</v>
      </c>
      <c r="N19" s="12" t="s">
        <v>126</v>
      </c>
      <c r="O19" s="14" t="s">
        <v>127</v>
      </c>
      <c r="P19" s="2" t="s">
        <v>125</v>
      </c>
      <c r="Q19" s="15">
        <v>43680</v>
      </c>
      <c r="R19" s="15">
        <v>43649</v>
      </c>
    </row>
    <row r="20" spans="1:18" ht="15.75" x14ac:dyDescent="0.25">
      <c r="A20" s="16">
        <v>2019</v>
      </c>
      <c r="B20" s="15">
        <v>43617</v>
      </c>
      <c r="C20" s="15">
        <v>43646</v>
      </c>
      <c r="D20" s="2">
        <v>2000</v>
      </c>
      <c r="E20" s="3">
        <v>2400</v>
      </c>
      <c r="F20" s="3">
        <v>2400</v>
      </c>
      <c r="G20" s="6" t="s">
        <v>65</v>
      </c>
      <c r="H20" s="10">
        <v>6322</v>
      </c>
      <c r="I20" s="10">
        <v>8769</v>
      </c>
      <c r="J20" s="10">
        <f>1134+K20</f>
        <v>1603</v>
      </c>
      <c r="K20" s="10">
        <v>469</v>
      </c>
      <c r="L20" s="10">
        <f>188+M20</f>
        <v>241</v>
      </c>
      <c r="M20" s="10">
        <v>53</v>
      </c>
      <c r="N20" s="12" t="s">
        <v>126</v>
      </c>
      <c r="O20" s="14" t="s">
        <v>127</v>
      </c>
      <c r="P20" s="2" t="s">
        <v>125</v>
      </c>
      <c r="Q20" s="15">
        <v>43680</v>
      </c>
      <c r="R20" s="15">
        <v>43649</v>
      </c>
    </row>
    <row r="21" spans="1:18" ht="15.75" x14ac:dyDescent="0.25">
      <c r="A21" s="16">
        <v>2019</v>
      </c>
      <c r="B21" s="15">
        <v>43617</v>
      </c>
      <c r="C21" s="15">
        <v>43646</v>
      </c>
      <c r="D21" s="2">
        <v>2000</v>
      </c>
      <c r="E21" s="3">
        <v>2500</v>
      </c>
      <c r="F21" s="3">
        <v>2500</v>
      </c>
      <c r="G21" s="5" t="s">
        <v>66</v>
      </c>
      <c r="H21" s="10">
        <v>6227</v>
      </c>
      <c r="I21" s="10">
        <v>6799</v>
      </c>
      <c r="J21" s="10">
        <f>760+K21</f>
        <v>1871</v>
      </c>
      <c r="K21" s="10">
        <v>1111</v>
      </c>
      <c r="L21" s="10">
        <f>49+M21</f>
        <v>1098</v>
      </c>
      <c r="M21" s="10">
        <v>1049</v>
      </c>
      <c r="N21" s="12" t="s">
        <v>126</v>
      </c>
      <c r="O21" s="14" t="s">
        <v>127</v>
      </c>
      <c r="P21" s="2" t="s">
        <v>125</v>
      </c>
      <c r="Q21" s="15">
        <v>43680</v>
      </c>
      <c r="R21" s="15">
        <v>43649</v>
      </c>
    </row>
    <row r="22" spans="1:18" ht="15.75" x14ac:dyDescent="0.25">
      <c r="A22" s="16">
        <v>2019</v>
      </c>
      <c r="B22" s="15">
        <v>43617</v>
      </c>
      <c r="C22" s="15">
        <v>43646</v>
      </c>
      <c r="D22" s="2">
        <v>2000</v>
      </c>
      <c r="E22" s="3">
        <v>2600</v>
      </c>
      <c r="F22" s="3">
        <v>2600</v>
      </c>
      <c r="G22" s="7" t="s">
        <v>67</v>
      </c>
      <c r="H22" s="10">
        <v>89636</v>
      </c>
      <c r="I22" s="10">
        <v>115626</v>
      </c>
      <c r="J22" s="10">
        <f>8654+K22</f>
        <v>28141</v>
      </c>
      <c r="K22" s="10">
        <v>19487</v>
      </c>
      <c r="L22" s="10">
        <f>3175+M22</f>
        <v>13434</v>
      </c>
      <c r="M22" s="10">
        <v>10259</v>
      </c>
      <c r="N22" s="12" t="s">
        <v>126</v>
      </c>
      <c r="O22" s="14" t="s">
        <v>127</v>
      </c>
      <c r="P22" s="2" t="s">
        <v>125</v>
      </c>
      <c r="Q22" s="15">
        <v>43680</v>
      </c>
      <c r="R22" s="15">
        <v>43649</v>
      </c>
    </row>
    <row r="23" spans="1:18" ht="15.75" x14ac:dyDescent="0.25">
      <c r="A23" s="16">
        <v>2019</v>
      </c>
      <c r="B23" s="15">
        <v>43617</v>
      </c>
      <c r="C23" s="15">
        <v>43646</v>
      </c>
      <c r="D23" s="2">
        <v>2000</v>
      </c>
      <c r="E23" s="3">
        <v>2700</v>
      </c>
      <c r="F23" s="3">
        <v>2700</v>
      </c>
      <c r="G23" s="5" t="s">
        <v>68</v>
      </c>
      <c r="H23" s="10">
        <v>949</v>
      </c>
      <c r="I23" s="10">
        <v>970</v>
      </c>
      <c r="J23" s="10">
        <f>42+K23</f>
        <v>139</v>
      </c>
      <c r="K23" s="10">
        <v>97</v>
      </c>
      <c r="L23" s="10">
        <f>58+M23</f>
        <v>59</v>
      </c>
      <c r="M23" s="10">
        <v>1</v>
      </c>
      <c r="N23" s="12" t="s">
        <v>126</v>
      </c>
      <c r="O23" s="14" t="s">
        <v>127</v>
      </c>
      <c r="P23" s="2" t="s">
        <v>125</v>
      </c>
      <c r="Q23" s="15">
        <v>43680</v>
      </c>
      <c r="R23" s="15">
        <v>43649</v>
      </c>
    </row>
    <row r="24" spans="1:18" ht="15.75" x14ac:dyDescent="0.25">
      <c r="A24" s="16">
        <v>2019</v>
      </c>
      <c r="B24" s="15">
        <v>43617</v>
      </c>
      <c r="C24" s="15">
        <v>43646</v>
      </c>
      <c r="D24" s="2">
        <v>2000</v>
      </c>
      <c r="E24" s="3">
        <v>2800</v>
      </c>
      <c r="F24" s="3">
        <v>2800</v>
      </c>
      <c r="G24" s="5" t="s">
        <v>69</v>
      </c>
      <c r="H24" s="10">
        <v>0</v>
      </c>
      <c r="I24" s="10">
        <v>10</v>
      </c>
      <c r="J24" s="10">
        <v>0</v>
      </c>
      <c r="K24" s="10">
        <v>0</v>
      </c>
      <c r="L24" s="10">
        <v>0</v>
      </c>
      <c r="M24" s="10">
        <v>0</v>
      </c>
      <c r="N24" s="12" t="s">
        <v>126</v>
      </c>
      <c r="O24" s="14" t="s">
        <v>127</v>
      </c>
      <c r="P24" s="2" t="s">
        <v>125</v>
      </c>
      <c r="Q24" s="15">
        <v>43680</v>
      </c>
      <c r="R24" s="15">
        <v>43649</v>
      </c>
    </row>
    <row r="25" spans="1:18" ht="15.75" x14ac:dyDescent="0.25">
      <c r="A25" s="16">
        <v>2019</v>
      </c>
      <c r="B25" s="15">
        <v>43617</v>
      </c>
      <c r="C25" s="15">
        <v>43646</v>
      </c>
      <c r="D25" s="2">
        <v>2000</v>
      </c>
      <c r="E25" s="3">
        <v>2900</v>
      </c>
      <c r="F25" s="3">
        <v>2900</v>
      </c>
      <c r="G25" s="5" t="s">
        <v>70</v>
      </c>
      <c r="H25" s="10">
        <v>1963</v>
      </c>
      <c r="I25" s="10">
        <v>2220</v>
      </c>
      <c r="J25" s="10">
        <f>174+K25</f>
        <v>254</v>
      </c>
      <c r="K25" s="10">
        <v>80</v>
      </c>
      <c r="L25" s="10">
        <f>31+M25</f>
        <v>46</v>
      </c>
      <c r="M25" s="10">
        <v>15</v>
      </c>
      <c r="N25" s="12" t="s">
        <v>126</v>
      </c>
      <c r="O25" s="14" t="s">
        <v>127</v>
      </c>
      <c r="P25" s="2" t="s">
        <v>125</v>
      </c>
      <c r="Q25" s="15">
        <v>43680</v>
      </c>
      <c r="R25" s="15">
        <v>43649</v>
      </c>
    </row>
    <row r="26" spans="1:18" ht="15.75" x14ac:dyDescent="0.25">
      <c r="A26" s="16">
        <v>2019</v>
      </c>
      <c r="B26" s="15">
        <v>43617</v>
      </c>
      <c r="C26" s="15">
        <v>43646</v>
      </c>
      <c r="D26">
        <v>3000</v>
      </c>
      <c r="E26" s="3">
        <v>3000</v>
      </c>
      <c r="F26" s="3">
        <v>3000</v>
      </c>
      <c r="G26" s="4" t="s">
        <v>71</v>
      </c>
      <c r="H26" s="17">
        <f>SUM(H27:H35)</f>
        <v>554633</v>
      </c>
      <c r="I26" s="17">
        <f>SUM(I27:I35)</f>
        <v>598598</v>
      </c>
      <c r="J26" s="17">
        <f t="shared" ref="J26" si="2">SUM(J27:J35)</f>
        <v>64418</v>
      </c>
      <c r="K26" s="17">
        <f t="shared" ref="K26" si="3">SUM(K27:K35)</f>
        <v>52265</v>
      </c>
      <c r="L26" s="17">
        <f t="shared" ref="L26:M26" si="4">SUM(L27:L35)</f>
        <v>37486</v>
      </c>
      <c r="M26" s="17">
        <f t="shared" si="4"/>
        <v>22065</v>
      </c>
      <c r="N26" s="12" t="s">
        <v>126</v>
      </c>
      <c r="O26" s="14" t="s">
        <v>127</v>
      </c>
      <c r="P26" s="2" t="s">
        <v>125</v>
      </c>
      <c r="Q26" s="15">
        <v>43680</v>
      </c>
      <c r="R26" s="15">
        <v>43649</v>
      </c>
    </row>
    <row r="27" spans="1:18" ht="15.75" x14ac:dyDescent="0.25">
      <c r="A27" s="16">
        <v>2019</v>
      </c>
      <c r="B27" s="15">
        <v>43617</v>
      </c>
      <c r="C27" s="15">
        <v>43646</v>
      </c>
      <c r="D27" s="2">
        <v>3000</v>
      </c>
      <c r="E27" s="3">
        <v>3100</v>
      </c>
      <c r="F27" s="3">
        <v>3100</v>
      </c>
      <c r="G27" s="5" t="s">
        <v>72</v>
      </c>
      <c r="H27" s="10">
        <v>107736</v>
      </c>
      <c r="I27" s="18">
        <v>120121</v>
      </c>
      <c r="J27" s="10">
        <f>71+K27</f>
        <v>15746</v>
      </c>
      <c r="K27" s="10">
        <v>15675</v>
      </c>
      <c r="L27" s="10">
        <f>682+M27</f>
        <v>14666</v>
      </c>
      <c r="M27" s="10">
        <v>13984</v>
      </c>
      <c r="N27" s="12" t="s">
        <v>126</v>
      </c>
      <c r="O27" s="14" t="s">
        <v>127</v>
      </c>
      <c r="P27" s="2" t="s">
        <v>125</v>
      </c>
      <c r="Q27" s="15">
        <v>43680</v>
      </c>
      <c r="R27" s="15">
        <v>43649</v>
      </c>
    </row>
    <row r="28" spans="1:18" ht="15.75" x14ac:dyDescent="0.25">
      <c r="A28" s="16">
        <v>2019</v>
      </c>
      <c r="B28" s="15">
        <v>43617</v>
      </c>
      <c r="C28" s="15">
        <v>43646</v>
      </c>
      <c r="D28" s="2">
        <v>3000</v>
      </c>
      <c r="E28" s="3">
        <v>3200</v>
      </c>
      <c r="F28" s="3">
        <v>3200</v>
      </c>
      <c r="G28" s="5" t="s">
        <v>73</v>
      </c>
      <c r="H28" s="10">
        <v>78860</v>
      </c>
      <c r="I28" s="10">
        <v>86948</v>
      </c>
      <c r="J28" s="10">
        <f>357+K28</f>
        <v>17654</v>
      </c>
      <c r="K28" s="10">
        <v>17297</v>
      </c>
      <c r="L28" s="10">
        <f>10812+M28</f>
        <v>11605</v>
      </c>
      <c r="M28" s="10">
        <v>793</v>
      </c>
      <c r="N28" s="12" t="s">
        <v>126</v>
      </c>
      <c r="O28" s="14" t="s">
        <v>127</v>
      </c>
      <c r="P28" s="2" t="s">
        <v>125</v>
      </c>
      <c r="Q28" s="15">
        <v>43680</v>
      </c>
      <c r="R28" s="15">
        <v>43649</v>
      </c>
    </row>
    <row r="29" spans="1:18" ht="15.75" x14ac:dyDescent="0.25">
      <c r="A29" s="16">
        <v>2019</v>
      </c>
      <c r="B29" s="15">
        <v>43617</v>
      </c>
      <c r="C29" s="15">
        <v>43646</v>
      </c>
      <c r="D29" s="2">
        <v>3000</v>
      </c>
      <c r="E29" s="3">
        <v>3300</v>
      </c>
      <c r="F29" s="3">
        <v>3300</v>
      </c>
      <c r="G29" s="5" t="s">
        <v>74</v>
      </c>
      <c r="H29" s="10">
        <v>23334</v>
      </c>
      <c r="I29" s="10">
        <v>28457</v>
      </c>
      <c r="J29" s="10">
        <f>312+K29</f>
        <v>4678</v>
      </c>
      <c r="K29" s="10">
        <v>4366</v>
      </c>
      <c r="L29" s="10">
        <f>1252+M29</f>
        <v>2036</v>
      </c>
      <c r="M29" s="10">
        <v>784</v>
      </c>
      <c r="N29" s="12" t="s">
        <v>126</v>
      </c>
      <c r="O29" s="14" t="s">
        <v>127</v>
      </c>
      <c r="P29" s="2" t="s">
        <v>125</v>
      </c>
      <c r="Q29" s="15">
        <v>43680</v>
      </c>
      <c r="R29" s="15">
        <v>43649</v>
      </c>
    </row>
    <row r="30" spans="1:18" ht="15.75" x14ac:dyDescent="0.25">
      <c r="A30" s="16">
        <v>2019</v>
      </c>
      <c r="B30" s="15">
        <v>43617</v>
      </c>
      <c r="C30" s="15">
        <v>43646</v>
      </c>
      <c r="D30" s="2">
        <v>3000</v>
      </c>
      <c r="E30" s="3">
        <v>3400</v>
      </c>
      <c r="F30" s="3">
        <v>3400</v>
      </c>
      <c r="G30" s="5" t="s">
        <v>75</v>
      </c>
      <c r="H30" s="10">
        <v>47077</v>
      </c>
      <c r="I30" s="10">
        <v>46946</v>
      </c>
      <c r="J30" s="10">
        <f>41+K30</f>
        <v>4030</v>
      </c>
      <c r="K30" s="10">
        <v>3989</v>
      </c>
      <c r="L30" s="10">
        <f>37+M30</f>
        <v>3921</v>
      </c>
      <c r="M30" s="10">
        <v>3884</v>
      </c>
      <c r="N30" s="12" t="s">
        <v>126</v>
      </c>
      <c r="O30" s="14" t="s">
        <v>127</v>
      </c>
      <c r="P30" s="2" t="s">
        <v>125</v>
      </c>
      <c r="Q30" s="15">
        <v>43680</v>
      </c>
      <c r="R30" s="15">
        <v>43649</v>
      </c>
    </row>
    <row r="31" spans="1:18" ht="15.75" x14ac:dyDescent="0.25">
      <c r="A31" s="16">
        <v>2019</v>
      </c>
      <c r="B31" s="15">
        <v>43617</v>
      </c>
      <c r="C31" s="15">
        <v>43646</v>
      </c>
      <c r="D31" s="2">
        <v>3000</v>
      </c>
      <c r="E31" s="3">
        <v>3500</v>
      </c>
      <c r="F31" s="3">
        <v>3500</v>
      </c>
      <c r="G31" s="8" t="s">
        <v>124</v>
      </c>
      <c r="H31" s="10">
        <v>57708</v>
      </c>
      <c r="I31" s="10">
        <v>68324</v>
      </c>
      <c r="J31" s="10">
        <f>293+K31</f>
        <v>1758</v>
      </c>
      <c r="K31" s="10">
        <v>1465</v>
      </c>
      <c r="L31" s="10">
        <f>673+M31</f>
        <v>1120</v>
      </c>
      <c r="M31" s="10">
        <v>447</v>
      </c>
      <c r="N31" s="12" t="s">
        <v>126</v>
      </c>
      <c r="O31" s="14" t="s">
        <v>127</v>
      </c>
      <c r="P31" s="2" t="s">
        <v>125</v>
      </c>
      <c r="Q31" s="15">
        <v>43680</v>
      </c>
      <c r="R31" s="15">
        <v>43649</v>
      </c>
    </row>
    <row r="32" spans="1:18" ht="15.75" x14ac:dyDescent="0.25">
      <c r="A32" s="16">
        <v>2019</v>
      </c>
      <c r="B32" s="15">
        <v>43617</v>
      </c>
      <c r="C32" s="15">
        <v>43646</v>
      </c>
      <c r="D32" s="2">
        <v>3000</v>
      </c>
      <c r="E32" s="3">
        <v>3600</v>
      </c>
      <c r="F32" s="3">
        <v>3600</v>
      </c>
      <c r="G32" s="5" t="s">
        <v>76</v>
      </c>
      <c r="H32" s="10">
        <v>51354</v>
      </c>
      <c r="I32" s="10">
        <v>52536</v>
      </c>
      <c r="J32" s="10">
        <f>10862+K32</f>
        <v>11390</v>
      </c>
      <c r="K32" s="10">
        <v>528</v>
      </c>
      <c r="L32" s="10">
        <f>78+M32</f>
        <v>116</v>
      </c>
      <c r="M32" s="10">
        <v>38</v>
      </c>
      <c r="N32" s="12" t="s">
        <v>126</v>
      </c>
      <c r="O32" s="14" t="s">
        <v>127</v>
      </c>
      <c r="P32" s="2" t="s">
        <v>125</v>
      </c>
      <c r="Q32" s="15">
        <v>43680</v>
      </c>
      <c r="R32" s="15">
        <v>43649</v>
      </c>
    </row>
    <row r="33" spans="1:18" ht="15.75" x14ac:dyDescent="0.25">
      <c r="A33" s="16">
        <v>2019</v>
      </c>
      <c r="B33" s="15">
        <v>43617</v>
      </c>
      <c r="C33" s="15">
        <v>43646</v>
      </c>
      <c r="D33" s="2">
        <v>3000</v>
      </c>
      <c r="E33" s="3">
        <v>3700</v>
      </c>
      <c r="F33" s="3">
        <v>3700</v>
      </c>
      <c r="G33" s="5" t="s">
        <v>77</v>
      </c>
      <c r="H33" s="10">
        <v>23372</v>
      </c>
      <c r="I33" s="10">
        <v>26243</v>
      </c>
      <c r="J33" s="10">
        <f>86+K33</f>
        <v>5119</v>
      </c>
      <c r="K33" s="10">
        <v>5033</v>
      </c>
      <c r="L33" s="10">
        <f>413+M33</f>
        <v>1813</v>
      </c>
      <c r="M33" s="10">
        <v>1400</v>
      </c>
      <c r="N33" s="12" t="s">
        <v>126</v>
      </c>
      <c r="O33" s="14" t="s">
        <v>127</v>
      </c>
      <c r="P33" s="2" t="s">
        <v>125</v>
      </c>
      <c r="Q33" s="15">
        <v>43680</v>
      </c>
      <c r="R33" s="15">
        <v>43649</v>
      </c>
    </row>
    <row r="34" spans="1:18" ht="15.75" x14ac:dyDescent="0.25">
      <c r="A34" s="16">
        <v>2019</v>
      </c>
      <c r="B34" s="15">
        <v>43617</v>
      </c>
      <c r="C34" s="15">
        <v>43646</v>
      </c>
      <c r="D34" s="2">
        <v>3000</v>
      </c>
      <c r="E34" s="3">
        <v>3800</v>
      </c>
      <c r="F34" s="3">
        <v>3800</v>
      </c>
      <c r="G34" s="5" t="s">
        <v>78</v>
      </c>
      <c r="H34" s="10">
        <v>14564</v>
      </c>
      <c r="I34" s="10">
        <v>15357</v>
      </c>
      <c r="J34" s="10">
        <f>127+K34</f>
        <v>2305</v>
      </c>
      <c r="K34" s="10">
        <v>2178</v>
      </c>
      <c r="L34" s="10">
        <f>423+M34</f>
        <v>675</v>
      </c>
      <c r="M34" s="10">
        <v>252</v>
      </c>
      <c r="N34" s="12" t="s">
        <v>126</v>
      </c>
      <c r="O34" s="14" t="s">
        <v>127</v>
      </c>
      <c r="P34" s="2" t="s">
        <v>125</v>
      </c>
      <c r="Q34" s="15">
        <v>43680</v>
      </c>
      <c r="R34" s="15">
        <v>43649</v>
      </c>
    </row>
    <row r="35" spans="1:18" ht="15.75" x14ac:dyDescent="0.25">
      <c r="A35" s="16">
        <v>2019</v>
      </c>
      <c r="B35" s="15">
        <v>43617</v>
      </c>
      <c r="C35" s="15">
        <v>43646</v>
      </c>
      <c r="D35" s="2">
        <v>3000</v>
      </c>
      <c r="E35" s="3">
        <v>3900</v>
      </c>
      <c r="F35" s="3">
        <v>3900</v>
      </c>
      <c r="G35" s="5" t="s">
        <v>79</v>
      </c>
      <c r="H35" s="10">
        <v>150628</v>
      </c>
      <c r="I35" s="10">
        <v>153666</v>
      </c>
      <c r="J35" s="10">
        <f>4+K35</f>
        <v>1738</v>
      </c>
      <c r="K35" s="10">
        <v>1734</v>
      </c>
      <c r="L35" s="10">
        <f>1051+M35</f>
        <v>1534</v>
      </c>
      <c r="M35" s="18">
        <v>483</v>
      </c>
      <c r="N35" s="12" t="s">
        <v>126</v>
      </c>
      <c r="O35" s="14" t="s">
        <v>127</v>
      </c>
      <c r="P35" s="2" t="s">
        <v>125</v>
      </c>
      <c r="Q35" s="15">
        <v>43680</v>
      </c>
      <c r="R35" s="15">
        <v>43649</v>
      </c>
    </row>
    <row r="36" spans="1:18" ht="15.75" x14ac:dyDescent="0.25">
      <c r="A36" s="16">
        <v>2019</v>
      </c>
      <c r="B36" s="15">
        <v>43617</v>
      </c>
      <c r="C36" s="15">
        <v>43646</v>
      </c>
      <c r="D36">
        <v>4000</v>
      </c>
      <c r="E36" s="2">
        <v>4000</v>
      </c>
      <c r="F36" s="2">
        <v>4000</v>
      </c>
      <c r="G36" s="4" t="s">
        <v>80</v>
      </c>
      <c r="H36" s="17">
        <f>SUM(H37:H45)</f>
        <v>27334550</v>
      </c>
      <c r="I36" s="17">
        <f t="shared" ref="I36" si="5">SUM(I37:I45)</f>
        <v>26945324</v>
      </c>
      <c r="J36" s="17">
        <f t="shared" ref="J36" si="6">SUM(J37:J45)</f>
        <v>6413397</v>
      </c>
      <c r="K36" s="17">
        <f t="shared" ref="K36" si="7">SUM(K37:K45)</f>
        <v>6413397</v>
      </c>
      <c r="L36" s="17">
        <f t="shared" ref="L36:M36" si="8">SUM(L37:L45)</f>
        <v>6402084</v>
      </c>
      <c r="M36" s="17">
        <f t="shared" si="8"/>
        <v>6393484</v>
      </c>
      <c r="N36" s="12" t="s">
        <v>126</v>
      </c>
      <c r="O36" s="14" t="s">
        <v>127</v>
      </c>
      <c r="P36" s="2" t="s">
        <v>125</v>
      </c>
      <c r="Q36" s="15">
        <v>43680</v>
      </c>
      <c r="R36" s="15">
        <v>43649</v>
      </c>
    </row>
    <row r="37" spans="1:18" ht="15.75" x14ac:dyDescent="0.25">
      <c r="A37" s="16">
        <v>2019</v>
      </c>
      <c r="B37" s="15">
        <v>43617</v>
      </c>
      <c r="C37" s="15">
        <v>43646</v>
      </c>
      <c r="D37" s="2">
        <v>4000</v>
      </c>
      <c r="E37" s="3">
        <v>4100</v>
      </c>
      <c r="F37" s="3">
        <v>4100</v>
      </c>
      <c r="G37" s="5" t="s">
        <v>81</v>
      </c>
      <c r="H37" s="10">
        <v>26711696</v>
      </c>
      <c r="I37" s="10">
        <v>26279726</v>
      </c>
      <c r="J37" s="10">
        <v>6260876</v>
      </c>
      <c r="K37" s="10">
        <v>6260876</v>
      </c>
      <c r="L37" s="10">
        <f>4312+M37</f>
        <v>6249936</v>
      </c>
      <c r="M37" s="10">
        <v>6245624</v>
      </c>
      <c r="N37" s="12" t="s">
        <v>126</v>
      </c>
      <c r="O37" s="14" t="s">
        <v>127</v>
      </c>
      <c r="P37" s="2" t="s">
        <v>125</v>
      </c>
      <c r="Q37" s="15">
        <v>43680</v>
      </c>
      <c r="R37" s="15">
        <v>43649</v>
      </c>
    </row>
    <row r="38" spans="1:18" ht="15.75" x14ac:dyDescent="0.25">
      <c r="A38" s="16">
        <v>2019</v>
      </c>
      <c r="B38" s="15">
        <v>43617</v>
      </c>
      <c r="C38" s="15">
        <v>43646</v>
      </c>
      <c r="D38" s="2">
        <v>4000</v>
      </c>
      <c r="E38" s="3">
        <v>4200</v>
      </c>
      <c r="F38" s="3">
        <v>4200</v>
      </c>
      <c r="G38" s="5" t="s">
        <v>82</v>
      </c>
      <c r="H38" s="10">
        <v>0</v>
      </c>
      <c r="I38" s="10">
        <v>11930</v>
      </c>
      <c r="J38" s="10">
        <v>5057</v>
      </c>
      <c r="K38" s="10">
        <v>5057</v>
      </c>
      <c r="L38" s="10">
        <v>5057</v>
      </c>
      <c r="M38" s="10">
        <v>5057</v>
      </c>
      <c r="N38" s="12" t="s">
        <v>126</v>
      </c>
      <c r="O38" s="14" t="s">
        <v>127</v>
      </c>
      <c r="P38" s="2" t="s">
        <v>125</v>
      </c>
      <c r="Q38" s="15">
        <v>43680</v>
      </c>
      <c r="R38" s="15">
        <v>43649</v>
      </c>
    </row>
    <row r="39" spans="1:18" ht="15.75" x14ac:dyDescent="0.25">
      <c r="A39" s="16">
        <v>2019</v>
      </c>
      <c r="B39" s="15">
        <v>43617</v>
      </c>
      <c r="C39" s="15">
        <v>43646</v>
      </c>
      <c r="D39" s="2">
        <v>4000</v>
      </c>
      <c r="E39" s="3">
        <v>4300</v>
      </c>
      <c r="F39" s="3">
        <v>4300</v>
      </c>
      <c r="G39" s="5" t="s">
        <v>83</v>
      </c>
      <c r="H39" s="10">
        <v>431787</v>
      </c>
      <c r="I39" s="10">
        <v>431787</v>
      </c>
      <c r="J39" s="10">
        <v>101088</v>
      </c>
      <c r="K39" s="10">
        <v>101088</v>
      </c>
      <c r="L39" s="10">
        <f>1534+M39</f>
        <v>100715</v>
      </c>
      <c r="M39" s="10">
        <v>99181</v>
      </c>
      <c r="N39" s="12" t="s">
        <v>126</v>
      </c>
      <c r="O39" s="14" t="s">
        <v>127</v>
      </c>
      <c r="P39" s="2" t="s">
        <v>125</v>
      </c>
      <c r="Q39" s="15">
        <v>43680</v>
      </c>
      <c r="R39" s="15">
        <v>43649</v>
      </c>
    </row>
    <row r="40" spans="1:18" ht="15.75" x14ac:dyDescent="0.25">
      <c r="A40" s="16">
        <v>2019</v>
      </c>
      <c r="B40" s="15">
        <v>43617</v>
      </c>
      <c r="C40" s="15">
        <v>43646</v>
      </c>
      <c r="D40" s="2">
        <v>4000</v>
      </c>
      <c r="E40" s="3">
        <v>4400</v>
      </c>
      <c r="F40" s="3">
        <v>4400</v>
      </c>
      <c r="G40" s="5" t="s">
        <v>84</v>
      </c>
      <c r="H40" s="10">
        <v>191067</v>
      </c>
      <c r="I40" s="10">
        <v>192617</v>
      </c>
      <c r="J40" s="10">
        <v>17112</v>
      </c>
      <c r="K40" s="10">
        <v>17112</v>
      </c>
      <c r="L40" s="10">
        <f>2754+M40</f>
        <v>17112</v>
      </c>
      <c r="M40" s="10">
        <v>14358</v>
      </c>
      <c r="N40" s="12" t="s">
        <v>126</v>
      </c>
      <c r="O40" s="14" t="s">
        <v>127</v>
      </c>
      <c r="P40" s="2" t="s">
        <v>125</v>
      </c>
      <c r="Q40" s="15">
        <v>43680</v>
      </c>
      <c r="R40" s="15">
        <v>43649</v>
      </c>
    </row>
    <row r="41" spans="1:18" ht="15.75" x14ac:dyDescent="0.25">
      <c r="A41" s="16">
        <v>2019</v>
      </c>
      <c r="B41" s="15">
        <v>43617</v>
      </c>
      <c r="C41" s="15">
        <v>43646</v>
      </c>
      <c r="D41" s="2">
        <v>4000</v>
      </c>
      <c r="E41" s="3">
        <v>4500</v>
      </c>
      <c r="F41" s="3">
        <v>4500</v>
      </c>
      <c r="G41" s="5" t="s">
        <v>85</v>
      </c>
      <c r="H41" s="10">
        <v>0</v>
      </c>
      <c r="I41" s="10">
        <v>0</v>
      </c>
      <c r="J41" s="10">
        <v>0</v>
      </c>
      <c r="K41" s="10">
        <v>0</v>
      </c>
      <c r="L41" s="10">
        <v>0</v>
      </c>
      <c r="M41" s="10">
        <v>0</v>
      </c>
      <c r="N41" s="12" t="s">
        <v>126</v>
      </c>
      <c r="O41" s="14" t="s">
        <v>127</v>
      </c>
      <c r="P41" s="2" t="s">
        <v>125</v>
      </c>
      <c r="Q41" s="15">
        <v>43680</v>
      </c>
      <c r="R41" s="15">
        <v>43649</v>
      </c>
    </row>
    <row r="42" spans="1:18" ht="16.5" customHeight="1" x14ac:dyDescent="0.25">
      <c r="A42" s="16">
        <v>2019</v>
      </c>
      <c r="B42" s="15">
        <v>43617</v>
      </c>
      <c r="C42" s="15">
        <v>43646</v>
      </c>
      <c r="D42" s="2">
        <v>4000</v>
      </c>
      <c r="E42" s="3">
        <v>4600</v>
      </c>
      <c r="F42" s="3">
        <v>4600</v>
      </c>
      <c r="G42" s="5" t="s">
        <v>86</v>
      </c>
      <c r="H42" s="10">
        <v>0</v>
      </c>
      <c r="I42" s="10">
        <v>29264</v>
      </c>
      <c r="J42" s="10">
        <v>29264</v>
      </c>
      <c r="K42" s="10">
        <v>29264</v>
      </c>
      <c r="L42" s="10">
        <v>29264</v>
      </c>
      <c r="M42" s="10">
        <v>29264</v>
      </c>
      <c r="N42" s="12" t="s">
        <v>126</v>
      </c>
      <c r="O42" s="14" t="s">
        <v>127</v>
      </c>
      <c r="P42" s="2" t="s">
        <v>125</v>
      </c>
      <c r="Q42" s="15">
        <v>43680</v>
      </c>
      <c r="R42" s="15">
        <v>43649</v>
      </c>
    </row>
    <row r="43" spans="1:18" ht="15.75" x14ac:dyDescent="0.25">
      <c r="A43" s="16">
        <v>2019</v>
      </c>
      <c r="B43" s="15">
        <v>43617</v>
      </c>
      <c r="C43" s="15">
        <v>43646</v>
      </c>
      <c r="D43" s="2">
        <v>4000</v>
      </c>
      <c r="E43" s="3">
        <v>4700</v>
      </c>
      <c r="F43" s="3">
        <v>4700</v>
      </c>
      <c r="G43" s="5" t="s">
        <v>87</v>
      </c>
      <c r="H43" s="10">
        <v>0</v>
      </c>
      <c r="I43" s="10">
        <v>0</v>
      </c>
      <c r="J43" s="10">
        <v>0</v>
      </c>
      <c r="K43" s="10">
        <v>0</v>
      </c>
      <c r="L43" s="10">
        <v>0</v>
      </c>
      <c r="M43" s="10">
        <v>0</v>
      </c>
      <c r="N43" s="12" t="s">
        <v>126</v>
      </c>
      <c r="O43" s="14" t="s">
        <v>127</v>
      </c>
      <c r="P43" s="2" t="s">
        <v>125</v>
      </c>
      <c r="Q43" s="15">
        <v>43680</v>
      </c>
      <c r="R43" s="15">
        <v>43649</v>
      </c>
    </row>
    <row r="44" spans="1:18" ht="15.75" x14ac:dyDescent="0.25">
      <c r="A44" s="16">
        <v>2019</v>
      </c>
      <c r="B44" s="15">
        <v>43617</v>
      </c>
      <c r="C44" s="15">
        <v>43646</v>
      </c>
      <c r="D44" s="2">
        <v>4000</v>
      </c>
      <c r="E44" s="3">
        <v>4800</v>
      </c>
      <c r="F44" s="3">
        <v>4800</v>
      </c>
      <c r="G44" s="7" t="s">
        <v>88</v>
      </c>
      <c r="H44" s="10">
        <v>0</v>
      </c>
      <c r="I44" s="10">
        <v>0</v>
      </c>
      <c r="J44" s="10">
        <v>0</v>
      </c>
      <c r="K44" s="10">
        <v>0</v>
      </c>
      <c r="L44" s="10">
        <v>0</v>
      </c>
      <c r="M44" s="10">
        <v>0</v>
      </c>
      <c r="N44" s="12" t="s">
        <v>126</v>
      </c>
      <c r="O44" s="14" t="s">
        <v>127</v>
      </c>
      <c r="P44" s="2" t="s">
        <v>125</v>
      </c>
      <c r="Q44" s="15">
        <v>43680</v>
      </c>
      <c r="R44" s="15">
        <v>43649</v>
      </c>
    </row>
    <row r="45" spans="1:18" ht="15.75" x14ac:dyDescent="0.25">
      <c r="A45" s="16">
        <v>2019</v>
      </c>
      <c r="B45" s="15">
        <v>43617</v>
      </c>
      <c r="C45" s="15">
        <v>43646</v>
      </c>
      <c r="D45" s="2">
        <v>4000</v>
      </c>
      <c r="E45" s="3">
        <v>4900</v>
      </c>
      <c r="F45" s="3">
        <v>4900</v>
      </c>
      <c r="G45" s="5" t="s">
        <v>89</v>
      </c>
      <c r="H45" s="10">
        <v>0</v>
      </c>
      <c r="I45" s="10">
        <v>0</v>
      </c>
      <c r="J45" s="10">
        <v>0</v>
      </c>
      <c r="K45" s="10">
        <v>0</v>
      </c>
      <c r="L45" s="10">
        <v>0</v>
      </c>
      <c r="M45" s="10">
        <v>0</v>
      </c>
      <c r="N45" s="12" t="s">
        <v>126</v>
      </c>
      <c r="O45" s="14" t="s">
        <v>127</v>
      </c>
      <c r="P45" s="2" t="s">
        <v>125</v>
      </c>
      <c r="Q45" s="15">
        <v>43680</v>
      </c>
      <c r="R45" s="15">
        <v>43649</v>
      </c>
    </row>
    <row r="46" spans="1:18" ht="15.75" x14ac:dyDescent="0.25">
      <c r="A46" s="16">
        <v>2019</v>
      </c>
      <c r="B46" s="15">
        <v>43617</v>
      </c>
      <c r="C46" s="15">
        <v>43646</v>
      </c>
      <c r="D46">
        <v>5000</v>
      </c>
      <c r="E46" s="2">
        <v>5000</v>
      </c>
      <c r="F46" s="2">
        <v>5000</v>
      </c>
      <c r="G46" s="4" t="s">
        <v>90</v>
      </c>
      <c r="H46" s="17">
        <f>SUM(H47:H55)</f>
        <v>0</v>
      </c>
      <c r="I46" s="17">
        <f t="shared" ref="I46" si="9">SUM(I47:I55)</f>
        <v>2993</v>
      </c>
      <c r="J46" s="17">
        <f t="shared" ref="J46" si="10">SUM(J47:J55)</f>
        <v>2681</v>
      </c>
      <c r="K46" s="17">
        <f t="shared" ref="K46" si="11">SUM(K47:K55)</f>
        <v>2382</v>
      </c>
      <c r="L46" s="17">
        <f t="shared" ref="L46:M46" si="12">SUM(L47:L55)</f>
        <v>2382</v>
      </c>
      <c r="M46" s="17">
        <f t="shared" si="12"/>
        <v>2382</v>
      </c>
      <c r="N46" s="12" t="s">
        <v>126</v>
      </c>
      <c r="O46" s="14" t="s">
        <v>127</v>
      </c>
      <c r="P46" s="2" t="s">
        <v>125</v>
      </c>
      <c r="Q46" s="15">
        <v>43680</v>
      </c>
      <c r="R46" s="15">
        <v>43649</v>
      </c>
    </row>
    <row r="47" spans="1:18" ht="15.75" x14ac:dyDescent="0.25">
      <c r="A47" s="16">
        <v>2019</v>
      </c>
      <c r="B47" s="15">
        <v>43617</v>
      </c>
      <c r="C47" s="15">
        <v>43646</v>
      </c>
      <c r="D47" s="2">
        <v>5000</v>
      </c>
      <c r="E47" s="3">
        <v>5100</v>
      </c>
      <c r="F47" s="3">
        <v>5100</v>
      </c>
      <c r="G47" s="5" t="s">
        <v>91</v>
      </c>
      <c r="H47" s="10">
        <v>0</v>
      </c>
      <c r="I47" s="10">
        <v>2909</v>
      </c>
      <c r="J47" s="10">
        <f>299+K47</f>
        <v>2681</v>
      </c>
      <c r="K47" s="10">
        <v>2382</v>
      </c>
      <c r="L47" s="10">
        <v>2382</v>
      </c>
      <c r="M47" s="10">
        <v>2382</v>
      </c>
      <c r="N47" s="12" t="s">
        <v>126</v>
      </c>
      <c r="O47" s="14" t="s">
        <v>127</v>
      </c>
      <c r="P47" s="2" t="s">
        <v>125</v>
      </c>
      <c r="Q47" s="15">
        <v>43680</v>
      </c>
      <c r="R47" s="15">
        <v>43649</v>
      </c>
    </row>
    <row r="48" spans="1:18" ht="15.75" x14ac:dyDescent="0.25">
      <c r="A48" s="16">
        <v>2019</v>
      </c>
      <c r="B48" s="15">
        <v>43617</v>
      </c>
      <c r="C48" s="15">
        <v>43646</v>
      </c>
      <c r="D48" s="2">
        <v>5000</v>
      </c>
      <c r="E48" s="3">
        <v>5200</v>
      </c>
      <c r="F48" s="3">
        <v>5200</v>
      </c>
      <c r="G48" s="5" t="s">
        <v>92</v>
      </c>
      <c r="H48" s="10">
        <v>0</v>
      </c>
      <c r="I48" s="10">
        <v>14</v>
      </c>
      <c r="J48" s="10">
        <v>0</v>
      </c>
      <c r="K48" s="10">
        <v>0</v>
      </c>
      <c r="L48" s="10">
        <v>0</v>
      </c>
      <c r="M48" s="10">
        <v>0</v>
      </c>
      <c r="N48" s="12" t="s">
        <v>126</v>
      </c>
      <c r="O48" s="14" t="s">
        <v>127</v>
      </c>
      <c r="P48" s="2" t="s">
        <v>125</v>
      </c>
      <c r="Q48" s="15">
        <v>43680</v>
      </c>
      <c r="R48" s="15">
        <v>43649</v>
      </c>
    </row>
    <row r="49" spans="1:18" ht="15.75" x14ac:dyDescent="0.25">
      <c r="A49" s="16">
        <v>2019</v>
      </c>
      <c r="B49" s="15">
        <v>43617</v>
      </c>
      <c r="C49" s="15">
        <v>43646</v>
      </c>
      <c r="D49" s="2">
        <v>5000</v>
      </c>
      <c r="E49" s="3">
        <v>5300</v>
      </c>
      <c r="F49" s="3">
        <v>5300</v>
      </c>
      <c r="G49" s="5" t="s">
        <v>93</v>
      </c>
      <c r="H49" s="10">
        <v>0</v>
      </c>
      <c r="I49" s="10">
        <v>0</v>
      </c>
      <c r="J49" s="10">
        <v>0</v>
      </c>
      <c r="K49" s="10">
        <v>0</v>
      </c>
      <c r="L49" s="10">
        <v>0</v>
      </c>
      <c r="M49" s="10">
        <v>0</v>
      </c>
      <c r="N49" s="12" t="s">
        <v>126</v>
      </c>
      <c r="O49" s="14" t="s">
        <v>127</v>
      </c>
      <c r="P49" s="2" t="s">
        <v>125</v>
      </c>
      <c r="Q49" s="15">
        <v>43680</v>
      </c>
      <c r="R49" s="15">
        <v>43649</v>
      </c>
    </row>
    <row r="50" spans="1:18" ht="15.75" x14ac:dyDescent="0.25">
      <c r="A50" s="16">
        <v>2019</v>
      </c>
      <c r="B50" s="15">
        <v>43617</v>
      </c>
      <c r="C50" s="15">
        <v>43646</v>
      </c>
      <c r="D50" s="2">
        <v>5000</v>
      </c>
      <c r="E50" s="3">
        <v>5400</v>
      </c>
      <c r="F50" s="3">
        <v>5400</v>
      </c>
      <c r="G50" s="5" t="s">
        <v>94</v>
      </c>
      <c r="H50" s="10">
        <v>0</v>
      </c>
      <c r="I50" s="10">
        <v>0</v>
      </c>
      <c r="J50" s="10">
        <v>0</v>
      </c>
      <c r="K50" s="10">
        <v>0</v>
      </c>
      <c r="L50" s="10">
        <v>0</v>
      </c>
      <c r="M50" s="10">
        <v>0</v>
      </c>
      <c r="N50" s="12" t="s">
        <v>126</v>
      </c>
      <c r="O50" s="14" t="s">
        <v>127</v>
      </c>
      <c r="P50" s="2" t="s">
        <v>125</v>
      </c>
      <c r="Q50" s="15">
        <v>43680</v>
      </c>
      <c r="R50" s="15">
        <v>43649</v>
      </c>
    </row>
    <row r="51" spans="1:18" ht="15.75" x14ac:dyDescent="0.25">
      <c r="A51" s="16">
        <v>2019</v>
      </c>
      <c r="B51" s="15">
        <v>43617</v>
      </c>
      <c r="C51" s="15">
        <v>43646</v>
      </c>
      <c r="D51" s="2">
        <v>5000</v>
      </c>
      <c r="E51" s="3">
        <v>5500</v>
      </c>
      <c r="F51" s="3">
        <v>5500</v>
      </c>
      <c r="G51" s="5" t="s">
        <v>95</v>
      </c>
      <c r="H51" s="10">
        <v>0</v>
      </c>
      <c r="I51" s="10">
        <v>0</v>
      </c>
      <c r="J51" s="10">
        <v>0</v>
      </c>
      <c r="K51" s="10">
        <v>0</v>
      </c>
      <c r="L51" s="10">
        <v>0</v>
      </c>
      <c r="M51" s="10">
        <v>0</v>
      </c>
      <c r="N51" s="12" t="s">
        <v>126</v>
      </c>
      <c r="O51" s="14" t="s">
        <v>127</v>
      </c>
      <c r="P51" s="2" t="s">
        <v>125</v>
      </c>
      <c r="Q51" s="15">
        <v>43680</v>
      </c>
      <c r="R51" s="15">
        <v>43649</v>
      </c>
    </row>
    <row r="52" spans="1:18" ht="15.75" x14ac:dyDescent="0.25">
      <c r="A52" s="16">
        <v>2019</v>
      </c>
      <c r="B52" s="15">
        <v>43617</v>
      </c>
      <c r="C52" s="15">
        <v>43646</v>
      </c>
      <c r="D52" s="2">
        <v>5000</v>
      </c>
      <c r="E52" s="3">
        <v>5600</v>
      </c>
      <c r="F52" s="3">
        <v>5600</v>
      </c>
      <c r="G52" s="5" t="s">
        <v>96</v>
      </c>
      <c r="H52" s="10">
        <v>0</v>
      </c>
      <c r="I52" s="10">
        <v>0</v>
      </c>
      <c r="J52" s="10">
        <v>0</v>
      </c>
      <c r="K52" s="10">
        <v>0</v>
      </c>
      <c r="L52" s="10">
        <v>0</v>
      </c>
      <c r="M52" s="10">
        <v>0</v>
      </c>
      <c r="N52" s="12" t="s">
        <v>126</v>
      </c>
      <c r="O52" s="14" t="s">
        <v>127</v>
      </c>
      <c r="P52" s="2" t="s">
        <v>125</v>
      </c>
      <c r="Q52" s="15">
        <v>43680</v>
      </c>
      <c r="R52" s="15">
        <v>43649</v>
      </c>
    </row>
    <row r="53" spans="1:18" ht="15.75" x14ac:dyDescent="0.25">
      <c r="A53" s="16">
        <v>2019</v>
      </c>
      <c r="B53" s="15">
        <v>43617</v>
      </c>
      <c r="C53" s="15">
        <v>43646</v>
      </c>
      <c r="D53" s="2">
        <v>5000</v>
      </c>
      <c r="E53" s="3">
        <v>5700</v>
      </c>
      <c r="F53" s="3">
        <v>5700</v>
      </c>
      <c r="G53" s="5" t="s">
        <v>97</v>
      </c>
      <c r="H53" s="10">
        <v>0</v>
      </c>
      <c r="I53" s="10">
        <v>0</v>
      </c>
      <c r="J53" s="10">
        <v>0</v>
      </c>
      <c r="K53" s="10">
        <v>0</v>
      </c>
      <c r="L53" s="10">
        <v>0</v>
      </c>
      <c r="M53" s="10">
        <v>0</v>
      </c>
      <c r="N53" s="12" t="s">
        <v>126</v>
      </c>
      <c r="O53" s="14" t="s">
        <v>127</v>
      </c>
      <c r="P53" s="2" t="s">
        <v>125</v>
      </c>
      <c r="Q53" s="15">
        <v>43680</v>
      </c>
      <c r="R53" s="15">
        <v>43649</v>
      </c>
    </row>
    <row r="54" spans="1:18" ht="15.75" x14ac:dyDescent="0.25">
      <c r="A54" s="16">
        <v>2019</v>
      </c>
      <c r="B54" s="15">
        <v>43617</v>
      </c>
      <c r="C54" s="15">
        <v>43646</v>
      </c>
      <c r="D54" s="2">
        <v>5000</v>
      </c>
      <c r="E54" s="3">
        <v>5800</v>
      </c>
      <c r="F54" s="3">
        <v>5800</v>
      </c>
      <c r="G54" s="5" t="s">
        <v>98</v>
      </c>
      <c r="H54" s="10">
        <v>0</v>
      </c>
      <c r="I54" s="10">
        <v>0</v>
      </c>
      <c r="J54" s="10">
        <v>0</v>
      </c>
      <c r="K54" s="10">
        <v>0</v>
      </c>
      <c r="L54" s="10">
        <v>0</v>
      </c>
      <c r="M54" s="10">
        <v>0</v>
      </c>
      <c r="N54" s="12" t="s">
        <v>126</v>
      </c>
      <c r="O54" s="14" t="s">
        <v>127</v>
      </c>
      <c r="P54" s="2" t="s">
        <v>125</v>
      </c>
      <c r="Q54" s="15">
        <v>43680</v>
      </c>
      <c r="R54" s="15">
        <v>43649</v>
      </c>
    </row>
    <row r="55" spans="1:18" ht="15.75" x14ac:dyDescent="0.25">
      <c r="A55" s="16">
        <v>2019</v>
      </c>
      <c r="B55" s="15">
        <v>43617</v>
      </c>
      <c r="C55" s="15">
        <v>43646</v>
      </c>
      <c r="D55" s="2">
        <v>5000</v>
      </c>
      <c r="E55" s="3">
        <v>5900</v>
      </c>
      <c r="F55" s="3">
        <v>5900</v>
      </c>
      <c r="G55" s="5" t="s">
        <v>99</v>
      </c>
      <c r="H55" s="10">
        <v>0</v>
      </c>
      <c r="I55" s="10">
        <v>70</v>
      </c>
      <c r="J55" s="10">
        <v>0</v>
      </c>
      <c r="K55" s="10">
        <v>0</v>
      </c>
      <c r="L55" s="10">
        <v>0</v>
      </c>
      <c r="M55" s="10">
        <v>0</v>
      </c>
      <c r="N55" s="12" t="s">
        <v>126</v>
      </c>
      <c r="O55" s="14" t="s">
        <v>127</v>
      </c>
      <c r="P55" s="2" t="s">
        <v>125</v>
      </c>
      <c r="Q55" s="15">
        <v>43680</v>
      </c>
      <c r="R55" s="15">
        <v>43649</v>
      </c>
    </row>
    <row r="56" spans="1:18" ht="15.75" x14ac:dyDescent="0.25">
      <c r="A56" s="16">
        <v>2019</v>
      </c>
      <c r="B56" s="15">
        <v>43617</v>
      </c>
      <c r="C56" s="15">
        <v>43646</v>
      </c>
      <c r="D56">
        <v>6000</v>
      </c>
      <c r="E56" s="2">
        <v>6000</v>
      </c>
      <c r="F56" s="2">
        <v>6000</v>
      </c>
      <c r="G56" s="4" t="s">
        <v>100</v>
      </c>
      <c r="H56" s="17">
        <f>SUM(H57:H59)</f>
        <v>2296940</v>
      </c>
      <c r="I56" s="17">
        <f t="shared" ref="I56" si="13">SUM(I57:I59)</f>
        <v>2408863</v>
      </c>
      <c r="J56" s="17">
        <f t="shared" ref="J56" si="14">SUM(J57:J59)</f>
        <v>414300</v>
      </c>
      <c r="K56" s="17">
        <f t="shared" ref="K56" si="15">SUM(K57:K59)</f>
        <v>414300</v>
      </c>
      <c r="L56" s="17">
        <f t="shared" ref="L56:M56" si="16">SUM(L57:L59)</f>
        <v>402480</v>
      </c>
      <c r="M56" s="17">
        <f t="shared" si="16"/>
        <v>394453</v>
      </c>
      <c r="N56" s="12" t="s">
        <v>126</v>
      </c>
      <c r="O56" s="14" t="s">
        <v>127</v>
      </c>
      <c r="P56" s="2" t="s">
        <v>125</v>
      </c>
      <c r="Q56" s="15">
        <v>43680</v>
      </c>
      <c r="R56" s="15">
        <v>43649</v>
      </c>
    </row>
    <row r="57" spans="1:18" ht="15.75" x14ac:dyDescent="0.25">
      <c r="A57" s="16">
        <v>2019</v>
      </c>
      <c r="B57" s="15">
        <v>43617</v>
      </c>
      <c r="C57" s="15">
        <v>43646</v>
      </c>
      <c r="D57" s="2">
        <v>6000</v>
      </c>
      <c r="E57" s="3">
        <v>6100</v>
      </c>
      <c r="F57" s="3">
        <v>6100</v>
      </c>
      <c r="G57" s="5" t="s">
        <v>101</v>
      </c>
      <c r="H57" s="10">
        <v>29138</v>
      </c>
      <c r="I57" s="18">
        <v>216087</v>
      </c>
      <c r="J57" s="18">
        <v>54468</v>
      </c>
      <c r="K57" s="18">
        <v>54468</v>
      </c>
      <c r="L57" s="18">
        <f>84+M57</f>
        <v>53208</v>
      </c>
      <c r="M57" s="18">
        <v>53124</v>
      </c>
      <c r="N57" s="12" t="s">
        <v>126</v>
      </c>
      <c r="O57" s="14" t="s">
        <v>127</v>
      </c>
      <c r="P57" s="2" t="s">
        <v>125</v>
      </c>
      <c r="Q57" s="15">
        <v>43680</v>
      </c>
      <c r="R57" s="15">
        <v>43649</v>
      </c>
    </row>
    <row r="58" spans="1:18" ht="15.75" x14ac:dyDescent="0.25">
      <c r="A58" s="16">
        <v>2019</v>
      </c>
      <c r="B58" s="15">
        <v>43617</v>
      </c>
      <c r="C58" s="15">
        <v>43646</v>
      </c>
      <c r="D58" s="2">
        <v>6000</v>
      </c>
      <c r="E58" s="3">
        <v>6200</v>
      </c>
      <c r="F58" s="3">
        <v>6200</v>
      </c>
      <c r="G58" s="5" t="s">
        <v>102</v>
      </c>
      <c r="H58" s="10">
        <v>370829</v>
      </c>
      <c r="I58" s="10">
        <v>327022</v>
      </c>
      <c r="J58" s="10">
        <v>65932</v>
      </c>
      <c r="K58" s="10">
        <v>65932</v>
      </c>
      <c r="L58" s="10">
        <f>3500+M58</f>
        <v>64691</v>
      </c>
      <c r="M58" s="10">
        <v>61191</v>
      </c>
      <c r="N58" s="12" t="s">
        <v>126</v>
      </c>
      <c r="O58" s="14" t="s">
        <v>127</v>
      </c>
      <c r="P58" s="2" t="s">
        <v>125</v>
      </c>
      <c r="Q58" s="15">
        <v>43680</v>
      </c>
      <c r="R58" s="15">
        <v>43649</v>
      </c>
    </row>
    <row r="59" spans="1:18" ht="15.75" x14ac:dyDescent="0.25">
      <c r="A59" s="16">
        <v>2019</v>
      </c>
      <c r="B59" s="15">
        <v>43617</v>
      </c>
      <c r="C59" s="15">
        <v>43646</v>
      </c>
      <c r="D59" s="2">
        <v>6000</v>
      </c>
      <c r="E59" s="3">
        <v>6300</v>
      </c>
      <c r="F59" s="3">
        <v>6300</v>
      </c>
      <c r="G59" s="5" t="s">
        <v>103</v>
      </c>
      <c r="H59" s="10">
        <v>1896973</v>
      </c>
      <c r="I59" s="10">
        <v>1865754</v>
      </c>
      <c r="J59" s="10">
        <v>293900</v>
      </c>
      <c r="K59" s="10">
        <v>293900</v>
      </c>
      <c r="L59" s="10">
        <f>4443+M59</f>
        <v>284581</v>
      </c>
      <c r="M59" s="10">
        <v>280138</v>
      </c>
      <c r="N59" s="12" t="s">
        <v>126</v>
      </c>
      <c r="O59" s="14" t="s">
        <v>127</v>
      </c>
      <c r="P59" s="2" t="s">
        <v>125</v>
      </c>
      <c r="Q59" s="15">
        <v>43680</v>
      </c>
      <c r="R59" s="15">
        <v>43649</v>
      </c>
    </row>
    <row r="60" spans="1:18" ht="15.75" x14ac:dyDescent="0.25">
      <c r="A60" s="16">
        <v>2019</v>
      </c>
      <c r="B60" s="15">
        <v>43617</v>
      </c>
      <c r="C60" s="15">
        <v>43646</v>
      </c>
      <c r="D60">
        <v>7000</v>
      </c>
      <c r="E60" s="2">
        <v>7000</v>
      </c>
      <c r="F60" s="2">
        <v>7000</v>
      </c>
      <c r="G60" s="4" t="s">
        <v>104</v>
      </c>
      <c r="H60" s="17">
        <f>SUM(H61:H67)</f>
        <v>1000</v>
      </c>
      <c r="I60" s="17">
        <f t="shared" ref="I60:L60" si="17">SUM(I61:I67)</f>
        <v>1000</v>
      </c>
      <c r="J60" s="17">
        <f t="shared" si="17"/>
        <v>0</v>
      </c>
      <c r="K60" s="17">
        <f t="shared" ref="K60" si="18">SUM(K61:K67)</f>
        <v>0</v>
      </c>
      <c r="L60" s="17">
        <f t="shared" si="17"/>
        <v>0</v>
      </c>
      <c r="M60" s="17">
        <f t="shared" ref="M60" si="19">SUM(M61:M67)</f>
        <v>0</v>
      </c>
      <c r="N60" s="12" t="s">
        <v>126</v>
      </c>
      <c r="O60" s="14" t="s">
        <v>127</v>
      </c>
      <c r="P60" s="2" t="s">
        <v>125</v>
      </c>
      <c r="Q60" s="15">
        <v>43680</v>
      </c>
      <c r="R60" s="15">
        <v>43649</v>
      </c>
    </row>
    <row r="61" spans="1:18" ht="15.75" x14ac:dyDescent="0.25">
      <c r="A61" s="16">
        <v>2019</v>
      </c>
      <c r="B61" s="15">
        <v>43617</v>
      </c>
      <c r="C61" s="15">
        <v>43646</v>
      </c>
      <c r="D61" s="2">
        <v>7000</v>
      </c>
      <c r="E61" s="3">
        <v>7100</v>
      </c>
      <c r="F61" s="3">
        <v>7100</v>
      </c>
      <c r="G61" s="5" t="s">
        <v>105</v>
      </c>
      <c r="H61" s="10">
        <v>0</v>
      </c>
      <c r="I61" s="17">
        <v>0</v>
      </c>
      <c r="J61" s="17">
        <v>0</v>
      </c>
      <c r="K61" s="17">
        <v>0</v>
      </c>
      <c r="L61" s="17">
        <v>0</v>
      </c>
      <c r="M61" s="17">
        <v>0</v>
      </c>
      <c r="N61" s="12" t="s">
        <v>126</v>
      </c>
      <c r="O61" s="14" t="s">
        <v>127</v>
      </c>
      <c r="P61" s="2" t="s">
        <v>125</v>
      </c>
      <c r="Q61" s="15">
        <v>43680</v>
      </c>
      <c r="R61" s="15">
        <v>43649</v>
      </c>
    </row>
    <row r="62" spans="1:18" ht="15.75" x14ac:dyDescent="0.25">
      <c r="A62" s="16">
        <v>2019</v>
      </c>
      <c r="B62" s="15">
        <v>43617</v>
      </c>
      <c r="C62" s="15">
        <v>43646</v>
      </c>
      <c r="D62" s="2">
        <v>7000</v>
      </c>
      <c r="E62" s="3">
        <v>7200</v>
      </c>
      <c r="F62" s="3">
        <v>7200</v>
      </c>
      <c r="G62" s="5" t="s">
        <v>106</v>
      </c>
      <c r="H62" s="10">
        <v>0</v>
      </c>
      <c r="I62" s="10">
        <v>0</v>
      </c>
      <c r="J62" s="10">
        <v>0</v>
      </c>
      <c r="K62" s="10">
        <v>0</v>
      </c>
      <c r="L62" s="10">
        <v>0</v>
      </c>
      <c r="M62" s="10">
        <v>0</v>
      </c>
      <c r="N62" s="12" t="s">
        <v>126</v>
      </c>
      <c r="O62" s="14" t="s">
        <v>127</v>
      </c>
      <c r="P62" s="2" t="s">
        <v>125</v>
      </c>
      <c r="Q62" s="15">
        <v>43680</v>
      </c>
      <c r="R62" s="15">
        <v>43649</v>
      </c>
    </row>
    <row r="63" spans="1:18" ht="15.75" x14ac:dyDescent="0.25">
      <c r="A63" s="16">
        <v>2019</v>
      </c>
      <c r="B63" s="15">
        <v>43617</v>
      </c>
      <c r="C63" s="15">
        <v>43646</v>
      </c>
      <c r="D63" s="2">
        <v>7000</v>
      </c>
      <c r="E63" s="3">
        <v>7300</v>
      </c>
      <c r="F63" s="3">
        <v>7300</v>
      </c>
      <c r="G63" s="5" t="s">
        <v>107</v>
      </c>
      <c r="H63" s="10">
        <v>0</v>
      </c>
      <c r="I63" s="10">
        <v>0</v>
      </c>
      <c r="J63" s="10">
        <v>0</v>
      </c>
      <c r="K63" s="10">
        <v>0</v>
      </c>
      <c r="L63" s="10">
        <v>0</v>
      </c>
      <c r="M63" s="10">
        <v>0</v>
      </c>
      <c r="N63" s="12" t="s">
        <v>126</v>
      </c>
      <c r="O63" s="14" t="s">
        <v>127</v>
      </c>
      <c r="P63" s="2" t="s">
        <v>125</v>
      </c>
      <c r="Q63" s="15">
        <v>43680</v>
      </c>
      <c r="R63" s="15">
        <v>43649</v>
      </c>
    </row>
    <row r="64" spans="1:18" ht="15.75" x14ac:dyDescent="0.25">
      <c r="A64" s="16">
        <v>2019</v>
      </c>
      <c r="B64" s="15">
        <v>43617</v>
      </c>
      <c r="C64" s="15">
        <v>43646</v>
      </c>
      <c r="D64" s="2">
        <v>7000</v>
      </c>
      <c r="E64" s="3">
        <v>7400</v>
      </c>
      <c r="F64" s="3">
        <v>7400</v>
      </c>
      <c r="G64" s="5" t="s">
        <v>108</v>
      </c>
      <c r="H64" s="10">
        <v>0</v>
      </c>
      <c r="I64" s="10">
        <v>0</v>
      </c>
      <c r="J64" s="10">
        <v>0</v>
      </c>
      <c r="K64" s="10">
        <v>0</v>
      </c>
      <c r="L64" s="10">
        <v>0</v>
      </c>
      <c r="M64" s="10">
        <v>0</v>
      </c>
      <c r="N64" s="12" t="s">
        <v>126</v>
      </c>
      <c r="O64" s="14" t="s">
        <v>127</v>
      </c>
      <c r="P64" s="2" t="s">
        <v>125</v>
      </c>
      <c r="Q64" s="15">
        <v>43680</v>
      </c>
      <c r="R64" s="15">
        <v>43649</v>
      </c>
    </row>
    <row r="65" spans="1:18" ht="15.75" x14ac:dyDescent="0.25">
      <c r="A65" s="16">
        <v>2019</v>
      </c>
      <c r="B65" s="15">
        <v>43617</v>
      </c>
      <c r="C65" s="15">
        <v>43646</v>
      </c>
      <c r="D65" s="2">
        <v>7000</v>
      </c>
      <c r="E65" s="3">
        <v>7500</v>
      </c>
      <c r="F65" s="3">
        <v>7500</v>
      </c>
      <c r="G65" s="5" t="s">
        <v>109</v>
      </c>
      <c r="H65" s="10">
        <v>0</v>
      </c>
      <c r="I65" s="10">
        <v>0</v>
      </c>
      <c r="J65" s="10">
        <v>0</v>
      </c>
      <c r="K65" s="10">
        <v>0</v>
      </c>
      <c r="L65" s="10">
        <v>0</v>
      </c>
      <c r="M65" s="10">
        <v>0</v>
      </c>
      <c r="N65" s="12" t="s">
        <v>126</v>
      </c>
      <c r="O65" s="14" t="s">
        <v>127</v>
      </c>
      <c r="P65" s="2" t="s">
        <v>125</v>
      </c>
      <c r="Q65" s="15">
        <v>43680</v>
      </c>
      <c r="R65" s="15">
        <v>43649</v>
      </c>
    </row>
    <row r="66" spans="1:18" ht="15.75" x14ac:dyDescent="0.25">
      <c r="A66" s="16">
        <v>2019</v>
      </c>
      <c r="B66" s="15">
        <v>43617</v>
      </c>
      <c r="C66" s="15">
        <v>43646</v>
      </c>
      <c r="D66" s="2">
        <v>7000</v>
      </c>
      <c r="E66" s="3">
        <v>7600</v>
      </c>
      <c r="F66" s="3">
        <v>7600</v>
      </c>
      <c r="G66" s="5" t="s">
        <v>110</v>
      </c>
      <c r="H66" s="10">
        <v>0</v>
      </c>
      <c r="I66" s="10">
        <v>0</v>
      </c>
      <c r="J66" s="10">
        <v>0</v>
      </c>
      <c r="K66" s="10">
        <v>0</v>
      </c>
      <c r="L66" s="10">
        <v>0</v>
      </c>
      <c r="M66" s="10">
        <v>0</v>
      </c>
      <c r="N66" s="12" t="s">
        <v>126</v>
      </c>
      <c r="O66" s="14" t="s">
        <v>127</v>
      </c>
      <c r="P66" s="2" t="s">
        <v>125</v>
      </c>
      <c r="Q66" s="15">
        <v>43680</v>
      </c>
      <c r="R66" s="15">
        <v>43649</v>
      </c>
    </row>
    <row r="67" spans="1:18" ht="15.75" x14ac:dyDescent="0.25">
      <c r="A67" s="16">
        <v>2019</v>
      </c>
      <c r="B67" s="15">
        <v>43617</v>
      </c>
      <c r="C67" s="15">
        <v>43646</v>
      </c>
      <c r="D67" s="2">
        <v>7000</v>
      </c>
      <c r="E67" s="3">
        <v>7900</v>
      </c>
      <c r="F67" s="3">
        <v>7900</v>
      </c>
      <c r="G67" s="5" t="s">
        <v>111</v>
      </c>
      <c r="H67" s="10">
        <v>1000</v>
      </c>
      <c r="I67" s="10">
        <v>1000</v>
      </c>
      <c r="J67" s="10">
        <v>0</v>
      </c>
      <c r="K67" s="10">
        <v>0</v>
      </c>
      <c r="L67" s="10">
        <v>0</v>
      </c>
      <c r="M67" s="10">
        <v>0</v>
      </c>
      <c r="N67" s="12" t="s">
        <v>126</v>
      </c>
      <c r="O67" s="14" t="s">
        <v>127</v>
      </c>
      <c r="P67" s="2" t="s">
        <v>125</v>
      </c>
      <c r="Q67" s="15">
        <v>43680</v>
      </c>
      <c r="R67" s="15">
        <v>43649</v>
      </c>
    </row>
    <row r="68" spans="1:18" ht="15.75" x14ac:dyDescent="0.25">
      <c r="A68" s="16">
        <v>2019</v>
      </c>
      <c r="B68" s="15">
        <v>43617</v>
      </c>
      <c r="C68" s="15">
        <v>43646</v>
      </c>
      <c r="D68">
        <v>8000</v>
      </c>
      <c r="E68" s="2">
        <v>8000</v>
      </c>
      <c r="F68" s="2">
        <v>8000</v>
      </c>
      <c r="G68" s="4" t="s">
        <v>112</v>
      </c>
      <c r="H68" s="17">
        <f>SUM(H69:H71)</f>
        <v>8673702</v>
      </c>
      <c r="I68" s="17">
        <f t="shared" ref="I68" si="20">SUM(I69:I71)</f>
        <v>8701174</v>
      </c>
      <c r="J68" s="17">
        <f t="shared" ref="J68" si="21">SUM(J69:J71)</f>
        <v>2170094</v>
      </c>
      <c r="K68" s="17">
        <f t="shared" ref="K68" si="22">SUM(K69:K71)</f>
        <v>2170094</v>
      </c>
      <c r="L68" s="17">
        <f t="shared" ref="L68:M68" si="23">SUM(L69:L71)</f>
        <v>2170094</v>
      </c>
      <c r="M68" s="17">
        <f t="shared" si="23"/>
        <v>2138673</v>
      </c>
      <c r="N68" s="12" t="s">
        <v>126</v>
      </c>
      <c r="O68" s="14" t="s">
        <v>127</v>
      </c>
      <c r="P68" s="2" t="s">
        <v>125</v>
      </c>
      <c r="Q68" s="15">
        <v>43680</v>
      </c>
      <c r="R68" s="15">
        <v>43649</v>
      </c>
    </row>
    <row r="69" spans="1:18" ht="15.75" x14ac:dyDescent="0.25">
      <c r="A69" s="16">
        <v>2019</v>
      </c>
      <c r="B69" s="15">
        <v>43617</v>
      </c>
      <c r="C69" s="15">
        <v>43646</v>
      </c>
      <c r="D69" s="2">
        <v>8000</v>
      </c>
      <c r="E69" s="3">
        <v>8100</v>
      </c>
      <c r="F69" s="3">
        <v>8100</v>
      </c>
      <c r="G69" s="5" t="s">
        <v>113</v>
      </c>
      <c r="H69" s="10">
        <v>4686892</v>
      </c>
      <c r="I69" s="10">
        <v>4607039</v>
      </c>
      <c r="J69" s="10">
        <v>978785</v>
      </c>
      <c r="K69" s="10">
        <v>978785</v>
      </c>
      <c r="L69" s="10">
        <f>4124+M69</f>
        <v>978785</v>
      </c>
      <c r="M69" s="10">
        <v>974661</v>
      </c>
      <c r="N69" s="12" t="s">
        <v>126</v>
      </c>
      <c r="O69" s="14" t="s">
        <v>127</v>
      </c>
      <c r="P69" s="2" t="s">
        <v>125</v>
      </c>
      <c r="Q69" s="15">
        <v>43680</v>
      </c>
      <c r="R69" s="15">
        <v>43649</v>
      </c>
    </row>
    <row r="70" spans="1:18" ht="15.75" x14ac:dyDescent="0.25">
      <c r="A70" s="16">
        <v>2019</v>
      </c>
      <c r="B70" s="15">
        <v>43617</v>
      </c>
      <c r="C70" s="15">
        <v>43646</v>
      </c>
      <c r="D70" s="2">
        <v>8000</v>
      </c>
      <c r="E70" s="3">
        <v>8300</v>
      </c>
      <c r="F70" s="3">
        <v>8300</v>
      </c>
      <c r="G70" s="5" t="s">
        <v>114</v>
      </c>
      <c r="H70" s="10">
        <v>3986810</v>
      </c>
      <c r="I70" s="10">
        <v>4094135</v>
      </c>
      <c r="J70" s="10">
        <v>1191309</v>
      </c>
      <c r="K70" s="10">
        <v>1191309</v>
      </c>
      <c r="L70" s="10">
        <f>27297+M70</f>
        <v>1191309</v>
      </c>
      <c r="M70" s="10">
        <v>1164012</v>
      </c>
      <c r="N70" s="12" t="s">
        <v>126</v>
      </c>
      <c r="O70" s="14" t="s">
        <v>127</v>
      </c>
      <c r="P70" s="2" t="s">
        <v>125</v>
      </c>
      <c r="Q70" s="15">
        <v>43680</v>
      </c>
      <c r="R70" s="15">
        <v>43649</v>
      </c>
    </row>
    <row r="71" spans="1:18" ht="15.75" x14ac:dyDescent="0.25">
      <c r="A71" s="16">
        <v>2019</v>
      </c>
      <c r="B71" s="15">
        <v>43617</v>
      </c>
      <c r="C71" s="15">
        <v>43646</v>
      </c>
      <c r="D71" s="2">
        <v>8000</v>
      </c>
      <c r="E71" s="3">
        <v>8500</v>
      </c>
      <c r="F71" s="3">
        <v>8500</v>
      </c>
      <c r="G71" s="5" t="s">
        <v>115</v>
      </c>
      <c r="H71" s="10">
        <v>0</v>
      </c>
      <c r="I71" s="10">
        <v>0</v>
      </c>
      <c r="J71" s="10">
        <v>0</v>
      </c>
      <c r="K71" s="10">
        <v>0</v>
      </c>
      <c r="L71" s="10">
        <v>0</v>
      </c>
      <c r="M71" s="10">
        <v>0</v>
      </c>
      <c r="N71" s="12" t="s">
        <v>126</v>
      </c>
      <c r="O71" s="14" t="s">
        <v>127</v>
      </c>
      <c r="P71" s="2" t="s">
        <v>125</v>
      </c>
      <c r="Q71" s="15">
        <v>43680</v>
      </c>
      <c r="R71" s="15">
        <v>43649</v>
      </c>
    </row>
    <row r="72" spans="1:18" ht="15.75" x14ac:dyDescent="0.25">
      <c r="A72" s="16">
        <v>2019</v>
      </c>
      <c r="B72" s="15">
        <v>43617</v>
      </c>
      <c r="C72" s="15">
        <v>43646</v>
      </c>
      <c r="D72">
        <v>9000</v>
      </c>
      <c r="E72" s="2">
        <v>9000</v>
      </c>
      <c r="F72" s="2">
        <v>9000</v>
      </c>
      <c r="G72" s="4" t="s">
        <v>116</v>
      </c>
      <c r="H72" s="17">
        <f>SUM(H73:H79)</f>
        <v>896542</v>
      </c>
      <c r="I72" s="17">
        <f t="shared" ref="I72" si="24">SUM(I73:I79)</f>
        <v>850040</v>
      </c>
      <c r="J72" s="17">
        <f t="shared" ref="J72" si="25">SUM(J73:J79)</f>
        <v>131797</v>
      </c>
      <c r="K72" s="17">
        <f t="shared" ref="K72" si="26">SUM(K73:K79)</f>
        <v>131797</v>
      </c>
      <c r="L72" s="17">
        <f t="shared" ref="L72:M72" si="27">SUM(L73:L79)</f>
        <v>131797</v>
      </c>
      <c r="M72" s="17">
        <f t="shared" si="27"/>
        <v>131797</v>
      </c>
      <c r="N72" s="12" t="s">
        <v>126</v>
      </c>
      <c r="O72" s="14" t="s">
        <v>127</v>
      </c>
      <c r="P72" s="2" t="s">
        <v>125</v>
      </c>
      <c r="Q72" s="15">
        <v>43680</v>
      </c>
      <c r="R72" s="15">
        <v>43649</v>
      </c>
    </row>
    <row r="73" spans="1:18" ht="15.75" x14ac:dyDescent="0.25">
      <c r="A73" s="16">
        <v>2019</v>
      </c>
      <c r="B73" s="15">
        <v>43617</v>
      </c>
      <c r="C73" s="15">
        <v>43646</v>
      </c>
      <c r="D73" s="2">
        <v>9000</v>
      </c>
      <c r="E73" s="3">
        <v>9100</v>
      </c>
      <c r="F73" s="3">
        <v>9100</v>
      </c>
      <c r="G73" s="5" t="s">
        <v>117</v>
      </c>
      <c r="H73" s="10">
        <v>161475</v>
      </c>
      <c r="I73" s="18">
        <v>161475</v>
      </c>
      <c r="J73" s="18">
        <v>39656</v>
      </c>
      <c r="K73" s="18">
        <v>39656</v>
      </c>
      <c r="L73" s="18">
        <v>39656</v>
      </c>
      <c r="M73" s="18">
        <v>39656</v>
      </c>
      <c r="N73" s="12" t="s">
        <v>126</v>
      </c>
      <c r="O73" s="14" t="s">
        <v>127</v>
      </c>
      <c r="P73" s="2" t="s">
        <v>125</v>
      </c>
      <c r="Q73" s="15">
        <v>43680</v>
      </c>
      <c r="R73" s="15">
        <v>43649</v>
      </c>
    </row>
    <row r="74" spans="1:18" ht="15.75" x14ac:dyDescent="0.25">
      <c r="A74" s="16">
        <v>2019</v>
      </c>
      <c r="B74" s="15">
        <v>43617</v>
      </c>
      <c r="C74" s="15">
        <v>43646</v>
      </c>
      <c r="D74" s="2">
        <v>9000</v>
      </c>
      <c r="E74" s="3">
        <v>9200</v>
      </c>
      <c r="F74" s="3">
        <v>9200</v>
      </c>
      <c r="G74" s="5" t="s">
        <v>118</v>
      </c>
      <c r="H74" s="10">
        <v>364748</v>
      </c>
      <c r="I74" s="10">
        <v>364748</v>
      </c>
      <c r="J74" s="10">
        <v>91880</v>
      </c>
      <c r="K74" s="10">
        <v>91880</v>
      </c>
      <c r="L74" s="10">
        <v>91880</v>
      </c>
      <c r="M74" s="10">
        <v>91880</v>
      </c>
      <c r="N74" s="12" t="s">
        <v>126</v>
      </c>
      <c r="O74" s="14" t="s">
        <v>127</v>
      </c>
      <c r="P74" s="2" t="s">
        <v>125</v>
      </c>
      <c r="Q74" s="15">
        <v>43680</v>
      </c>
      <c r="R74" s="15">
        <v>43649</v>
      </c>
    </row>
    <row r="75" spans="1:18" ht="15.75" x14ac:dyDescent="0.25">
      <c r="A75" s="16">
        <v>2019</v>
      </c>
      <c r="B75" s="15">
        <v>43617</v>
      </c>
      <c r="C75" s="15">
        <v>43646</v>
      </c>
      <c r="D75" s="2">
        <v>9000</v>
      </c>
      <c r="E75" s="3">
        <v>9300</v>
      </c>
      <c r="F75" s="3">
        <v>9300</v>
      </c>
      <c r="G75" s="5" t="s">
        <v>119</v>
      </c>
      <c r="H75" s="10">
        <v>0</v>
      </c>
      <c r="I75" s="10">
        <v>0</v>
      </c>
      <c r="J75" s="10">
        <v>0</v>
      </c>
      <c r="K75" s="10">
        <v>0</v>
      </c>
      <c r="L75" s="10">
        <v>0</v>
      </c>
      <c r="M75" s="10">
        <v>0</v>
      </c>
      <c r="N75" s="12" t="s">
        <v>126</v>
      </c>
      <c r="O75" s="14" t="s">
        <v>127</v>
      </c>
      <c r="P75" s="2" t="s">
        <v>125</v>
      </c>
      <c r="Q75" s="15">
        <v>43680</v>
      </c>
      <c r="R75" s="15">
        <v>43649</v>
      </c>
    </row>
    <row r="76" spans="1:18" ht="15.75" x14ac:dyDescent="0.25">
      <c r="A76" s="16">
        <v>2019</v>
      </c>
      <c r="B76" s="15">
        <v>43617</v>
      </c>
      <c r="C76" s="15">
        <v>43646</v>
      </c>
      <c r="D76" s="2">
        <v>9000</v>
      </c>
      <c r="E76" s="3">
        <v>9400</v>
      </c>
      <c r="F76" s="3">
        <v>9400</v>
      </c>
      <c r="G76" s="5" t="s">
        <v>120</v>
      </c>
      <c r="H76" s="10">
        <v>165719</v>
      </c>
      <c r="I76" s="10">
        <v>119217</v>
      </c>
      <c r="J76" s="10">
        <v>131</v>
      </c>
      <c r="K76" s="10">
        <v>131</v>
      </c>
      <c r="L76" s="10">
        <v>131</v>
      </c>
      <c r="M76" s="10">
        <v>131</v>
      </c>
      <c r="N76" s="12" t="s">
        <v>126</v>
      </c>
      <c r="O76" s="14" t="s">
        <v>127</v>
      </c>
      <c r="P76" s="2" t="s">
        <v>125</v>
      </c>
      <c r="Q76" s="15">
        <v>43680</v>
      </c>
      <c r="R76" s="15">
        <v>43649</v>
      </c>
    </row>
    <row r="77" spans="1:18" ht="15.75" x14ac:dyDescent="0.25">
      <c r="A77" s="16">
        <v>2019</v>
      </c>
      <c r="B77" s="15">
        <v>43617</v>
      </c>
      <c r="C77" s="15">
        <v>43646</v>
      </c>
      <c r="D77" s="2">
        <v>9000</v>
      </c>
      <c r="E77" s="3">
        <v>9500</v>
      </c>
      <c r="F77" s="3">
        <v>9500</v>
      </c>
      <c r="G77" s="5" t="s">
        <v>121</v>
      </c>
      <c r="H77" s="10">
        <v>4600</v>
      </c>
      <c r="I77" s="10">
        <v>4600</v>
      </c>
      <c r="J77" s="10">
        <v>130</v>
      </c>
      <c r="K77" s="10">
        <v>130</v>
      </c>
      <c r="L77" s="10">
        <v>130</v>
      </c>
      <c r="M77" s="10">
        <v>130</v>
      </c>
      <c r="N77" s="12" t="s">
        <v>126</v>
      </c>
      <c r="O77" s="14" t="s">
        <v>127</v>
      </c>
      <c r="P77" s="2" t="s">
        <v>125</v>
      </c>
      <c r="Q77" s="15">
        <v>43680</v>
      </c>
      <c r="R77" s="15">
        <v>43649</v>
      </c>
    </row>
    <row r="78" spans="1:18" ht="15.75" x14ac:dyDescent="0.25">
      <c r="A78" s="16">
        <v>2019</v>
      </c>
      <c r="B78" s="15">
        <v>43617</v>
      </c>
      <c r="C78" s="15">
        <v>43646</v>
      </c>
      <c r="D78" s="2">
        <v>9000</v>
      </c>
      <c r="E78" s="3">
        <v>9600</v>
      </c>
      <c r="F78" s="3">
        <v>9600</v>
      </c>
      <c r="G78" s="5" t="s">
        <v>122</v>
      </c>
      <c r="H78" s="10">
        <v>0</v>
      </c>
      <c r="I78" s="17">
        <v>0</v>
      </c>
      <c r="J78" s="17">
        <v>0</v>
      </c>
      <c r="K78" s="17">
        <v>0</v>
      </c>
      <c r="L78" s="10">
        <v>0</v>
      </c>
      <c r="M78" s="10">
        <v>0</v>
      </c>
      <c r="N78" s="12" t="s">
        <v>126</v>
      </c>
      <c r="O78" s="14" t="s">
        <v>127</v>
      </c>
      <c r="P78" s="2" t="s">
        <v>125</v>
      </c>
      <c r="Q78" s="15">
        <v>43680</v>
      </c>
      <c r="R78" s="15">
        <v>43649</v>
      </c>
    </row>
    <row r="79" spans="1:18" ht="15.75" x14ac:dyDescent="0.25">
      <c r="A79" s="16">
        <v>2019</v>
      </c>
      <c r="B79" s="15">
        <v>43617</v>
      </c>
      <c r="C79" s="15">
        <v>43646</v>
      </c>
      <c r="D79" s="2">
        <v>9000</v>
      </c>
      <c r="E79" s="3">
        <v>9900</v>
      </c>
      <c r="F79" s="3">
        <v>9900</v>
      </c>
      <c r="G79" s="5" t="s">
        <v>123</v>
      </c>
      <c r="H79" s="10">
        <v>200000</v>
      </c>
      <c r="I79" s="10">
        <v>200000</v>
      </c>
      <c r="J79" s="10">
        <v>0</v>
      </c>
      <c r="K79" s="10">
        <v>0</v>
      </c>
      <c r="L79" s="10">
        <v>0</v>
      </c>
      <c r="M79" s="10">
        <v>0</v>
      </c>
      <c r="N79" s="12" t="s">
        <v>126</v>
      </c>
      <c r="O79" s="14" t="s">
        <v>127</v>
      </c>
      <c r="P79" s="2" t="s">
        <v>125</v>
      </c>
      <c r="Q79" s="15">
        <v>43680</v>
      </c>
      <c r="R79" s="15">
        <v>43649</v>
      </c>
    </row>
    <row r="80" spans="1:18" x14ac:dyDescent="0.25">
      <c r="G80" s="9"/>
      <c r="H80" s="10"/>
      <c r="I80" s="10"/>
      <c r="J80" s="10"/>
      <c r="K80" s="10"/>
      <c r="L80" s="10"/>
      <c r="O80" s="2"/>
      <c r="P80" s="2"/>
    </row>
    <row r="81" spans="7:13" x14ac:dyDescent="0.25">
      <c r="G81" s="9"/>
      <c r="H81" s="13"/>
      <c r="I81" s="13"/>
      <c r="J81" s="13"/>
      <c r="K81" s="13"/>
      <c r="L81" s="13"/>
      <c r="M81" s="13"/>
    </row>
    <row r="82" spans="7:13" x14ac:dyDescent="0.25">
      <c r="G82" s="9"/>
      <c r="L82" s="10"/>
    </row>
    <row r="83" spans="7:13" x14ac:dyDescent="0.25">
      <c r="G83" s="9"/>
      <c r="H83" s="13"/>
      <c r="I83" s="13"/>
      <c r="J83" s="13"/>
      <c r="K83" s="13"/>
      <c r="L83" s="13"/>
      <c r="M83" s="13"/>
    </row>
    <row r="84" spans="7:13" x14ac:dyDescent="0.25">
      <c r="G84" s="9"/>
    </row>
    <row r="85" spans="7:13" x14ac:dyDescent="0.25">
      <c r="G85" s="9"/>
      <c r="I85" s="13"/>
    </row>
    <row r="86" spans="7:13" x14ac:dyDescent="0.25">
      <c r="G86" s="9"/>
    </row>
    <row r="87" spans="7:13" x14ac:dyDescent="0.25">
      <c r="G87" s="9"/>
    </row>
    <row r="88" spans="7:13" x14ac:dyDescent="0.25">
      <c r="G88" s="9"/>
    </row>
    <row r="89" spans="7:13" x14ac:dyDescent="0.25">
      <c r="G89" s="9"/>
    </row>
    <row r="90" spans="7:13" x14ac:dyDescent="0.25">
      <c r="G90" s="9"/>
    </row>
    <row r="91" spans="7:13" x14ac:dyDescent="0.25">
      <c r="G91" s="9"/>
    </row>
  </sheetData>
  <mergeCells count="7">
    <mergeCell ref="A6:S6"/>
    <mergeCell ref="A2:C2"/>
    <mergeCell ref="D2:F2"/>
    <mergeCell ref="G2:I2"/>
    <mergeCell ref="A3:C3"/>
    <mergeCell ref="D3:F3"/>
    <mergeCell ref="G3:I3"/>
  </mergeCells>
  <hyperlinks>
    <hyperlink ref="O8"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Dagoberto Castillo</cp:lastModifiedBy>
  <dcterms:created xsi:type="dcterms:W3CDTF">2018-06-16T16:25:19Z</dcterms:created>
  <dcterms:modified xsi:type="dcterms:W3CDTF">2019-07-03T19:32:10Z</dcterms:modified>
</cp:coreProperties>
</file>