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37. ART 84 FRACC XXXVII A y B - BALANCES GENERALES\2019\XXXVII A\2019\"/>
    </mc:Choice>
  </mc:AlternateContent>
  <bookViews>
    <workbookView xWindow="0" yWindow="0" windowWidth="28800" windowHeight="12000"/>
  </bookViews>
  <sheets>
    <sheet name="Reporte de Formatos" sheetId="1" r:id="rId1"/>
  </sheets>
  <calcPr calcId="162913"/>
</workbook>
</file>

<file path=xl/calcChain.xml><?xml version="1.0" encoding="utf-8"?>
<calcChain xmlns="http://schemas.openxmlformats.org/spreadsheetml/2006/main">
  <c r="L70" i="1" l="1"/>
  <c r="L69" i="1"/>
  <c r="L59" i="1"/>
  <c r="L58" i="1"/>
  <c r="L57" i="1"/>
  <c r="L52" i="1"/>
  <c r="L47" i="1"/>
  <c r="L40" i="1"/>
  <c r="L37" i="1"/>
  <c r="L35" i="1" l="1"/>
  <c r="L34" i="1"/>
  <c r="L33" i="1"/>
  <c r="L32" i="1"/>
  <c r="L31" i="1"/>
  <c r="L30" i="1"/>
  <c r="L29" i="1"/>
  <c r="L28" i="1"/>
  <c r="L27" i="1"/>
  <c r="L25" i="1"/>
  <c r="L23" i="1"/>
  <c r="L22" i="1"/>
  <c r="L21" i="1"/>
  <c r="L20" i="1"/>
  <c r="L18" i="1"/>
  <c r="L17" i="1"/>
  <c r="L13" i="1"/>
  <c r="L12" i="1"/>
  <c r="J12" i="1"/>
  <c r="J59" i="1"/>
  <c r="J52" i="1"/>
  <c r="J50" i="1"/>
  <c r="J48" i="1"/>
  <c r="J47" i="1"/>
  <c r="J40" i="1"/>
  <c r="J34" i="1"/>
  <c r="J33" i="1"/>
  <c r="J32" i="1"/>
  <c r="J31" i="1"/>
  <c r="J29" i="1"/>
  <c r="J28" i="1"/>
  <c r="J27" i="1"/>
  <c r="J25" i="1"/>
  <c r="J23" i="1"/>
  <c r="J21" i="1"/>
  <c r="J20" i="1"/>
  <c r="J18" i="1"/>
  <c r="J17" i="1"/>
  <c r="J10" i="1"/>
  <c r="L8" i="1" l="1"/>
  <c r="L72" i="1"/>
  <c r="L68" i="1"/>
  <c r="L60" i="1"/>
  <c r="L56" i="1"/>
  <c r="L46" i="1"/>
  <c r="L36" i="1"/>
  <c r="L26" i="1"/>
  <c r="J72" i="1"/>
  <c r="J68" i="1"/>
  <c r="J60" i="1"/>
  <c r="J56" i="1"/>
  <c r="J46" i="1"/>
  <c r="J36" i="1"/>
  <c r="J26" i="1"/>
  <c r="J8" i="1"/>
  <c r="M36" i="1"/>
  <c r="L16" i="1" l="1"/>
  <c r="J16" i="1"/>
  <c r="M16" i="1" l="1"/>
  <c r="K16" i="1"/>
  <c r="I16" i="1"/>
  <c r="I26" i="1" l="1"/>
  <c r="I72" i="1" l="1"/>
  <c r="I68" i="1"/>
  <c r="I60" i="1"/>
  <c r="I56" i="1"/>
  <c r="I46" i="1"/>
  <c r="I36" i="1"/>
  <c r="K72" i="1"/>
  <c r="K68" i="1"/>
  <c r="K60" i="1"/>
  <c r="K56" i="1"/>
  <c r="K46" i="1"/>
  <c r="K36" i="1"/>
  <c r="K26" i="1"/>
  <c r="M72" i="1" l="1"/>
  <c r="M68" i="1"/>
  <c r="M60" i="1"/>
  <c r="M56" i="1"/>
  <c r="M46" i="1"/>
  <c r="H72" i="1"/>
  <c r="H68" i="1"/>
  <c r="H60" i="1"/>
  <c r="H56" i="1"/>
  <c r="H46" i="1"/>
  <c r="H36" i="1"/>
  <c r="M26" i="1"/>
  <c r="H26" i="1"/>
  <c r="H16" i="1"/>
  <c r="M8" i="1"/>
  <c r="K8" i="1"/>
  <c r="I8" i="1"/>
  <c r="H8" i="1"/>
</calcChain>
</file>

<file path=xl/sharedStrings.xml><?xml version="1.0" encoding="utf-8"?>
<sst xmlns="http://schemas.openxmlformats.org/spreadsheetml/2006/main" count="425" uniqueCount="129">
  <si>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</si>
  <si>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</si>
  <si>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</si>
  <si>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</si>
  <si>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</si>
  <si>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</si>
  <si>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</si>
  <si>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</si>
  <si>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</si>
  <si>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</si>
  <si>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</si>
  <si>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</si>
  <si>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</si>
  <si>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</si>
  <si>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</si>
  <si>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</si>
  <si>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</si>
  <si>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</si>
  <si>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</si>
  <si>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</si>
  <si>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</si>
  <si>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</si>
  <si>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</si>
  <si>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</si>
  <si>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</si>
  <si>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</si>
  <si>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</si>
  <si>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</si>
  <si>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</si>
  <si>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</si>
  <si>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</si>
  <si>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</si>
  <si>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</si>
  <si>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</si>
  <si>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</si>
  <si>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</si>
  <si>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</si>
  <si>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</si>
  <si>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</si>
  <si>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</si>
  <si>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</si>
  <si>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</si>
  <si>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</si>
  <si>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</si>
  <si>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</si>
  <si>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</si>
  <si>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</si>
  <si>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</si>
  <si>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</si>
  <si>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</si>
  <si>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</si>
  <si>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</si>
  <si>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</si>
  <si>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</si>
  <si>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</si>
  <si>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</si>
  <si>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</si>
  <si>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</si>
  <si>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</si>
  <si>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</si>
  <si>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</si>
  <si>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</si>
  <si>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</si>
  <si>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</si>
  <si>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</si>
  <si>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</si>
  <si>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</si>
  <si>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</si>
  <si>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</si>
  <si>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</si>
  <si>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</si>
  <si>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</si>
  <si>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</si>
  <si>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</si>
  <si>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</si>
  <si>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</si>
  <si>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Comunicación Social y Publicidad</t>
  </si>
  <si>
    <t>Servicios de Traslado y Viáticos</t>
  </si>
  <si>
    <t>Servicios Oficiales</t>
  </si>
  <si>
    <t xml:space="preserve"> Otros Servicios Generales</t>
  </si>
  <si>
    <t>Transferencias, Asignaciones, Subsidios y Otras Ayudas</t>
  </si>
  <si>
    <t>Transferencias Internas y Asignaciones al Sector Público</t>
  </si>
  <si>
    <t>Transferencias al Resto del Sector Público</t>
  </si>
  <si>
    <t>Subsidios y Subvenciones</t>
  </si>
  <si>
    <t>Ayudas Sociales</t>
  </si>
  <si>
    <t xml:space="preserve">Pensiones y Jubilaciones </t>
  </si>
  <si>
    <t xml:space="preserve">Transferencias a Fideicomisos, Mandatos y Otros Análogos
</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</si>
  <si>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</si>
  <si>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</si>
  <si>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</si>
  <si>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</si>
  <si>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</si>
  <si>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</si>
  <si>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</si>
  <si>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</si>
  <si>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</si>
  <si>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</si>
  <si>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</si>
  <si>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</si>
  <si>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</si>
  <si>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</si>
  <si>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</si>
  <si>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</si>
  <si>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</si>
  <si>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</si>
  <si>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 xml:space="preserve">Inversiones Para el Fomento de Actividades Productivas </t>
  </si>
  <si>
    <t>Acciones y Participaciones de Capital</t>
  </si>
  <si>
    <t>Compra de Títulos y Valores</t>
  </si>
  <si>
    <t>Concesión de Préstamos</t>
  </si>
  <si>
    <t xml:space="preserve">Inversiones en Fideicomisos, Mandatos y Otros Análogos </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</si>
  <si>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</si>
  <si>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</si>
  <si>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</si>
  <si>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</si>
  <si>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</si>
  <si>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</si>
  <si>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</si>
  <si>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</si>
  <si>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</si>
  <si>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</si>
  <si>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</si>
  <si>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</si>
  <si>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</si>
  <si>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</si>
  <si>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 xml:space="preserve">         Servicios de Instalación, Reparación, Mantenimiento y Conservación</t>
  </si>
  <si>
    <t>Dirección de Contabilidad Gubernamental</t>
  </si>
  <si>
    <t>http://www.cegaipslp.org.mx/HV2019Dos.nsf/A35A25070D31C6198625843900592E2D/$file/Estado%20Anal%C3%ADtico%20del%20Ejercicio%20del%20Presupuesto%20de%20Egresos%202do%20Trimestre.pdf</t>
  </si>
  <si>
    <t>No se generó información respecto a la justificación de la modificación del presupuesto, debido a que en este trimestre no hubo ajustes al mismo</t>
  </si>
  <si>
    <t>No se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</si>
</sst>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xf numFmtId="0" fontId="4" fillId="0" borderId="0" xfId="0" applyFont="1" applyBorder="1" applyAlignment="1">
      <alignment horizontal="left" vertical="center" readingOrder="1"/>
    </xf>
    <xf numFmtId="0" fontId="5" fillId="0" borderId="0" xfId="0" applyFont="1" applyBorder="1" applyAlignment="1">
      <alignment horizontal="left" vertical="center" indent="4" readingOrder="1"/>
    </xf>
    <xf numFmtId="0" fontId="5" fillId="0" borderId="0" xfId="0" applyFont="1" applyBorder="1" applyAlignment="1">
      <alignment horizontal="left" vertical="center" wrapText="1" indent="4" readingOrder="1"/>
    </xf>
    <xf numFmtId="0" fontId="6" fillId="0" borderId="0" xfId="0" applyFont="1" applyBorder="1" applyAlignment="1">
      <alignment horizontal="left" indent="4"/>
    </xf>
    <xf numFmtId="0" fontId="5" fillId="0" borderId="0" xfId="0" applyFont="1" applyBorder="1" applyAlignment="1">
      <alignment vertical="center" wrapText="1" readingOrder="1"/>
    </xf>
    <xf numFmtId="0" fontId="0" fillId="0" borderId="0" xfId="0" applyBorder="1"/>
    <xf numFmtId="164" fontId="0" fillId="0" borderId="0" xfId="1" applyNumberFormat="1" applyFont="1"/>
    <xf numFmtId="0" fontId="2" fillId="3" borderId="1" xfId="0" applyFont="1" applyFill="1" applyBorder="1" applyAlignment="1">
      <alignment horizontal="center" vertical="center" wrapText="1"/>
    </xf>
    <xf numFmtId="0" fontId="0" fillId="0" borderId="0" xfId="0"/>
    <xf numFmtId="164" fontId="0" fillId="0" borderId="0" xfId="0" applyNumberFormat="1"/>
    <xf numFmtId="0" fontId="8" fillId="0" borderId="0" xfId="2"/>
    <xf numFmtId="14" fontId="0" fillId="0" borderId="0" xfId="0" applyNumberFormat="1"/>
    <xf numFmtId="0" fontId="0" fillId="0" borderId="0" xfId="0"/>
    <xf numFmtId="164" fontId="7" fillId="0" borderId="0" xfId="1" applyNumberFormat="1" applyFont="1"/>
    <xf numFmtId="164" fontId="3" fillId="0" borderId="0" xfId="1" applyNumberFormat="1" applyFont="1"/>
    <xf numFmtId="0" fontId="0" fillId="0" borderId="0" xfId="0"/>
    <xf numFmtId="0" fontId="0" fillId="0" borderId="0" xfId="0"/>
    <xf numFmtId="0" fontId="0" fillId="0" borderId="0" xfId="0"/>
    <xf numFmtId="164" fontId="0" fillId="0" borderId="0" xfId="1" applyNumberFormat="1" applyFont="1" applyFill="1"/>
    <xf numFmtId="164" fontId="7" fillId="0" borderId="0" xfId="1"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Dos.nsf/A35A25070D31C6198625843900592E2D/$file/Estado%20Anal%C3%ADtico%20del%20Ejercicio%20del%20Presupuesto%20de%20Egresos%202do%20Trimestre.pdf" TargetMode="External"/><Relationship Id="rId18" Type="http://schemas.openxmlformats.org/officeDocument/2006/relationships/hyperlink" Target="http://www.cegaipslp.org.mx/HV2019Dos.nsf/A35A25070D31C6198625843900592E2D/$file/Estado%20Anal%C3%ADtico%20del%20Ejercicio%20del%20Presupuesto%20de%20Egresos%202do%20Trimestre.pdf" TargetMode="External"/><Relationship Id="rId26" Type="http://schemas.openxmlformats.org/officeDocument/2006/relationships/hyperlink" Target="http://www.cegaipslp.org.mx/HV2019Dos.nsf/A35A25070D31C6198625843900592E2D/$file/Estado%20Anal%C3%ADtico%20del%20Ejercicio%20del%20Presupuesto%20de%20Egresos%202do%20Trimestre.pdf" TargetMode="External"/><Relationship Id="rId39" Type="http://schemas.openxmlformats.org/officeDocument/2006/relationships/hyperlink" Target="http://www.cegaipslp.org.mx/HV2019Dos.nsf/A35A25070D31C6198625843900592E2D/$file/Estado%20Anal%C3%ADtico%20del%20Ejercicio%20del%20Presupuesto%20de%20Egresos%202do%20Trimestre.pdf" TargetMode="External"/><Relationship Id="rId21" Type="http://schemas.openxmlformats.org/officeDocument/2006/relationships/hyperlink" Target="http://www.cegaipslp.org.mx/HV2019Dos.nsf/A35A25070D31C6198625843900592E2D/$file/Estado%20Anal%C3%ADtico%20del%20Ejercicio%20del%20Presupuesto%20de%20Egresos%202do%20Trimestre.pdf" TargetMode="External"/><Relationship Id="rId34" Type="http://schemas.openxmlformats.org/officeDocument/2006/relationships/hyperlink" Target="http://www.cegaipslp.org.mx/HV2019Dos.nsf/A35A25070D31C6198625843900592E2D/$file/Estado%20Anal%C3%ADtico%20del%20Ejercicio%20del%20Presupuesto%20de%20Egresos%202do%20Trimestre.pdf" TargetMode="External"/><Relationship Id="rId42" Type="http://schemas.openxmlformats.org/officeDocument/2006/relationships/hyperlink" Target="http://www.cegaipslp.org.mx/HV2019Dos.nsf/A35A25070D31C6198625843900592E2D/$file/Estado%20Anal%C3%ADtico%20del%20Ejercicio%20del%20Presupuesto%20de%20Egresos%202do%20Trimestre.pdf" TargetMode="External"/><Relationship Id="rId47" Type="http://schemas.openxmlformats.org/officeDocument/2006/relationships/hyperlink" Target="http://www.cegaipslp.org.mx/HV2019Dos.nsf/A35A25070D31C6198625843900592E2D/$file/Estado%20Anal%C3%ADtico%20del%20Ejercicio%20del%20Presupuesto%20de%20Egresos%202do%20Trimestre.pdf" TargetMode="External"/><Relationship Id="rId50" Type="http://schemas.openxmlformats.org/officeDocument/2006/relationships/hyperlink" Target="http://www.cegaipslp.org.mx/HV2019Dos.nsf/A35A25070D31C6198625843900592E2D/$file/Estado%20Anal%C3%ADtico%20del%20Ejercicio%20del%20Presupuesto%20de%20Egresos%202do%20Trimestre.pdf" TargetMode="External"/><Relationship Id="rId55" Type="http://schemas.openxmlformats.org/officeDocument/2006/relationships/hyperlink" Target="http://www.cegaipslp.org.mx/HV2019Dos.nsf/A35A25070D31C6198625843900592E2D/$file/Estado%20Anal%C3%ADtico%20del%20Ejercicio%20del%20Presupuesto%20de%20Egresos%202do%20Trimestre.pdf" TargetMode="External"/><Relationship Id="rId63" Type="http://schemas.openxmlformats.org/officeDocument/2006/relationships/hyperlink" Target="http://www.cegaipslp.org.mx/HV2019Dos.nsf/A35A25070D31C6198625843900592E2D/$file/Estado%20Anal%C3%ADtico%20del%20Ejercicio%20del%20Presupuesto%20de%20Egresos%202do%20Trimestre.pdf" TargetMode="External"/><Relationship Id="rId68" Type="http://schemas.openxmlformats.org/officeDocument/2006/relationships/hyperlink" Target="http://www.cegaipslp.org.mx/HV2019Dos.nsf/A35A25070D31C6198625843900592E2D/$file/Estado%20Anal%C3%ADtico%20del%20Ejercicio%20del%20Presupuesto%20de%20Egresos%202do%20Trimestre.pdf" TargetMode="External"/><Relationship Id="rId7" Type="http://schemas.openxmlformats.org/officeDocument/2006/relationships/hyperlink" Target="http://www.cegaipslp.org.mx/HV2019Dos.nsf/A35A25070D31C6198625843900592E2D/$file/Estado%20Anal%C3%ADtico%20del%20Ejercicio%20del%20Presupuesto%20de%20Egresos%202do%20Trimestre.pdf" TargetMode="External"/><Relationship Id="rId71" Type="http://schemas.openxmlformats.org/officeDocument/2006/relationships/hyperlink" Target="http://www.cegaipslp.org.mx/HV2019Dos.nsf/A35A25070D31C6198625843900592E2D/$file/Estado%20Anal%C3%ADtico%20del%20Ejercicio%20del%20Presupuesto%20de%20Egresos%202do%20Trimestre.pdf" TargetMode="External"/><Relationship Id="rId2" Type="http://schemas.openxmlformats.org/officeDocument/2006/relationships/hyperlink" Target="http://www.cegaipslp.org.mx/HV2019Dos.nsf/A35A25070D31C6198625843900592E2D/$file/Estado%20Anal%C3%ADtico%20del%20Ejercicio%20del%20Presupuesto%20de%20Egresos%202do%20Trimestre.pdf" TargetMode="External"/><Relationship Id="rId16" Type="http://schemas.openxmlformats.org/officeDocument/2006/relationships/hyperlink" Target="http://www.cegaipslp.org.mx/HV2019Dos.nsf/A35A25070D31C6198625843900592E2D/$file/Estado%20Anal%C3%ADtico%20del%20Ejercicio%20del%20Presupuesto%20de%20Egresos%202do%20Trimestre.pdf" TargetMode="External"/><Relationship Id="rId29" Type="http://schemas.openxmlformats.org/officeDocument/2006/relationships/hyperlink" Target="http://www.cegaipslp.org.mx/HV2019Dos.nsf/A35A25070D31C6198625843900592E2D/$file/Estado%20Anal%C3%ADtico%20del%20Ejercicio%20del%20Presupuesto%20de%20Egresos%202do%20Trimestre.pdf" TargetMode="External"/><Relationship Id="rId11" Type="http://schemas.openxmlformats.org/officeDocument/2006/relationships/hyperlink" Target="http://www.cegaipslp.org.mx/HV2019Dos.nsf/A35A25070D31C6198625843900592E2D/$file/Estado%20Anal%C3%ADtico%20del%20Ejercicio%20del%20Presupuesto%20de%20Egresos%202do%20Trimestre.pdf" TargetMode="External"/><Relationship Id="rId24" Type="http://schemas.openxmlformats.org/officeDocument/2006/relationships/hyperlink" Target="http://www.cegaipslp.org.mx/HV2019Dos.nsf/A35A25070D31C6198625843900592E2D/$file/Estado%20Anal%C3%ADtico%20del%20Ejercicio%20del%20Presupuesto%20de%20Egresos%202do%20Trimestre.pdf" TargetMode="External"/><Relationship Id="rId32" Type="http://schemas.openxmlformats.org/officeDocument/2006/relationships/hyperlink" Target="http://www.cegaipslp.org.mx/HV2019Dos.nsf/A35A25070D31C6198625843900592E2D/$file/Estado%20Anal%C3%ADtico%20del%20Ejercicio%20del%20Presupuesto%20de%20Egresos%202do%20Trimestre.pdf" TargetMode="External"/><Relationship Id="rId37" Type="http://schemas.openxmlformats.org/officeDocument/2006/relationships/hyperlink" Target="http://www.cegaipslp.org.mx/HV2019Dos.nsf/A35A25070D31C6198625843900592E2D/$file/Estado%20Anal%C3%ADtico%20del%20Ejercicio%20del%20Presupuesto%20de%20Egresos%202do%20Trimestre.pdf" TargetMode="External"/><Relationship Id="rId40" Type="http://schemas.openxmlformats.org/officeDocument/2006/relationships/hyperlink" Target="http://www.cegaipslp.org.mx/HV2019Dos.nsf/A35A25070D31C6198625843900592E2D/$file/Estado%20Anal%C3%ADtico%20del%20Ejercicio%20del%20Presupuesto%20de%20Egresos%202do%20Trimestre.pdf" TargetMode="External"/><Relationship Id="rId45" Type="http://schemas.openxmlformats.org/officeDocument/2006/relationships/hyperlink" Target="http://www.cegaipslp.org.mx/HV2019Dos.nsf/A35A25070D31C6198625843900592E2D/$file/Estado%20Anal%C3%ADtico%20del%20Ejercicio%20del%20Presupuesto%20de%20Egresos%202do%20Trimestre.pdf" TargetMode="External"/><Relationship Id="rId53" Type="http://schemas.openxmlformats.org/officeDocument/2006/relationships/hyperlink" Target="http://www.cegaipslp.org.mx/HV2019Dos.nsf/A35A25070D31C6198625843900592E2D/$file/Estado%20Anal%C3%ADtico%20del%20Ejercicio%20del%20Presupuesto%20de%20Egresos%202do%20Trimestre.pdf" TargetMode="External"/><Relationship Id="rId58" Type="http://schemas.openxmlformats.org/officeDocument/2006/relationships/hyperlink" Target="http://www.cegaipslp.org.mx/HV2019Dos.nsf/A35A25070D31C6198625843900592E2D/$file/Estado%20Anal%C3%ADtico%20del%20Ejercicio%20del%20Presupuesto%20de%20Egresos%202do%20Trimestre.pdf" TargetMode="External"/><Relationship Id="rId66" Type="http://schemas.openxmlformats.org/officeDocument/2006/relationships/hyperlink" Target="http://www.cegaipslp.org.mx/HV2019Dos.nsf/A35A25070D31C6198625843900592E2D/$file/Estado%20Anal%C3%ADtico%20del%20Ejercicio%20del%20Presupuesto%20de%20Egresos%202do%20Trimestre.pdf" TargetMode="External"/><Relationship Id="rId5" Type="http://schemas.openxmlformats.org/officeDocument/2006/relationships/hyperlink" Target="http://www.cegaipslp.org.mx/HV2019Dos.nsf/A35A25070D31C6198625843900592E2D/$file/Estado%20Anal%C3%ADtico%20del%20Ejercicio%20del%20Presupuesto%20de%20Egresos%202do%20Trimestre.pdf" TargetMode="External"/><Relationship Id="rId15" Type="http://schemas.openxmlformats.org/officeDocument/2006/relationships/hyperlink" Target="http://www.cegaipslp.org.mx/HV2019Dos.nsf/A35A25070D31C6198625843900592E2D/$file/Estado%20Anal%C3%ADtico%20del%20Ejercicio%20del%20Presupuesto%20de%20Egresos%202do%20Trimestre.pdf" TargetMode="External"/><Relationship Id="rId23" Type="http://schemas.openxmlformats.org/officeDocument/2006/relationships/hyperlink" Target="http://www.cegaipslp.org.mx/HV2019Dos.nsf/A35A25070D31C6198625843900592E2D/$file/Estado%20Anal%C3%ADtico%20del%20Ejercicio%20del%20Presupuesto%20de%20Egresos%202do%20Trimestre.pdf" TargetMode="External"/><Relationship Id="rId28" Type="http://schemas.openxmlformats.org/officeDocument/2006/relationships/hyperlink" Target="http://www.cegaipslp.org.mx/HV2019Dos.nsf/A35A25070D31C6198625843900592E2D/$file/Estado%20Anal%C3%ADtico%20del%20Ejercicio%20del%20Presupuesto%20de%20Egresos%202do%20Trimestre.pdf" TargetMode="External"/><Relationship Id="rId36" Type="http://schemas.openxmlformats.org/officeDocument/2006/relationships/hyperlink" Target="http://www.cegaipslp.org.mx/HV2019Dos.nsf/A35A25070D31C6198625843900592E2D/$file/Estado%20Anal%C3%ADtico%20del%20Ejercicio%20del%20Presupuesto%20de%20Egresos%202do%20Trimestre.pdf" TargetMode="External"/><Relationship Id="rId49" Type="http://schemas.openxmlformats.org/officeDocument/2006/relationships/hyperlink" Target="http://www.cegaipslp.org.mx/HV2019Dos.nsf/A35A25070D31C6198625843900592E2D/$file/Estado%20Anal%C3%ADtico%20del%20Ejercicio%20del%20Presupuesto%20de%20Egresos%202do%20Trimestre.pdf" TargetMode="External"/><Relationship Id="rId57" Type="http://schemas.openxmlformats.org/officeDocument/2006/relationships/hyperlink" Target="http://www.cegaipslp.org.mx/HV2019Dos.nsf/A35A25070D31C6198625843900592E2D/$file/Estado%20Anal%C3%ADtico%20del%20Ejercicio%20del%20Presupuesto%20de%20Egresos%202do%20Trimestre.pdf" TargetMode="External"/><Relationship Id="rId61" Type="http://schemas.openxmlformats.org/officeDocument/2006/relationships/hyperlink" Target="http://www.cegaipslp.org.mx/HV2019Dos.nsf/A35A25070D31C6198625843900592E2D/$file/Estado%20Anal%C3%ADtico%20del%20Ejercicio%20del%20Presupuesto%20de%20Egresos%202do%20Trimestre.pdf" TargetMode="External"/><Relationship Id="rId10" Type="http://schemas.openxmlformats.org/officeDocument/2006/relationships/hyperlink" Target="http://www.cegaipslp.org.mx/HV2019Dos.nsf/A35A25070D31C6198625843900592E2D/$file/Estado%20Anal%C3%ADtico%20del%20Ejercicio%20del%20Presupuesto%20de%20Egresos%202do%20Trimestre.pdf" TargetMode="External"/><Relationship Id="rId19" Type="http://schemas.openxmlformats.org/officeDocument/2006/relationships/hyperlink" Target="http://www.cegaipslp.org.mx/HV2019Dos.nsf/A35A25070D31C6198625843900592E2D/$file/Estado%20Anal%C3%ADtico%20del%20Ejercicio%20del%20Presupuesto%20de%20Egresos%202do%20Trimestre.pdf" TargetMode="External"/><Relationship Id="rId31" Type="http://schemas.openxmlformats.org/officeDocument/2006/relationships/hyperlink" Target="http://www.cegaipslp.org.mx/HV2019Dos.nsf/A35A25070D31C6198625843900592E2D/$file/Estado%20Anal%C3%ADtico%20del%20Ejercicio%20del%20Presupuesto%20de%20Egresos%202do%20Trimestre.pdf" TargetMode="External"/><Relationship Id="rId44" Type="http://schemas.openxmlformats.org/officeDocument/2006/relationships/hyperlink" Target="http://www.cegaipslp.org.mx/HV2019Dos.nsf/A35A25070D31C6198625843900592E2D/$file/Estado%20Anal%C3%ADtico%20del%20Ejercicio%20del%20Presupuesto%20de%20Egresos%202do%20Trimestre.pdf" TargetMode="External"/><Relationship Id="rId52" Type="http://schemas.openxmlformats.org/officeDocument/2006/relationships/hyperlink" Target="http://www.cegaipslp.org.mx/HV2019Dos.nsf/A35A25070D31C6198625843900592E2D/$file/Estado%20Anal%C3%ADtico%20del%20Ejercicio%20del%20Presupuesto%20de%20Egresos%202do%20Trimestre.pdf" TargetMode="External"/><Relationship Id="rId60" Type="http://schemas.openxmlformats.org/officeDocument/2006/relationships/hyperlink" Target="http://www.cegaipslp.org.mx/HV2019Dos.nsf/A35A25070D31C6198625843900592E2D/$file/Estado%20Anal%C3%ADtico%20del%20Ejercicio%20del%20Presupuesto%20de%20Egresos%202do%20Trimestre.pdf" TargetMode="External"/><Relationship Id="rId65" Type="http://schemas.openxmlformats.org/officeDocument/2006/relationships/hyperlink" Target="http://www.cegaipslp.org.mx/HV2019Dos.nsf/A35A25070D31C6198625843900592E2D/$file/Estado%20Anal%C3%ADtico%20del%20Ejercicio%20del%20Presupuesto%20de%20Egresos%202do%20Trimestre.pdf" TargetMode="External"/><Relationship Id="rId73" Type="http://schemas.openxmlformats.org/officeDocument/2006/relationships/printerSettings" Target="../printerSettings/printerSettings1.bin"/><Relationship Id="rId4" Type="http://schemas.openxmlformats.org/officeDocument/2006/relationships/hyperlink" Target="http://www.cegaipslp.org.mx/HV2019Dos.nsf/A35A25070D31C6198625843900592E2D/$file/Estado%20Anal%C3%ADtico%20del%20Ejercicio%20del%20Presupuesto%20de%20Egresos%202do%20Trimestre.pdf" TargetMode="External"/><Relationship Id="rId9" Type="http://schemas.openxmlformats.org/officeDocument/2006/relationships/hyperlink" Target="http://www.cegaipslp.org.mx/HV2019Dos.nsf/A35A25070D31C6198625843900592E2D/$file/Estado%20Anal%C3%ADtico%20del%20Ejercicio%20del%20Presupuesto%20de%20Egresos%202do%20Trimestre.pdf" TargetMode="External"/><Relationship Id="rId14" Type="http://schemas.openxmlformats.org/officeDocument/2006/relationships/hyperlink" Target="http://www.cegaipslp.org.mx/HV2019Dos.nsf/A35A25070D31C6198625843900592E2D/$file/Estado%20Anal%C3%ADtico%20del%20Ejercicio%20del%20Presupuesto%20de%20Egresos%202do%20Trimestre.pdf" TargetMode="External"/><Relationship Id="rId22" Type="http://schemas.openxmlformats.org/officeDocument/2006/relationships/hyperlink" Target="http://www.cegaipslp.org.mx/HV2019Dos.nsf/A35A25070D31C6198625843900592E2D/$file/Estado%20Anal%C3%ADtico%20del%20Ejercicio%20del%20Presupuesto%20de%20Egresos%202do%20Trimestre.pdf" TargetMode="External"/><Relationship Id="rId27" Type="http://schemas.openxmlformats.org/officeDocument/2006/relationships/hyperlink" Target="http://www.cegaipslp.org.mx/HV2019Dos.nsf/A35A25070D31C6198625843900592E2D/$file/Estado%20Anal%C3%ADtico%20del%20Ejercicio%20del%20Presupuesto%20de%20Egresos%202do%20Trimestre.pdf" TargetMode="External"/><Relationship Id="rId30" Type="http://schemas.openxmlformats.org/officeDocument/2006/relationships/hyperlink" Target="http://www.cegaipslp.org.mx/HV2019Dos.nsf/A35A25070D31C6198625843900592E2D/$file/Estado%20Anal%C3%ADtico%20del%20Ejercicio%20del%20Presupuesto%20de%20Egresos%202do%20Trimestre.pdf" TargetMode="External"/><Relationship Id="rId35" Type="http://schemas.openxmlformats.org/officeDocument/2006/relationships/hyperlink" Target="http://www.cegaipslp.org.mx/HV2019Dos.nsf/A35A25070D31C6198625843900592E2D/$file/Estado%20Anal%C3%ADtico%20del%20Ejercicio%20del%20Presupuesto%20de%20Egresos%202do%20Trimestre.pdf" TargetMode="External"/><Relationship Id="rId43" Type="http://schemas.openxmlformats.org/officeDocument/2006/relationships/hyperlink" Target="http://www.cegaipslp.org.mx/HV2019Dos.nsf/A35A25070D31C6198625843900592E2D/$file/Estado%20Anal%C3%ADtico%20del%20Ejercicio%20del%20Presupuesto%20de%20Egresos%202do%20Trimestre.pdf" TargetMode="External"/><Relationship Id="rId48" Type="http://schemas.openxmlformats.org/officeDocument/2006/relationships/hyperlink" Target="http://www.cegaipslp.org.mx/HV2019Dos.nsf/A35A25070D31C6198625843900592E2D/$file/Estado%20Anal%C3%ADtico%20del%20Ejercicio%20del%20Presupuesto%20de%20Egresos%202do%20Trimestre.pdf" TargetMode="External"/><Relationship Id="rId56" Type="http://schemas.openxmlformats.org/officeDocument/2006/relationships/hyperlink" Target="http://www.cegaipslp.org.mx/HV2019Dos.nsf/A35A25070D31C6198625843900592E2D/$file/Estado%20Anal%C3%ADtico%20del%20Ejercicio%20del%20Presupuesto%20de%20Egresos%202do%20Trimestre.pdf" TargetMode="External"/><Relationship Id="rId64" Type="http://schemas.openxmlformats.org/officeDocument/2006/relationships/hyperlink" Target="http://www.cegaipslp.org.mx/HV2019Dos.nsf/A35A25070D31C6198625843900592E2D/$file/Estado%20Anal%C3%ADtico%20del%20Ejercicio%20del%20Presupuesto%20de%20Egresos%202do%20Trimestre.pdf" TargetMode="External"/><Relationship Id="rId69" Type="http://schemas.openxmlformats.org/officeDocument/2006/relationships/hyperlink" Target="http://www.cegaipslp.org.mx/HV2019Dos.nsf/A35A25070D31C6198625843900592E2D/$file/Estado%20Anal%C3%ADtico%20del%20Ejercicio%20del%20Presupuesto%20de%20Egresos%202do%20Trimestre.pdf" TargetMode="External"/><Relationship Id="rId8" Type="http://schemas.openxmlformats.org/officeDocument/2006/relationships/hyperlink" Target="http://www.cegaipslp.org.mx/HV2019Dos.nsf/A35A25070D31C6198625843900592E2D/$file/Estado%20Anal%C3%ADtico%20del%20Ejercicio%20del%20Presupuesto%20de%20Egresos%202do%20Trimestre.pdf" TargetMode="External"/><Relationship Id="rId51" Type="http://schemas.openxmlformats.org/officeDocument/2006/relationships/hyperlink" Target="http://www.cegaipslp.org.mx/HV2019Dos.nsf/A35A25070D31C6198625843900592E2D/$file/Estado%20Anal%C3%ADtico%20del%20Ejercicio%20del%20Presupuesto%20de%20Egresos%202do%20Trimestre.pdf" TargetMode="External"/><Relationship Id="rId72" Type="http://schemas.openxmlformats.org/officeDocument/2006/relationships/hyperlink" Target="http://www.cegaipslp.org.mx/HV2019Dos.nsf/A35A25070D31C6198625843900592E2D/$file/Estado%20Anal%C3%ADtico%20del%20Ejercicio%20del%20Presupuesto%20de%20Egresos%202do%20Trimestre.pdf" TargetMode="External"/><Relationship Id="rId3" Type="http://schemas.openxmlformats.org/officeDocument/2006/relationships/hyperlink" Target="http://www.cegaipslp.org.mx/HV2019Dos.nsf/A35A25070D31C6198625843900592E2D/$file/Estado%20Anal%C3%ADtico%20del%20Ejercicio%20del%20Presupuesto%20de%20Egresos%202do%20Trimestre.pdf" TargetMode="External"/><Relationship Id="rId12" Type="http://schemas.openxmlformats.org/officeDocument/2006/relationships/hyperlink" Target="http://www.cegaipslp.org.mx/HV2019Dos.nsf/A35A25070D31C6198625843900592E2D/$file/Estado%20Anal%C3%ADtico%20del%20Ejercicio%20del%20Presupuesto%20de%20Egresos%202do%20Trimestre.pdf" TargetMode="External"/><Relationship Id="rId17" Type="http://schemas.openxmlformats.org/officeDocument/2006/relationships/hyperlink" Target="http://www.cegaipslp.org.mx/HV2019Dos.nsf/A35A25070D31C6198625843900592E2D/$file/Estado%20Anal%C3%ADtico%20del%20Ejercicio%20del%20Presupuesto%20de%20Egresos%202do%20Trimestre.pdf" TargetMode="External"/><Relationship Id="rId25" Type="http://schemas.openxmlformats.org/officeDocument/2006/relationships/hyperlink" Target="http://www.cegaipslp.org.mx/HV2019Dos.nsf/A35A25070D31C6198625843900592E2D/$file/Estado%20Anal%C3%ADtico%20del%20Ejercicio%20del%20Presupuesto%20de%20Egresos%202do%20Trimestre.pdf" TargetMode="External"/><Relationship Id="rId33" Type="http://schemas.openxmlformats.org/officeDocument/2006/relationships/hyperlink" Target="http://www.cegaipslp.org.mx/HV2019Dos.nsf/A35A25070D31C6198625843900592E2D/$file/Estado%20Anal%C3%ADtico%20del%20Ejercicio%20del%20Presupuesto%20de%20Egresos%202do%20Trimestre.pdf" TargetMode="External"/><Relationship Id="rId38" Type="http://schemas.openxmlformats.org/officeDocument/2006/relationships/hyperlink" Target="http://www.cegaipslp.org.mx/HV2019Dos.nsf/A35A25070D31C6198625843900592E2D/$file/Estado%20Anal%C3%ADtico%20del%20Ejercicio%20del%20Presupuesto%20de%20Egresos%202do%20Trimestre.pdf" TargetMode="External"/><Relationship Id="rId46" Type="http://schemas.openxmlformats.org/officeDocument/2006/relationships/hyperlink" Target="http://www.cegaipslp.org.mx/HV2019Dos.nsf/A35A25070D31C6198625843900592E2D/$file/Estado%20Anal%C3%ADtico%20del%20Ejercicio%20del%20Presupuesto%20de%20Egresos%202do%20Trimestre.pdf" TargetMode="External"/><Relationship Id="rId59" Type="http://schemas.openxmlformats.org/officeDocument/2006/relationships/hyperlink" Target="http://www.cegaipslp.org.mx/HV2019Dos.nsf/A35A25070D31C6198625843900592E2D/$file/Estado%20Anal%C3%ADtico%20del%20Ejercicio%20del%20Presupuesto%20de%20Egresos%202do%20Trimestre.pdf" TargetMode="External"/><Relationship Id="rId67" Type="http://schemas.openxmlformats.org/officeDocument/2006/relationships/hyperlink" Target="http://www.cegaipslp.org.mx/HV2019Dos.nsf/A35A25070D31C6198625843900592E2D/$file/Estado%20Anal%C3%ADtico%20del%20Ejercicio%20del%20Presupuesto%20de%20Egresos%202do%20Trimestre.pdf" TargetMode="External"/><Relationship Id="rId20" Type="http://schemas.openxmlformats.org/officeDocument/2006/relationships/hyperlink" Target="http://www.cegaipslp.org.mx/HV2019Dos.nsf/A35A25070D31C6198625843900592E2D/$file/Estado%20Anal%C3%ADtico%20del%20Ejercicio%20del%20Presupuesto%20de%20Egresos%202do%20Trimestre.pdf" TargetMode="External"/><Relationship Id="rId41" Type="http://schemas.openxmlformats.org/officeDocument/2006/relationships/hyperlink" Target="http://www.cegaipslp.org.mx/HV2019Dos.nsf/A35A25070D31C6198625843900592E2D/$file/Estado%20Anal%C3%ADtico%20del%20Ejercicio%20del%20Presupuesto%20de%20Egresos%202do%20Trimestre.pdf" TargetMode="External"/><Relationship Id="rId54" Type="http://schemas.openxmlformats.org/officeDocument/2006/relationships/hyperlink" Target="http://www.cegaipslp.org.mx/HV2019Dos.nsf/A35A25070D31C6198625843900592E2D/$file/Estado%20Anal%C3%ADtico%20del%20Ejercicio%20del%20Presupuesto%20de%20Egresos%202do%20Trimestre.pdf" TargetMode="External"/><Relationship Id="rId62" Type="http://schemas.openxmlformats.org/officeDocument/2006/relationships/hyperlink" Target="http://www.cegaipslp.org.mx/HV2019Dos.nsf/A35A25070D31C6198625843900592E2D/$file/Estado%20Anal%C3%ADtico%20del%20Ejercicio%20del%20Presupuesto%20de%20Egresos%202do%20Trimestre.pdf" TargetMode="External"/><Relationship Id="rId70" Type="http://schemas.openxmlformats.org/officeDocument/2006/relationships/hyperlink" Target="http://www.cegaipslp.org.mx/HV2019Dos.nsf/A35A25070D31C6198625843900592E2D/$file/Estado%20Anal%C3%ADtico%20del%20Ejercicio%20del%20Presupuesto%20de%20Egresos%202do%20Trimestre.pdf" TargetMode="External"/><Relationship Id="rId1" Type="http://schemas.openxmlformats.org/officeDocument/2006/relationships/hyperlink" Target="http://www.cegaipslp.org.mx/HV2019Dos.nsf/A35A25070D31C6198625843900592E2D/$file/Estado%20Anal%C3%ADtico%20del%20Ejercicio%20del%20Presupuesto%20de%20Egresos%202do%20Trimestre.pdf" TargetMode="External"/><Relationship Id="rId6" Type="http://schemas.openxmlformats.org/officeDocument/2006/relationships/hyperlink" Target="http://www.cegaipslp.org.mx/HV2019Dos.nsf/A35A25070D31C6198625843900592E2D/$file/Estado%20Anal%C3%ADtico%20del%20Ejercicio%20del%20Presupuesto%20de%20Egresos%202do%2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topLeftCell="A2" zoomScale="70" zoomScaleNormal="70" workbookViewId="0">
      <selection activeCell="Q8" sqref="Q8:R79"/>
    </sheetView>
  </sheetViews>
  <sheetFormatPr baseColWidth="10" defaultColWidth="9.140625" defaultRowHeight="15" x14ac:dyDescent="0.25"/>
  <cols>
    <col min="1" max="1" width="10" customWidth="1"/>
    <col min="2" max="3" width="20.28515625" customWidth="1"/>
    <col min="4" max="6" width="23.85546875" customWidth="1"/>
    <col min="7" max="7" width="81" bestFit="1" customWidth="1"/>
    <col min="8" max="13" width="33"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4" t="s">
        <v>1</v>
      </c>
      <c r="B2" s="25"/>
      <c r="C2" s="25"/>
      <c r="D2" s="24" t="s">
        <v>2</v>
      </c>
      <c r="E2" s="25"/>
      <c r="F2" s="25"/>
      <c r="G2" s="24" t="s">
        <v>3</v>
      </c>
      <c r="H2" s="25"/>
      <c r="I2" s="25"/>
    </row>
    <row r="3" spans="1:19" x14ac:dyDescent="0.25">
      <c r="A3" s="26" t="s">
        <v>4</v>
      </c>
      <c r="B3" s="25"/>
      <c r="C3" s="25"/>
      <c r="D3" s="26" t="s">
        <v>5</v>
      </c>
      <c r="E3" s="25"/>
      <c r="F3" s="25"/>
      <c r="G3" s="26" t="s">
        <v>6</v>
      </c>
      <c r="H3" s="25"/>
      <c r="I3" s="2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4" t="s">
        <v>33</v>
      </c>
      <c r="B6" s="25"/>
      <c r="C6" s="25"/>
      <c r="D6" s="25"/>
      <c r="E6" s="25"/>
      <c r="F6" s="25"/>
      <c r="G6" s="25"/>
      <c r="H6" s="25"/>
      <c r="I6" s="25"/>
      <c r="J6" s="25"/>
      <c r="K6" s="25"/>
      <c r="L6" s="25"/>
      <c r="M6" s="25"/>
      <c r="N6" s="25"/>
      <c r="O6" s="25"/>
      <c r="P6" s="25"/>
      <c r="Q6" s="25"/>
      <c r="R6" s="25"/>
      <c r="S6" s="25"/>
    </row>
    <row r="7" spans="1:19" ht="42" customHeight="1" x14ac:dyDescent="0.25">
      <c r="A7" s="1" t="s">
        <v>34</v>
      </c>
      <c r="B7" s="1" t="s">
        <v>35</v>
      </c>
      <c r="C7" s="1" t="s">
        <v>36</v>
      </c>
      <c r="D7" s="11" t="s">
        <v>37</v>
      </c>
      <c r="E7" s="1" t="s">
        <v>38</v>
      </c>
      <c r="F7" s="1" t="s">
        <v>39</v>
      </c>
      <c r="G7" s="11" t="s">
        <v>40</v>
      </c>
      <c r="H7" s="1" t="s">
        <v>41</v>
      </c>
      <c r="I7" s="1" t="s">
        <v>42</v>
      </c>
      <c r="J7" s="1" t="s">
        <v>43</v>
      </c>
      <c r="K7" s="1" t="s">
        <v>44</v>
      </c>
      <c r="L7" s="1" t="s">
        <v>45</v>
      </c>
      <c r="M7" s="1" t="s">
        <v>46</v>
      </c>
      <c r="N7" s="1" t="s">
        <v>47</v>
      </c>
      <c r="O7" s="1" t="s">
        <v>48</v>
      </c>
      <c r="P7" s="1" t="s">
        <v>49</v>
      </c>
      <c r="Q7" s="1" t="s">
        <v>50</v>
      </c>
      <c r="R7" s="1" t="s">
        <v>51</v>
      </c>
      <c r="S7" s="1" t="s">
        <v>52</v>
      </c>
    </row>
    <row r="8" spans="1:19" ht="18" customHeight="1" x14ac:dyDescent="0.25">
      <c r="A8">
        <v>2019</v>
      </c>
      <c r="B8" s="15">
        <v>43770</v>
      </c>
      <c r="C8" s="15">
        <v>43799</v>
      </c>
      <c r="D8">
        <v>1000</v>
      </c>
      <c r="E8" s="2">
        <v>1000</v>
      </c>
      <c r="F8" s="2">
        <v>1000</v>
      </c>
      <c r="G8" s="4" t="s">
        <v>53</v>
      </c>
      <c r="H8" s="17">
        <f t="shared" ref="H8:M8" si="0">SUM(H9:H15)</f>
        <v>7860241</v>
      </c>
      <c r="I8" s="17">
        <f t="shared" si="0"/>
        <v>8730703</v>
      </c>
      <c r="J8" s="23">
        <f t="shared" si="0"/>
        <v>5412494</v>
      </c>
      <c r="K8" s="17">
        <f t="shared" si="0"/>
        <v>5396032</v>
      </c>
      <c r="L8" s="23">
        <f t="shared" si="0"/>
        <v>5320647</v>
      </c>
      <c r="M8" s="17">
        <f t="shared" si="0"/>
        <v>5237172</v>
      </c>
      <c r="N8" s="12" t="s">
        <v>128</v>
      </c>
      <c r="O8" s="14" t="s">
        <v>126</v>
      </c>
      <c r="P8" s="12" t="s">
        <v>125</v>
      </c>
      <c r="Q8" s="15">
        <v>43831</v>
      </c>
      <c r="R8" s="15">
        <v>43800</v>
      </c>
      <c r="S8" s="19" t="s">
        <v>127</v>
      </c>
    </row>
    <row r="9" spans="1:19" ht="15.75" x14ac:dyDescent="0.25">
      <c r="A9">
        <v>2019</v>
      </c>
      <c r="B9" s="15">
        <v>43770</v>
      </c>
      <c r="C9" s="15">
        <v>43799</v>
      </c>
      <c r="D9">
        <v>1000</v>
      </c>
      <c r="E9" s="3">
        <v>1100</v>
      </c>
      <c r="F9" s="3">
        <v>1100</v>
      </c>
      <c r="G9" s="5" t="s">
        <v>54</v>
      </c>
      <c r="H9" s="10">
        <v>3500292</v>
      </c>
      <c r="I9" s="10">
        <v>3998744</v>
      </c>
      <c r="J9" s="10">
        <v>3078110</v>
      </c>
      <c r="K9" s="10">
        <v>3078110</v>
      </c>
      <c r="L9" s="10">
        <v>3078145</v>
      </c>
      <c r="M9" s="10">
        <v>3078145</v>
      </c>
      <c r="N9" s="19" t="s">
        <v>128</v>
      </c>
      <c r="O9" s="14" t="s">
        <v>126</v>
      </c>
      <c r="P9" s="12" t="s">
        <v>125</v>
      </c>
      <c r="Q9" s="15">
        <v>43831</v>
      </c>
      <c r="R9" s="15">
        <v>43800</v>
      </c>
      <c r="S9" s="19" t="s">
        <v>127</v>
      </c>
    </row>
    <row r="10" spans="1:19" ht="15.75" x14ac:dyDescent="0.25">
      <c r="A10" s="16">
        <v>2019</v>
      </c>
      <c r="B10" s="15">
        <v>43770</v>
      </c>
      <c r="C10" s="15">
        <v>43799</v>
      </c>
      <c r="D10" s="2">
        <v>1000</v>
      </c>
      <c r="E10" s="3">
        <v>1200</v>
      </c>
      <c r="F10" s="3">
        <v>1200</v>
      </c>
      <c r="G10" s="5" t="s">
        <v>55</v>
      </c>
      <c r="H10" s="10">
        <v>119415</v>
      </c>
      <c r="I10" s="10">
        <v>187698</v>
      </c>
      <c r="J10" s="10">
        <f>110729+123</f>
        <v>110852</v>
      </c>
      <c r="K10" s="10">
        <v>110729</v>
      </c>
      <c r="L10" s="10">
        <v>110537</v>
      </c>
      <c r="M10" s="10">
        <v>110537</v>
      </c>
      <c r="N10" s="19" t="s">
        <v>128</v>
      </c>
      <c r="O10" s="14" t="s">
        <v>126</v>
      </c>
      <c r="P10" s="2" t="s">
        <v>125</v>
      </c>
      <c r="Q10" s="15">
        <v>43831</v>
      </c>
      <c r="R10" s="15">
        <v>43800</v>
      </c>
      <c r="S10" s="19" t="s">
        <v>127</v>
      </c>
    </row>
    <row r="11" spans="1:19" ht="15.75" x14ac:dyDescent="0.25">
      <c r="A11" s="16">
        <v>2019</v>
      </c>
      <c r="B11" s="15">
        <v>43770</v>
      </c>
      <c r="C11" s="15">
        <v>43799</v>
      </c>
      <c r="D11" s="2">
        <v>1000</v>
      </c>
      <c r="E11" s="3">
        <v>1300</v>
      </c>
      <c r="F11" s="3">
        <v>1300</v>
      </c>
      <c r="G11" s="5" t="s">
        <v>56</v>
      </c>
      <c r="H11" s="10">
        <v>756291</v>
      </c>
      <c r="I11" s="10">
        <v>865137</v>
      </c>
      <c r="J11" s="10">
        <v>167835</v>
      </c>
      <c r="K11" s="10">
        <v>167835</v>
      </c>
      <c r="L11" s="10">
        <v>167835</v>
      </c>
      <c r="M11" s="10">
        <v>167835</v>
      </c>
      <c r="N11" s="19" t="s">
        <v>128</v>
      </c>
      <c r="O11" s="14" t="s">
        <v>126</v>
      </c>
      <c r="P11" s="2" t="s">
        <v>125</v>
      </c>
      <c r="Q11" s="15">
        <v>43831</v>
      </c>
      <c r="R11" s="15">
        <v>43800</v>
      </c>
      <c r="S11" s="19" t="s">
        <v>127</v>
      </c>
    </row>
    <row r="12" spans="1:19" s="21" customFormat="1" ht="15.75" x14ac:dyDescent="0.25">
      <c r="A12" s="21">
        <v>2019</v>
      </c>
      <c r="B12" s="15">
        <v>43770</v>
      </c>
      <c r="C12" s="15">
        <v>43799</v>
      </c>
      <c r="D12" s="21">
        <v>1000</v>
      </c>
      <c r="E12" s="3">
        <v>1400</v>
      </c>
      <c r="F12" s="3">
        <v>1400</v>
      </c>
      <c r="G12" s="5" t="s">
        <v>57</v>
      </c>
      <c r="H12" s="10">
        <v>500076</v>
      </c>
      <c r="I12" s="10">
        <v>570043</v>
      </c>
      <c r="J12" s="10">
        <f>408792+16339</f>
        <v>425131</v>
      </c>
      <c r="K12" s="10">
        <v>408792</v>
      </c>
      <c r="L12" s="10">
        <f>355954+32900</f>
        <v>388854</v>
      </c>
      <c r="M12" s="10">
        <v>355954</v>
      </c>
      <c r="N12" s="21" t="s">
        <v>128</v>
      </c>
      <c r="O12" s="14" t="s">
        <v>126</v>
      </c>
      <c r="P12" s="21" t="s">
        <v>125</v>
      </c>
      <c r="Q12" s="15">
        <v>43831</v>
      </c>
      <c r="R12" s="15">
        <v>43800</v>
      </c>
      <c r="S12" s="21" t="s">
        <v>127</v>
      </c>
    </row>
    <row r="13" spans="1:19" ht="15.75" x14ac:dyDescent="0.25">
      <c r="A13" s="16">
        <v>2019</v>
      </c>
      <c r="B13" s="15">
        <v>43770</v>
      </c>
      <c r="C13" s="15">
        <v>43799</v>
      </c>
      <c r="D13" s="2">
        <v>1000</v>
      </c>
      <c r="E13" s="3">
        <v>1500</v>
      </c>
      <c r="F13" s="3">
        <v>1500</v>
      </c>
      <c r="G13" s="5" t="s">
        <v>58</v>
      </c>
      <c r="H13" s="10">
        <v>2703953</v>
      </c>
      <c r="I13" s="10">
        <v>2815652</v>
      </c>
      <c r="J13" s="10">
        <v>1524381</v>
      </c>
      <c r="K13" s="10">
        <v>1524381</v>
      </c>
      <c r="L13" s="10">
        <f>1419931+50575</f>
        <v>1470506</v>
      </c>
      <c r="M13" s="10">
        <v>1419931</v>
      </c>
      <c r="N13" s="19" t="s">
        <v>128</v>
      </c>
      <c r="O13" s="14" t="s">
        <v>126</v>
      </c>
      <c r="P13" s="2" t="s">
        <v>125</v>
      </c>
      <c r="Q13" s="15">
        <v>43831</v>
      </c>
      <c r="R13" s="15">
        <v>43800</v>
      </c>
      <c r="S13" s="19" t="s">
        <v>127</v>
      </c>
    </row>
    <row r="14" spans="1:19" ht="15.75" x14ac:dyDescent="0.25">
      <c r="A14" s="16">
        <v>2019</v>
      </c>
      <c r="B14" s="15">
        <v>43770</v>
      </c>
      <c r="C14" s="15">
        <v>43799</v>
      </c>
      <c r="D14" s="2">
        <v>1000</v>
      </c>
      <c r="E14" s="3">
        <v>1600</v>
      </c>
      <c r="F14" s="3">
        <v>1600</v>
      </c>
      <c r="G14" s="5" t="s">
        <v>59</v>
      </c>
      <c r="H14" s="10">
        <v>180000</v>
      </c>
      <c r="I14" s="10">
        <v>185367</v>
      </c>
      <c r="J14" s="10">
        <v>0</v>
      </c>
      <c r="K14" s="10">
        <v>0</v>
      </c>
      <c r="L14" s="10">
        <v>0</v>
      </c>
      <c r="M14" s="10">
        <v>0</v>
      </c>
      <c r="N14" s="19" t="s">
        <v>128</v>
      </c>
      <c r="O14" s="14" t="s">
        <v>126</v>
      </c>
      <c r="P14" s="2" t="s">
        <v>125</v>
      </c>
      <c r="Q14" s="15">
        <v>43831</v>
      </c>
      <c r="R14" s="15">
        <v>43800</v>
      </c>
      <c r="S14" s="19" t="s">
        <v>127</v>
      </c>
    </row>
    <row r="15" spans="1:19" ht="15.75" x14ac:dyDescent="0.25">
      <c r="A15" s="16">
        <v>2019</v>
      </c>
      <c r="B15" s="15">
        <v>43770</v>
      </c>
      <c r="C15" s="15">
        <v>43799</v>
      </c>
      <c r="D15" s="2">
        <v>1000</v>
      </c>
      <c r="E15" s="3">
        <v>1700</v>
      </c>
      <c r="F15" s="3">
        <v>1700</v>
      </c>
      <c r="G15" s="5" t="s">
        <v>60</v>
      </c>
      <c r="H15" s="10">
        <v>100214</v>
      </c>
      <c r="I15" s="10">
        <v>108062</v>
      </c>
      <c r="J15" s="10">
        <v>106185</v>
      </c>
      <c r="K15" s="10">
        <v>106185</v>
      </c>
      <c r="L15" s="10">
        <v>104770</v>
      </c>
      <c r="M15" s="10">
        <v>104770</v>
      </c>
      <c r="N15" s="19" t="s">
        <v>128</v>
      </c>
      <c r="O15" s="14" t="s">
        <v>126</v>
      </c>
      <c r="P15" s="2" t="s">
        <v>125</v>
      </c>
      <c r="Q15" s="15">
        <v>43831</v>
      </c>
      <c r="R15" s="15">
        <v>43800</v>
      </c>
      <c r="S15" s="19" t="s">
        <v>127</v>
      </c>
    </row>
    <row r="16" spans="1:19" ht="15.75" x14ac:dyDescent="0.25">
      <c r="A16" s="16">
        <v>2019</v>
      </c>
      <c r="B16" s="15">
        <v>43770</v>
      </c>
      <c r="C16" s="15">
        <v>43799</v>
      </c>
      <c r="D16">
        <v>2000</v>
      </c>
      <c r="E16" s="2">
        <v>2000</v>
      </c>
      <c r="F16" s="2">
        <v>2000</v>
      </c>
      <c r="G16" s="4" t="s">
        <v>61</v>
      </c>
      <c r="H16" s="17">
        <f>SUM(H17:H25)</f>
        <v>234909</v>
      </c>
      <c r="I16" s="17">
        <f t="shared" ref="I16:M16" si="1">SUM(I17:I25)</f>
        <v>256215</v>
      </c>
      <c r="J16" s="17">
        <f t="shared" si="1"/>
        <v>175940</v>
      </c>
      <c r="K16" s="17">
        <f t="shared" si="1"/>
        <v>167203</v>
      </c>
      <c r="L16" s="17">
        <f t="shared" si="1"/>
        <v>150100</v>
      </c>
      <c r="M16" s="17">
        <f t="shared" si="1"/>
        <v>139472</v>
      </c>
      <c r="N16" s="19" t="s">
        <v>128</v>
      </c>
      <c r="O16" s="14" t="s">
        <v>126</v>
      </c>
      <c r="P16" s="2" t="s">
        <v>125</v>
      </c>
      <c r="Q16" s="15">
        <v>43831</v>
      </c>
      <c r="R16" s="15">
        <v>43800</v>
      </c>
      <c r="S16" s="19" t="s">
        <v>127</v>
      </c>
    </row>
    <row r="17" spans="1:19" ht="15" customHeight="1" x14ac:dyDescent="0.25">
      <c r="A17" s="16">
        <v>2019</v>
      </c>
      <c r="B17" s="15">
        <v>43770</v>
      </c>
      <c r="C17" s="15">
        <v>43799</v>
      </c>
      <c r="D17" s="2">
        <v>2000</v>
      </c>
      <c r="E17" s="3">
        <v>2100</v>
      </c>
      <c r="F17" s="3">
        <v>2100</v>
      </c>
      <c r="G17" s="6" t="s">
        <v>62</v>
      </c>
      <c r="H17" s="10">
        <v>51809</v>
      </c>
      <c r="I17" s="10">
        <v>50940</v>
      </c>
      <c r="J17" s="10">
        <f>20660+5148</f>
        <v>25808</v>
      </c>
      <c r="K17" s="10">
        <v>20660</v>
      </c>
      <c r="L17" s="10">
        <f>16767+3018</f>
        <v>19785</v>
      </c>
      <c r="M17" s="10">
        <v>16767</v>
      </c>
      <c r="N17" s="19" t="s">
        <v>128</v>
      </c>
      <c r="O17" s="14" t="s">
        <v>126</v>
      </c>
      <c r="P17" s="2" t="s">
        <v>125</v>
      </c>
      <c r="Q17" s="15">
        <v>43831</v>
      </c>
      <c r="R17" s="15">
        <v>43800</v>
      </c>
      <c r="S17" s="19" t="s">
        <v>127</v>
      </c>
    </row>
    <row r="18" spans="1:19" ht="15.75" x14ac:dyDescent="0.25">
      <c r="A18" s="16">
        <v>2019</v>
      </c>
      <c r="B18" s="15">
        <v>43770</v>
      </c>
      <c r="C18" s="15">
        <v>43799</v>
      </c>
      <c r="D18" s="2">
        <v>2000</v>
      </c>
      <c r="E18" s="3">
        <v>2200</v>
      </c>
      <c r="F18" s="3">
        <v>2200</v>
      </c>
      <c r="G18" s="5" t="s">
        <v>63</v>
      </c>
      <c r="H18" s="10">
        <v>78002</v>
      </c>
      <c r="I18" s="10">
        <v>77825</v>
      </c>
      <c r="J18" s="10">
        <f>50143+939</f>
        <v>51082</v>
      </c>
      <c r="K18" s="10">
        <v>50143</v>
      </c>
      <c r="L18" s="10">
        <f>47914+1391</f>
        <v>49305</v>
      </c>
      <c r="M18" s="10">
        <v>47914</v>
      </c>
      <c r="N18" s="19" t="s">
        <v>128</v>
      </c>
      <c r="O18" s="14" t="s">
        <v>126</v>
      </c>
      <c r="P18" s="2" t="s">
        <v>125</v>
      </c>
      <c r="Q18" s="15">
        <v>43831</v>
      </c>
      <c r="R18" s="15">
        <v>43800</v>
      </c>
      <c r="S18" s="19" t="s">
        <v>127</v>
      </c>
    </row>
    <row r="19" spans="1:19" ht="15.75" x14ac:dyDescent="0.25">
      <c r="A19" s="16">
        <v>2019</v>
      </c>
      <c r="B19" s="15">
        <v>43770</v>
      </c>
      <c r="C19" s="15">
        <v>43799</v>
      </c>
      <c r="D19" s="2">
        <v>2000</v>
      </c>
      <c r="E19" s="3">
        <v>2300</v>
      </c>
      <c r="F19" s="3">
        <v>2300</v>
      </c>
      <c r="G19" s="5" t="s">
        <v>64</v>
      </c>
      <c r="H19" s="10">
        <v>1</v>
      </c>
      <c r="I19" s="10">
        <v>61</v>
      </c>
      <c r="J19" s="10">
        <v>1</v>
      </c>
      <c r="K19" s="10">
        <v>1</v>
      </c>
      <c r="L19" s="10">
        <v>1</v>
      </c>
      <c r="M19" s="10">
        <v>1</v>
      </c>
      <c r="N19" s="19" t="s">
        <v>128</v>
      </c>
      <c r="O19" s="14" t="s">
        <v>126</v>
      </c>
      <c r="P19" s="2" t="s">
        <v>125</v>
      </c>
      <c r="Q19" s="15">
        <v>43831</v>
      </c>
      <c r="R19" s="15">
        <v>43800</v>
      </c>
      <c r="S19" s="19" t="s">
        <v>127</v>
      </c>
    </row>
    <row r="20" spans="1:19" ht="15.75" x14ac:dyDescent="0.25">
      <c r="A20" s="16">
        <v>2019</v>
      </c>
      <c r="B20" s="15">
        <v>43770</v>
      </c>
      <c r="C20" s="15">
        <v>43799</v>
      </c>
      <c r="D20" s="2">
        <v>2000</v>
      </c>
      <c r="E20" s="3">
        <v>2400</v>
      </c>
      <c r="F20" s="3">
        <v>2400</v>
      </c>
      <c r="G20" s="6" t="s">
        <v>65</v>
      </c>
      <c r="H20" s="10">
        <v>6322</v>
      </c>
      <c r="I20" s="10">
        <v>9531</v>
      </c>
      <c r="J20" s="10">
        <f>6549+871</f>
        <v>7420</v>
      </c>
      <c r="K20" s="10">
        <v>6549</v>
      </c>
      <c r="L20" s="10">
        <f>4558+733</f>
        <v>5291</v>
      </c>
      <c r="M20" s="10">
        <v>4558</v>
      </c>
      <c r="N20" s="19" t="s">
        <v>128</v>
      </c>
      <c r="O20" s="14" t="s">
        <v>126</v>
      </c>
      <c r="P20" s="2" t="s">
        <v>125</v>
      </c>
      <c r="Q20" s="15">
        <v>43831</v>
      </c>
      <c r="R20" s="15">
        <v>43800</v>
      </c>
      <c r="S20" s="19" t="s">
        <v>127</v>
      </c>
    </row>
    <row r="21" spans="1:19" ht="15.75" x14ac:dyDescent="0.25">
      <c r="A21" s="16">
        <v>2019</v>
      </c>
      <c r="B21" s="15">
        <v>43770</v>
      </c>
      <c r="C21" s="15">
        <v>43799</v>
      </c>
      <c r="D21" s="2">
        <v>2000</v>
      </c>
      <c r="E21" s="3">
        <v>2500</v>
      </c>
      <c r="F21" s="3">
        <v>2500</v>
      </c>
      <c r="G21" s="5" t="s">
        <v>66</v>
      </c>
      <c r="H21" s="10">
        <v>6227</v>
      </c>
      <c r="I21" s="10">
        <v>7346</v>
      </c>
      <c r="J21" s="10">
        <f>4767+1426</f>
        <v>6193</v>
      </c>
      <c r="K21" s="10">
        <v>4767</v>
      </c>
      <c r="L21" s="10">
        <f>4673+78</f>
        <v>4751</v>
      </c>
      <c r="M21" s="10">
        <v>4673</v>
      </c>
      <c r="N21" s="19" t="s">
        <v>128</v>
      </c>
      <c r="O21" s="14" t="s">
        <v>126</v>
      </c>
      <c r="P21" s="2" t="s">
        <v>125</v>
      </c>
      <c r="Q21" s="15">
        <v>43831</v>
      </c>
      <c r="R21" s="15">
        <v>43800</v>
      </c>
      <c r="S21" s="19" t="s">
        <v>127</v>
      </c>
    </row>
    <row r="22" spans="1:19" ht="15.75" x14ac:dyDescent="0.25">
      <c r="A22" s="16">
        <v>2019</v>
      </c>
      <c r="B22" s="15">
        <v>43770</v>
      </c>
      <c r="C22" s="15">
        <v>43799</v>
      </c>
      <c r="D22" s="2">
        <v>2000</v>
      </c>
      <c r="E22" s="3">
        <v>2600</v>
      </c>
      <c r="F22" s="3">
        <v>2600</v>
      </c>
      <c r="G22" s="7" t="s">
        <v>67</v>
      </c>
      <c r="H22" s="10">
        <v>89636</v>
      </c>
      <c r="I22" s="10">
        <v>106849</v>
      </c>
      <c r="J22" s="10">
        <v>83254</v>
      </c>
      <c r="K22" s="10">
        <v>83254</v>
      </c>
      <c r="L22" s="10">
        <f>64182+5282</f>
        <v>69464</v>
      </c>
      <c r="M22" s="10">
        <v>64182</v>
      </c>
      <c r="N22" s="19" t="s">
        <v>128</v>
      </c>
      <c r="O22" s="14" t="s">
        <v>126</v>
      </c>
      <c r="P22" s="2" t="s">
        <v>125</v>
      </c>
      <c r="Q22" s="15">
        <v>43831</v>
      </c>
      <c r="R22" s="15">
        <v>43800</v>
      </c>
      <c r="S22" s="19" t="s">
        <v>127</v>
      </c>
    </row>
    <row r="23" spans="1:19" ht="15.75" x14ac:dyDescent="0.25">
      <c r="A23" s="16">
        <v>2019</v>
      </c>
      <c r="B23" s="15">
        <v>43770</v>
      </c>
      <c r="C23" s="15">
        <v>43799</v>
      </c>
      <c r="D23" s="2">
        <v>2000</v>
      </c>
      <c r="E23" s="3">
        <v>2700</v>
      </c>
      <c r="F23" s="3">
        <v>2700</v>
      </c>
      <c r="G23" s="5" t="s">
        <v>68</v>
      </c>
      <c r="H23" s="10">
        <v>949</v>
      </c>
      <c r="I23" s="10">
        <v>1207</v>
      </c>
      <c r="J23" s="10">
        <f>886+163</f>
        <v>1049</v>
      </c>
      <c r="K23" s="10">
        <v>886</v>
      </c>
      <c r="L23" s="10">
        <f>812+11</f>
        <v>823</v>
      </c>
      <c r="M23" s="10">
        <v>812</v>
      </c>
      <c r="N23" s="19" t="s">
        <v>128</v>
      </c>
      <c r="O23" s="14" t="s">
        <v>126</v>
      </c>
      <c r="P23" s="2" t="s">
        <v>125</v>
      </c>
      <c r="Q23" s="15">
        <v>43831</v>
      </c>
      <c r="R23" s="15">
        <v>43800</v>
      </c>
      <c r="S23" s="19" t="s">
        <v>127</v>
      </c>
    </row>
    <row r="24" spans="1:19" ht="15.75" x14ac:dyDescent="0.25">
      <c r="A24" s="16">
        <v>2019</v>
      </c>
      <c r="B24" s="15">
        <v>43770</v>
      </c>
      <c r="C24" s="15">
        <v>43799</v>
      </c>
      <c r="D24" s="2">
        <v>2000</v>
      </c>
      <c r="E24" s="3">
        <v>2800</v>
      </c>
      <c r="F24" s="3">
        <v>2800</v>
      </c>
      <c r="G24" s="5" t="s">
        <v>69</v>
      </c>
      <c r="H24" s="10">
        <v>0</v>
      </c>
      <c r="I24" s="10">
        <v>48</v>
      </c>
      <c r="J24" s="10">
        <v>40</v>
      </c>
      <c r="K24" s="10">
        <v>40</v>
      </c>
      <c r="L24" s="10">
        <v>40</v>
      </c>
      <c r="M24" s="10">
        <v>40</v>
      </c>
      <c r="N24" s="19" t="s">
        <v>128</v>
      </c>
      <c r="O24" s="14" t="s">
        <v>126</v>
      </c>
      <c r="P24" s="2" t="s">
        <v>125</v>
      </c>
      <c r="Q24" s="15">
        <v>43831</v>
      </c>
      <c r="R24" s="15">
        <v>43800</v>
      </c>
      <c r="S24" s="19" t="s">
        <v>127</v>
      </c>
    </row>
    <row r="25" spans="1:19" ht="15.75" x14ac:dyDescent="0.25">
      <c r="A25" s="16">
        <v>2019</v>
      </c>
      <c r="B25" s="15">
        <v>43770</v>
      </c>
      <c r="C25" s="15">
        <v>43799</v>
      </c>
      <c r="D25" s="2">
        <v>2000</v>
      </c>
      <c r="E25" s="3">
        <v>2900</v>
      </c>
      <c r="F25" s="3">
        <v>2900</v>
      </c>
      <c r="G25" s="5" t="s">
        <v>70</v>
      </c>
      <c r="H25" s="10">
        <v>1963</v>
      </c>
      <c r="I25" s="10">
        <v>2408</v>
      </c>
      <c r="J25" s="10">
        <f>903+190</f>
        <v>1093</v>
      </c>
      <c r="K25" s="10">
        <v>903</v>
      </c>
      <c r="L25" s="10">
        <f>525+115</f>
        <v>640</v>
      </c>
      <c r="M25" s="10">
        <v>525</v>
      </c>
      <c r="N25" s="19" t="s">
        <v>128</v>
      </c>
      <c r="O25" s="14" t="s">
        <v>126</v>
      </c>
      <c r="P25" s="2" t="s">
        <v>125</v>
      </c>
      <c r="Q25" s="15">
        <v>43831</v>
      </c>
      <c r="R25" s="15">
        <v>43800</v>
      </c>
      <c r="S25" s="19" t="s">
        <v>127</v>
      </c>
    </row>
    <row r="26" spans="1:19" ht="15.75" x14ac:dyDescent="0.25">
      <c r="A26" s="16">
        <v>2019</v>
      </c>
      <c r="B26" s="15">
        <v>43770</v>
      </c>
      <c r="C26" s="15">
        <v>43799</v>
      </c>
      <c r="D26">
        <v>3000</v>
      </c>
      <c r="E26" s="3">
        <v>3000</v>
      </c>
      <c r="F26" s="3">
        <v>3000</v>
      </c>
      <c r="G26" s="4" t="s">
        <v>71</v>
      </c>
      <c r="H26" s="17">
        <f>SUM(H27:H35)</f>
        <v>554633</v>
      </c>
      <c r="I26" s="17">
        <f>SUM(I27:I35)</f>
        <v>608381</v>
      </c>
      <c r="J26" s="17">
        <f t="shared" ref="J26:L26" si="2">SUM(J27:J35)</f>
        <v>371355</v>
      </c>
      <c r="K26" s="17">
        <f t="shared" si="2"/>
        <v>360482</v>
      </c>
      <c r="L26" s="17">
        <f t="shared" si="2"/>
        <v>329693</v>
      </c>
      <c r="M26" s="17">
        <f t="shared" ref="M26" si="3">SUM(M27:M35)</f>
        <v>311534</v>
      </c>
      <c r="N26" s="19" t="s">
        <v>128</v>
      </c>
      <c r="O26" s="14" t="s">
        <v>126</v>
      </c>
      <c r="P26" s="2" t="s">
        <v>125</v>
      </c>
      <c r="Q26" s="15">
        <v>43831</v>
      </c>
      <c r="R26" s="15">
        <v>43800</v>
      </c>
      <c r="S26" s="19" t="s">
        <v>127</v>
      </c>
    </row>
    <row r="27" spans="1:19" ht="15.75" x14ac:dyDescent="0.25">
      <c r="A27" s="16">
        <v>2019</v>
      </c>
      <c r="B27" s="15">
        <v>43770</v>
      </c>
      <c r="C27" s="15">
        <v>43799</v>
      </c>
      <c r="D27" s="2">
        <v>3000</v>
      </c>
      <c r="E27" s="3">
        <v>3100</v>
      </c>
      <c r="F27" s="3">
        <v>3100</v>
      </c>
      <c r="G27" s="5" t="s">
        <v>72</v>
      </c>
      <c r="H27" s="10">
        <v>107736</v>
      </c>
      <c r="I27" s="18">
        <v>108009</v>
      </c>
      <c r="J27" s="10">
        <f>63564+545</f>
        <v>64109</v>
      </c>
      <c r="K27" s="10">
        <v>63564</v>
      </c>
      <c r="L27" s="10">
        <f>61714+1210</f>
        <v>62924</v>
      </c>
      <c r="M27" s="10">
        <v>61714</v>
      </c>
      <c r="N27" s="19" t="s">
        <v>128</v>
      </c>
      <c r="O27" s="14" t="s">
        <v>126</v>
      </c>
      <c r="P27" s="2" t="s">
        <v>125</v>
      </c>
      <c r="Q27" s="15">
        <v>43831</v>
      </c>
      <c r="R27" s="15">
        <v>43800</v>
      </c>
      <c r="S27" s="19" t="s">
        <v>127</v>
      </c>
    </row>
    <row r="28" spans="1:19" ht="15.75" x14ac:dyDescent="0.25">
      <c r="A28" s="16">
        <v>2019</v>
      </c>
      <c r="B28" s="15">
        <v>43770</v>
      </c>
      <c r="C28" s="15">
        <v>43799</v>
      </c>
      <c r="D28" s="2">
        <v>3000</v>
      </c>
      <c r="E28" s="3">
        <v>3200</v>
      </c>
      <c r="F28" s="3">
        <v>3200</v>
      </c>
      <c r="G28" s="5" t="s">
        <v>73</v>
      </c>
      <c r="H28" s="10">
        <v>78860</v>
      </c>
      <c r="I28" s="10">
        <v>88332</v>
      </c>
      <c r="J28" s="10">
        <f>69190+630</f>
        <v>69820</v>
      </c>
      <c r="K28" s="10">
        <v>69190</v>
      </c>
      <c r="L28" s="10">
        <f>49819+4249</f>
        <v>54068</v>
      </c>
      <c r="M28" s="10">
        <v>49819</v>
      </c>
      <c r="N28" s="19" t="s">
        <v>128</v>
      </c>
      <c r="O28" s="14" t="s">
        <v>126</v>
      </c>
      <c r="P28" s="2" t="s">
        <v>125</v>
      </c>
      <c r="Q28" s="15">
        <v>43831</v>
      </c>
      <c r="R28" s="15">
        <v>43800</v>
      </c>
      <c r="S28" s="19" t="s">
        <v>127</v>
      </c>
    </row>
    <row r="29" spans="1:19" ht="15.75" x14ac:dyDescent="0.25">
      <c r="A29" s="16">
        <v>2019</v>
      </c>
      <c r="B29" s="15">
        <v>43770</v>
      </c>
      <c r="C29" s="15">
        <v>43799</v>
      </c>
      <c r="D29" s="2">
        <v>3000</v>
      </c>
      <c r="E29" s="3">
        <v>3300</v>
      </c>
      <c r="F29" s="3">
        <v>3300</v>
      </c>
      <c r="G29" s="5" t="s">
        <v>74</v>
      </c>
      <c r="H29" s="10">
        <v>23334</v>
      </c>
      <c r="I29" s="10">
        <v>40062</v>
      </c>
      <c r="J29" s="10">
        <f>29224+172</f>
        <v>29396</v>
      </c>
      <c r="K29" s="10">
        <v>29224</v>
      </c>
      <c r="L29" s="10">
        <f>24731+1287</f>
        <v>26018</v>
      </c>
      <c r="M29" s="10">
        <v>24731</v>
      </c>
      <c r="N29" s="19" t="s">
        <v>128</v>
      </c>
      <c r="O29" s="14" t="s">
        <v>126</v>
      </c>
      <c r="P29" s="2" t="s">
        <v>125</v>
      </c>
      <c r="Q29" s="15">
        <v>43831</v>
      </c>
      <c r="R29" s="15">
        <v>43800</v>
      </c>
      <c r="S29" s="19" t="s">
        <v>127</v>
      </c>
    </row>
    <row r="30" spans="1:19" ht="15.75" x14ac:dyDescent="0.25">
      <c r="A30" s="16">
        <v>2019</v>
      </c>
      <c r="B30" s="15">
        <v>43770</v>
      </c>
      <c r="C30" s="15">
        <v>43799</v>
      </c>
      <c r="D30" s="2">
        <v>3000</v>
      </c>
      <c r="E30" s="3">
        <v>3400</v>
      </c>
      <c r="F30" s="3">
        <v>3400</v>
      </c>
      <c r="G30" s="5" t="s">
        <v>75</v>
      </c>
      <c r="H30" s="10">
        <v>47077</v>
      </c>
      <c r="I30" s="10">
        <v>53678</v>
      </c>
      <c r="J30" s="10">
        <v>21051</v>
      </c>
      <c r="K30" s="10">
        <v>21051</v>
      </c>
      <c r="L30" s="10">
        <f>19687+1263</f>
        <v>20950</v>
      </c>
      <c r="M30" s="10">
        <v>19687</v>
      </c>
      <c r="N30" s="19" t="s">
        <v>128</v>
      </c>
      <c r="O30" s="14" t="s">
        <v>126</v>
      </c>
      <c r="P30" s="2" t="s">
        <v>125</v>
      </c>
      <c r="Q30" s="15">
        <v>43831</v>
      </c>
      <c r="R30" s="15">
        <v>43800</v>
      </c>
      <c r="S30" s="19" t="s">
        <v>127</v>
      </c>
    </row>
    <row r="31" spans="1:19" ht="15.75" x14ac:dyDescent="0.25">
      <c r="A31" s="16">
        <v>2019</v>
      </c>
      <c r="B31" s="15">
        <v>43770</v>
      </c>
      <c r="C31" s="15">
        <v>43799</v>
      </c>
      <c r="D31" s="2">
        <v>3000</v>
      </c>
      <c r="E31" s="3">
        <v>3500</v>
      </c>
      <c r="F31" s="3">
        <v>3500</v>
      </c>
      <c r="G31" s="8" t="s">
        <v>124</v>
      </c>
      <c r="H31" s="10">
        <v>57708</v>
      </c>
      <c r="I31" s="10">
        <v>74782</v>
      </c>
      <c r="J31" s="10">
        <f>41530+3658</f>
        <v>45188</v>
      </c>
      <c r="K31" s="10">
        <v>41530</v>
      </c>
      <c r="L31" s="10">
        <f>29494+6750</f>
        <v>36244</v>
      </c>
      <c r="M31" s="10">
        <v>29494</v>
      </c>
      <c r="N31" s="19" t="s">
        <v>128</v>
      </c>
      <c r="O31" s="14" t="s">
        <v>126</v>
      </c>
      <c r="P31" s="2" t="s">
        <v>125</v>
      </c>
      <c r="Q31" s="15">
        <v>43831</v>
      </c>
      <c r="R31" s="15">
        <v>43800</v>
      </c>
      <c r="S31" s="19" t="s">
        <v>127</v>
      </c>
    </row>
    <row r="32" spans="1:19" ht="15.75" x14ac:dyDescent="0.25">
      <c r="A32" s="16">
        <v>2019</v>
      </c>
      <c r="B32" s="15">
        <v>43770</v>
      </c>
      <c r="C32" s="15">
        <v>43799</v>
      </c>
      <c r="D32" s="2">
        <v>3000</v>
      </c>
      <c r="E32" s="3">
        <v>3600</v>
      </c>
      <c r="F32" s="3">
        <v>3600</v>
      </c>
      <c r="G32" s="5" t="s">
        <v>76</v>
      </c>
      <c r="H32" s="10">
        <v>51354</v>
      </c>
      <c r="I32" s="10">
        <v>51681</v>
      </c>
      <c r="J32" s="10">
        <f>31114+5661</f>
        <v>36775</v>
      </c>
      <c r="K32" s="10">
        <v>31114</v>
      </c>
      <c r="L32" s="10">
        <f>30024+679</f>
        <v>30703</v>
      </c>
      <c r="M32" s="10">
        <v>30024</v>
      </c>
      <c r="N32" s="19" t="s">
        <v>128</v>
      </c>
      <c r="O32" s="14" t="s">
        <v>126</v>
      </c>
      <c r="P32" s="2" t="s">
        <v>125</v>
      </c>
      <c r="Q32" s="15">
        <v>43831</v>
      </c>
      <c r="R32" s="15">
        <v>43800</v>
      </c>
      <c r="S32" s="19" t="s">
        <v>127</v>
      </c>
    </row>
    <row r="33" spans="1:19" ht="15.75" x14ac:dyDescent="0.25">
      <c r="A33" s="16">
        <v>2019</v>
      </c>
      <c r="B33" s="15">
        <v>43770</v>
      </c>
      <c r="C33" s="15">
        <v>43799</v>
      </c>
      <c r="D33" s="2">
        <v>3000</v>
      </c>
      <c r="E33" s="3">
        <v>3700</v>
      </c>
      <c r="F33" s="3">
        <v>3700</v>
      </c>
      <c r="G33" s="5" t="s">
        <v>77</v>
      </c>
      <c r="H33" s="10">
        <v>23372</v>
      </c>
      <c r="I33" s="10">
        <v>25784</v>
      </c>
      <c r="J33" s="10">
        <f>16527+171</f>
        <v>16698</v>
      </c>
      <c r="K33" s="10">
        <v>16527</v>
      </c>
      <c r="L33" s="10">
        <f>10963+1151</f>
        <v>12114</v>
      </c>
      <c r="M33" s="10">
        <v>10963</v>
      </c>
      <c r="N33" s="19" t="s">
        <v>128</v>
      </c>
      <c r="O33" s="14" t="s">
        <v>126</v>
      </c>
      <c r="P33" s="2" t="s">
        <v>125</v>
      </c>
      <c r="Q33" s="15">
        <v>43831</v>
      </c>
      <c r="R33" s="15">
        <v>43800</v>
      </c>
      <c r="S33" s="19" t="s">
        <v>127</v>
      </c>
    </row>
    <row r="34" spans="1:19" ht="15.75" x14ac:dyDescent="0.25">
      <c r="A34" s="16">
        <v>2019</v>
      </c>
      <c r="B34" s="15">
        <v>43770</v>
      </c>
      <c r="C34" s="15">
        <v>43799</v>
      </c>
      <c r="D34" s="2">
        <v>3000</v>
      </c>
      <c r="E34" s="3">
        <v>3800</v>
      </c>
      <c r="F34" s="3">
        <v>3800</v>
      </c>
      <c r="G34" s="5" t="s">
        <v>78</v>
      </c>
      <c r="H34" s="10">
        <v>14564</v>
      </c>
      <c r="I34" s="10">
        <v>17198</v>
      </c>
      <c r="J34" s="10">
        <f>11068+36</f>
        <v>11104</v>
      </c>
      <c r="K34" s="10">
        <v>11068</v>
      </c>
      <c r="L34" s="10">
        <f>8342+1485</f>
        <v>9827</v>
      </c>
      <c r="M34" s="10">
        <v>8342</v>
      </c>
      <c r="N34" s="19" t="s">
        <v>128</v>
      </c>
      <c r="O34" s="14" t="s">
        <v>126</v>
      </c>
      <c r="P34" s="2" t="s">
        <v>125</v>
      </c>
      <c r="Q34" s="15">
        <v>43831</v>
      </c>
      <c r="R34" s="15">
        <v>43800</v>
      </c>
      <c r="S34" s="19" t="s">
        <v>127</v>
      </c>
    </row>
    <row r="35" spans="1:19" ht="15.75" x14ac:dyDescent="0.25">
      <c r="A35" s="16">
        <v>2019</v>
      </c>
      <c r="B35" s="15">
        <v>43770</v>
      </c>
      <c r="C35" s="15">
        <v>43799</v>
      </c>
      <c r="D35" s="2">
        <v>3000</v>
      </c>
      <c r="E35" s="3">
        <v>3900</v>
      </c>
      <c r="F35" s="3">
        <v>3900</v>
      </c>
      <c r="G35" s="5" t="s">
        <v>79</v>
      </c>
      <c r="H35" s="10">
        <v>150628</v>
      </c>
      <c r="I35" s="10">
        <v>148855</v>
      </c>
      <c r="J35" s="10">
        <v>77214</v>
      </c>
      <c r="K35" s="10">
        <v>77214</v>
      </c>
      <c r="L35" s="18">
        <f>76760+85</f>
        <v>76845</v>
      </c>
      <c r="M35" s="18">
        <v>76760</v>
      </c>
      <c r="N35" s="19" t="s">
        <v>128</v>
      </c>
      <c r="O35" s="14" t="s">
        <v>126</v>
      </c>
      <c r="P35" s="2" t="s">
        <v>125</v>
      </c>
      <c r="Q35" s="15">
        <v>43831</v>
      </c>
      <c r="R35" s="15">
        <v>43800</v>
      </c>
      <c r="S35" s="19" t="s">
        <v>127</v>
      </c>
    </row>
    <row r="36" spans="1:19" ht="15.75" x14ac:dyDescent="0.25">
      <c r="A36" s="16">
        <v>2019</v>
      </c>
      <c r="B36" s="15">
        <v>43770</v>
      </c>
      <c r="C36" s="15">
        <v>43799</v>
      </c>
      <c r="D36">
        <v>4000</v>
      </c>
      <c r="E36" s="2">
        <v>4000</v>
      </c>
      <c r="F36" s="2">
        <v>4000</v>
      </c>
      <c r="G36" s="4" t="s">
        <v>80</v>
      </c>
      <c r="H36" s="17">
        <f>SUM(H37:H45)</f>
        <v>27334550</v>
      </c>
      <c r="I36" s="17">
        <f t="shared" ref="I36:J36" si="4">SUM(I37:I45)</f>
        <v>28378888</v>
      </c>
      <c r="J36" s="17">
        <f t="shared" si="4"/>
        <v>19667321</v>
      </c>
      <c r="K36" s="17">
        <f t="shared" ref="K36:M36" si="5">SUM(K37:K45)</f>
        <v>19667307</v>
      </c>
      <c r="L36" s="17">
        <f t="shared" ref="L36" si="6">SUM(L37:L45)</f>
        <v>19632103</v>
      </c>
      <c r="M36" s="17">
        <f t="shared" si="5"/>
        <v>19592772</v>
      </c>
      <c r="N36" s="19" t="s">
        <v>128</v>
      </c>
      <c r="O36" s="14" t="s">
        <v>126</v>
      </c>
      <c r="P36" s="2" t="s">
        <v>125</v>
      </c>
      <c r="Q36" s="15">
        <v>43831</v>
      </c>
      <c r="R36" s="15">
        <v>43800</v>
      </c>
      <c r="S36" s="19" t="s">
        <v>127</v>
      </c>
    </row>
    <row r="37" spans="1:19" ht="15.75" x14ac:dyDescent="0.25">
      <c r="A37" s="16">
        <v>2019</v>
      </c>
      <c r="B37" s="15">
        <v>43770</v>
      </c>
      <c r="C37" s="15">
        <v>43799</v>
      </c>
      <c r="D37" s="2">
        <v>4000</v>
      </c>
      <c r="E37" s="3">
        <v>4100</v>
      </c>
      <c r="F37" s="3">
        <v>4100</v>
      </c>
      <c r="G37" s="5" t="s">
        <v>81</v>
      </c>
      <c r="H37" s="10">
        <v>26711696</v>
      </c>
      <c r="I37" s="10">
        <v>27599230</v>
      </c>
      <c r="J37" s="10">
        <v>19159209</v>
      </c>
      <c r="K37" s="10">
        <v>19159209</v>
      </c>
      <c r="L37" s="10">
        <f>19088583+35821</f>
        <v>19124404</v>
      </c>
      <c r="M37" s="10">
        <v>19088583</v>
      </c>
      <c r="N37" s="19" t="s">
        <v>128</v>
      </c>
      <c r="O37" s="14" t="s">
        <v>126</v>
      </c>
      <c r="P37" s="2" t="s">
        <v>125</v>
      </c>
      <c r="Q37" s="15">
        <v>43831</v>
      </c>
      <c r="R37" s="15">
        <v>43800</v>
      </c>
      <c r="S37" s="19" t="s">
        <v>127</v>
      </c>
    </row>
    <row r="38" spans="1:19" ht="15.75" x14ac:dyDescent="0.25">
      <c r="A38" s="16">
        <v>2019</v>
      </c>
      <c r="B38" s="15">
        <v>43770</v>
      </c>
      <c r="C38" s="15">
        <v>43799</v>
      </c>
      <c r="D38" s="2">
        <v>4000</v>
      </c>
      <c r="E38" s="3">
        <v>4200</v>
      </c>
      <c r="F38" s="3">
        <v>4200</v>
      </c>
      <c r="G38" s="5" t="s">
        <v>82</v>
      </c>
      <c r="H38" s="10">
        <v>0</v>
      </c>
      <c r="I38" s="10">
        <v>41273</v>
      </c>
      <c r="J38" s="10">
        <v>24685</v>
      </c>
      <c r="K38" s="10">
        <v>24685</v>
      </c>
      <c r="L38" s="10">
        <v>24685</v>
      </c>
      <c r="M38" s="10">
        <v>24685</v>
      </c>
      <c r="N38" s="19" t="s">
        <v>128</v>
      </c>
      <c r="O38" s="14" t="s">
        <v>126</v>
      </c>
      <c r="P38" s="2" t="s">
        <v>125</v>
      </c>
      <c r="Q38" s="15">
        <v>43831</v>
      </c>
      <c r="R38" s="15">
        <v>43800</v>
      </c>
      <c r="S38" s="19" t="s">
        <v>127</v>
      </c>
    </row>
    <row r="39" spans="1:19" ht="15.75" x14ac:dyDescent="0.25">
      <c r="A39" s="16">
        <v>2019</v>
      </c>
      <c r="B39" s="15">
        <v>43770</v>
      </c>
      <c r="C39" s="15">
        <v>43799</v>
      </c>
      <c r="D39" s="2">
        <v>4000</v>
      </c>
      <c r="E39" s="3">
        <v>4300</v>
      </c>
      <c r="F39" s="3">
        <v>4300</v>
      </c>
      <c r="G39" s="5" t="s">
        <v>83</v>
      </c>
      <c r="H39" s="10">
        <v>431787</v>
      </c>
      <c r="I39" s="10">
        <v>431786</v>
      </c>
      <c r="J39" s="10">
        <v>308766</v>
      </c>
      <c r="K39" s="10">
        <v>308766</v>
      </c>
      <c r="L39" s="10">
        <v>308765</v>
      </c>
      <c r="M39" s="10">
        <v>308765</v>
      </c>
      <c r="N39" s="19" t="s">
        <v>128</v>
      </c>
      <c r="O39" s="14" t="s">
        <v>126</v>
      </c>
      <c r="P39" s="2" t="s">
        <v>125</v>
      </c>
      <c r="Q39" s="15">
        <v>43831</v>
      </c>
      <c r="R39" s="15">
        <v>43800</v>
      </c>
      <c r="S39" s="19" t="s">
        <v>127</v>
      </c>
    </row>
    <row r="40" spans="1:19" ht="15.75" x14ac:dyDescent="0.25">
      <c r="A40" s="16">
        <v>2019</v>
      </c>
      <c r="B40" s="15">
        <v>43770</v>
      </c>
      <c r="C40" s="15">
        <v>43799</v>
      </c>
      <c r="D40" s="2">
        <v>4000</v>
      </c>
      <c r="E40" s="3">
        <v>4400</v>
      </c>
      <c r="F40" s="3">
        <v>4400</v>
      </c>
      <c r="G40" s="5" t="s">
        <v>84</v>
      </c>
      <c r="H40" s="10">
        <v>191067</v>
      </c>
      <c r="I40" s="10">
        <v>194466</v>
      </c>
      <c r="J40" s="10">
        <f>62514+14</f>
        <v>62528</v>
      </c>
      <c r="K40" s="10">
        <v>62514</v>
      </c>
      <c r="L40" s="10">
        <f>58606+3510</f>
        <v>62116</v>
      </c>
      <c r="M40" s="10">
        <v>58606</v>
      </c>
      <c r="N40" s="19" t="s">
        <v>128</v>
      </c>
      <c r="O40" s="14" t="s">
        <v>126</v>
      </c>
      <c r="P40" s="2" t="s">
        <v>125</v>
      </c>
      <c r="Q40" s="15">
        <v>43831</v>
      </c>
      <c r="R40" s="15">
        <v>43800</v>
      </c>
      <c r="S40" s="19" t="s">
        <v>127</v>
      </c>
    </row>
    <row r="41" spans="1:19" ht="15.75" x14ac:dyDescent="0.25">
      <c r="A41" s="16">
        <v>2019</v>
      </c>
      <c r="B41" s="15">
        <v>43770</v>
      </c>
      <c r="C41" s="15">
        <v>43799</v>
      </c>
      <c r="D41" s="2">
        <v>4000</v>
      </c>
      <c r="E41" s="3">
        <v>4500</v>
      </c>
      <c r="F41" s="3">
        <v>4500</v>
      </c>
      <c r="G41" s="5" t="s">
        <v>85</v>
      </c>
      <c r="H41" s="10">
        <v>0</v>
      </c>
      <c r="I41" s="10">
        <v>0</v>
      </c>
      <c r="J41" s="10">
        <v>0</v>
      </c>
      <c r="K41" s="10">
        <v>0</v>
      </c>
      <c r="L41" s="10">
        <v>0</v>
      </c>
      <c r="M41" s="10">
        <v>0</v>
      </c>
      <c r="N41" s="19" t="s">
        <v>128</v>
      </c>
      <c r="O41" s="14" t="s">
        <v>126</v>
      </c>
      <c r="P41" s="2" t="s">
        <v>125</v>
      </c>
      <c r="Q41" s="15">
        <v>43831</v>
      </c>
      <c r="R41" s="15">
        <v>43800</v>
      </c>
      <c r="S41" s="19" t="s">
        <v>127</v>
      </c>
    </row>
    <row r="42" spans="1:19" ht="16.5" customHeight="1" x14ac:dyDescent="0.25">
      <c r="A42" s="16">
        <v>2019</v>
      </c>
      <c r="B42" s="15">
        <v>43770</v>
      </c>
      <c r="C42" s="15">
        <v>43799</v>
      </c>
      <c r="D42" s="2">
        <v>4000</v>
      </c>
      <c r="E42" s="3">
        <v>4600</v>
      </c>
      <c r="F42" s="3">
        <v>4600</v>
      </c>
      <c r="G42" s="5" t="s">
        <v>86</v>
      </c>
      <c r="H42" s="10">
        <v>0</v>
      </c>
      <c r="I42" s="10">
        <v>112133</v>
      </c>
      <c r="J42" s="10">
        <v>112133</v>
      </c>
      <c r="K42" s="10">
        <v>112133</v>
      </c>
      <c r="L42" s="10">
        <v>112133</v>
      </c>
      <c r="M42" s="10">
        <v>112133</v>
      </c>
      <c r="N42" s="19" t="s">
        <v>128</v>
      </c>
      <c r="O42" s="14" t="s">
        <v>126</v>
      </c>
      <c r="P42" s="2" t="s">
        <v>125</v>
      </c>
      <c r="Q42" s="15">
        <v>43831</v>
      </c>
      <c r="R42" s="15">
        <v>43800</v>
      </c>
      <c r="S42" s="19" t="s">
        <v>127</v>
      </c>
    </row>
    <row r="43" spans="1:19" ht="15.75" x14ac:dyDescent="0.25">
      <c r="A43" s="16">
        <v>2019</v>
      </c>
      <c r="B43" s="15">
        <v>43770</v>
      </c>
      <c r="C43" s="15">
        <v>43799</v>
      </c>
      <c r="D43" s="2">
        <v>4000</v>
      </c>
      <c r="E43" s="3">
        <v>4700</v>
      </c>
      <c r="F43" s="3">
        <v>4700</v>
      </c>
      <c r="G43" s="5" t="s">
        <v>87</v>
      </c>
      <c r="H43" s="10">
        <v>0</v>
      </c>
      <c r="I43" s="10">
        <v>0</v>
      </c>
      <c r="J43" s="10">
        <v>0</v>
      </c>
      <c r="K43" s="10">
        <v>0</v>
      </c>
      <c r="L43" s="10">
        <v>0</v>
      </c>
      <c r="M43" s="10">
        <v>0</v>
      </c>
      <c r="N43" s="19" t="s">
        <v>128</v>
      </c>
      <c r="O43" s="14" t="s">
        <v>126</v>
      </c>
      <c r="P43" s="2" t="s">
        <v>125</v>
      </c>
      <c r="Q43" s="15">
        <v>43831</v>
      </c>
      <c r="R43" s="15">
        <v>43800</v>
      </c>
      <c r="S43" s="19" t="s">
        <v>127</v>
      </c>
    </row>
    <row r="44" spans="1:19" ht="15.75" x14ac:dyDescent="0.25">
      <c r="A44" s="16">
        <v>2019</v>
      </c>
      <c r="B44" s="15">
        <v>43770</v>
      </c>
      <c r="C44" s="15">
        <v>43799</v>
      </c>
      <c r="D44" s="2">
        <v>4000</v>
      </c>
      <c r="E44" s="3">
        <v>4800</v>
      </c>
      <c r="F44" s="3">
        <v>4800</v>
      </c>
      <c r="G44" s="7" t="s">
        <v>88</v>
      </c>
      <c r="H44" s="10">
        <v>0</v>
      </c>
      <c r="I44" s="10">
        <v>0</v>
      </c>
      <c r="J44" s="10">
        <v>0</v>
      </c>
      <c r="K44" s="10">
        <v>0</v>
      </c>
      <c r="L44" s="10">
        <v>0</v>
      </c>
      <c r="M44" s="10">
        <v>0</v>
      </c>
      <c r="N44" s="19" t="s">
        <v>128</v>
      </c>
      <c r="O44" s="14" t="s">
        <v>126</v>
      </c>
      <c r="P44" s="2" t="s">
        <v>125</v>
      </c>
      <c r="Q44" s="15">
        <v>43831</v>
      </c>
      <c r="R44" s="15">
        <v>43800</v>
      </c>
      <c r="S44" s="19" t="s">
        <v>127</v>
      </c>
    </row>
    <row r="45" spans="1:19" ht="15.75" x14ac:dyDescent="0.25">
      <c r="A45" s="16">
        <v>2019</v>
      </c>
      <c r="B45" s="15">
        <v>43770</v>
      </c>
      <c r="C45" s="15">
        <v>43799</v>
      </c>
      <c r="D45" s="2">
        <v>4000</v>
      </c>
      <c r="E45" s="3">
        <v>4900</v>
      </c>
      <c r="F45" s="3">
        <v>4900</v>
      </c>
      <c r="G45" s="5" t="s">
        <v>89</v>
      </c>
      <c r="H45" s="10">
        <v>0</v>
      </c>
      <c r="I45" s="10">
        <v>0</v>
      </c>
      <c r="J45" s="10">
        <v>0</v>
      </c>
      <c r="K45" s="10">
        <v>0</v>
      </c>
      <c r="L45" s="10">
        <v>0</v>
      </c>
      <c r="M45" s="10">
        <v>0</v>
      </c>
      <c r="N45" s="19" t="s">
        <v>128</v>
      </c>
      <c r="O45" s="14" t="s">
        <v>126</v>
      </c>
      <c r="P45" s="2" t="s">
        <v>125</v>
      </c>
      <c r="Q45" s="15">
        <v>43831</v>
      </c>
      <c r="R45" s="15">
        <v>43800</v>
      </c>
      <c r="S45" s="19" t="s">
        <v>127</v>
      </c>
    </row>
    <row r="46" spans="1:19" ht="15.75" x14ac:dyDescent="0.25">
      <c r="A46" s="16">
        <v>2019</v>
      </c>
      <c r="B46" s="15">
        <v>43770</v>
      </c>
      <c r="C46" s="15">
        <v>43799</v>
      </c>
      <c r="D46">
        <v>5000</v>
      </c>
      <c r="E46" s="2">
        <v>5000</v>
      </c>
      <c r="F46" s="2">
        <v>5000</v>
      </c>
      <c r="G46" s="4" t="s">
        <v>90</v>
      </c>
      <c r="H46" s="17">
        <f>SUM(H47:H55)</f>
        <v>0</v>
      </c>
      <c r="I46" s="17">
        <f t="shared" ref="I46" si="7">SUM(I47:I55)</f>
        <v>29420</v>
      </c>
      <c r="J46" s="17">
        <f t="shared" ref="J46:L46" si="8">SUM(J47:J55)</f>
        <v>12967</v>
      </c>
      <c r="K46" s="17">
        <f t="shared" si="8"/>
        <v>9301</v>
      </c>
      <c r="L46" s="17">
        <f t="shared" si="8"/>
        <v>4598</v>
      </c>
      <c r="M46" s="17">
        <f t="shared" ref="M46" si="9">SUM(M47:M55)</f>
        <v>4195</v>
      </c>
      <c r="N46" s="19" t="s">
        <v>128</v>
      </c>
      <c r="O46" s="14" t="s">
        <v>126</v>
      </c>
      <c r="P46" s="2" t="s">
        <v>125</v>
      </c>
      <c r="Q46" s="15">
        <v>43831</v>
      </c>
      <c r="R46" s="15">
        <v>43800</v>
      </c>
      <c r="S46" s="19" t="s">
        <v>127</v>
      </c>
    </row>
    <row r="47" spans="1:19" ht="15.75" x14ac:dyDescent="0.25">
      <c r="A47" s="16">
        <v>2019</v>
      </c>
      <c r="B47" s="15">
        <v>43770</v>
      </c>
      <c r="C47" s="15">
        <v>43799</v>
      </c>
      <c r="D47" s="2">
        <v>5000</v>
      </c>
      <c r="E47" s="3">
        <v>5100</v>
      </c>
      <c r="F47" s="3">
        <v>5100</v>
      </c>
      <c r="G47" s="5" t="s">
        <v>91</v>
      </c>
      <c r="H47" s="10">
        <v>0</v>
      </c>
      <c r="I47" s="10">
        <v>20013</v>
      </c>
      <c r="J47" s="10">
        <f>6140+1464</f>
        <v>7604</v>
      </c>
      <c r="K47" s="10">
        <v>6140</v>
      </c>
      <c r="L47" s="10">
        <f>2861+378</f>
        <v>3239</v>
      </c>
      <c r="M47" s="10">
        <v>2861</v>
      </c>
      <c r="N47" s="19" t="s">
        <v>128</v>
      </c>
      <c r="O47" s="14" t="s">
        <v>126</v>
      </c>
      <c r="P47" s="2" t="s">
        <v>125</v>
      </c>
      <c r="Q47" s="15">
        <v>43831</v>
      </c>
      <c r="R47" s="15">
        <v>43800</v>
      </c>
      <c r="S47" s="19" t="s">
        <v>127</v>
      </c>
    </row>
    <row r="48" spans="1:19" ht="15.75" x14ac:dyDescent="0.25">
      <c r="A48" s="16">
        <v>2019</v>
      </c>
      <c r="B48" s="15">
        <v>43770</v>
      </c>
      <c r="C48" s="15">
        <v>43799</v>
      </c>
      <c r="D48" s="2">
        <v>5000</v>
      </c>
      <c r="E48" s="3">
        <v>5200</v>
      </c>
      <c r="F48" s="3">
        <v>5200</v>
      </c>
      <c r="G48" s="5" t="s">
        <v>92</v>
      </c>
      <c r="H48" s="10">
        <v>0</v>
      </c>
      <c r="I48" s="10">
        <v>1001</v>
      </c>
      <c r="J48" s="10">
        <f>77+870</f>
        <v>947</v>
      </c>
      <c r="K48" s="10">
        <v>77</v>
      </c>
      <c r="L48" s="10">
        <v>57</v>
      </c>
      <c r="M48" s="10">
        <v>57</v>
      </c>
      <c r="N48" s="19" t="s">
        <v>128</v>
      </c>
      <c r="O48" s="14" t="s">
        <v>126</v>
      </c>
      <c r="P48" s="2" t="s">
        <v>125</v>
      </c>
      <c r="Q48" s="15">
        <v>43831</v>
      </c>
      <c r="R48" s="15">
        <v>43800</v>
      </c>
      <c r="S48" s="19" t="s">
        <v>127</v>
      </c>
    </row>
    <row r="49" spans="1:19" ht="15.75" x14ac:dyDescent="0.25">
      <c r="A49" s="16">
        <v>2019</v>
      </c>
      <c r="B49" s="15">
        <v>43770</v>
      </c>
      <c r="C49" s="15">
        <v>43799</v>
      </c>
      <c r="D49" s="2">
        <v>5000</v>
      </c>
      <c r="E49" s="3">
        <v>5300</v>
      </c>
      <c r="F49" s="3">
        <v>5300</v>
      </c>
      <c r="G49" s="5" t="s">
        <v>93</v>
      </c>
      <c r="H49" s="10">
        <v>0</v>
      </c>
      <c r="I49" s="10">
        <v>0</v>
      </c>
      <c r="J49" s="10">
        <v>0</v>
      </c>
      <c r="K49" s="10">
        <v>0</v>
      </c>
      <c r="L49" s="10">
        <v>0</v>
      </c>
      <c r="M49" s="10">
        <v>0</v>
      </c>
      <c r="N49" s="19" t="s">
        <v>128</v>
      </c>
      <c r="O49" s="14" t="s">
        <v>126</v>
      </c>
      <c r="P49" s="2" t="s">
        <v>125</v>
      </c>
      <c r="Q49" s="15">
        <v>43831</v>
      </c>
      <c r="R49" s="15">
        <v>43800</v>
      </c>
      <c r="S49" s="19" t="s">
        <v>127</v>
      </c>
    </row>
    <row r="50" spans="1:19" ht="15.75" x14ac:dyDescent="0.25">
      <c r="A50" s="16">
        <v>2019</v>
      </c>
      <c r="B50" s="15">
        <v>43770</v>
      </c>
      <c r="C50" s="15">
        <v>43799</v>
      </c>
      <c r="D50" s="2">
        <v>5000</v>
      </c>
      <c r="E50" s="3">
        <v>5400</v>
      </c>
      <c r="F50" s="3">
        <v>5400</v>
      </c>
      <c r="G50" s="5" t="s">
        <v>94</v>
      </c>
      <c r="H50" s="10">
        <v>0</v>
      </c>
      <c r="I50" s="10">
        <v>4733</v>
      </c>
      <c r="J50" s="10">
        <f>1356+35</f>
        <v>1391</v>
      </c>
      <c r="K50" s="10">
        <v>1356</v>
      </c>
      <c r="L50" s="10">
        <v>756</v>
      </c>
      <c r="M50" s="10">
        <v>756</v>
      </c>
      <c r="N50" s="19" t="s">
        <v>128</v>
      </c>
      <c r="O50" s="14" t="s">
        <v>126</v>
      </c>
      <c r="P50" s="2" t="s">
        <v>125</v>
      </c>
      <c r="Q50" s="15">
        <v>43831</v>
      </c>
      <c r="R50" s="15">
        <v>43800</v>
      </c>
      <c r="S50" s="19" t="s">
        <v>127</v>
      </c>
    </row>
    <row r="51" spans="1:19" ht="15.75" x14ac:dyDescent="0.25">
      <c r="A51" s="16">
        <v>2019</v>
      </c>
      <c r="B51" s="15">
        <v>43770</v>
      </c>
      <c r="C51" s="15">
        <v>43799</v>
      </c>
      <c r="D51" s="2">
        <v>5000</v>
      </c>
      <c r="E51" s="3">
        <v>5500</v>
      </c>
      <c r="F51" s="3">
        <v>5500</v>
      </c>
      <c r="G51" s="5" t="s">
        <v>95</v>
      </c>
      <c r="H51" s="10">
        <v>0</v>
      </c>
      <c r="I51" s="10">
        <v>0</v>
      </c>
      <c r="J51" s="10">
        <v>0</v>
      </c>
      <c r="K51" s="10">
        <v>0</v>
      </c>
      <c r="L51" s="10">
        <v>0</v>
      </c>
      <c r="M51" s="10">
        <v>0</v>
      </c>
      <c r="N51" s="19" t="s">
        <v>128</v>
      </c>
      <c r="O51" s="14" t="s">
        <v>126</v>
      </c>
      <c r="P51" s="2" t="s">
        <v>125</v>
      </c>
      <c r="Q51" s="15">
        <v>43831</v>
      </c>
      <c r="R51" s="15">
        <v>43800</v>
      </c>
      <c r="S51" s="19" t="s">
        <v>127</v>
      </c>
    </row>
    <row r="52" spans="1:19" ht="15.75" x14ac:dyDescent="0.25">
      <c r="A52" s="16">
        <v>2019</v>
      </c>
      <c r="B52" s="15">
        <v>43770</v>
      </c>
      <c r="C52" s="15">
        <v>43799</v>
      </c>
      <c r="D52" s="2">
        <v>5000</v>
      </c>
      <c r="E52" s="3">
        <v>5600</v>
      </c>
      <c r="F52" s="3">
        <v>5600</v>
      </c>
      <c r="G52" s="5" t="s">
        <v>96</v>
      </c>
      <c r="H52" s="10">
        <v>0</v>
      </c>
      <c r="I52" s="10">
        <v>2468</v>
      </c>
      <c r="J52" s="22">
        <f>763+1297</f>
        <v>2060</v>
      </c>
      <c r="K52" s="10">
        <v>763</v>
      </c>
      <c r="L52" s="10">
        <f>506+25</f>
        <v>531</v>
      </c>
      <c r="M52" s="10">
        <v>506</v>
      </c>
      <c r="N52" s="19" t="s">
        <v>128</v>
      </c>
      <c r="O52" s="14" t="s">
        <v>126</v>
      </c>
      <c r="P52" s="2" t="s">
        <v>125</v>
      </c>
      <c r="Q52" s="15">
        <v>43831</v>
      </c>
      <c r="R52" s="15">
        <v>43800</v>
      </c>
      <c r="S52" s="19" t="s">
        <v>127</v>
      </c>
    </row>
    <row r="53" spans="1:19" ht="15.75" x14ac:dyDescent="0.25">
      <c r="A53" s="16">
        <v>2019</v>
      </c>
      <c r="B53" s="15">
        <v>43770</v>
      </c>
      <c r="C53" s="15">
        <v>43799</v>
      </c>
      <c r="D53" s="2">
        <v>5000</v>
      </c>
      <c r="E53" s="3">
        <v>5700</v>
      </c>
      <c r="F53" s="3">
        <v>5700</v>
      </c>
      <c r="G53" s="5" t="s">
        <v>97</v>
      </c>
      <c r="H53" s="10">
        <v>0</v>
      </c>
      <c r="I53" s="10">
        <v>0</v>
      </c>
      <c r="J53" s="10">
        <v>0</v>
      </c>
      <c r="K53" s="10">
        <v>0</v>
      </c>
      <c r="L53" s="10">
        <v>0</v>
      </c>
      <c r="M53" s="10">
        <v>0</v>
      </c>
      <c r="N53" s="19" t="s">
        <v>128</v>
      </c>
      <c r="O53" s="14" t="s">
        <v>126</v>
      </c>
      <c r="P53" s="2" t="s">
        <v>125</v>
      </c>
      <c r="Q53" s="15">
        <v>43831</v>
      </c>
      <c r="R53" s="15">
        <v>43800</v>
      </c>
      <c r="S53" s="19" t="s">
        <v>127</v>
      </c>
    </row>
    <row r="54" spans="1:19" ht="15.75" x14ac:dyDescent="0.25">
      <c r="A54" s="16">
        <v>2019</v>
      </c>
      <c r="B54" s="15">
        <v>43770</v>
      </c>
      <c r="C54" s="15">
        <v>43799</v>
      </c>
      <c r="D54" s="2">
        <v>5000</v>
      </c>
      <c r="E54" s="3">
        <v>5800</v>
      </c>
      <c r="F54" s="3">
        <v>5800</v>
      </c>
      <c r="G54" s="5" t="s">
        <v>98</v>
      </c>
      <c r="H54" s="10">
        <v>0</v>
      </c>
      <c r="I54" s="10">
        <v>0</v>
      </c>
      <c r="J54" s="10">
        <v>0</v>
      </c>
      <c r="K54" s="10">
        <v>0</v>
      </c>
      <c r="L54" s="10">
        <v>0</v>
      </c>
      <c r="M54" s="10">
        <v>0</v>
      </c>
      <c r="N54" s="19" t="s">
        <v>128</v>
      </c>
      <c r="O54" s="14" t="s">
        <v>126</v>
      </c>
      <c r="P54" s="2" t="s">
        <v>125</v>
      </c>
      <c r="Q54" s="15">
        <v>43831</v>
      </c>
      <c r="R54" s="15">
        <v>43800</v>
      </c>
      <c r="S54" s="19" t="s">
        <v>127</v>
      </c>
    </row>
    <row r="55" spans="1:19" ht="15.75" x14ac:dyDescent="0.25">
      <c r="A55" s="16">
        <v>2019</v>
      </c>
      <c r="B55" s="15">
        <v>43770</v>
      </c>
      <c r="C55" s="15">
        <v>43799</v>
      </c>
      <c r="D55" s="2">
        <v>5000</v>
      </c>
      <c r="E55" s="3">
        <v>5900</v>
      </c>
      <c r="F55" s="3">
        <v>5900</v>
      </c>
      <c r="G55" s="5" t="s">
        <v>99</v>
      </c>
      <c r="H55" s="10">
        <v>0</v>
      </c>
      <c r="I55" s="10">
        <v>1205</v>
      </c>
      <c r="J55" s="10">
        <v>965</v>
      </c>
      <c r="K55" s="10">
        <v>965</v>
      </c>
      <c r="L55" s="10">
        <v>15</v>
      </c>
      <c r="M55" s="10">
        <v>15</v>
      </c>
      <c r="N55" s="19" t="s">
        <v>128</v>
      </c>
      <c r="O55" s="14" t="s">
        <v>126</v>
      </c>
      <c r="P55" s="2" t="s">
        <v>125</v>
      </c>
      <c r="Q55" s="15">
        <v>43831</v>
      </c>
      <c r="R55" s="15">
        <v>43800</v>
      </c>
      <c r="S55" s="19" t="s">
        <v>127</v>
      </c>
    </row>
    <row r="56" spans="1:19" ht="15.75" x14ac:dyDescent="0.25">
      <c r="A56" s="16">
        <v>2019</v>
      </c>
      <c r="B56" s="15">
        <v>43770</v>
      </c>
      <c r="C56" s="15">
        <v>43799</v>
      </c>
      <c r="D56">
        <v>6000</v>
      </c>
      <c r="E56" s="2">
        <v>6000</v>
      </c>
      <c r="F56" s="2">
        <v>6000</v>
      </c>
      <c r="G56" s="4" t="s">
        <v>100</v>
      </c>
      <c r="H56" s="17">
        <f>SUM(H57:H59)</f>
        <v>2296940</v>
      </c>
      <c r="I56" s="17">
        <f t="shared" ref="I56" si="10">SUM(I57:I59)</f>
        <v>2686034</v>
      </c>
      <c r="J56" s="17">
        <f t="shared" ref="J56:L56" si="11">SUM(J57:J59)</f>
        <v>1803840</v>
      </c>
      <c r="K56" s="17">
        <f t="shared" si="11"/>
        <v>1795328</v>
      </c>
      <c r="L56" s="17">
        <f t="shared" si="11"/>
        <v>1764042</v>
      </c>
      <c r="M56" s="17">
        <f t="shared" ref="M56" si="12">SUM(M57:M59)</f>
        <v>1732375</v>
      </c>
      <c r="N56" s="19" t="s">
        <v>128</v>
      </c>
      <c r="O56" s="14" t="s">
        <v>126</v>
      </c>
      <c r="P56" s="2" t="s">
        <v>125</v>
      </c>
      <c r="Q56" s="15">
        <v>43831</v>
      </c>
      <c r="R56" s="15">
        <v>43800</v>
      </c>
      <c r="S56" s="19" t="s">
        <v>127</v>
      </c>
    </row>
    <row r="57" spans="1:19" ht="15.75" x14ac:dyDescent="0.25">
      <c r="A57" s="16">
        <v>2019</v>
      </c>
      <c r="B57" s="15">
        <v>43770</v>
      </c>
      <c r="C57" s="15">
        <v>43799</v>
      </c>
      <c r="D57" s="2">
        <v>6000</v>
      </c>
      <c r="E57" s="3">
        <v>6100</v>
      </c>
      <c r="F57" s="3">
        <v>6100</v>
      </c>
      <c r="G57" s="5" t="s">
        <v>101</v>
      </c>
      <c r="H57" s="10">
        <v>29138</v>
      </c>
      <c r="I57" s="18">
        <v>449080</v>
      </c>
      <c r="J57" s="18">
        <v>299485</v>
      </c>
      <c r="K57" s="18">
        <v>299485</v>
      </c>
      <c r="L57" s="18">
        <f>278919+14489</f>
        <v>293408</v>
      </c>
      <c r="M57" s="18">
        <v>278919</v>
      </c>
      <c r="N57" s="19" t="s">
        <v>128</v>
      </c>
      <c r="O57" s="14" t="s">
        <v>126</v>
      </c>
      <c r="P57" s="2" t="s">
        <v>125</v>
      </c>
      <c r="Q57" s="15">
        <v>43831</v>
      </c>
      <c r="R57" s="15">
        <v>43800</v>
      </c>
      <c r="S57" s="19" t="s">
        <v>127</v>
      </c>
    </row>
    <row r="58" spans="1:19" ht="15.75" x14ac:dyDescent="0.25">
      <c r="A58" s="16">
        <v>2019</v>
      </c>
      <c r="B58" s="15">
        <v>43770</v>
      </c>
      <c r="C58" s="15">
        <v>43799</v>
      </c>
      <c r="D58" s="2">
        <v>6000</v>
      </c>
      <c r="E58" s="3">
        <v>6200</v>
      </c>
      <c r="F58" s="3">
        <v>6200</v>
      </c>
      <c r="G58" s="5" t="s">
        <v>102</v>
      </c>
      <c r="H58" s="10">
        <v>370829</v>
      </c>
      <c r="I58" s="10">
        <v>299585</v>
      </c>
      <c r="J58" s="10">
        <v>203245</v>
      </c>
      <c r="K58" s="10">
        <v>203245</v>
      </c>
      <c r="L58" s="10">
        <f>200677+1268</f>
        <v>201945</v>
      </c>
      <c r="M58" s="10">
        <v>200677</v>
      </c>
      <c r="N58" s="19" t="s">
        <v>128</v>
      </c>
      <c r="O58" s="14" t="s">
        <v>126</v>
      </c>
      <c r="P58" s="2" t="s">
        <v>125</v>
      </c>
      <c r="Q58" s="15">
        <v>43831</v>
      </c>
      <c r="R58" s="15">
        <v>43800</v>
      </c>
      <c r="S58" s="19" t="s">
        <v>127</v>
      </c>
    </row>
    <row r="59" spans="1:19" ht="15.75" x14ac:dyDescent="0.25">
      <c r="A59" s="16">
        <v>2019</v>
      </c>
      <c r="B59" s="15">
        <v>43770</v>
      </c>
      <c r="C59" s="15">
        <v>43799</v>
      </c>
      <c r="D59" s="2">
        <v>6000</v>
      </c>
      <c r="E59" s="3">
        <v>6300</v>
      </c>
      <c r="F59" s="3">
        <v>6300</v>
      </c>
      <c r="G59" s="5" t="s">
        <v>103</v>
      </c>
      <c r="H59" s="10">
        <v>1896973</v>
      </c>
      <c r="I59" s="10">
        <v>1937369</v>
      </c>
      <c r="J59" s="10">
        <f>1292245+8865</f>
        <v>1301110</v>
      </c>
      <c r="K59" s="10">
        <v>1292598</v>
      </c>
      <c r="L59" s="10">
        <f>1252779+15910</f>
        <v>1268689</v>
      </c>
      <c r="M59" s="10">
        <v>1252779</v>
      </c>
      <c r="N59" s="19" t="s">
        <v>128</v>
      </c>
      <c r="O59" s="14" t="s">
        <v>126</v>
      </c>
      <c r="P59" s="2" t="s">
        <v>125</v>
      </c>
      <c r="Q59" s="15">
        <v>43831</v>
      </c>
      <c r="R59" s="15">
        <v>43800</v>
      </c>
      <c r="S59" s="19" t="s">
        <v>127</v>
      </c>
    </row>
    <row r="60" spans="1:19" ht="15.75" x14ac:dyDescent="0.25">
      <c r="A60" s="16">
        <v>2019</v>
      </c>
      <c r="B60" s="15">
        <v>43770</v>
      </c>
      <c r="C60" s="15">
        <v>43799</v>
      </c>
      <c r="D60">
        <v>7000</v>
      </c>
      <c r="E60" s="2">
        <v>7000</v>
      </c>
      <c r="F60" s="2">
        <v>7000</v>
      </c>
      <c r="G60" s="4" t="s">
        <v>104</v>
      </c>
      <c r="H60" s="17">
        <f>SUM(H61:H67)</f>
        <v>1000</v>
      </c>
      <c r="I60" s="17">
        <f t="shared" ref="I60" si="13">SUM(I61:I67)</f>
        <v>11000</v>
      </c>
      <c r="J60" s="17">
        <f t="shared" ref="J60:K60" si="14">SUM(J61:J67)</f>
        <v>10000</v>
      </c>
      <c r="K60" s="17">
        <f t="shared" si="14"/>
        <v>10000</v>
      </c>
      <c r="L60" s="17">
        <f t="shared" ref="L60:M60" si="15">SUM(L61:L67)</f>
        <v>10000</v>
      </c>
      <c r="M60" s="17">
        <f t="shared" si="15"/>
        <v>10000</v>
      </c>
      <c r="N60" s="19" t="s">
        <v>128</v>
      </c>
      <c r="O60" s="14" t="s">
        <v>126</v>
      </c>
      <c r="P60" s="2" t="s">
        <v>125</v>
      </c>
      <c r="Q60" s="15">
        <v>43831</v>
      </c>
      <c r="R60" s="15">
        <v>43800</v>
      </c>
      <c r="S60" s="19" t="s">
        <v>127</v>
      </c>
    </row>
    <row r="61" spans="1:19" ht="15.75" x14ac:dyDescent="0.25">
      <c r="A61" s="16">
        <v>2019</v>
      </c>
      <c r="B61" s="15">
        <v>43770</v>
      </c>
      <c r="C61" s="15">
        <v>43799</v>
      </c>
      <c r="D61" s="2">
        <v>7000</v>
      </c>
      <c r="E61" s="3">
        <v>7100</v>
      </c>
      <c r="F61" s="3">
        <v>7100</v>
      </c>
      <c r="G61" s="5" t="s">
        <v>105</v>
      </c>
      <c r="H61" s="10">
        <v>0</v>
      </c>
      <c r="I61" s="17">
        <v>0</v>
      </c>
      <c r="J61" s="17">
        <v>0</v>
      </c>
      <c r="K61" s="17">
        <v>0</v>
      </c>
      <c r="L61" s="17">
        <v>0</v>
      </c>
      <c r="M61" s="17">
        <v>0</v>
      </c>
      <c r="N61" s="19" t="s">
        <v>128</v>
      </c>
      <c r="O61" s="14" t="s">
        <v>126</v>
      </c>
      <c r="P61" s="2" t="s">
        <v>125</v>
      </c>
      <c r="Q61" s="15">
        <v>43831</v>
      </c>
      <c r="R61" s="15">
        <v>43800</v>
      </c>
      <c r="S61" s="19" t="s">
        <v>127</v>
      </c>
    </row>
    <row r="62" spans="1:19" ht="15.75" x14ac:dyDescent="0.25">
      <c r="A62" s="16">
        <v>2019</v>
      </c>
      <c r="B62" s="15">
        <v>43770</v>
      </c>
      <c r="C62" s="15">
        <v>43799</v>
      </c>
      <c r="D62" s="2">
        <v>7000</v>
      </c>
      <c r="E62" s="3">
        <v>7200</v>
      </c>
      <c r="F62" s="3">
        <v>7200</v>
      </c>
      <c r="G62" s="5" t="s">
        <v>106</v>
      </c>
      <c r="H62" s="10">
        <v>0</v>
      </c>
      <c r="I62" s="10">
        <v>0</v>
      </c>
      <c r="J62" s="10">
        <v>0</v>
      </c>
      <c r="K62" s="10">
        <v>0</v>
      </c>
      <c r="L62" s="10">
        <v>0</v>
      </c>
      <c r="M62" s="10">
        <v>0</v>
      </c>
      <c r="N62" s="19" t="s">
        <v>128</v>
      </c>
      <c r="O62" s="14" t="s">
        <v>126</v>
      </c>
      <c r="P62" s="2" t="s">
        <v>125</v>
      </c>
      <c r="Q62" s="15">
        <v>43831</v>
      </c>
      <c r="R62" s="15">
        <v>43800</v>
      </c>
      <c r="S62" s="19" t="s">
        <v>127</v>
      </c>
    </row>
    <row r="63" spans="1:19" ht="15.75" x14ac:dyDescent="0.25">
      <c r="A63" s="16">
        <v>2019</v>
      </c>
      <c r="B63" s="15">
        <v>43770</v>
      </c>
      <c r="C63" s="15">
        <v>43799</v>
      </c>
      <c r="D63" s="2">
        <v>7000</v>
      </c>
      <c r="E63" s="3">
        <v>7300</v>
      </c>
      <c r="F63" s="3">
        <v>7300</v>
      </c>
      <c r="G63" s="5" t="s">
        <v>107</v>
      </c>
      <c r="H63" s="10">
        <v>0</v>
      </c>
      <c r="I63" s="10">
        <v>0</v>
      </c>
      <c r="J63" s="10">
        <v>0</v>
      </c>
      <c r="K63" s="10">
        <v>0</v>
      </c>
      <c r="L63" s="10">
        <v>0</v>
      </c>
      <c r="M63" s="10">
        <v>0</v>
      </c>
      <c r="N63" s="19" t="s">
        <v>128</v>
      </c>
      <c r="O63" s="14" t="s">
        <v>126</v>
      </c>
      <c r="P63" s="2" t="s">
        <v>125</v>
      </c>
      <c r="Q63" s="15">
        <v>43831</v>
      </c>
      <c r="R63" s="15">
        <v>43800</v>
      </c>
      <c r="S63" s="19" t="s">
        <v>127</v>
      </c>
    </row>
    <row r="64" spans="1:19" ht="15.75" x14ac:dyDescent="0.25">
      <c r="A64" s="16">
        <v>2019</v>
      </c>
      <c r="B64" s="15">
        <v>43770</v>
      </c>
      <c r="C64" s="15">
        <v>43799</v>
      </c>
      <c r="D64" s="2">
        <v>7000</v>
      </c>
      <c r="E64" s="3">
        <v>7400</v>
      </c>
      <c r="F64" s="3">
        <v>7400</v>
      </c>
      <c r="G64" s="5" t="s">
        <v>108</v>
      </c>
      <c r="H64" s="10">
        <v>0</v>
      </c>
      <c r="I64" s="10">
        <v>0</v>
      </c>
      <c r="J64" s="10">
        <v>0</v>
      </c>
      <c r="K64" s="10">
        <v>0</v>
      </c>
      <c r="L64" s="10">
        <v>0</v>
      </c>
      <c r="M64" s="10">
        <v>0</v>
      </c>
      <c r="N64" s="19" t="s">
        <v>128</v>
      </c>
      <c r="O64" s="14" t="s">
        <v>126</v>
      </c>
      <c r="P64" s="2" t="s">
        <v>125</v>
      </c>
      <c r="Q64" s="15">
        <v>43831</v>
      </c>
      <c r="R64" s="15">
        <v>43800</v>
      </c>
      <c r="S64" s="19" t="s">
        <v>127</v>
      </c>
    </row>
    <row r="65" spans="1:19" ht="15.75" x14ac:dyDescent="0.25">
      <c r="A65" s="16">
        <v>2019</v>
      </c>
      <c r="B65" s="15">
        <v>43770</v>
      </c>
      <c r="C65" s="15">
        <v>43799</v>
      </c>
      <c r="D65" s="2">
        <v>7000</v>
      </c>
      <c r="E65" s="3">
        <v>7500</v>
      </c>
      <c r="F65" s="3">
        <v>7500</v>
      </c>
      <c r="G65" s="5" t="s">
        <v>109</v>
      </c>
      <c r="H65" s="10">
        <v>0</v>
      </c>
      <c r="I65" s="10">
        <v>0</v>
      </c>
      <c r="J65" s="10">
        <v>0</v>
      </c>
      <c r="K65" s="10">
        <v>0</v>
      </c>
      <c r="L65" s="10">
        <v>0</v>
      </c>
      <c r="M65" s="10">
        <v>0</v>
      </c>
      <c r="N65" s="19" t="s">
        <v>128</v>
      </c>
      <c r="O65" s="14" t="s">
        <v>126</v>
      </c>
      <c r="P65" s="2" t="s">
        <v>125</v>
      </c>
      <c r="Q65" s="15">
        <v>43831</v>
      </c>
      <c r="R65" s="15">
        <v>43800</v>
      </c>
      <c r="S65" s="19" t="s">
        <v>127</v>
      </c>
    </row>
    <row r="66" spans="1:19" ht="15.75" x14ac:dyDescent="0.25">
      <c r="A66" s="16">
        <v>2019</v>
      </c>
      <c r="B66" s="15">
        <v>43770</v>
      </c>
      <c r="C66" s="15">
        <v>43799</v>
      </c>
      <c r="D66" s="2">
        <v>7000</v>
      </c>
      <c r="E66" s="3">
        <v>7600</v>
      </c>
      <c r="F66" s="3">
        <v>7600</v>
      </c>
      <c r="G66" s="5" t="s">
        <v>110</v>
      </c>
      <c r="H66" s="10">
        <v>0</v>
      </c>
      <c r="I66" s="10">
        <v>0</v>
      </c>
      <c r="J66" s="10">
        <v>0</v>
      </c>
      <c r="K66" s="10">
        <v>0</v>
      </c>
      <c r="L66" s="10">
        <v>0</v>
      </c>
      <c r="M66" s="10">
        <v>0</v>
      </c>
      <c r="N66" s="19" t="s">
        <v>128</v>
      </c>
      <c r="O66" s="14" t="s">
        <v>126</v>
      </c>
      <c r="P66" s="2" t="s">
        <v>125</v>
      </c>
      <c r="Q66" s="15">
        <v>43831</v>
      </c>
      <c r="R66" s="15">
        <v>43800</v>
      </c>
      <c r="S66" s="19" t="s">
        <v>127</v>
      </c>
    </row>
    <row r="67" spans="1:19" ht="15.75" x14ac:dyDescent="0.25">
      <c r="A67" s="16">
        <v>2019</v>
      </c>
      <c r="B67" s="15">
        <v>43770</v>
      </c>
      <c r="C67" s="15">
        <v>43799</v>
      </c>
      <c r="D67" s="2">
        <v>7000</v>
      </c>
      <c r="E67" s="3">
        <v>7900</v>
      </c>
      <c r="F67" s="3">
        <v>7900</v>
      </c>
      <c r="G67" s="5" t="s">
        <v>111</v>
      </c>
      <c r="H67" s="10">
        <v>1000</v>
      </c>
      <c r="I67" s="10">
        <v>11000</v>
      </c>
      <c r="J67" s="10">
        <v>10000</v>
      </c>
      <c r="K67" s="10">
        <v>10000</v>
      </c>
      <c r="L67" s="10">
        <v>10000</v>
      </c>
      <c r="M67" s="10">
        <v>10000</v>
      </c>
      <c r="N67" s="19" t="s">
        <v>128</v>
      </c>
      <c r="O67" s="14" t="s">
        <v>126</v>
      </c>
      <c r="P67" s="2" t="s">
        <v>125</v>
      </c>
      <c r="Q67" s="15">
        <v>43831</v>
      </c>
      <c r="R67" s="15">
        <v>43800</v>
      </c>
      <c r="S67" s="19" t="s">
        <v>127</v>
      </c>
    </row>
    <row r="68" spans="1:19" ht="15.75" x14ac:dyDescent="0.25">
      <c r="A68" s="16">
        <v>2019</v>
      </c>
      <c r="B68" s="15">
        <v>43770</v>
      </c>
      <c r="C68" s="15">
        <v>43799</v>
      </c>
      <c r="D68">
        <v>8000</v>
      </c>
      <c r="E68" s="2">
        <v>8000</v>
      </c>
      <c r="F68" s="2">
        <v>8000</v>
      </c>
      <c r="G68" s="4" t="s">
        <v>112</v>
      </c>
      <c r="H68" s="17">
        <f>SUM(H69:H71)</f>
        <v>8673702</v>
      </c>
      <c r="I68" s="17">
        <f t="shared" ref="I68" si="16">SUM(I69:I71)</f>
        <v>8720723</v>
      </c>
      <c r="J68" s="17">
        <f t="shared" ref="J68:L68" si="17">SUM(J69:J71)</f>
        <v>6769719</v>
      </c>
      <c r="K68" s="17">
        <f t="shared" si="17"/>
        <v>6769719</v>
      </c>
      <c r="L68" s="17">
        <f t="shared" si="17"/>
        <v>6769718</v>
      </c>
      <c r="M68" s="17">
        <f t="shared" ref="M68" si="18">SUM(M69:M71)</f>
        <v>6688105</v>
      </c>
      <c r="N68" s="19" t="s">
        <v>128</v>
      </c>
      <c r="O68" s="14" t="s">
        <v>126</v>
      </c>
      <c r="P68" s="2" t="s">
        <v>125</v>
      </c>
      <c r="Q68" s="15">
        <v>43831</v>
      </c>
      <c r="R68" s="15">
        <v>43800</v>
      </c>
      <c r="S68" s="19" t="s">
        <v>127</v>
      </c>
    </row>
    <row r="69" spans="1:19" ht="15.75" x14ac:dyDescent="0.25">
      <c r="A69" s="16">
        <v>2019</v>
      </c>
      <c r="B69" s="15">
        <v>43770</v>
      </c>
      <c r="C69" s="15">
        <v>43799</v>
      </c>
      <c r="D69" s="2">
        <v>8000</v>
      </c>
      <c r="E69" s="3">
        <v>8100</v>
      </c>
      <c r="F69" s="3">
        <v>8100</v>
      </c>
      <c r="G69" s="5" t="s">
        <v>113</v>
      </c>
      <c r="H69" s="10">
        <v>4686892</v>
      </c>
      <c r="I69" s="10">
        <v>4313036</v>
      </c>
      <c r="J69" s="10">
        <v>3045347</v>
      </c>
      <c r="K69" s="10">
        <v>3045347</v>
      </c>
      <c r="L69" s="10">
        <f>3041905+3441</f>
        <v>3045346</v>
      </c>
      <c r="M69" s="10">
        <v>3041905</v>
      </c>
      <c r="N69" s="19" t="s">
        <v>128</v>
      </c>
      <c r="O69" s="14" t="s">
        <v>126</v>
      </c>
      <c r="P69" s="2" t="s">
        <v>125</v>
      </c>
      <c r="Q69" s="15">
        <v>43831</v>
      </c>
      <c r="R69" s="15">
        <v>43800</v>
      </c>
      <c r="S69" s="19" t="s">
        <v>127</v>
      </c>
    </row>
    <row r="70" spans="1:19" ht="15.75" x14ac:dyDescent="0.25">
      <c r="A70" s="16">
        <v>2019</v>
      </c>
      <c r="B70" s="15">
        <v>43770</v>
      </c>
      <c r="C70" s="15">
        <v>43799</v>
      </c>
      <c r="D70" s="2">
        <v>8000</v>
      </c>
      <c r="E70" s="3">
        <v>8300</v>
      </c>
      <c r="F70" s="3">
        <v>8300</v>
      </c>
      <c r="G70" s="5" t="s">
        <v>114</v>
      </c>
      <c r="H70" s="10">
        <v>3986810</v>
      </c>
      <c r="I70" s="10">
        <v>4407687</v>
      </c>
      <c r="J70" s="10">
        <v>3724372</v>
      </c>
      <c r="K70" s="10">
        <v>3724372</v>
      </c>
      <c r="L70" s="10">
        <f>3646200+78172</f>
        <v>3724372</v>
      </c>
      <c r="M70" s="10">
        <v>3646200</v>
      </c>
      <c r="N70" s="19" t="s">
        <v>128</v>
      </c>
      <c r="O70" s="14" t="s">
        <v>126</v>
      </c>
      <c r="P70" s="2" t="s">
        <v>125</v>
      </c>
      <c r="Q70" s="15">
        <v>43831</v>
      </c>
      <c r="R70" s="15">
        <v>43800</v>
      </c>
      <c r="S70" s="19" t="s">
        <v>127</v>
      </c>
    </row>
    <row r="71" spans="1:19" ht="15.75" x14ac:dyDescent="0.25">
      <c r="A71" s="16">
        <v>2019</v>
      </c>
      <c r="B71" s="15">
        <v>43770</v>
      </c>
      <c r="C71" s="15">
        <v>43799</v>
      </c>
      <c r="D71" s="2">
        <v>8000</v>
      </c>
      <c r="E71" s="3">
        <v>8500</v>
      </c>
      <c r="F71" s="3">
        <v>8500</v>
      </c>
      <c r="G71" s="5" t="s">
        <v>115</v>
      </c>
      <c r="H71" s="10">
        <v>0</v>
      </c>
      <c r="I71" s="10">
        <v>0</v>
      </c>
      <c r="J71" s="10">
        <v>0</v>
      </c>
      <c r="K71" s="10">
        <v>0</v>
      </c>
      <c r="L71" s="10">
        <v>0</v>
      </c>
      <c r="M71" s="10">
        <v>0</v>
      </c>
      <c r="N71" s="19" t="s">
        <v>128</v>
      </c>
      <c r="O71" s="14" t="s">
        <v>126</v>
      </c>
      <c r="P71" s="2" t="s">
        <v>125</v>
      </c>
      <c r="Q71" s="15">
        <v>43831</v>
      </c>
      <c r="R71" s="15">
        <v>43800</v>
      </c>
      <c r="S71" s="19" t="s">
        <v>127</v>
      </c>
    </row>
    <row r="72" spans="1:19" ht="15.75" x14ac:dyDescent="0.25">
      <c r="A72" s="16">
        <v>2019</v>
      </c>
      <c r="B72" s="15">
        <v>43770</v>
      </c>
      <c r="C72" s="15">
        <v>43799</v>
      </c>
      <c r="D72">
        <v>9000</v>
      </c>
      <c r="E72" s="2">
        <v>9000</v>
      </c>
      <c r="F72" s="2">
        <v>9000</v>
      </c>
      <c r="G72" s="4" t="s">
        <v>116</v>
      </c>
      <c r="H72" s="17">
        <f>SUM(H73:H79)</f>
        <v>896542</v>
      </c>
      <c r="I72" s="17">
        <f t="shared" ref="I72" si="19">SUM(I73:I79)</f>
        <v>668317</v>
      </c>
      <c r="J72" s="17">
        <f t="shared" ref="J72:L72" si="20">SUM(J73:J79)</f>
        <v>395412</v>
      </c>
      <c r="K72" s="17">
        <f t="shared" si="20"/>
        <v>395412</v>
      </c>
      <c r="L72" s="17">
        <f t="shared" si="20"/>
        <v>395412</v>
      </c>
      <c r="M72" s="17">
        <f t="shared" ref="M72" si="21">SUM(M73:M79)</f>
        <v>395412</v>
      </c>
      <c r="N72" s="19" t="s">
        <v>128</v>
      </c>
      <c r="O72" s="14" t="s">
        <v>126</v>
      </c>
      <c r="P72" s="2" t="s">
        <v>125</v>
      </c>
      <c r="Q72" s="15">
        <v>43831</v>
      </c>
      <c r="R72" s="15">
        <v>43800</v>
      </c>
      <c r="S72" s="19" t="s">
        <v>127</v>
      </c>
    </row>
    <row r="73" spans="1:19" ht="15.75" x14ac:dyDescent="0.25">
      <c r="A73" s="16">
        <v>2019</v>
      </c>
      <c r="B73" s="15">
        <v>43770</v>
      </c>
      <c r="C73" s="15">
        <v>43799</v>
      </c>
      <c r="D73" s="2">
        <v>9000</v>
      </c>
      <c r="E73" s="3">
        <v>9100</v>
      </c>
      <c r="F73" s="3">
        <v>9100</v>
      </c>
      <c r="G73" s="5" t="s">
        <v>117</v>
      </c>
      <c r="H73" s="10">
        <v>161475</v>
      </c>
      <c r="I73" s="18">
        <v>161475</v>
      </c>
      <c r="J73" s="18">
        <v>120376</v>
      </c>
      <c r="K73" s="18">
        <v>120376</v>
      </c>
      <c r="L73" s="18">
        <v>120376</v>
      </c>
      <c r="M73" s="18">
        <v>120376</v>
      </c>
      <c r="N73" s="19" t="s">
        <v>128</v>
      </c>
      <c r="O73" s="14" t="s">
        <v>126</v>
      </c>
      <c r="P73" s="2" t="s">
        <v>125</v>
      </c>
      <c r="Q73" s="15">
        <v>43831</v>
      </c>
      <c r="R73" s="15">
        <v>43800</v>
      </c>
      <c r="S73" s="19" t="s">
        <v>127</v>
      </c>
    </row>
    <row r="74" spans="1:19" ht="15.75" x14ac:dyDescent="0.25">
      <c r="A74" s="16">
        <v>2019</v>
      </c>
      <c r="B74" s="15">
        <v>43770</v>
      </c>
      <c r="C74" s="15">
        <v>43799</v>
      </c>
      <c r="D74" s="2">
        <v>9000</v>
      </c>
      <c r="E74" s="3">
        <v>9200</v>
      </c>
      <c r="F74" s="3">
        <v>9200</v>
      </c>
      <c r="G74" s="5" t="s">
        <v>118</v>
      </c>
      <c r="H74" s="10">
        <v>364748</v>
      </c>
      <c r="I74" s="10">
        <v>364748</v>
      </c>
      <c r="J74" s="10">
        <v>273242</v>
      </c>
      <c r="K74" s="10">
        <v>273242</v>
      </c>
      <c r="L74" s="10">
        <v>273242</v>
      </c>
      <c r="M74" s="10">
        <v>273242</v>
      </c>
      <c r="N74" s="19" t="s">
        <v>128</v>
      </c>
      <c r="O74" s="14" t="s">
        <v>126</v>
      </c>
      <c r="P74" s="2" t="s">
        <v>125</v>
      </c>
      <c r="Q74" s="15">
        <v>43831</v>
      </c>
      <c r="R74" s="15">
        <v>43800</v>
      </c>
      <c r="S74" s="19" t="s">
        <v>127</v>
      </c>
    </row>
    <row r="75" spans="1:19" ht="15.75" x14ac:dyDescent="0.25">
      <c r="A75" s="16">
        <v>2019</v>
      </c>
      <c r="B75" s="15">
        <v>43770</v>
      </c>
      <c r="C75" s="15">
        <v>43799</v>
      </c>
      <c r="D75" s="2">
        <v>9000</v>
      </c>
      <c r="E75" s="3">
        <v>9300</v>
      </c>
      <c r="F75" s="3">
        <v>9300</v>
      </c>
      <c r="G75" s="5" t="s">
        <v>119</v>
      </c>
      <c r="H75" s="10">
        <v>0</v>
      </c>
      <c r="I75" s="10">
        <v>0</v>
      </c>
      <c r="J75" s="10">
        <v>0</v>
      </c>
      <c r="K75" s="10">
        <v>0</v>
      </c>
      <c r="L75" s="10">
        <v>0</v>
      </c>
      <c r="M75" s="10">
        <v>0</v>
      </c>
      <c r="N75" s="19" t="s">
        <v>128</v>
      </c>
      <c r="O75" s="14" t="s">
        <v>126</v>
      </c>
      <c r="P75" s="2" t="s">
        <v>125</v>
      </c>
      <c r="Q75" s="15">
        <v>43831</v>
      </c>
      <c r="R75" s="15">
        <v>43800</v>
      </c>
      <c r="S75" s="19" t="s">
        <v>127</v>
      </c>
    </row>
    <row r="76" spans="1:19" ht="15.75" x14ac:dyDescent="0.25">
      <c r="A76" s="16">
        <v>2019</v>
      </c>
      <c r="B76" s="15">
        <v>43770</v>
      </c>
      <c r="C76" s="15">
        <v>43799</v>
      </c>
      <c r="D76" s="2">
        <v>9000</v>
      </c>
      <c r="E76" s="3">
        <v>9400</v>
      </c>
      <c r="F76" s="3">
        <v>9400</v>
      </c>
      <c r="G76" s="5" t="s">
        <v>120</v>
      </c>
      <c r="H76" s="10">
        <v>165719</v>
      </c>
      <c r="I76" s="10">
        <v>12918</v>
      </c>
      <c r="J76" s="10">
        <v>411</v>
      </c>
      <c r="K76" s="10">
        <v>411</v>
      </c>
      <c r="L76" s="10">
        <v>411</v>
      </c>
      <c r="M76" s="10">
        <v>411</v>
      </c>
      <c r="N76" s="19" t="s">
        <v>128</v>
      </c>
      <c r="O76" s="14" t="s">
        <v>126</v>
      </c>
      <c r="P76" s="2" t="s">
        <v>125</v>
      </c>
      <c r="Q76" s="15">
        <v>43831</v>
      </c>
      <c r="R76" s="15">
        <v>43800</v>
      </c>
      <c r="S76" s="19" t="s">
        <v>127</v>
      </c>
    </row>
    <row r="77" spans="1:19" ht="15.75" x14ac:dyDescent="0.25">
      <c r="A77" s="16">
        <v>2019</v>
      </c>
      <c r="B77" s="15">
        <v>43770</v>
      </c>
      <c r="C77" s="15">
        <v>43799</v>
      </c>
      <c r="D77" s="2">
        <v>9000</v>
      </c>
      <c r="E77" s="3">
        <v>9500</v>
      </c>
      <c r="F77" s="3">
        <v>9500</v>
      </c>
      <c r="G77" s="5" t="s">
        <v>121</v>
      </c>
      <c r="H77" s="10">
        <v>4600</v>
      </c>
      <c r="I77" s="10">
        <v>4176</v>
      </c>
      <c r="J77" s="10">
        <v>1383</v>
      </c>
      <c r="K77" s="10">
        <v>1383</v>
      </c>
      <c r="L77" s="10">
        <v>1383</v>
      </c>
      <c r="M77" s="10">
        <v>1383</v>
      </c>
      <c r="N77" s="19" t="s">
        <v>128</v>
      </c>
      <c r="O77" s="14" t="s">
        <v>126</v>
      </c>
      <c r="P77" s="2" t="s">
        <v>125</v>
      </c>
      <c r="Q77" s="15">
        <v>43831</v>
      </c>
      <c r="R77" s="15">
        <v>43800</v>
      </c>
      <c r="S77" s="19" t="s">
        <v>127</v>
      </c>
    </row>
    <row r="78" spans="1:19" ht="15.75" x14ac:dyDescent="0.25">
      <c r="A78" s="16">
        <v>2019</v>
      </c>
      <c r="B78" s="15">
        <v>43770</v>
      </c>
      <c r="C78" s="15">
        <v>43799</v>
      </c>
      <c r="D78" s="2">
        <v>9000</v>
      </c>
      <c r="E78" s="3">
        <v>9600</v>
      </c>
      <c r="F78" s="3">
        <v>9600</v>
      </c>
      <c r="G78" s="5" t="s">
        <v>122</v>
      </c>
      <c r="H78" s="10">
        <v>0</v>
      </c>
      <c r="I78" s="10">
        <v>0</v>
      </c>
      <c r="J78" s="10">
        <v>0</v>
      </c>
      <c r="K78" s="10">
        <v>0</v>
      </c>
      <c r="L78" s="10">
        <v>0</v>
      </c>
      <c r="M78" s="10">
        <v>0</v>
      </c>
      <c r="N78" s="19" t="s">
        <v>128</v>
      </c>
      <c r="O78" s="14" t="s">
        <v>126</v>
      </c>
      <c r="P78" s="2" t="s">
        <v>125</v>
      </c>
      <c r="Q78" s="15">
        <v>43831</v>
      </c>
      <c r="R78" s="15">
        <v>43800</v>
      </c>
      <c r="S78" s="19" t="s">
        <v>127</v>
      </c>
    </row>
    <row r="79" spans="1:19" ht="15.75" x14ac:dyDescent="0.25">
      <c r="A79" s="16">
        <v>2019</v>
      </c>
      <c r="B79" s="15">
        <v>43770</v>
      </c>
      <c r="C79" s="15">
        <v>43799</v>
      </c>
      <c r="D79" s="2">
        <v>9000</v>
      </c>
      <c r="E79" s="3">
        <v>9900</v>
      </c>
      <c r="F79" s="3">
        <v>9900</v>
      </c>
      <c r="G79" s="5" t="s">
        <v>123</v>
      </c>
      <c r="H79" s="10">
        <v>200000</v>
      </c>
      <c r="I79" s="10">
        <v>125000</v>
      </c>
      <c r="J79" s="10">
        <v>0</v>
      </c>
      <c r="K79" s="10">
        <v>0</v>
      </c>
      <c r="L79" s="10">
        <v>0</v>
      </c>
      <c r="M79" s="10">
        <v>0</v>
      </c>
      <c r="N79" s="19" t="s">
        <v>128</v>
      </c>
      <c r="O79" s="14" t="s">
        <v>126</v>
      </c>
      <c r="P79" s="2" t="s">
        <v>125</v>
      </c>
      <c r="Q79" s="15">
        <v>43831</v>
      </c>
      <c r="R79" s="15">
        <v>43800</v>
      </c>
      <c r="S79" s="19" t="s">
        <v>127</v>
      </c>
    </row>
    <row r="80" spans="1:19" x14ac:dyDescent="0.25">
      <c r="G80" s="9"/>
      <c r="H80" s="10"/>
      <c r="I80" s="10"/>
      <c r="J80" s="10"/>
      <c r="K80" s="10"/>
      <c r="L80" s="10"/>
      <c r="O80" s="2"/>
      <c r="P80" s="2"/>
    </row>
    <row r="81" spans="7:13" x14ac:dyDescent="0.25">
      <c r="G81" s="9"/>
      <c r="H81" s="13"/>
      <c r="I81" s="13"/>
      <c r="J81" s="13"/>
      <c r="K81" s="13"/>
      <c r="L81" s="13"/>
      <c r="M81" s="13"/>
    </row>
    <row r="82" spans="7:13" x14ac:dyDescent="0.25">
      <c r="G82" s="9"/>
      <c r="J82" s="20"/>
      <c r="L82" s="20"/>
    </row>
    <row r="83" spans="7:13" x14ac:dyDescent="0.25">
      <c r="G83" s="9"/>
      <c r="H83" s="13"/>
      <c r="I83" s="13"/>
      <c r="J83" s="13"/>
      <c r="K83" s="13"/>
      <c r="L83" s="13"/>
      <c r="M83" s="13"/>
    </row>
    <row r="84" spans="7:13" x14ac:dyDescent="0.25">
      <c r="G84" s="9"/>
      <c r="J84" s="20"/>
      <c r="L84" s="20"/>
    </row>
    <row r="85" spans="7:13" x14ac:dyDescent="0.25">
      <c r="G85" s="9"/>
      <c r="I85" s="13"/>
      <c r="J85" s="20"/>
      <c r="L85" s="20"/>
    </row>
    <row r="86" spans="7:13" x14ac:dyDescent="0.25">
      <c r="G86" s="9"/>
      <c r="J86" s="20"/>
      <c r="L86" s="20"/>
    </row>
    <row r="87" spans="7:13" x14ac:dyDescent="0.25">
      <c r="G87" s="9"/>
    </row>
    <row r="88" spans="7:13" x14ac:dyDescent="0.25">
      <c r="G88" s="9"/>
    </row>
    <row r="89" spans="7:13" x14ac:dyDescent="0.25">
      <c r="G89" s="9"/>
    </row>
    <row r="90" spans="7:13" x14ac:dyDescent="0.25">
      <c r="G90" s="9"/>
    </row>
    <row r="91" spans="7:13" x14ac:dyDescent="0.25">
      <c r="G91" s="9"/>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3" r:id="rId5"/>
    <hyperlink ref="O14" r:id="rId6"/>
    <hyperlink ref="O15" r:id="rId7"/>
    <hyperlink ref="O16" r:id="rId8"/>
    <hyperlink ref="O17" r:id="rId9"/>
    <hyperlink ref="O18" r:id="rId10"/>
    <hyperlink ref="O19" r:id="rId11"/>
    <hyperlink ref="O20" r:id="rId12"/>
    <hyperlink ref="O21" r:id="rId13"/>
    <hyperlink ref="O22" r:id="rId14"/>
    <hyperlink ref="O23" r:id="rId15"/>
    <hyperlink ref="O24" r:id="rId16"/>
    <hyperlink ref="O25" r:id="rId17"/>
    <hyperlink ref="O26" r:id="rId18"/>
    <hyperlink ref="O27" r:id="rId19"/>
    <hyperlink ref="O28" r:id="rId20"/>
    <hyperlink ref="O29" r:id="rId21"/>
    <hyperlink ref="O30" r:id="rId22"/>
    <hyperlink ref="O31" r:id="rId23"/>
    <hyperlink ref="O32" r:id="rId24"/>
    <hyperlink ref="O33" r:id="rId25"/>
    <hyperlink ref="O34" r:id="rId26"/>
    <hyperlink ref="O35" r:id="rId27"/>
    <hyperlink ref="O36" r:id="rId28"/>
    <hyperlink ref="O37" r:id="rId29"/>
    <hyperlink ref="O38" r:id="rId30"/>
    <hyperlink ref="O39" r:id="rId31"/>
    <hyperlink ref="O40" r:id="rId32"/>
    <hyperlink ref="O41" r:id="rId33"/>
    <hyperlink ref="O42" r:id="rId34"/>
    <hyperlink ref="O43" r:id="rId35"/>
    <hyperlink ref="O44" r:id="rId36"/>
    <hyperlink ref="O45" r:id="rId37"/>
    <hyperlink ref="O46" r:id="rId38"/>
    <hyperlink ref="O47" r:id="rId39"/>
    <hyperlink ref="O48" r:id="rId40"/>
    <hyperlink ref="O49" r:id="rId41"/>
    <hyperlink ref="O50" r:id="rId42"/>
    <hyperlink ref="O51" r:id="rId43"/>
    <hyperlink ref="O52" r:id="rId44"/>
    <hyperlink ref="O53" r:id="rId45"/>
    <hyperlink ref="O54" r:id="rId46"/>
    <hyperlink ref="O55" r:id="rId47"/>
    <hyperlink ref="O56" r:id="rId48"/>
    <hyperlink ref="O57" r:id="rId49"/>
    <hyperlink ref="O58" r:id="rId50"/>
    <hyperlink ref="O59" r:id="rId51"/>
    <hyperlink ref="O60" r:id="rId52"/>
    <hyperlink ref="O61" r:id="rId53"/>
    <hyperlink ref="O62" r:id="rId54"/>
    <hyperlink ref="O63" r:id="rId55"/>
    <hyperlink ref="O64" r:id="rId56"/>
    <hyperlink ref="O65" r:id="rId57"/>
    <hyperlink ref="O66" r:id="rId58"/>
    <hyperlink ref="O67" r:id="rId59"/>
    <hyperlink ref="O68" r:id="rId60"/>
    <hyperlink ref="O69" r:id="rId61"/>
    <hyperlink ref="O70" r:id="rId62"/>
    <hyperlink ref="O71" r:id="rId63"/>
    <hyperlink ref="O72" r:id="rId64"/>
    <hyperlink ref="O73" r:id="rId65"/>
    <hyperlink ref="O74" r:id="rId66"/>
    <hyperlink ref="O75" r:id="rId67"/>
    <hyperlink ref="O76" r:id="rId68"/>
    <hyperlink ref="O77" r:id="rId69"/>
    <hyperlink ref="O78" r:id="rId70"/>
    <hyperlink ref="O79" r:id="rId71"/>
    <hyperlink ref="O12" r:id="rId72"/>
  </hyperlinks>
  <pageMargins left="0.7" right="0.7" top="0.75" bottom="0.75" header="0.3" footer="0.3"/>
  <pageSetup orientation="portrait"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2018-06-16T16:25:19Z</dcterms:created>
  <dcterms:modified xsi:type="dcterms:W3CDTF">2019-12-10T19:40:28Z</dcterms:modified>
</cp:coreProperties>
</file>