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3815" windowHeight="399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H9" i="1" l="1"/>
  <c r="H10" i="1"/>
  <c r="H12" i="1"/>
  <c r="H13" i="1"/>
  <c r="H14" i="1"/>
  <c r="H15" i="1"/>
  <c r="H16" i="1"/>
  <c r="H100" i="1" l="1"/>
  <c r="H99" i="1"/>
  <c r="H98" i="1"/>
  <c r="H97" i="1"/>
  <c r="H96" i="1"/>
  <c r="H95" i="1"/>
  <c r="H82" i="1"/>
  <c r="H81" i="1"/>
  <c r="H80" i="1"/>
  <c r="H79" i="1"/>
  <c r="H78" i="1"/>
  <c r="H77" i="1"/>
  <c r="H76" i="1"/>
  <c r="H75" i="1"/>
  <c r="H73" i="1"/>
  <c r="H72" i="1"/>
  <c r="H71" i="1"/>
  <c r="H70" i="1"/>
  <c r="H69" i="1"/>
  <c r="H68" i="1"/>
  <c r="H67" i="1"/>
  <c r="H64" i="1"/>
  <c r="H63" i="1"/>
  <c r="H61" i="1"/>
  <c r="H60" i="1"/>
  <c r="H59" i="1"/>
  <c r="H58" i="1"/>
  <c r="H57" i="1"/>
  <c r="H56" i="1"/>
  <c r="H55" i="1"/>
  <c r="H54" i="1"/>
  <c r="H52" i="1"/>
  <c r="H51" i="1"/>
  <c r="H50" i="1"/>
  <c r="H48" i="1"/>
  <c r="H47" i="1"/>
  <c r="H46" i="1"/>
  <c r="H45" i="1"/>
  <c r="H44" i="1"/>
  <c r="H43" i="1"/>
  <c r="H42" i="1"/>
  <c r="H41" i="1"/>
  <c r="H40" i="1"/>
  <c r="H39" i="1"/>
  <c r="H36" i="1"/>
  <c r="H33" i="1"/>
</calcChain>
</file>

<file path=xl/sharedStrings.xml><?xml version="1.0" encoding="utf-8"?>
<sst xmlns="http://schemas.openxmlformats.org/spreadsheetml/2006/main" count="309" uniqueCount="214">
  <si>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</si>
  <si>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</si>
  <si>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</si>
  <si>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</si>
  <si>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</si>
  <si>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</si>
  <si>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</si>
  <si>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</si>
  <si>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</si>
  <si>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</si>
  <si>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</si>
  <si>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</si>
  <si>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</si>
  <si>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</si>
  <si>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</si>
  <si>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</si>
  <si>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</si>
  <si>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</si>
  <si>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</si>
  <si>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</si>
  <si>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</si>
  <si>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</si>
  <si>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</si>
  <si>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</si>
  <si>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</si>
  <si>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</si>
  <si>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</si>
  <si>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</si>
  <si>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</si>
  <si>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</si>
  <si>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</si>
  <si>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</si>
  <si>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</si>
  <si>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</si>
  <si>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</si>
  <si>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</si>
  <si>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</si>
  <si>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</si>
  <si>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ha generado ningun cambio sobre el inventario de bienes </t>
  </si>
  <si>
    <t xml:space="preserve">muebles e inmuebles de este instituto municipal de vivienda de </t>
  </si>
  <si>
    <t>INMUVI-EC-018-ST-08</t>
  </si>
  <si>
    <t>INMUVI-EC-017-ST-08</t>
  </si>
  <si>
    <t>INMUVI-MOB-051-ST-08</t>
  </si>
  <si>
    <t>INMUVI-MOB-037-ST-08</t>
  </si>
  <si>
    <t>INMUVI-EC-013-SA-08</t>
  </si>
  <si>
    <t>INMUVI-EC-019-SA-08</t>
  </si>
  <si>
    <t>INMUVI-EC-020-CP-08</t>
  </si>
  <si>
    <t>INMUVI-EC-022-SP-08</t>
  </si>
  <si>
    <t>INMUVI-EC-021-SJ-08</t>
  </si>
  <si>
    <t>INMUVI-MOB-052-ST-08</t>
  </si>
  <si>
    <t>INMUVI-MOB-053-SA-08</t>
  </si>
  <si>
    <t>INMUVI-EC-085-DIR-11</t>
  </si>
  <si>
    <t>INMUVI-EC-086-SP-11</t>
  </si>
  <si>
    <t>INMUVI-EC-087-DIR-11</t>
  </si>
  <si>
    <t>INMUVI-EC-088-SA-14</t>
  </si>
  <si>
    <t>INMUVI-EC-089-ST-14</t>
  </si>
  <si>
    <t>INMUVI-EC-090-DIR-14</t>
  </si>
  <si>
    <t>INMUVI-EC-091-SA-14</t>
  </si>
  <si>
    <t>INMUVI-EC-092-SP-2014</t>
  </si>
  <si>
    <t>INMUVI-EC-093-SP-2014</t>
  </si>
  <si>
    <t>INMUVI-EC-094-SP-2014</t>
  </si>
  <si>
    <t>INMUVI-EC-095-SP-2014</t>
  </si>
  <si>
    <t>INMUVI-EC-096-SP-2014</t>
  </si>
  <si>
    <t>INMUVI-EC-097-SA-14</t>
  </si>
  <si>
    <t>INMUVI-MOB-005-SEDIR-08</t>
  </si>
  <si>
    <t>INMUVI-MOB-001-ST-08</t>
  </si>
  <si>
    <t>INMUVI-MOB-006-SA-08</t>
  </si>
  <si>
    <t>INMUVI-MOB-002-ST-08</t>
  </si>
  <si>
    <t>INMUVI-MOB-003-SJ-08</t>
  </si>
  <si>
    <t>INMUVI-MOB-004-DIR-08</t>
  </si>
  <si>
    <t>INMUVI-MOB-024-SP-08</t>
  </si>
  <si>
    <t>INMUVI-MOB-025-SP-08</t>
  </si>
  <si>
    <t>INMUVI-MOB-027-SP-08</t>
  </si>
  <si>
    <t>INMUVI-MOB-029-SP-08</t>
  </si>
  <si>
    <t>INMUVI-MOB-032-SA-08</t>
  </si>
  <si>
    <t>INMUVI-MOB-026-SP-08</t>
  </si>
  <si>
    <t>INMUVI-MOB-028-ST-08</t>
  </si>
  <si>
    <t>INMUVI-MOB-030-ST-08</t>
  </si>
  <si>
    <t>INMUVI-MOB-031-ST-08</t>
  </si>
  <si>
    <t>INMUVI-MOB-023-ST-08</t>
  </si>
  <si>
    <t>INMUVI-MOB-010-ST-08</t>
  </si>
  <si>
    <t>INMUVI-MOB-009-SA-08</t>
  </si>
  <si>
    <t>INMUVI-MOB-015-SA-08</t>
  </si>
  <si>
    <t>INMUVI-MOB-016-SA-08</t>
  </si>
  <si>
    <t>INMUVI-MOB-014-ST-08</t>
  </si>
  <si>
    <t>INMUVI-MOB-044-ST-08</t>
  </si>
  <si>
    <t>INMUVI-MOB-045-ST-08</t>
  </si>
  <si>
    <t>INMUVI-MOB-046-ST-08</t>
  </si>
  <si>
    <t>INMUVI-MOB-047-ST-08</t>
  </si>
  <si>
    <t>INMUVI-MOB-048-ST-08</t>
  </si>
  <si>
    <t>INMUVI-MOB-049-ST-08</t>
  </si>
  <si>
    <t>INMUVI-MOB-040-SP-08</t>
  </si>
  <si>
    <t>INMUVI-MOB-041-SP-08</t>
  </si>
  <si>
    <t>INMUVI-MOB-043-SP-08</t>
  </si>
  <si>
    <t>INMUVI-MOB-036-SP-08</t>
  </si>
  <si>
    <t>INMUVI-MOB-042-SA-08</t>
  </si>
  <si>
    <t>INMUVI-MOB-038-ST-08</t>
  </si>
  <si>
    <t>INMUVI-MOB-039-SJ-08</t>
  </si>
  <si>
    <t>INMUVI-MOB-007-SP-08</t>
  </si>
  <si>
    <t>INMUVI-MOB-008-ST-08</t>
  </si>
  <si>
    <t>INMUVI-MOB-012-SA-08</t>
  </si>
  <si>
    <t>INMUVI-MOB-011-SA-08</t>
  </si>
  <si>
    <t>INMUVI-MOB-033-DIR-08</t>
  </si>
  <si>
    <t>INMUVI-MOB-034-SJ-08</t>
  </si>
  <si>
    <t>INMUVI-MOB-035-ST-08</t>
  </si>
  <si>
    <t>INMUVI-MOB-054-ST-08</t>
  </si>
  <si>
    <t>INMUVI-MOB-055-DIR-08</t>
  </si>
  <si>
    <t>INMUVI-MOB-056-SA-08</t>
  </si>
  <si>
    <t>INMUVI-MOB-057-SA-08</t>
  </si>
  <si>
    <t>INMUVI-MOB-058-SP-08</t>
  </si>
  <si>
    <t>INMUVI-MOB-059-ST-08</t>
  </si>
  <si>
    <t>INMUVI-MOB-060-ST-08</t>
  </si>
  <si>
    <t>INMUVI-MOB-061-SJ-08</t>
  </si>
  <si>
    <t>INMUVI-MOB-062-SP-08</t>
  </si>
  <si>
    <t>INMUVI-MOB-063-ST-08</t>
  </si>
  <si>
    <t>INMUVI-MOB-064-SP-09</t>
  </si>
  <si>
    <t>INMUVI-MOB-065-SP-09</t>
  </si>
  <si>
    <t>INMUVI-MOB-066-SP-09</t>
  </si>
  <si>
    <t>INMUVI-MOB-067-SP-09</t>
  </si>
  <si>
    <t>INMUVI-MOB-068-SP-09</t>
  </si>
  <si>
    <t>INMUVI-MOB-069-SP-09</t>
  </si>
  <si>
    <t>INMUVI-MOB-070-SP-09</t>
  </si>
  <si>
    <t>INMUVI-MOB-071-SP-09</t>
  </si>
  <si>
    <t>INMUVI-MOB-072-SP-09</t>
  </si>
  <si>
    <t>INMUVI-MOB-073-SP-09</t>
  </si>
  <si>
    <t>INMUVI-MOB-074-SA-09</t>
  </si>
  <si>
    <t>INMUVI-MOB-075-SP-08</t>
  </si>
  <si>
    <t>INMUVI-MOB-076-SP-08</t>
  </si>
  <si>
    <t>INMUVI-MOB-077-SP-08</t>
  </si>
  <si>
    <t>INMUVI-MOB-078-SP-08</t>
  </si>
  <si>
    <t>INMUVI-MOB-079-SP-08</t>
  </si>
  <si>
    <t>INMUVI-MOB-080-ST-11</t>
  </si>
  <si>
    <t>INMUVI-MOB-081-DIR-11</t>
  </si>
  <si>
    <t>INMUVI-MOB-082-DIR-11</t>
  </si>
  <si>
    <t>INMUVI-MOB-083-DIR-11</t>
  </si>
  <si>
    <t>INMUVI-MOB-084-DIR-11</t>
  </si>
  <si>
    <t>INMUVI-MOB-085-SA-14</t>
  </si>
  <si>
    <t>INMUVI-MOB-086-SA-14</t>
  </si>
  <si>
    <t>INMUVI-MOB-087-DIR-14</t>
  </si>
  <si>
    <t>INMUVI-MOB-088-ST-14</t>
  </si>
  <si>
    <t>INMUVI-MOB-089-ST-14</t>
  </si>
  <si>
    <t>INMUVI-MOB-090-TRASN-13</t>
  </si>
  <si>
    <t>INMUVI-MOB-091-SA-13</t>
  </si>
  <si>
    <t>INMUVI-MOB-092-SA-13</t>
  </si>
  <si>
    <t>INMUVI-MOB-093-SA-13</t>
  </si>
  <si>
    <t>INMUVI-MOB-094-SA-13</t>
  </si>
  <si>
    <t>INMUVI-MOB-095-SP-13</t>
  </si>
  <si>
    <t>INMUVI-MOB-096-SP-13</t>
  </si>
  <si>
    <t>INMUVI-MOB-097-SP-13</t>
  </si>
  <si>
    <t>INMUVI-MOB-099-TRASN-13</t>
  </si>
  <si>
    <t>INMUVI-MOB-100-D-13</t>
  </si>
  <si>
    <t>LAPTOP DELL VOSTRO 1710</t>
  </si>
  <si>
    <t>IMPRESORA A COLOR</t>
  </si>
  <si>
    <t>MULTIFUNCIONAL</t>
  </si>
  <si>
    <t>PC</t>
  </si>
  <si>
    <t>SOFTWARE</t>
  </si>
  <si>
    <t xml:space="preserve">LAPTOP </t>
  </si>
  <si>
    <t>LAPTOP</t>
  </si>
  <si>
    <t>CAMARA DIGITAL</t>
  </si>
  <si>
    <t>LASER JET CP 1025 NW COLOR</t>
  </si>
  <si>
    <t>ESCRITORIO</t>
  </si>
  <si>
    <t xml:space="preserve">SILLA  </t>
  </si>
  <si>
    <t xml:space="preserve">SILLA </t>
  </si>
  <si>
    <t>SILLA</t>
  </si>
  <si>
    <t>GAVETA 4 REPISAS</t>
  </si>
  <si>
    <t>MINISPLIT</t>
  </si>
  <si>
    <t>NIVEL AUTOMATICO TRIPIE,ESTADAL Y PLOMADA</t>
  </si>
  <si>
    <t>RADIO PORTATIL</t>
  </si>
  <si>
    <t>ARCHIVERO 4 CAJONES</t>
  </si>
  <si>
    <t>BARRA DE ATENCION</t>
  </si>
  <si>
    <t>ARCHIVERO 2 CAJONES</t>
  </si>
  <si>
    <t>TELEFONO INALAMBRICO</t>
  </si>
  <si>
    <t xml:space="preserve">PERSIANA  </t>
  </si>
  <si>
    <t>SILLA IMIT. PIEL</t>
  </si>
  <si>
    <t>MESA MADERA</t>
  </si>
  <si>
    <t>LOGO INMUVI</t>
  </si>
  <si>
    <t>LOGO MANOS A LA OBRA</t>
  </si>
  <si>
    <t>SILLA DE DIBUJO</t>
  </si>
  <si>
    <t>PINTARRON BLANCO</t>
  </si>
  <si>
    <t>PIZARRON CORCHO</t>
  </si>
  <si>
    <t>PINTARRON BLANCO/CORCHO</t>
  </si>
  <si>
    <t>ARCHIVERO HORIZONTAL 4 GAVETAS</t>
  </si>
  <si>
    <t>ARCHIVERO DE MADERA</t>
  </si>
  <si>
    <t>CUADRO INFORMATIVO</t>
  </si>
  <si>
    <t>PLANO DE VIVIENDAS</t>
  </si>
  <si>
    <t>RACK ACERO</t>
  </si>
  <si>
    <t xml:space="preserve">ESCRITORIO </t>
  </si>
  <si>
    <t>SILLON SECRETARIAL</t>
  </si>
  <si>
    <t>ESCRITORIO DE VIDRIO DE 3 PIEZAS</t>
  </si>
  <si>
    <t>NIVELETA DE 4 PIES COLOR AMARILLO</t>
  </si>
  <si>
    <t>ESCUADRA MARCA TRUPER DE 16 PULGADAS POR 24 PULGADAS</t>
  </si>
  <si>
    <t>URNAS ACRILICAS PARA SORTEO</t>
  </si>
  <si>
    <t>PLANO DE VIVIENDA 300 VIVIENDAS</t>
  </si>
  <si>
    <t>PLANO DE VIVIENDA 140 VIVIENDAS</t>
  </si>
  <si>
    <t>PLANO DE LOCALIDADES RURALES DE CIUDAD VALLES</t>
  </si>
  <si>
    <t>LOGO INMUVI EN PUERTA PRINCIPAL</t>
  </si>
  <si>
    <t>ARCHIVERO 4 GABETAS  NEGRO</t>
  </si>
  <si>
    <t>ARCHIVERO 4 GAVETAS NEGRO</t>
  </si>
  <si>
    <t>SILLA GIRATORIA SECRETRARIAL</t>
  </si>
  <si>
    <t>F -372393</t>
  </si>
  <si>
    <t>F -372394</t>
  </si>
  <si>
    <t>F-5881</t>
  </si>
  <si>
    <t>0208-A-000051491</t>
  </si>
  <si>
    <t>0895</t>
  </si>
  <si>
    <t>0190-A-001686284</t>
  </si>
  <si>
    <t>0903</t>
  </si>
  <si>
    <t>0110</t>
  </si>
  <si>
    <t>405-B-0000059444</t>
  </si>
  <si>
    <t>136-005004843</t>
  </si>
  <si>
    <t>523788-M3</t>
  </si>
  <si>
    <t>INSTITUTO MUNICIPAL DE VIVIENDA DE CIUDAD VALLES</t>
  </si>
  <si>
    <t>Unidad de informacion publica Instituto Municipal de Vivienda de Ciudad Valles</t>
  </si>
  <si>
    <t>Ciudad Valles  con fundamento en el consejo nacional de armonizacion contable (CONAC)</t>
  </si>
  <si>
    <t>en su articulo 23,24 y 25 de la misma.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</si>
</sst>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 tint="4.9989318521683403E-2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>
      <protection locked="0"/>
    </xf>
    <xf numFmtId="0" fontId="0" fillId="0" borderId="0" xfId="0" applyFill="1" applyBorder="1"/>
    <xf numFmtId="0" fontId="0" fillId="0" borderId="0" xfId="0"/>
    <xf numFmtId="0" fontId="5" fillId="0" borderId="1" xfId="0" applyFont="1" applyFill="1" applyBorder="1" applyAlignment="1">
      <alignment vertical="center"/>
    </xf>
    <xf numFmtId="0" fontId="5" fillId="0" borderId="1" xfId="0" applyFont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vertical="center"/>
    </xf>
    <xf numFmtId="0" fontId="5" fillId="0" borderId="1" xfId="0" applyFont="1" applyBorder="1" applyAlignment="1">
      <alignment vertical="center"/>
    </xf>
    <xf numFmtId="0" fontId="6" fillId="4" borderId="1" xfId="0" applyFont="1" applyFill="1" applyBorder="1" applyAlignment="1">
      <alignment vertical="center"/>
    </xf>
    <xf numFmtId="0" fontId="5" fillId="0" borderId="1" xfId="0" applyFont="1" applyBorder="1"/>
    <xf numFmtId="0" fontId="6" fillId="0" borderId="1" xfId="0" applyFont="1" applyFill="1" applyBorder="1"/>
    <xf numFmtId="0" fontId="6" fillId="0" borderId="1" xfId="0" applyFont="1" applyFill="1" applyBorder="1" applyAlignment="1">
      <alignment horizontal="left"/>
    </xf>
    <xf numFmtId="0" fontId="6" fillId="4" borderId="1" xfId="0" applyFont="1" applyFill="1" applyBorder="1" applyAlignment="1">
      <alignment horizontal="left"/>
    </xf>
    <xf numFmtId="0" fontId="6" fillId="4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left"/>
    </xf>
    <xf numFmtId="0" fontId="5" fillId="0" borderId="1" xfId="0" applyFont="1" applyBorder="1" applyAlignment="1">
      <alignment wrapText="1"/>
    </xf>
    <xf numFmtId="0" fontId="5" fillId="0" borderId="1" xfId="0" applyFont="1" applyBorder="1" applyAlignment="1">
      <alignment horizontal="left" vertical="center" wrapText="1"/>
    </xf>
    <xf numFmtId="0" fontId="5" fillId="0" borderId="0" xfId="0" applyFont="1"/>
    <xf numFmtId="4" fontId="5" fillId="0" borderId="1" xfId="2" applyNumberFormat="1" applyFont="1" applyBorder="1" applyAlignment="1">
      <alignment horizontal="right"/>
    </xf>
    <xf numFmtId="4" fontId="5" fillId="0" borderId="0" xfId="2" applyNumberFormat="1" applyFont="1" applyBorder="1" applyAlignment="1">
      <alignment horizontal="right"/>
    </xf>
    <xf numFmtId="4" fontId="5" fillId="0" borderId="1" xfId="0" applyNumberFormat="1" applyFont="1" applyBorder="1" applyAlignment="1">
      <alignment horizontal="right"/>
    </xf>
    <xf numFmtId="0" fontId="5" fillId="0" borderId="1" xfId="0" applyFont="1" applyFill="1" applyBorder="1" applyAlignment="1">
      <alignment horizontal="center"/>
    </xf>
    <xf numFmtId="0" fontId="5" fillId="0" borderId="1" xfId="0" quotePrefix="1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4"/>
  <sheetViews>
    <sheetView tabSelected="1" topLeftCell="A2" workbookViewId="0">
      <selection activeCell="N19" sqref="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67.5703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9" t="s">
        <v>25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.75" x14ac:dyDescent="0.25">
      <c r="A8">
        <v>2019</v>
      </c>
      <c r="B8" s="2">
        <v>43770</v>
      </c>
      <c r="C8" s="2">
        <v>43799</v>
      </c>
      <c r="D8" s="14" t="s">
        <v>151</v>
      </c>
      <c r="E8" s="26" t="s">
        <v>199</v>
      </c>
      <c r="F8" s="3" t="s">
        <v>210</v>
      </c>
      <c r="G8" s="6" t="s">
        <v>40</v>
      </c>
      <c r="H8" s="23">
        <v>12307.86</v>
      </c>
      <c r="I8" s="28" t="s">
        <v>211</v>
      </c>
      <c r="J8" s="2">
        <v>43803</v>
      </c>
      <c r="K8" s="2">
        <v>43803</v>
      </c>
      <c r="L8" s="28" t="s">
        <v>38</v>
      </c>
    </row>
    <row r="9" spans="1:12" ht="15.75" x14ac:dyDescent="0.25">
      <c r="A9" s="5"/>
      <c r="B9" s="2"/>
      <c r="C9" s="2"/>
      <c r="D9" s="14" t="s">
        <v>151</v>
      </c>
      <c r="E9" s="26" t="s">
        <v>199</v>
      </c>
      <c r="F9" s="3"/>
      <c r="G9" s="6" t="s">
        <v>41</v>
      </c>
      <c r="H9" s="23">
        <f>24615.72/2</f>
        <v>12307.86</v>
      </c>
      <c r="I9" s="28"/>
      <c r="J9" s="2"/>
      <c r="K9" s="2"/>
      <c r="L9" s="4" t="s">
        <v>39</v>
      </c>
    </row>
    <row r="10" spans="1:12" ht="15.75" x14ac:dyDescent="0.25">
      <c r="A10" s="5"/>
      <c r="B10" s="2"/>
      <c r="C10" s="2"/>
      <c r="D10" s="14" t="s">
        <v>152</v>
      </c>
      <c r="E10" s="26">
        <v>16187</v>
      </c>
      <c r="F10" s="3"/>
      <c r="G10" s="6" t="s">
        <v>42</v>
      </c>
      <c r="H10" s="23">
        <f>6850*1.15</f>
        <v>7877.4999999999991</v>
      </c>
      <c r="I10" s="28"/>
      <c r="J10" s="2"/>
      <c r="K10" s="2"/>
      <c r="L10" s="4" t="s">
        <v>212</v>
      </c>
    </row>
    <row r="11" spans="1:12" ht="15.75" x14ac:dyDescent="0.25">
      <c r="A11" s="5"/>
      <c r="B11" s="2"/>
      <c r="C11" s="2"/>
      <c r="D11" s="14" t="s">
        <v>152</v>
      </c>
      <c r="E11" s="26">
        <v>72676</v>
      </c>
      <c r="F11" s="3"/>
      <c r="G11" s="6" t="s">
        <v>43</v>
      </c>
      <c r="H11" s="23">
        <v>989</v>
      </c>
      <c r="I11" s="28"/>
      <c r="J11" s="2"/>
      <c r="K11" s="2"/>
      <c r="L11" s="4" t="s">
        <v>213</v>
      </c>
    </row>
    <row r="12" spans="1:12" ht="15.75" x14ac:dyDescent="0.25">
      <c r="A12" s="5"/>
      <c r="B12" s="2"/>
      <c r="C12" s="2"/>
      <c r="D12" s="14" t="s">
        <v>153</v>
      </c>
      <c r="E12" s="26">
        <v>16513</v>
      </c>
      <c r="F12" s="3"/>
      <c r="G12" s="6" t="s">
        <v>44</v>
      </c>
      <c r="H12" s="23">
        <f>4598*1.15</f>
        <v>5287.7</v>
      </c>
      <c r="I12" s="28"/>
      <c r="J12" s="2"/>
      <c r="K12" s="2"/>
      <c r="L12" s="28"/>
    </row>
    <row r="13" spans="1:12" ht="15.75" x14ac:dyDescent="0.25">
      <c r="A13" s="5"/>
      <c r="B13" s="2"/>
      <c r="C13" s="2"/>
      <c r="D13" s="14" t="s">
        <v>154</v>
      </c>
      <c r="E13" s="26" t="s">
        <v>200</v>
      </c>
      <c r="F13" s="3"/>
      <c r="G13" s="6" t="s">
        <v>45</v>
      </c>
      <c r="H13" s="23">
        <f>49373.88/4</f>
        <v>12343.47</v>
      </c>
      <c r="I13" s="28"/>
      <c r="J13" s="2"/>
      <c r="K13" s="2"/>
      <c r="L13" s="28"/>
    </row>
    <row r="14" spans="1:12" ht="15.75" x14ac:dyDescent="0.25">
      <c r="A14" s="5"/>
      <c r="B14" s="2"/>
      <c r="C14" s="2"/>
      <c r="D14" s="14" t="s">
        <v>154</v>
      </c>
      <c r="E14" s="26" t="s">
        <v>200</v>
      </c>
      <c r="F14" s="3"/>
      <c r="G14" s="6" t="s">
        <v>46</v>
      </c>
      <c r="H14" s="23">
        <f>49373.88/4</f>
        <v>12343.47</v>
      </c>
      <c r="I14" s="28"/>
      <c r="J14" s="2"/>
      <c r="K14" s="2"/>
      <c r="L14" s="28"/>
    </row>
    <row r="15" spans="1:12" ht="15.75" x14ac:dyDescent="0.25">
      <c r="A15" s="5"/>
      <c r="B15" s="2"/>
      <c r="C15" s="2"/>
      <c r="D15" s="14" t="s">
        <v>154</v>
      </c>
      <c r="E15" s="26" t="s">
        <v>200</v>
      </c>
      <c r="F15" s="3"/>
      <c r="G15" s="6" t="s">
        <v>47</v>
      </c>
      <c r="H15" s="23">
        <f>49373.88/4</f>
        <v>12343.47</v>
      </c>
      <c r="I15" s="28"/>
      <c r="J15" s="2"/>
      <c r="K15" s="2"/>
      <c r="L15" s="28"/>
    </row>
    <row r="16" spans="1:12" ht="15.75" x14ac:dyDescent="0.25">
      <c r="A16" s="5"/>
      <c r="B16" s="2"/>
      <c r="C16" s="2"/>
      <c r="D16" s="14" t="s">
        <v>154</v>
      </c>
      <c r="E16" s="26" t="s">
        <v>200</v>
      </c>
      <c r="F16" s="3"/>
      <c r="G16" s="6" t="s">
        <v>48</v>
      </c>
      <c r="H16" s="23">
        <f>49373.88/4</f>
        <v>12343.47</v>
      </c>
      <c r="I16" s="28"/>
      <c r="J16" s="2"/>
      <c r="K16" s="2"/>
      <c r="L16" s="28"/>
    </row>
    <row r="17" spans="1:11" ht="15.75" x14ac:dyDescent="0.25">
      <c r="A17" s="5"/>
      <c r="B17" s="2"/>
      <c r="C17" s="2"/>
      <c r="D17" s="14" t="s">
        <v>155</v>
      </c>
      <c r="E17" s="26">
        <v>1457</v>
      </c>
      <c r="F17" s="3"/>
      <c r="G17" s="6" t="s">
        <v>49</v>
      </c>
      <c r="H17" s="23">
        <v>10350</v>
      </c>
      <c r="I17" s="28"/>
      <c r="J17" s="2"/>
      <c r="K17" s="2"/>
    </row>
    <row r="18" spans="1:11" ht="15.75" x14ac:dyDescent="0.25">
      <c r="A18" s="5"/>
      <c r="B18" s="2"/>
      <c r="C18" s="2"/>
      <c r="D18" s="14" t="s">
        <v>155</v>
      </c>
      <c r="E18" s="26">
        <v>3827</v>
      </c>
      <c r="F18" s="3"/>
      <c r="G18" s="6" t="s">
        <v>50</v>
      </c>
      <c r="H18" s="23">
        <v>5738.5</v>
      </c>
      <c r="I18" s="5"/>
      <c r="J18" s="2"/>
      <c r="K18" s="2"/>
    </row>
    <row r="19" spans="1:11" ht="15.75" x14ac:dyDescent="0.25">
      <c r="A19" s="5"/>
      <c r="B19" s="2"/>
      <c r="C19" s="2"/>
      <c r="D19" s="14" t="s">
        <v>154</v>
      </c>
      <c r="E19" s="26" t="s">
        <v>201</v>
      </c>
      <c r="F19" s="3"/>
      <c r="G19" s="6" t="s">
        <v>51</v>
      </c>
      <c r="H19" s="23">
        <v>7199.99</v>
      </c>
      <c r="I19" s="5"/>
      <c r="J19" s="2"/>
      <c r="K19" s="2"/>
    </row>
    <row r="20" spans="1:11" ht="15.75" x14ac:dyDescent="0.25">
      <c r="A20" s="5"/>
      <c r="B20" s="2"/>
      <c r="C20" s="2"/>
      <c r="D20" s="14" t="s">
        <v>154</v>
      </c>
      <c r="E20" s="26" t="s">
        <v>201</v>
      </c>
      <c r="F20" s="3"/>
      <c r="G20" s="6" t="s">
        <v>52</v>
      </c>
      <c r="H20" s="23">
        <v>7199.99</v>
      </c>
      <c r="I20" s="5"/>
      <c r="J20" s="2"/>
      <c r="K20" s="2"/>
    </row>
    <row r="21" spans="1:11" ht="15.75" x14ac:dyDescent="0.25">
      <c r="A21" s="5"/>
      <c r="B21" s="2"/>
      <c r="C21" s="2"/>
      <c r="D21" s="14" t="s">
        <v>156</v>
      </c>
      <c r="E21" s="26" t="s">
        <v>201</v>
      </c>
      <c r="F21" s="3"/>
      <c r="G21" s="6" t="s">
        <v>53</v>
      </c>
      <c r="H21" s="23">
        <v>9100</v>
      </c>
      <c r="I21" s="5"/>
      <c r="J21" s="2"/>
      <c r="K21" s="2"/>
    </row>
    <row r="22" spans="1:11" ht="15.75" x14ac:dyDescent="0.25">
      <c r="A22" s="5"/>
      <c r="B22" s="2"/>
      <c r="C22" s="2"/>
      <c r="D22" s="14" t="s">
        <v>154</v>
      </c>
      <c r="E22" s="26"/>
      <c r="F22" s="3"/>
      <c r="G22" s="6" t="s">
        <v>54</v>
      </c>
      <c r="H22" s="23">
        <v>9280</v>
      </c>
      <c r="I22" s="5"/>
      <c r="J22" s="2"/>
      <c r="K22" s="2"/>
    </row>
    <row r="23" spans="1:11" ht="15.75" x14ac:dyDescent="0.25">
      <c r="A23" s="5"/>
      <c r="B23" s="2"/>
      <c r="C23" s="2"/>
      <c r="D23" s="14" t="s">
        <v>154</v>
      </c>
      <c r="E23" s="26"/>
      <c r="F23" s="3"/>
      <c r="G23" s="6" t="s">
        <v>55</v>
      </c>
      <c r="H23" s="23">
        <v>9280</v>
      </c>
      <c r="I23" s="5"/>
      <c r="J23" s="2"/>
      <c r="K23" s="2"/>
    </row>
    <row r="24" spans="1:11" ht="15.75" x14ac:dyDescent="0.25">
      <c r="A24" s="5"/>
      <c r="B24" s="2"/>
      <c r="C24" s="2"/>
      <c r="D24" s="14" t="s">
        <v>156</v>
      </c>
      <c r="E24" s="26"/>
      <c r="F24" s="3"/>
      <c r="G24" s="6" t="s">
        <v>56</v>
      </c>
      <c r="H24" s="23">
        <v>11948</v>
      </c>
      <c r="I24" s="5"/>
      <c r="J24" s="2"/>
      <c r="K24" s="2"/>
    </row>
    <row r="25" spans="1:11" ht="15.75" x14ac:dyDescent="0.25">
      <c r="A25" s="5"/>
      <c r="B25" s="2"/>
      <c r="C25" s="2"/>
      <c r="D25" s="14" t="s">
        <v>157</v>
      </c>
      <c r="E25" s="26"/>
      <c r="F25" s="3"/>
      <c r="G25" s="6" t="s">
        <v>57</v>
      </c>
      <c r="H25" s="23">
        <v>11948</v>
      </c>
      <c r="I25" s="5"/>
      <c r="J25" s="2"/>
      <c r="K25" s="2"/>
    </row>
    <row r="26" spans="1:11" ht="15.75" x14ac:dyDescent="0.25">
      <c r="A26" s="5"/>
      <c r="B26" s="2"/>
      <c r="C26" s="2"/>
      <c r="D26" s="14" t="s">
        <v>158</v>
      </c>
      <c r="E26" s="26"/>
      <c r="F26" s="3"/>
      <c r="G26" s="6" t="s">
        <v>58</v>
      </c>
      <c r="H26" s="23">
        <v>3016</v>
      </c>
      <c r="I26" s="5"/>
      <c r="J26" s="2"/>
      <c r="K26" s="2"/>
    </row>
    <row r="27" spans="1:11" ht="15.75" x14ac:dyDescent="0.25">
      <c r="A27" s="5"/>
      <c r="B27" s="2"/>
      <c r="C27" s="2"/>
      <c r="D27" s="14" t="s">
        <v>158</v>
      </c>
      <c r="E27" s="26"/>
      <c r="F27" s="3"/>
      <c r="G27" s="6" t="s">
        <v>59</v>
      </c>
      <c r="H27" s="23">
        <v>2726</v>
      </c>
      <c r="I27" s="5"/>
      <c r="J27" s="2"/>
      <c r="K27" s="2"/>
    </row>
    <row r="28" spans="1:11" ht="15.75" x14ac:dyDescent="0.25">
      <c r="A28" s="5"/>
      <c r="B28" s="2"/>
      <c r="C28" s="2"/>
      <c r="D28" s="14" t="s">
        <v>158</v>
      </c>
      <c r="E28" s="26"/>
      <c r="F28" s="3"/>
      <c r="G28" s="6" t="s">
        <v>60</v>
      </c>
      <c r="H28" s="23">
        <v>2726</v>
      </c>
      <c r="I28" s="5"/>
      <c r="J28" s="2"/>
      <c r="K28" s="2"/>
    </row>
    <row r="29" spans="1:11" ht="15.75" x14ac:dyDescent="0.25">
      <c r="A29" s="5"/>
      <c r="B29" s="2"/>
      <c r="C29" s="2"/>
      <c r="D29" s="14" t="s">
        <v>158</v>
      </c>
      <c r="E29" s="26"/>
      <c r="F29" s="3"/>
      <c r="G29" s="6" t="s">
        <v>61</v>
      </c>
      <c r="H29" s="23">
        <v>3016</v>
      </c>
      <c r="I29" s="5"/>
      <c r="J29" s="2"/>
      <c r="K29" s="2"/>
    </row>
    <row r="30" spans="1:11" ht="15.75" x14ac:dyDescent="0.25">
      <c r="A30" s="5"/>
      <c r="B30" s="2"/>
      <c r="C30" s="2"/>
      <c r="D30" s="14" t="s">
        <v>158</v>
      </c>
      <c r="E30" s="26"/>
      <c r="F30" s="3"/>
      <c r="G30" s="6" t="s">
        <v>62</v>
      </c>
      <c r="H30" s="23">
        <v>2726</v>
      </c>
      <c r="I30" s="5"/>
      <c r="J30" s="2"/>
      <c r="K30" s="2"/>
    </row>
    <row r="31" spans="1:11" ht="15.75" x14ac:dyDescent="0.25">
      <c r="A31" s="5"/>
      <c r="B31" s="2"/>
      <c r="C31" s="2"/>
      <c r="D31" s="14" t="s">
        <v>159</v>
      </c>
      <c r="E31" s="26"/>
      <c r="F31" s="3"/>
      <c r="G31" s="6" t="s">
        <v>63</v>
      </c>
      <c r="H31" s="23">
        <v>5542.6</v>
      </c>
      <c r="I31" s="5"/>
      <c r="J31" s="2"/>
      <c r="K31" s="2"/>
    </row>
    <row r="32" spans="1:11" ht="15.75" x14ac:dyDescent="0.25">
      <c r="A32" s="5"/>
      <c r="B32" s="2"/>
      <c r="C32" s="2"/>
      <c r="D32" s="14" t="s">
        <v>157</v>
      </c>
      <c r="E32" s="26"/>
      <c r="F32" s="3"/>
      <c r="G32" s="22"/>
      <c r="H32" s="23">
        <v>15000</v>
      </c>
      <c r="I32" s="5"/>
      <c r="J32" s="2"/>
      <c r="K32" s="2"/>
    </row>
    <row r="33" spans="1:11" ht="15.75" x14ac:dyDescent="0.25">
      <c r="A33" s="5"/>
      <c r="B33" s="2"/>
      <c r="C33" s="2"/>
      <c r="D33" s="15" t="s">
        <v>160</v>
      </c>
      <c r="E33" s="26">
        <v>15510</v>
      </c>
      <c r="F33" s="3"/>
      <c r="G33" s="7" t="s">
        <v>64</v>
      </c>
      <c r="H33" s="23">
        <f>1617.39*1.15</f>
        <v>1859.9984999999999</v>
      </c>
      <c r="I33" s="5"/>
      <c r="J33" s="2"/>
      <c r="K33" s="2"/>
    </row>
    <row r="34" spans="1:11" ht="15.75" x14ac:dyDescent="0.25">
      <c r="A34" s="5"/>
      <c r="B34" s="2"/>
      <c r="C34" s="2"/>
      <c r="D34" s="15" t="s">
        <v>160</v>
      </c>
      <c r="E34" s="26">
        <v>15413</v>
      </c>
      <c r="F34" s="3"/>
      <c r="G34" s="7" t="s">
        <v>65</v>
      </c>
      <c r="H34" s="23">
        <v>1860</v>
      </c>
      <c r="I34" s="5"/>
      <c r="J34" s="2"/>
      <c r="K34" s="2"/>
    </row>
    <row r="35" spans="1:11" ht="15.75" x14ac:dyDescent="0.25">
      <c r="A35" s="5"/>
      <c r="B35" s="2"/>
      <c r="C35" s="2"/>
      <c r="D35" s="15" t="s">
        <v>160</v>
      </c>
      <c r="E35" s="26">
        <v>15413</v>
      </c>
      <c r="F35" s="3"/>
      <c r="G35" s="7" t="s">
        <v>66</v>
      </c>
      <c r="H35" s="23">
        <v>1860</v>
      </c>
      <c r="I35" s="5"/>
      <c r="J35" s="2"/>
      <c r="K35" s="2"/>
    </row>
    <row r="36" spans="1:11" ht="15.75" x14ac:dyDescent="0.25">
      <c r="A36" s="5"/>
      <c r="B36" s="2"/>
      <c r="C36" s="2"/>
      <c r="D36" s="15" t="s">
        <v>160</v>
      </c>
      <c r="E36" s="26">
        <v>15413</v>
      </c>
      <c r="F36" s="3"/>
      <c r="G36" s="8" t="s">
        <v>67</v>
      </c>
      <c r="H36" s="23">
        <f>1807.4*1.15</f>
        <v>2078.5099999999998</v>
      </c>
      <c r="I36" s="5"/>
      <c r="J36" s="2"/>
      <c r="K36" s="2"/>
    </row>
    <row r="37" spans="1:11" ht="15.75" x14ac:dyDescent="0.25">
      <c r="A37" s="5"/>
      <c r="B37" s="2"/>
      <c r="C37" s="2"/>
      <c r="D37" s="15" t="s">
        <v>160</v>
      </c>
      <c r="E37" s="26">
        <v>15413</v>
      </c>
      <c r="F37" s="3"/>
      <c r="G37" s="8" t="s">
        <v>68</v>
      </c>
      <c r="H37" s="23">
        <v>2078.5100000000002</v>
      </c>
      <c r="I37" s="5"/>
      <c r="J37" s="2"/>
      <c r="K37" s="2"/>
    </row>
    <row r="38" spans="1:11" ht="15.75" x14ac:dyDescent="0.25">
      <c r="A38" s="5"/>
      <c r="B38" s="2"/>
      <c r="C38" s="2"/>
      <c r="D38" s="15" t="s">
        <v>160</v>
      </c>
      <c r="E38" s="26">
        <v>15413</v>
      </c>
      <c r="F38" s="3"/>
      <c r="G38" s="8" t="s">
        <v>69</v>
      </c>
      <c r="H38" s="23">
        <v>2078.5100000000002</v>
      </c>
      <c r="I38" s="5"/>
      <c r="J38" s="2"/>
      <c r="K38" s="2"/>
    </row>
    <row r="39" spans="1:11" ht="15.75" x14ac:dyDescent="0.25">
      <c r="A39" s="5"/>
      <c r="B39" s="2"/>
      <c r="C39" s="2"/>
      <c r="D39" s="15" t="s">
        <v>161</v>
      </c>
      <c r="E39" s="26">
        <v>95070</v>
      </c>
      <c r="F39" s="3"/>
      <c r="G39" s="8" t="s">
        <v>70</v>
      </c>
      <c r="H39" s="23">
        <f t="shared" ref="H39:H48" si="0">3400/10</f>
        <v>340</v>
      </c>
      <c r="I39" s="5"/>
      <c r="J39" s="2"/>
      <c r="K39" s="2"/>
    </row>
    <row r="40" spans="1:11" ht="15.75" x14ac:dyDescent="0.25">
      <c r="A40" s="5"/>
      <c r="B40" s="2"/>
      <c r="C40" s="2"/>
      <c r="D40" s="16" t="s">
        <v>162</v>
      </c>
      <c r="E40" s="26">
        <v>95070</v>
      </c>
      <c r="F40" s="3"/>
      <c r="G40" s="9" t="s">
        <v>71</v>
      </c>
      <c r="H40" s="23">
        <f t="shared" si="0"/>
        <v>340</v>
      </c>
      <c r="I40" s="5"/>
      <c r="J40" s="2"/>
      <c r="K40" s="2"/>
    </row>
    <row r="41" spans="1:11" ht="15.75" x14ac:dyDescent="0.25">
      <c r="A41" s="5"/>
      <c r="B41" s="2"/>
      <c r="C41" s="2"/>
      <c r="D41" s="16" t="s">
        <v>162</v>
      </c>
      <c r="E41" s="26">
        <v>95070</v>
      </c>
      <c r="F41" s="3"/>
      <c r="G41" s="9" t="s">
        <v>72</v>
      </c>
      <c r="H41" s="23">
        <f t="shared" si="0"/>
        <v>340</v>
      </c>
      <c r="I41" s="5"/>
      <c r="J41" s="2"/>
      <c r="K41" s="2"/>
    </row>
    <row r="42" spans="1:11" ht="15.75" x14ac:dyDescent="0.25">
      <c r="A42" s="5"/>
      <c r="B42" s="2"/>
      <c r="C42" s="2"/>
      <c r="D42" s="16" t="s">
        <v>162</v>
      </c>
      <c r="E42" s="26">
        <v>95070</v>
      </c>
      <c r="F42" s="3"/>
      <c r="G42" s="9" t="s">
        <v>73</v>
      </c>
      <c r="H42" s="23">
        <f t="shared" si="0"/>
        <v>340</v>
      </c>
      <c r="I42" s="5"/>
      <c r="J42" s="2"/>
      <c r="K42" s="2"/>
    </row>
    <row r="43" spans="1:11" ht="15.75" x14ac:dyDescent="0.25">
      <c r="A43" s="5"/>
      <c r="B43" s="2"/>
      <c r="C43" s="2"/>
      <c r="D43" s="15" t="s">
        <v>163</v>
      </c>
      <c r="E43" s="26">
        <v>95070</v>
      </c>
      <c r="F43" s="3"/>
      <c r="G43" s="8" t="s">
        <v>74</v>
      </c>
      <c r="H43" s="23">
        <f t="shared" si="0"/>
        <v>340</v>
      </c>
      <c r="I43" s="5"/>
      <c r="J43" s="2"/>
      <c r="K43" s="2"/>
    </row>
    <row r="44" spans="1:11" ht="15.75" x14ac:dyDescent="0.25">
      <c r="A44" s="5"/>
      <c r="B44" s="2"/>
      <c r="C44" s="2"/>
      <c r="D44" s="15" t="s">
        <v>163</v>
      </c>
      <c r="E44" s="26">
        <v>95070</v>
      </c>
      <c r="F44" s="3"/>
      <c r="G44" s="8" t="s">
        <v>75</v>
      </c>
      <c r="H44" s="23">
        <f t="shared" si="0"/>
        <v>340</v>
      </c>
      <c r="I44" s="5"/>
      <c r="J44" s="2"/>
      <c r="K44" s="2"/>
    </row>
    <row r="45" spans="1:11" ht="15.75" x14ac:dyDescent="0.25">
      <c r="A45" s="5"/>
      <c r="B45" s="2"/>
      <c r="C45" s="2"/>
      <c r="D45" s="15" t="s">
        <v>163</v>
      </c>
      <c r="E45" s="26">
        <v>95070</v>
      </c>
      <c r="F45" s="3"/>
      <c r="G45" s="8" t="s">
        <v>76</v>
      </c>
      <c r="H45" s="23">
        <f t="shared" si="0"/>
        <v>340</v>
      </c>
      <c r="I45" s="5"/>
      <c r="J45" s="2"/>
      <c r="K45" s="2"/>
    </row>
    <row r="46" spans="1:11" ht="15.75" x14ac:dyDescent="0.25">
      <c r="A46" s="5"/>
      <c r="B46" s="2"/>
      <c r="C46" s="2"/>
      <c r="D46" s="15" t="s">
        <v>163</v>
      </c>
      <c r="E46" s="26">
        <v>95070</v>
      </c>
      <c r="F46" s="3"/>
      <c r="G46" s="8" t="s">
        <v>77</v>
      </c>
      <c r="H46" s="23">
        <f t="shared" si="0"/>
        <v>340</v>
      </c>
      <c r="I46" s="5"/>
      <c r="J46" s="2"/>
      <c r="K46" s="2"/>
    </row>
    <row r="47" spans="1:11" ht="15.75" x14ac:dyDescent="0.25">
      <c r="A47" s="5"/>
      <c r="B47" s="2"/>
      <c r="C47" s="2"/>
      <c r="D47" s="15" t="s">
        <v>163</v>
      </c>
      <c r="E47" s="26">
        <v>95070</v>
      </c>
      <c r="F47" s="3"/>
      <c r="G47" s="8" t="s">
        <v>78</v>
      </c>
      <c r="H47" s="23">
        <f t="shared" si="0"/>
        <v>340</v>
      </c>
      <c r="I47" s="5"/>
      <c r="J47" s="2"/>
      <c r="K47" s="2"/>
    </row>
    <row r="48" spans="1:11" ht="15.75" x14ac:dyDescent="0.25">
      <c r="A48" s="5"/>
      <c r="B48" s="2"/>
      <c r="C48" s="2"/>
      <c r="D48" s="15" t="s">
        <v>163</v>
      </c>
      <c r="E48" s="26">
        <v>95070</v>
      </c>
      <c r="F48" s="3"/>
      <c r="G48" s="8" t="s">
        <v>79</v>
      </c>
      <c r="H48" s="23">
        <f t="shared" si="0"/>
        <v>340</v>
      </c>
      <c r="I48" s="5"/>
      <c r="J48" s="2"/>
      <c r="K48" s="2"/>
    </row>
    <row r="49" spans="1:11" ht="15.75" x14ac:dyDescent="0.25">
      <c r="A49" s="5"/>
      <c r="B49" s="2"/>
      <c r="C49" s="2"/>
      <c r="D49" s="15" t="s">
        <v>164</v>
      </c>
      <c r="E49" s="26" t="s">
        <v>202</v>
      </c>
      <c r="F49" s="3"/>
      <c r="G49" s="7" t="s">
        <v>80</v>
      </c>
      <c r="H49" s="23">
        <v>4099</v>
      </c>
      <c r="I49" s="5"/>
      <c r="J49" s="2"/>
      <c r="K49" s="2"/>
    </row>
    <row r="50" spans="1:11" ht="15.75" x14ac:dyDescent="0.25">
      <c r="A50" s="5"/>
      <c r="B50" s="2"/>
      <c r="C50" s="2"/>
      <c r="D50" s="15" t="s">
        <v>164</v>
      </c>
      <c r="E50" s="26" t="s">
        <v>202</v>
      </c>
      <c r="F50" s="3"/>
      <c r="G50" s="7" t="s">
        <v>81</v>
      </c>
      <c r="H50" s="23">
        <f>3564.34783*1.15</f>
        <v>4099.0000044999997</v>
      </c>
      <c r="I50" s="5"/>
      <c r="J50" s="2"/>
      <c r="K50" s="2"/>
    </row>
    <row r="51" spans="1:11" ht="15.75" x14ac:dyDescent="0.25">
      <c r="A51" s="5"/>
      <c r="B51" s="2"/>
      <c r="C51" s="2"/>
      <c r="D51" s="15" t="s">
        <v>165</v>
      </c>
      <c r="E51" s="26">
        <v>5566</v>
      </c>
      <c r="F51" s="3"/>
      <c r="G51" s="7" t="s">
        <v>82</v>
      </c>
      <c r="H51" s="23">
        <f>31489.16/2</f>
        <v>15744.58</v>
      </c>
      <c r="I51" s="5"/>
      <c r="J51" s="2"/>
      <c r="K51" s="2"/>
    </row>
    <row r="52" spans="1:11" ht="15.75" x14ac:dyDescent="0.25">
      <c r="A52" s="5"/>
      <c r="B52" s="2"/>
      <c r="C52" s="2"/>
      <c r="D52" s="15" t="s">
        <v>165</v>
      </c>
      <c r="E52" s="26">
        <v>5566</v>
      </c>
      <c r="F52" s="3"/>
      <c r="G52" s="7" t="s">
        <v>83</v>
      </c>
      <c r="H52" s="23">
        <f>31489.16/2</f>
        <v>15744.58</v>
      </c>
      <c r="I52" s="5"/>
      <c r="J52" s="2"/>
      <c r="K52" s="2"/>
    </row>
    <row r="53" spans="1:11" ht="15.75" x14ac:dyDescent="0.25">
      <c r="A53" s="5"/>
      <c r="B53" s="2"/>
      <c r="C53" s="2"/>
      <c r="D53" s="15" t="s">
        <v>166</v>
      </c>
      <c r="E53" s="26">
        <v>5021</v>
      </c>
      <c r="F53" s="3"/>
      <c r="G53" s="7" t="s">
        <v>84</v>
      </c>
      <c r="H53" s="23">
        <v>4255</v>
      </c>
      <c r="I53" s="5"/>
      <c r="J53" s="2"/>
      <c r="K53" s="2"/>
    </row>
    <row r="54" spans="1:11" ht="15.75" x14ac:dyDescent="0.25">
      <c r="A54" s="5"/>
      <c r="B54" s="2"/>
      <c r="C54" s="2"/>
      <c r="D54" s="15" t="s">
        <v>167</v>
      </c>
      <c r="E54" s="26">
        <v>1046987</v>
      </c>
      <c r="F54" s="3"/>
      <c r="G54" s="8" t="s">
        <v>85</v>
      </c>
      <c r="H54" s="23">
        <f>660*1.15</f>
        <v>758.99999999999989</v>
      </c>
      <c r="I54" s="5"/>
      <c r="J54" s="2"/>
      <c r="K54" s="2"/>
    </row>
    <row r="55" spans="1:11" ht="15.75" x14ac:dyDescent="0.25">
      <c r="A55" s="5"/>
      <c r="B55" s="2"/>
      <c r="C55" s="2"/>
      <c r="D55" s="15" t="s">
        <v>167</v>
      </c>
      <c r="E55" s="26">
        <v>1046987</v>
      </c>
      <c r="F55" s="3"/>
      <c r="G55" s="8" t="s">
        <v>86</v>
      </c>
      <c r="H55" s="23">
        <f>660*1.15</f>
        <v>758.99999999999989</v>
      </c>
      <c r="I55" s="5"/>
      <c r="J55" s="2"/>
      <c r="K55" s="2"/>
    </row>
    <row r="56" spans="1:11" ht="15.75" x14ac:dyDescent="0.25">
      <c r="A56" s="5"/>
      <c r="B56" s="2"/>
      <c r="C56" s="2"/>
      <c r="D56" s="15" t="s">
        <v>167</v>
      </c>
      <c r="E56" s="26">
        <v>1046987</v>
      </c>
      <c r="F56" s="3"/>
      <c r="G56" s="8" t="s">
        <v>87</v>
      </c>
      <c r="H56" s="23">
        <f>660*1.15</f>
        <v>758.99999999999989</v>
      </c>
      <c r="I56" s="5"/>
      <c r="J56" s="2"/>
      <c r="K56" s="2"/>
    </row>
    <row r="57" spans="1:11" ht="15.75" x14ac:dyDescent="0.25">
      <c r="A57" s="5"/>
      <c r="B57" s="2"/>
      <c r="C57" s="2"/>
      <c r="D57" s="15" t="s">
        <v>167</v>
      </c>
      <c r="E57" s="26">
        <v>1046987</v>
      </c>
      <c r="F57" s="3"/>
      <c r="G57" s="8" t="s">
        <v>88</v>
      </c>
      <c r="H57" s="23">
        <f>660*1.15</f>
        <v>758.99999999999989</v>
      </c>
      <c r="I57" s="5"/>
      <c r="J57" s="2"/>
      <c r="K57" s="2"/>
    </row>
    <row r="58" spans="1:11" ht="15.75" x14ac:dyDescent="0.25">
      <c r="A58" s="5"/>
      <c r="B58" s="2"/>
      <c r="C58" s="2"/>
      <c r="D58" s="15" t="s">
        <v>167</v>
      </c>
      <c r="E58" s="26">
        <v>1046987</v>
      </c>
      <c r="F58" s="3"/>
      <c r="G58" s="8" t="s">
        <v>89</v>
      </c>
      <c r="H58" s="23">
        <f>781.74*1.15</f>
        <v>899.00099999999998</v>
      </c>
      <c r="I58" s="5"/>
      <c r="J58" s="2"/>
      <c r="K58" s="2"/>
    </row>
    <row r="59" spans="1:11" ht="15.75" x14ac:dyDescent="0.25">
      <c r="A59" s="5"/>
      <c r="B59" s="2"/>
      <c r="C59" s="2"/>
      <c r="D59" s="15" t="s">
        <v>167</v>
      </c>
      <c r="E59" s="26">
        <v>1046987</v>
      </c>
      <c r="F59" s="3"/>
      <c r="G59" s="8" t="s">
        <v>90</v>
      </c>
      <c r="H59" s="23">
        <f>781.74*1.15</f>
        <v>899.00099999999998</v>
      </c>
      <c r="I59" s="5"/>
      <c r="J59" s="2"/>
      <c r="K59" s="2"/>
    </row>
    <row r="60" spans="1:11" ht="15.75" x14ac:dyDescent="0.25">
      <c r="A60" s="5"/>
      <c r="B60" s="2"/>
      <c r="C60" s="2"/>
      <c r="D60" s="15" t="s">
        <v>168</v>
      </c>
      <c r="E60" s="26">
        <v>93236</v>
      </c>
      <c r="F60" s="3"/>
      <c r="G60" s="8" t="s">
        <v>91</v>
      </c>
      <c r="H60" s="23">
        <f>4370/2</f>
        <v>2185</v>
      </c>
      <c r="I60" s="5"/>
      <c r="J60" s="2"/>
      <c r="K60" s="2"/>
    </row>
    <row r="61" spans="1:11" ht="15.75" x14ac:dyDescent="0.25">
      <c r="A61" s="5"/>
      <c r="B61" s="2"/>
      <c r="C61" s="2"/>
      <c r="D61" s="15" t="s">
        <v>168</v>
      </c>
      <c r="E61" s="26">
        <v>93236</v>
      </c>
      <c r="F61" s="3"/>
      <c r="G61" s="8" t="s">
        <v>92</v>
      </c>
      <c r="H61" s="23">
        <f>4370/2</f>
        <v>2185</v>
      </c>
      <c r="I61" s="5"/>
      <c r="J61" s="2"/>
      <c r="K61" s="2"/>
    </row>
    <row r="62" spans="1:11" ht="15.75" x14ac:dyDescent="0.25">
      <c r="A62" s="5"/>
      <c r="B62" s="2"/>
      <c r="C62" s="2"/>
      <c r="D62" s="15" t="s">
        <v>169</v>
      </c>
      <c r="E62" s="27" t="s">
        <v>203</v>
      </c>
      <c r="F62" s="3"/>
      <c r="G62" s="8" t="s">
        <v>93</v>
      </c>
      <c r="H62" s="23">
        <v>7590</v>
      </c>
      <c r="I62" s="5"/>
      <c r="J62" s="2"/>
      <c r="K62" s="2"/>
    </row>
    <row r="63" spans="1:11" ht="15.75" x14ac:dyDescent="0.25">
      <c r="A63" s="5"/>
      <c r="B63" s="2"/>
      <c r="C63" s="2"/>
      <c r="D63" s="15" t="s">
        <v>170</v>
      </c>
      <c r="E63" s="26" t="s">
        <v>202</v>
      </c>
      <c r="F63" s="3"/>
      <c r="G63" s="8" t="s">
        <v>94</v>
      </c>
      <c r="H63" s="23">
        <f>825.21739*1.15</f>
        <v>948.99999849999995</v>
      </c>
      <c r="I63" s="5"/>
      <c r="J63" s="2"/>
      <c r="K63" s="2"/>
    </row>
    <row r="64" spans="1:11" ht="15.75" x14ac:dyDescent="0.25">
      <c r="A64" s="5"/>
      <c r="B64" s="2"/>
      <c r="C64" s="2"/>
      <c r="D64" s="15" t="s">
        <v>170</v>
      </c>
      <c r="E64" s="26" t="s">
        <v>202</v>
      </c>
      <c r="F64" s="3"/>
      <c r="G64" s="8" t="s">
        <v>95</v>
      </c>
      <c r="H64" s="23">
        <f>1847.82609*1.15</f>
        <v>2125.0000034999998</v>
      </c>
      <c r="I64" s="5"/>
      <c r="J64" s="2"/>
      <c r="K64" s="2"/>
    </row>
    <row r="65" spans="1:11" ht="15.75" x14ac:dyDescent="0.25">
      <c r="A65" s="5"/>
      <c r="B65" s="2"/>
      <c r="C65" s="2"/>
      <c r="D65" s="15" t="s">
        <v>170</v>
      </c>
      <c r="E65" s="26" t="s">
        <v>202</v>
      </c>
      <c r="F65" s="3"/>
      <c r="G65" s="8" t="s">
        <v>96</v>
      </c>
      <c r="H65" s="23">
        <v>949</v>
      </c>
      <c r="I65" s="5"/>
      <c r="J65" s="2"/>
      <c r="K65" s="2"/>
    </row>
    <row r="66" spans="1:11" ht="15.75" x14ac:dyDescent="0.25">
      <c r="A66" s="5"/>
      <c r="B66" s="2"/>
      <c r="C66" s="2"/>
      <c r="D66" s="15" t="s">
        <v>170</v>
      </c>
      <c r="E66" s="26" t="s">
        <v>202</v>
      </c>
      <c r="F66" s="3"/>
      <c r="G66" s="8" t="s">
        <v>97</v>
      </c>
      <c r="H66" s="23">
        <v>2125</v>
      </c>
      <c r="I66" s="5"/>
      <c r="J66" s="2"/>
      <c r="K66" s="2"/>
    </row>
    <row r="67" spans="1:11" ht="15.75" x14ac:dyDescent="0.25">
      <c r="A67" s="5"/>
      <c r="B67" s="2"/>
      <c r="C67" s="2"/>
      <c r="D67" s="15" t="s">
        <v>171</v>
      </c>
      <c r="E67" s="26" t="s">
        <v>204</v>
      </c>
      <c r="F67" s="3"/>
      <c r="G67" s="7" t="s">
        <v>66</v>
      </c>
      <c r="H67" s="23">
        <f>1042.61*1.15</f>
        <v>1199.0014999999999</v>
      </c>
      <c r="I67" s="5"/>
      <c r="J67" s="2"/>
      <c r="K67" s="2"/>
    </row>
    <row r="68" spans="1:11" ht="15.75" x14ac:dyDescent="0.25">
      <c r="A68" s="5"/>
      <c r="B68" s="2"/>
      <c r="C68" s="2"/>
      <c r="D68" s="15" t="s">
        <v>171</v>
      </c>
      <c r="E68" s="26" t="s">
        <v>204</v>
      </c>
      <c r="F68" s="3"/>
      <c r="G68" s="7" t="s">
        <v>98</v>
      </c>
      <c r="H68" s="23">
        <f>1042.61*1.15</f>
        <v>1199.0014999999999</v>
      </c>
      <c r="I68" s="5"/>
      <c r="J68" s="2"/>
      <c r="K68" s="2"/>
    </row>
    <row r="69" spans="1:11" ht="15.75" x14ac:dyDescent="0.25">
      <c r="A69" s="5"/>
      <c r="B69" s="2"/>
      <c r="C69" s="2"/>
      <c r="D69" s="15" t="s">
        <v>171</v>
      </c>
      <c r="E69" s="26" t="s">
        <v>204</v>
      </c>
      <c r="F69" s="3"/>
      <c r="G69" s="7" t="s">
        <v>99</v>
      </c>
      <c r="H69" s="23">
        <f>1042.61*1.15</f>
        <v>1199.0014999999999</v>
      </c>
      <c r="I69" s="5"/>
      <c r="J69" s="2"/>
      <c r="K69" s="2"/>
    </row>
    <row r="70" spans="1:11" ht="15.75" x14ac:dyDescent="0.25">
      <c r="A70" s="5"/>
      <c r="B70" s="2"/>
      <c r="C70" s="2"/>
      <c r="D70" s="16" t="s">
        <v>172</v>
      </c>
      <c r="E70" s="26">
        <v>1585</v>
      </c>
      <c r="F70" s="3"/>
      <c r="G70" s="9" t="s">
        <v>100</v>
      </c>
      <c r="H70" s="23">
        <f>1805/2</f>
        <v>902.5</v>
      </c>
      <c r="I70" s="5"/>
      <c r="J70" s="2"/>
      <c r="K70" s="2"/>
    </row>
    <row r="71" spans="1:11" ht="15.75" x14ac:dyDescent="0.25">
      <c r="A71" s="5"/>
      <c r="B71" s="2"/>
      <c r="C71" s="2"/>
      <c r="D71" s="16" t="s">
        <v>172</v>
      </c>
      <c r="E71" s="26">
        <v>1585</v>
      </c>
      <c r="F71" s="3"/>
      <c r="G71" s="9" t="s">
        <v>101</v>
      </c>
      <c r="H71" s="23">
        <f>1805/2</f>
        <v>902.5</v>
      </c>
      <c r="I71" s="5"/>
      <c r="J71" s="2"/>
      <c r="K71" s="2"/>
    </row>
    <row r="72" spans="1:11" ht="15.75" x14ac:dyDescent="0.25">
      <c r="A72" s="5"/>
      <c r="B72" s="2"/>
      <c r="C72" s="2"/>
      <c r="D72" s="17" t="s">
        <v>173</v>
      </c>
      <c r="E72" s="26" t="s">
        <v>202</v>
      </c>
      <c r="F72" s="3"/>
      <c r="G72" s="10" t="s">
        <v>102</v>
      </c>
      <c r="H72" s="23">
        <f>1738.26087*1.15</f>
        <v>1999.0000004999999</v>
      </c>
      <c r="I72" s="5"/>
      <c r="J72" s="2"/>
      <c r="K72" s="2"/>
    </row>
    <row r="73" spans="1:11" ht="15.75" x14ac:dyDescent="0.25">
      <c r="A73" s="5"/>
      <c r="B73" s="2"/>
      <c r="C73" s="2"/>
      <c r="D73" s="14" t="s">
        <v>173</v>
      </c>
      <c r="E73" s="26" t="s">
        <v>202</v>
      </c>
      <c r="F73" s="3"/>
      <c r="G73" s="11" t="s">
        <v>103</v>
      </c>
      <c r="H73" s="23">
        <f>694.78261*1.15</f>
        <v>799.00000149999994</v>
      </c>
      <c r="I73" s="5"/>
      <c r="J73" s="2"/>
      <c r="K73" s="2"/>
    </row>
    <row r="74" spans="1:11" ht="15.75" x14ac:dyDescent="0.25">
      <c r="A74" s="5"/>
      <c r="B74" s="2"/>
      <c r="C74" s="2"/>
      <c r="D74" s="14" t="s">
        <v>173</v>
      </c>
      <c r="E74" s="26" t="s">
        <v>202</v>
      </c>
      <c r="F74" s="3"/>
      <c r="G74" s="11" t="s">
        <v>104</v>
      </c>
      <c r="H74" s="23">
        <v>799</v>
      </c>
      <c r="I74" s="5"/>
      <c r="J74" s="2"/>
      <c r="K74" s="2"/>
    </row>
    <row r="75" spans="1:11" ht="15.75" x14ac:dyDescent="0.25">
      <c r="A75" s="5"/>
      <c r="B75" s="2"/>
      <c r="C75" s="2"/>
      <c r="D75" s="14" t="s">
        <v>174</v>
      </c>
      <c r="E75" s="27" t="s">
        <v>205</v>
      </c>
      <c r="F75" s="3"/>
      <c r="G75" s="6" t="s">
        <v>105</v>
      </c>
      <c r="H75" s="23">
        <f>1920/2</f>
        <v>960</v>
      </c>
      <c r="I75" s="5"/>
      <c r="J75" s="2"/>
      <c r="K75" s="2"/>
    </row>
    <row r="76" spans="1:11" ht="15.75" x14ac:dyDescent="0.25">
      <c r="A76" s="5"/>
      <c r="B76" s="2"/>
      <c r="C76" s="2"/>
      <c r="D76" s="14" t="s">
        <v>174</v>
      </c>
      <c r="E76" s="27" t="s">
        <v>205</v>
      </c>
      <c r="F76" s="3"/>
      <c r="G76" s="6" t="s">
        <v>106</v>
      </c>
      <c r="H76" s="23">
        <f>1920/2</f>
        <v>960</v>
      </c>
      <c r="I76" s="5"/>
      <c r="J76" s="2"/>
      <c r="K76" s="2"/>
    </row>
    <row r="77" spans="1:11" ht="15.75" x14ac:dyDescent="0.25">
      <c r="A77" s="5"/>
      <c r="B77" s="2"/>
      <c r="C77" s="2"/>
      <c r="D77" s="14" t="s">
        <v>175</v>
      </c>
      <c r="E77" s="27" t="s">
        <v>206</v>
      </c>
      <c r="F77" s="3"/>
      <c r="G77" s="6" t="s">
        <v>107</v>
      </c>
      <c r="H77" s="23">
        <f>3395.95/2</f>
        <v>1697.9749999999999</v>
      </c>
      <c r="I77" s="5"/>
      <c r="J77" s="2"/>
      <c r="K77" s="2"/>
    </row>
    <row r="78" spans="1:11" ht="15.75" x14ac:dyDescent="0.25">
      <c r="A78" s="5"/>
      <c r="B78" s="2"/>
      <c r="C78" s="2"/>
      <c r="D78" s="14" t="s">
        <v>176</v>
      </c>
      <c r="E78" s="27" t="s">
        <v>206</v>
      </c>
      <c r="F78" s="3"/>
      <c r="G78" s="6" t="s">
        <v>108</v>
      </c>
      <c r="H78" s="23">
        <f>3395.95/2</f>
        <v>1697.9749999999999</v>
      </c>
      <c r="I78" s="5"/>
      <c r="J78" s="2"/>
      <c r="K78" s="2"/>
    </row>
    <row r="79" spans="1:11" ht="15.75" x14ac:dyDescent="0.25">
      <c r="A79" s="5"/>
      <c r="B79" s="2"/>
      <c r="C79" s="2"/>
      <c r="D79" s="14" t="s">
        <v>177</v>
      </c>
      <c r="E79" s="26" t="s">
        <v>202</v>
      </c>
      <c r="F79" s="3"/>
      <c r="G79" s="6" t="s">
        <v>109</v>
      </c>
      <c r="H79" s="23">
        <f>1042.61*1.15</f>
        <v>1199.0014999999999</v>
      </c>
      <c r="I79" s="5"/>
      <c r="J79" s="2"/>
      <c r="K79" s="2"/>
    </row>
    <row r="80" spans="1:11" ht="15.75" x14ac:dyDescent="0.25">
      <c r="A80" s="5"/>
      <c r="B80" s="2"/>
      <c r="C80" s="2"/>
      <c r="D80" s="18" t="s">
        <v>178</v>
      </c>
      <c r="E80" s="26" t="s">
        <v>207</v>
      </c>
      <c r="F80" s="3"/>
      <c r="G80" s="6" t="s">
        <v>110</v>
      </c>
      <c r="H80" s="23">
        <f>494.78*1.15</f>
        <v>568.99699999999996</v>
      </c>
      <c r="I80" s="5"/>
      <c r="J80" s="2"/>
      <c r="K80" s="2"/>
    </row>
    <row r="81" spans="1:11" ht="15.75" x14ac:dyDescent="0.25">
      <c r="A81" s="5"/>
      <c r="B81" s="2"/>
      <c r="C81" s="2"/>
      <c r="D81" s="14" t="s">
        <v>179</v>
      </c>
      <c r="E81" s="26" t="s">
        <v>207</v>
      </c>
      <c r="F81" s="3"/>
      <c r="G81" s="6" t="s">
        <v>111</v>
      </c>
      <c r="H81" s="23">
        <f>320.87*0.15+320.87</f>
        <v>369.00049999999999</v>
      </c>
      <c r="I81" s="5"/>
      <c r="J81" s="2"/>
      <c r="K81" s="2"/>
    </row>
    <row r="82" spans="1:11" ht="15.75" x14ac:dyDescent="0.25">
      <c r="A82" s="5"/>
      <c r="B82" s="2"/>
      <c r="C82" s="2"/>
      <c r="D82" s="14" t="s">
        <v>179</v>
      </c>
      <c r="E82" s="26" t="s">
        <v>207</v>
      </c>
      <c r="F82" s="3"/>
      <c r="G82" s="6" t="s">
        <v>112</v>
      </c>
      <c r="H82" s="23">
        <f>320.87*0.15+320.87</f>
        <v>369.00049999999999</v>
      </c>
      <c r="I82" s="5"/>
      <c r="J82" s="2"/>
      <c r="K82" s="2"/>
    </row>
    <row r="83" spans="1:11" ht="15.75" x14ac:dyDescent="0.25">
      <c r="A83" s="5"/>
      <c r="B83" s="2"/>
      <c r="C83" s="2"/>
      <c r="D83" s="14" t="s">
        <v>180</v>
      </c>
      <c r="E83" s="26" t="s">
        <v>208</v>
      </c>
      <c r="F83" s="3"/>
      <c r="G83" s="6" t="s">
        <v>113</v>
      </c>
      <c r="H83" s="23">
        <v>296.89999999999998</v>
      </c>
      <c r="I83" s="5"/>
      <c r="J83" s="2"/>
      <c r="K83" s="2"/>
    </row>
    <row r="84" spans="1:11" ht="15.75" x14ac:dyDescent="0.25">
      <c r="A84" s="5"/>
      <c r="B84" s="2"/>
      <c r="C84" s="2"/>
      <c r="D84" s="14" t="s">
        <v>181</v>
      </c>
      <c r="E84" s="26" t="s">
        <v>208</v>
      </c>
      <c r="F84" s="3"/>
      <c r="G84" s="6" t="s">
        <v>114</v>
      </c>
      <c r="H84" s="23">
        <v>5498.8</v>
      </c>
      <c r="I84" s="5"/>
      <c r="J84" s="2"/>
      <c r="K84" s="2"/>
    </row>
    <row r="85" spans="1:11" ht="15.75" x14ac:dyDescent="0.25">
      <c r="A85" s="5"/>
      <c r="B85" s="2"/>
      <c r="C85" s="2"/>
      <c r="D85" s="15" t="s">
        <v>163</v>
      </c>
      <c r="E85" s="26">
        <v>172185</v>
      </c>
      <c r="F85" s="3"/>
      <c r="G85" s="8" t="s">
        <v>115</v>
      </c>
      <c r="H85" s="23">
        <v>317.39999999999998</v>
      </c>
      <c r="I85" s="5"/>
      <c r="J85" s="2"/>
      <c r="K85" s="2"/>
    </row>
    <row r="86" spans="1:11" ht="15.75" x14ac:dyDescent="0.25">
      <c r="A86" s="5"/>
      <c r="B86" s="2"/>
      <c r="C86" s="2"/>
      <c r="D86" s="15" t="s">
        <v>163</v>
      </c>
      <c r="E86" s="26">
        <v>172185</v>
      </c>
      <c r="F86" s="3"/>
      <c r="G86" s="8" t="s">
        <v>116</v>
      </c>
      <c r="H86" s="23">
        <v>317.39999999999998</v>
      </c>
      <c r="I86" s="5"/>
      <c r="J86" s="2"/>
      <c r="K86" s="2"/>
    </row>
    <row r="87" spans="1:11" ht="15.75" x14ac:dyDescent="0.25">
      <c r="A87" s="5"/>
      <c r="B87" s="2"/>
      <c r="C87" s="2"/>
      <c r="D87" s="15" t="s">
        <v>163</v>
      </c>
      <c r="E87" s="26">
        <v>172185</v>
      </c>
      <c r="F87" s="3"/>
      <c r="G87" s="8" t="s">
        <v>117</v>
      </c>
      <c r="H87" s="23">
        <v>317.39999999999998</v>
      </c>
      <c r="I87" s="5"/>
      <c r="J87" s="2"/>
      <c r="K87" s="2"/>
    </row>
    <row r="88" spans="1:11" ht="15.75" x14ac:dyDescent="0.25">
      <c r="A88" s="5"/>
      <c r="B88" s="2"/>
      <c r="C88" s="2"/>
      <c r="D88" s="15" t="s">
        <v>163</v>
      </c>
      <c r="E88" s="26">
        <v>172185</v>
      </c>
      <c r="F88" s="3"/>
      <c r="G88" s="8" t="s">
        <v>118</v>
      </c>
      <c r="H88" s="23">
        <v>317.39999999999998</v>
      </c>
      <c r="I88" s="5"/>
      <c r="J88" s="2"/>
      <c r="K88" s="2"/>
    </row>
    <row r="89" spans="1:11" ht="15.75" x14ac:dyDescent="0.25">
      <c r="A89" s="5"/>
      <c r="B89" s="2"/>
      <c r="C89" s="2"/>
      <c r="D89" s="15" t="s">
        <v>163</v>
      </c>
      <c r="E89" s="26">
        <v>172185</v>
      </c>
      <c r="F89" s="3"/>
      <c r="G89" s="8" t="s">
        <v>119</v>
      </c>
      <c r="H89" s="23">
        <v>317.39999999999998</v>
      </c>
      <c r="I89" s="5"/>
      <c r="J89" s="2"/>
      <c r="K89" s="2"/>
    </row>
    <row r="90" spans="1:11" ht="15.75" x14ac:dyDescent="0.25">
      <c r="A90" s="5"/>
      <c r="B90" s="2"/>
      <c r="C90" s="2"/>
      <c r="D90" s="15" t="s">
        <v>163</v>
      </c>
      <c r="E90" s="26">
        <v>172185</v>
      </c>
      <c r="F90" s="3"/>
      <c r="G90" s="8" t="s">
        <v>120</v>
      </c>
      <c r="H90" s="23">
        <v>317.39999999999998</v>
      </c>
      <c r="I90" s="5"/>
      <c r="J90" s="2"/>
      <c r="K90" s="2"/>
    </row>
    <row r="91" spans="1:11" ht="15.75" x14ac:dyDescent="0.25">
      <c r="A91" s="5"/>
      <c r="B91" s="2"/>
      <c r="C91" s="2"/>
      <c r="D91" s="15" t="s">
        <v>163</v>
      </c>
      <c r="E91" s="26">
        <v>172185</v>
      </c>
      <c r="F91" s="3"/>
      <c r="G91" s="8" t="s">
        <v>121</v>
      </c>
      <c r="H91" s="23">
        <v>317.39999999999998</v>
      </c>
      <c r="I91" s="5"/>
      <c r="J91" s="2"/>
      <c r="K91" s="2"/>
    </row>
    <row r="92" spans="1:11" ht="15.75" x14ac:dyDescent="0.25">
      <c r="A92" s="5"/>
      <c r="B92" s="2"/>
      <c r="C92" s="2"/>
      <c r="D92" s="15" t="s">
        <v>163</v>
      </c>
      <c r="E92" s="26">
        <v>172185</v>
      </c>
      <c r="F92" s="3"/>
      <c r="G92" s="8" t="s">
        <v>122</v>
      </c>
      <c r="H92" s="23">
        <v>317.39999999999998</v>
      </c>
      <c r="I92" s="5"/>
      <c r="J92" s="2"/>
      <c r="K92" s="2"/>
    </row>
    <row r="93" spans="1:11" ht="15.75" x14ac:dyDescent="0.25">
      <c r="A93" s="5"/>
      <c r="B93" s="2"/>
      <c r="C93" s="2"/>
      <c r="D93" s="15" t="s">
        <v>163</v>
      </c>
      <c r="E93" s="26">
        <v>172185</v>
      </c>
      <c r="F93" s="3"/>
      <c r="G93" s="8" t="s">
        <v>123</v>
      </c>
      <c r="H93" s="23">
        <v>317.39999999999998</v>
      </c>
      <c r="I93" s="5"/>
      <c r="J93" s="2"/>
      <c r="K93" s="2"/>
    </row>
    <row r="94" spans="1:11" ht="15.75" x14ac:dyDescent="0.25">
      <c r="A94" s="5"/>
      <c r="B94" s="2"/>
      <c r="C94" s="2"/>
      <c r="D94" s="15" t="s">
        <v>163</v>
      </c>
      <c r="E94" s="26">
        <v>172185</v>
      </c>
      <c r="F94" s="3"/>
      <c r="G94" s="8" t="s">
        <v>124</v>
      </c>
      <c r="H94" s="23">
        <v>317.39999999999998</v>
      </c>
      <c r="I94" s="5"/>
      <c r="J94" s="2"/>
      <c r="K94" s="2"/>
    </row>
    <row r="95" spans="1:11" ht="15.75" x14ac:dyDescent="0.25">
      <c r="A95" s="5"/>
      <c r="B95" s="2"/>
      <c r="C95" s="2"/>
      <c r="D95" s="19" t="s">
        <v>182</v>
      </c>
      <c r="E95" s="26">
        <v>907</v>
      </c>
      <c r="F95" s="3"/>
      <c r="G95" s="8" t="s">
        <v>125</v>
      </c>
      <c r="H95" s="23">
        <f>2347.82*0.15+2347.82</f>
        <v>2699.9930000000004</v>
      </c>
      <c r="I95" s="5"/>
      <c r="J95" s="2"/>
      <c r="K95" s="2"/>
    </row>
    <row r="96" spans="1:11" ht="15.75" x14ac:dyDescent="0.25">
      <c r="A96" s="5"/>
      <c r="B96" s="2"/>
      <c r="C96" s="2"/>
      <c r="D96" s="19" t="s">
        <v>183</v>
      </c>
      <c r="E96" s="26">
        <v>105</v>
      </c>
      <c r="F96" s="3"/>
      <c r="G96" s="8" t="s">
        <v>126</v>
      </c>
      <c r="H96" s="23">
        <f>3335/5</f>
        <v>667</v>
      </c>
      <c r="I96" s="5"/>
      <c r="J96" s="2"/>
      <c r="K96" s="2"/>
    </row>
    <row r="97" spans="1:11" ht="15.75" x14ac:dyDescent="0.25">
      <c r="A97" s="5"/>
      <c r="B97" s="2"/>
      <c r="C97" s="2"/>
      <c r="D97" s="19" t="s">
        <v>183</v>
      </c>
      <c r="E97" s="26">
        <v>105</v>
      </c>
      <c r="F97" s="3"/>
      <c r="G97" s="8" t="s">
        <v>127</v>
      </c>
      <c r="H97" s="23">
        <f>3335/5</f>
        <v>667</v>
      </c>
      <c r="I97" s="5"/>
      <c r="J97" s="2"/>
      <c r="K97" s="2"/>
    </row>
    <row r="98" spans="1:11" ht="15.75" x14ac:dyDescent="0.25">
      <c r="A98" s="5"/>
      <c r="B98" s="2"/>
      <c r="C98" s="2"/>
      <c r="D98" s="19" t="s">
        <v>183</v>
      </c>
      <c r="E98" s="26">
        <v>105</v>
      </c>
      <c r="F98" s="3"/>
      <c r="G98" s="8" t="s">
        <v>128</v>
      </c>
      <c r="H98" s="23">
        <f>3335/5</f>
        <v>667</v>
      </c>
      <c r="I98" s="5"/>
      <c r="J98" s="2"/>
      <c r="K98" s="2"/>
    </row>
    <row r="99" spans="1:11" ht="15.75" x14ac:dyDescent="0.25">
      <c r="A99" s="5"/>
      <c r="B99" s="2"/>
      <c r="C99" s="2"/>
      <c r="D99" s="19" t="s">
        <v>183</v>
      </c>
      <c r="E99" s="26">
        <v>105</v>
      </c>
      <c r="F99" s="3"/>
      <c r="G99" s="8" t="s">
        <v>129</v>
      </c>
      <c r="H99" s="23">
        <f>3335/5</f>
        <v>667</v>
      </c>
      <c r="I99" s="5"/>
      <c r="J99" s="2"/>
      <c r="K99" s="2"/>
    </row>
    <row r="100" spans="1:11" ht="15.75" x14ac:dyDescent="0.25">
      <c r="A100" s="5"/>
      <c r="B100" s="2"/>
      <c r="C100" s="2"/>
      <c r="D100" s="19" t="s">
        <v>183</v>
      </c>
      <c r="E100" s="26">
        <v>105</v>
      </c>
      <c r="F100" s="3"/>
      <c r="G100" s="8" t="s">
        <v>130</v>
      </c>
      <c r="H100" s="23">
        <f>3335/5</f>
        <v>667</v>
      </c>
      <c r="I100" s="5"/>
      <c r="J100" s="2"/>
      <c r="K100" s="2"/>
    </row>
    <row r="101" spans="1:11" ht="15.75" x14ac:dyDescent="0.25">
      <c r="A101" s="5"/>
      <c r="B101" s="2"/>
      <c r="C101" s="2"/>
      <c r="D101" s="18" t="s">
        <v>184</v>
      </c>
      <c r="E101" s="26"/>
      <c r="F101" s="3"/>
      <c r="G101" s="8" t="s">
        <v>131</v>
      </c>
      <c r="H101" s="23"/>
      <c r="I101" s="5"/>
      <c r="J101" s="2"/>
      <c r="K101" s="2"/>
    </row>
    <row r="102" spans="1:11" ht="15.75" x14ac:dyDescent="0.25">
      <c r="A102" s="5"/>
      <c r="B102" s="2"/>
      <c r="C102" s="2"/>
      <c r="D102" s="18" t="s">
        <v>185</v>
      </c>
      <c r="E102" s="26"/>
      <c r="F102" s="3"/>
      <c r="G102" s="8" t="s">
        <v>132</v>
      </c>
      <c r="H102" s="23">
        <v>2543.73</v>
      </c>
      <c r="I102" s="5"/>
      <c r="J102" s="2"/>
      <c r="K102" s="2"/>
    </row>
    <row r="103" spans="1:11" ht="15.75" x14ac:dyDescent="0.25">
      <c r="A103" s="5"/>
      <c r="B103" s="2"/>
      <c r="C103" s="2"/>
      <c r="D103" s="18" t="s">
        <v>185</v>
      </c>
      <c r="E103" s="26"/>
      <c r="F103" s="3"/>
      <c r="G103" s="8" t="s">
        <v>133</v>
      </c>
      <c r="H103" s="23">
        <v>2543.73</v>
      </c>
      <c r="I103" s="5"/>
      <c r="J103" s="2"/>
      <c r="K103" s="2"/>
    </row>
    <row r="104" spans="1:11" ht="15.75" x14ac:dyDescent="0.25">
      <c r="A104" s="5"/>
      <c r="B104" s="2"/>
      <c r="C104" s="2"/>
      <c r="D104" s="18" t="s">
        <v>171</v>
      </c>
      <c r="E104" s="26" t="s">
        <v>209</v>
      </c>
      <c r="F104" s="3"/>
      <c r="G104" s="8" t="s">
        <v>134</v>
      </c>
      <c r="H104" s="23">
        <v>783.99</v>
      </c>
      <c r="I104" s="5"/>
      <c r="J104" s="2"/>
      <c r="K104" s="2"/>
    </row>
    <row r="105" spans="1:11" ht="15.75" x14ac:dyDescent="0.25">
      <c r="A105" s="5"/>
      <c r="B105" s="2"/>
      <c r="C105" s="2"/>
      <c r="D105" s="18" t="s">
        <v>171</v>
      </c>
      <c r="E105" s="26" t="s">
        <v>209</v>
      </c>
      <c r="F105" s="3"/>
      <c r="G105" s="8" t="s">
        <v>135</v>
      </c>
      <c r="H105" s="23">
        <v>783.99</v>
      </c>
      <c r="I105" s="5"/>
      <c r="J105" s="2"/>
      <c r="K105" s="2"/>
    </row>
    <row r="106" spans="1:11" ht="15.75" x14ac:dyDescent="0.25">
      <c r="A106" s="5"/>
      <c r="B106" s="2"/>
      <c r="C106" s="2"/>
      <c r="D106" s="13" t="s">
        <v>186</v>
      </c>
      <c r="E106" s="26"/>
      <c r="F106" s="3"/>
      <c r="G106" s="11" t="s">
        <v>136</v>
      </c>
      <c r="H106" s="23">
        <v>1889.5</v>
      </c>
      <c r="I106" s="5"/>
      <c r="J106" s="2"/>
      <c r="K106" s="2"/>
    </row>
    <row r="107" spans="1:11" ht="15.75" x14ac:dyDescent="0.25">
      <c r="A107" s="5"/>
      <c r="B107" s="2"/>
      <c r="C107" s="2"/>
      <c r="D107" s="13" t="s">
        <v>187</v>
      </c>
      <c r="E107" s="26"/>
      <c r="F107" s="3"/>
      <c r="G107" s="11" t="s">
        <v>137</v>
      </c>
      <c r="H107" s="23">
        <v>1049.7</v>
      </c>
      <c r="I107" s="5"/>
      <c r="J107" s="2"/>
      <c r="K107" s="2"/>
    </row>
    <row r="108" spans="1:11" ht="15.75" x14ac:dyDescent="0.25">
      <c r="A108" s="5"/>
      <c r="B108" s="2"/>
      <c r="C108" s="2"/>
      <c r="D108" s="13" t="s">
        <v>188</v>
      </c>
      <c r="E108" s="26"/>
      <c r="F108" s="3"/>
      <c r="G108" s="11" t="s">
        <v>138</v>
      </c>
      <c r="H108" s="23">
        <v>3749</v>
      </c>
      <c r="I108" s="5"/>
      <c r="J108" s="2"/>
      <c r="K108" s="2"/>
    </row>
    <row r="109" spans="1:11" ht="15.75" x14ac:dyDescent="0.25">
      <c r="A109" s="5"/>
      <c r="B109" s="2"/>
      <c r="C109" s="2"/>
      <c r="D109" s="13" t="s">
        <v>189</v>
      </c>
      <c r="E109" s="26"/>
      <c r="F109" s="3"/>
      <c r="G109" s="12" t="s">
        <v>139</v>
      </c>
      <c r="H109" s="23"/>
      <c r="I109" s="5"/>
      <c r="J109" s="2"/>
      <c r="K109" s="2"/>
    </row>
    <row r="110" spans="1:11" ht="78.75" x14ac:dyDescent="0.25">
      <c r="A110" s="5"/>
      <c r="B110" s="2"/>
      <c r="C110" s="2"/>
      <c r="D110" s="20" t="s">
        <v>190</v>
      </c>
      <c r="E110" s="26"/>
      <c r="F110" s="3"/>
      <c r="G110" s="11" t="s">
        <v>140</v>
      </c>
      <c r="H110" s="23"/>
      <c r="I110" s="5"/>
      <c r="J110" s="2"/>
      <c r="K110" s="2"/>
    </row>
    <row r="111" spans="1:11" ht="15.75" x14ac:dyDescent="0.25">
      <c r="A111" s="5"/>
      <c r="B111" s="2"/>
      <c r="C111" s="2"/>
      <c r="D111" s="13" t="s">
        <v>191</v>
      </c>
      <c r="E111" s="26"/>
      <c r="F111" s="3"/>
      <c r="G111" s="13" t="s">
        <v>141</v>
      </c>
      <c r="H111" s="23"/>
      <c r="I111" s="5"/>
      <c r="J111" s="2"/>
      <c r="K111" s="2"/>
    </row>
    <row r="112" spans="1:11" ht="15.75" x14ac:dyDescent="0.25">
      <c r="A112" s="5"/>
      <c r="B112" s="2"/>
      <c r="C112" s="2"/>
      <c r="D112" s="13" t="s">
        <v>192</v>
      </c>
      <c r="E112" s="26"/>
      <c r="F112" s="3"/>
      <c r="G112" s="13" t="s">
        <v>142</v>
      </c>
      <c r="H112" s="23"/>
      <c r="I112" s="5"/>
      <c r="J112" s="2"/>
      <c r="K112" s="2"/>
    </row>
    <row r="113" spans="1:11" ht="15.75" x14ac:dyDescent="0.25">
      <c r="A113" s="5"/>
      <c r="B113" s="2"/>
      <c r="C113" s="2"/>
      <c r="D113" s="13" t="s">
        <v>193</v>
      </c>
      <c r="E113" s="26"/>
      <c r="F113" s="3"/>
      <c r="G113" s="13" t="s">
        <v>143</v>
      </c>
      <c r="H113" s="23"/>
      <c r="I113" s="5"/>
      <c r="J113" s="2"/>
      <c r="K113" s="2"/>
    </row>
    <row r="114" spans="1:11" ht="63" x14ac:dyDescent="0.25">
      <c r="A114" s="5"/>
      <c r="B114" s="2"/>
      <c r="C114" s="2"/>
      <c r="D114" s="21" t="s">
        <v>194</v>
      </c>
      <c r="E114" s="26"/>
      <c r="F114" s="3"/>
      <c r="G114" s="11" t="s">
        <v>144</v>
      </c>
      <c r="H114" s="23"/>
      <c r="I114" s="5"/>
      <c r="J114" s="2"/>
      <c r="K114" s="2"/>
    </row>
    <row r="115" spans="1:11" ht="15.75" x14ac:dyDescent="0.25">
      <c r="A115" s="5"/>
      <c r="B115" s="2"/>
      <c r="C115" s="2"/>
      <c r="D115" s="13" t="s">
        <v>195</v>
      </c>
      <c r="E115" s="26"/>
      <c r="F115" s="3"/>
      <c r="G115" s="11" t="s">
        <v>145</v>
      </c>
      <c r="H115" s="23"/>
      <c r="I115" s="5"/>
      <c r="J115" s="2"/>
      <c r="K115" s="2"/>
    </row>
    <row r="116" spans="1:11" ht="15.75" x14ac:dyDescent="0.25">
      <c r="A116" s="5"/>
      <c r="B116" s="2"/>
      <c r="C116" s="2"/>
      <c r="D116" s="13" t="s">
        <v>196</v>
      </c>
      <c r="E116" s="26">
        <v>93236</v>
      </c>
      <c r="F116" s="3"/>
      <c r="G116" s="11" t="s">
        <v>146</v>
      </c>
      <c r="H116" s="23">
        <v>2512.75</v>
      </c>
      <c r="I116" s="5"/>
      <c r="J116" s="2"/>
      <c r="K116" s="2"/>
    </row>
    <row r="117" spans="1:11" ht="15.75" x14ac:dyDescent="0.25">
      <c r="A117" s="5"/>
      <c r="B117" s="2"/>
      <c r="C117" s="2"/>
      <c r="D117" s="13" t="s">
        <v>197</v>
      </c>
      <c r="E117" s="26">
        <v>93236</v>
      </c>
      <c r="F117" s="3"/>
      <c r="G117" s="11" t="s">
        <v>147</v>
      </c>
      <c r="H117" s="23">
        <v>2512.75</v>
      </c>
      <c r="I117" s="5"/>
      <c r="J117" s="2"/>
      <c r="K117" s="2"/>
    </row>
    <row r="118" spans="1:11" ht="15.75" x14ac:dyDescent="0.25">
      <c r="A118" s="5"/>
      <c r="B118" s="2"/>
      <c r="C118" s="2"/>
      <c r="D118" s="13" t="s">
        <v>197</v>
      </c>
      <c r="E118" s="26">
        <v>93236</v>
      </c>
      <c r="F118" s="3"/>
      <c r="G118" s="11" t="s">
        <v>148</v>
      </c>
      <c r="H118" s="23">
        <v>2512.75</v>
      </c>
      <c r="I118" s="5"/>
      <c r="J118" s="2"/>
      <c r="K118" s="2"/>
    </row>
    <row r="119" spans="1:11" ht="15.75" x14ac:dyDescent="0.25">
      <c r="A119" s="5"/>
      <c r="B119" s="2"/>
      <c r="C119" s="2"/>
      <c r="D119" s="13" t="s">
        <v>198</v>
      </c>
      <c r="E119" s="26">
        <v>51491</v>
      </c>
      <c r="F119" s="3"/>
      <c r="G119" s="11" t="s">
        <v>149</v>
      </c>
      <c r="H119" s="23">
        <v>800</v>
      </c>
      <c r="I119" s="5"/>
      <c r="J119" s="2"/>
      <c r="K119" s="2"/>
    </row>
    <row r="120" spans="1:11" ht="15.75" x14ac:dyDescent="0.25">
      <c r="A120" s="5"/>
      <c r="B120" s="2"/>
      <c r="C120" s="2"/>
      <c r="D120" s="13" t="s">
        <v>198</v>
      </c>
      <c r="E120" s="26">
        <v>51491</v>
      </c>
      <c r="F120" s="3"/>
      <c r="G120" s="11" t="s">
        <v>150</v>
      </c>
      <c r="H120" s="23">
        <v>800</v>
      </c>
      <c r="I120" s="5"/>
      <c r="J120" s="2"/>
      <c r="K120" s="2"/>
    </row>
    <row r="121" spans="1:11" ht="15.75" x14ac:dyDescent="0.25">
      <c r="A121" s="5"/>
      <c r="B121" s="2"/>
      <c r="C121" s="2"/>
      <c r="E121" s="26"/>
      <c r="F121" s="3"/>
      <c r="H121" s="23"/>
      <c r="I121" s="5"/>
      <c r="J121" s="2"/>
      <c r="K121" s="2"/>
    </row>
    <row r="122" spans="1:11" ht="15.75" x14ac:dyDescent="0.25">
      <c r="A122" s="5"/>
      <c r="B122" s="2"/>
      <c r="C122" s="2"/>
      <c r="E122" s="26"/>
      <c r="F122" s="3"/>
      <c r="H122" s="23"/>
      <c r="I122" s="5"/>
      <c r="J122" s="2"/>
      <c r="K122" s="2"/>
    </row>
    <row r="123" spans="1:11" ht="15.75" x14ac:dyDescent="0.25">
      <c r="A123" s="5"/>
      <c r="B123" s="2"/>
      <c r="C123" s="2"/>
      <c r="F123" s="3"/>
      <c r="H123" s="24"/>
      <c r="I123" s="5"/>
      <c r="J123" s="2"/>
      <c r="K123" s="2"/>
    </row>
    <row r="124" spans="1:11" ht="15.75" x14ac:dyDescent="0.25">
      <c r="B124" s="2"/>
      <c r="C124" s="2"/>
      <c r="F124" s="3"/>
      <c r="H124" s="25"/>
      <c r="I124" s="5"/>
      <c r="J124" s="2"/>
      <c r="K124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2018-06-16T16:22:04Z</dcterms:created>
  <dcterms:modified xsi:type="dcterms:W3CDTF">2019-12-04T16:06:57Z</dcterms:modified>
</cp:coreProperties>
</file>