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"/>
    </mc:Choice>
  </mc:AlternateContent>
  <bookViews>
    <workbookView xWindow="0" yWindow="0" windowWidth="28800" windowHeight="122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36" i="1" l="1"/>
  <c r="M236" i="1" s="1"/>
  <c r="M235" i="1"/>
  <c r="L235" i="1"/>
  <c r="M234" i="1"/>
  <c r="L234" i="1"/>
  <c r="L233" i="1"/>
  <c r="M233" i="1" s="1"/>
  <c r="M232" i="1"/>
  <c r="L232" i="1"/>
  <c r="M231" i="1"/>
  <c r="L231" i="1"/>
  <c r="L230" i="1"/>
  <c r="M230" i="1" s="1"/>
  <c r="M229" i="1"/>
  <c r="L229" i="1"/>
  <c r="M228" i="1"/>
  <c r="L228" i="1"/>
  <c r="L227" i="1"/>
  <c r="M227" i="1" s="1"/>
  <c r="M226" i="1"/>
  <c r="L226" i="1"/>
  <c r="M225" i="1"/>
  <c r="L225" i="1"/>
  <c r="L224" i="1"/>
  <c r="M224" i="1" s="1"/>
  <c r="M223" i="1"/>
  <c r="L223" i="1"/>
  <c r="M222" i="1"/>
  <c r="L222" i="1"/>
  <c r="L221" i="1"/>
  <c r="M221" i="1" s="1"/>
  <c r="M220" i="1"/>
  <c r="L220" i="1"/>
  <c r="M219" i="1"/>
  <c r="L219" i="1"/>
  <c r="L218" i="1"/>
  <c r="M218" i="1" s="1"/>
  <c r="M217" i="1"/>
  <c r="L217" i="1"/>
  <c r="M216" i="1"/>
  <c r="L216" i="1"/>
  <c r="L215" i="1"/>
  <c r="M215" i="1" s="1"/>
  <c r="M214" i="1"/>
  <c r="L214" i="1"/>
  <c r="M213" i="1"/>
  <c r="L213" i="1"/>
  <c r="L212" i="1"/>
  <c r="M212" i="1" s="1"/>
  <c r="M211" i="1"/>
  <c r="L211" i="1"/>
  <c r="M210" i="1"/>
  <c r="L210" i="1"/>
  <c r="L209" i="1"/>
  <c r="M209" i="1" s="1"/>
  <c r="M208" i="1"/>
  <c r="L208" i="1"/>
  <c r="M207" i="1"/>
  <c r="L207" i="1"/>
  <c r="L206" i="1"/>
  <c r="M206" i="1" s="1"/>
  <c r="M205" i="1"/>
  <c r="L205" i="1"/>
  <c r="M204" i="1"/>
  <c r="L204" i="1"/>
  <c r="L203" i="1"/>
  <c r="M203" i="1" s="1"/>
  <c r="M202" i="1"/>
  <c r="L202" i="1"/>
  <c r="M201" i="1"/>
  <c r="L201" i="1"/>
  <c r="L200" i="1"/>
  <c r="M200" i="1" s="1"/>
  <c r="M199" i="1"/>
  <c r="L199" i="1"/>
  <c r="M198" i="1"/>
  <c r="L198" i="1"/>
  <c r="L197" i="1"/>
  <c r="M197" i="1" s="1"/>
  <c r="M196" i="1"/>
  <c r="L196" i="1"/>
  <c r="M195" i="1"/>
  <c r="L195" i="1"/>
  <c r="L194" i="1"/>
  <c r="M194" i="1" s="1"/>
  <c r="M193" i="1"/>
  <c r="L193" i="1"/>
  <c r="M192" i="1"/>
  <c r="L192" i="1"/>
  <c r="L186" i="1"/>
  <c r="M185" i="1"/>
  <c r="L185" i="1"/>
  <c r="L183" i="1"/>
  <c r="L182" i="1"/>
  <c r="M183" i="1" s="1"/>
  <c r="L181" i="1"/>
  <c r="M181" i="1" s="1"/>
  <c r="M180" i="1"/>
  <c r="L180" i="1"/>
  <c r="L179" i="1"/>
  <c r="M179" i="1" s="1"/>
  <c r="L178" i="1"/>
  <c r="M178" i="1" s="1"/>
  <c r="L177" i="1"/>
  <c r="L176" i="1"/>
  <c r="M177" i="1" s="1"/>
  <c r="L175" i="1"/>
  <c r="M175" i="1" s="1"/>
  <c r="M174" i="1"/>
  <c r="L174" i="1"/>
  <c r="L173" i="1"/>
  <c r="M173" i="1" s="1"/>
  <c r="L172" i="1"/>
  <c r="M172" i="1" s="1"/>
  <c r="M171" i="1"/>
  <c r="L171" i="1"/>
  <c r="L170" i="1"/>
  <c r="M170" i="1" s="1"/>
  <c r="L169" i="1"/>
  <c r="M169" i="1" s="1"/>
  <c r="M168" i="1"/>
  <c r="L168" i="1"/>
  <c r="L167" i="1"/>
  <c r="M167" i="1" s="1"/>
  <c r="L166" i="1"/>
  <c r="M166" i="1" s="1"/>
  <c r="L163" i="1"/>
  <c r="M163" i="1" s="1"/>
  <c r="M162" i="1"/>
  <c r="L162" i="1"/>
  <c r="M161" i="1"/>
  <c r="L161" i="1"/>
  <c r="L160" i="1"/>
  <c r="M160" i="1" s="1"/>
  <c r="L159" i="1"/>
  <c r="M158" i="1"/>
  <c r="L158" i="1"/>
  <c r="M159" i="1" s="1"/>
  <c r="M164" i="1" s="1"/>
  <c r="L155" i="1"/>
  <c r="M155" i="1" s="1"/>
  <c r="L154" i="1"/>
  <c r="M154" i="1" s="1"/>
  <c r="M153" i="1"/>
  <c r="L153" i="1"/>
  <c r="L152" i="1"/>
  <c r="M152" i="1" s="1"/>
  <c r="L151" i="1"/>
  <c r="M151" i="1" s="1"/>
  <c r="M150" i="1"/>
  <c r="L150" i="1"/>
  <c r="L149" i="1"/>
  <c r="M149" i="1" s="1"/>
  <c r="L148" i="1"/>
  <c r="M148" i="1" s="1"/>
  <c r="M147" i="1"/>
  <c r="L147" i="1"/>
  <c r="L146" i="1"/>
  <c r="M146" i="1" s="1"/>
  <c r="L145" i="1"/>
  <c r="M145" i="1" s="1"/>
  <c r="M144" i="1"/>
  <c r="L144" i="1"/>
  <c r="L143" i="1"/>
  <c r="M143" i="1" s="1"/>
  <c r="L142" i="1"/>
  <c r="M142" i="1" s="1"/>
  <c r="L136" i="1"/>
  <c r="L135" i="1"/>
  <c r="M135" i="1" s="1"/>
  <c r="L134" i="1"/>
  <c r="M134" i="1" s="1"/>
  <c r="M133" i="1"/>
  <c r="L133" i="1"/>
  <c r="L132" i="1"/>
  <c r="M132" i="1" s="1"/>
  <c r="L131" i="1"/>
  <c r="M131" i="1" s="1"/>
  <c r="M130" i="1"/>
  <c r="L130" i="1"/>
  <c r="L129" i="1"/>
  <c r="M129" i="1" s="1"/>
  <c r="L128" i="1"/>
  <c r="M128" i="1" s="1"/>
  <c r="M127" i="1"/>
  <c r="L127" i="1"/>
  <c r="L126" i="1"/>
  <c r="M126" i="1" s="1"/>
  <c r="L125" i="1"/>
  <c r="M125" i="1" s="1"/>
  <c r="M124" i="1"/>
  <c r="L124" i="1"/>
  <c r="L123" i="1"/>
  <c r="M123" i="1" s="1"/>
  <c r="L122" i="1"/>
  <c r="M122" i="1" s="1"/>
  <c r="M121" i="1"/>
  <c r="L121" i="1"/>
  <c r="L120" i="1"/>
  <c r="M120" i="1" s="1"/>
  <c r="L119" i="1"/>
  <c r="M119" i="1" s="1"/>
  <c r="M118" i="1"/>
  <c r="L118" i="1"/>
  <c r="L117" i="1"/>
  <c r="M117" i="1" s="1"/>
  <c r="L116" i="1"/>
  <c r="M116" i="1" s="1"/>
  <c r="M115" i="1"/>
  <c r="L115" i="1"/>
  <c r="L114" i="1"/>
  <c r="M114" i="1" s="1"/>
  <c r="L113" i="1"/>
  <c r="M113" i="1" s="1"/>
  <c r="L112" i="1"/>
  <c r="L111" i="1"/>
  <c r="M112" i="1" s="1"/>
  <c r="L110" i="1"/>
  <c r="M110" i="1" s="1"/>
  <c r="M109" i="1"/>
  <c r="L109" i="1"/>
  <c r="L108" i="1"/>
  <c r="M108" i="1" s="1"/>
  <c r="L107" i="1"/>
  <c r="M107" i="1" s="1"/>
  <c r="L102" i="1"/>
  <c r="L101" i="1"/>
  <c r="M101" i="1" s="1"/>
  <c r="M99" i="1"/>
  <c r="L99" i="1"/>
  <c r="M98" i="1"/>
  <c r="L98" i="1"/>
  <c r="L97" i="1"/>
  <c r="M96" i="1"/>
  <c r="L96" i="1"/>
  <c r="M97" i="1" s="1"/>
  <c r="M95" i="1"/>
  <c r="L95" i="1"/>
  <c r="M94" i="1"/>
  <c r="L94" i="1"/>
  <c r="M93" i="1"/>
  <c r="L93" i="1"/>
  <c r="M92" i="1"/>
  <c r="L92" i="1"/>
  <c r="L91" i="1"/>
  <c r="M90" i="1"/>
  <c r="L90" i="1"/>
  <c r="M91" i="1" s="1"/>
  <c r="M89" i="1"/>
  <c r="M100" i="1" s="1"/>
  <c r="L89" i="1"/>
  <c r="M88" i="1"/>
  <c r="L88" i="1"/>
  <c r="M83" i="1"/>
  <c r="L83" i="1"/>
  <c r="L82" i="1"/>
  <c r="M82" i="1" s="1"/>
  <c r="L81" i="1"/>
  <c r="M81" i="1" s="1"/>
  <c r="M80" i="1"/>
  <c r="L80" i="1"/>
  <c r="L79" i="1"/>
  <c r="M79" i="1" s="1"/>
  <c r="L78" i="1"/>
  <c r="M78" i="1" s="1"/>
  <c r="M77" i="1"/>
  <c r="L77" i="1"/>
  <c r="L76" i="1"/>
  <c r="M76" i="1" s="1"/>
  <c r="L75" i="1"/>
  <c r="M75" i="1" s="1"/>
  <c r="M74" i="1"/>
  <c r="L74" i="1"/>
  <c r="L67" i="1"/>
  <c r="M66" i="1"/>
  <c r="L66" i="1"/>
  <c r="M67" i="1" s="1"/>
  <c r="M65" i="1"/>
  <c r="L65" i="1"/>
  <c r="M64" i="1"/>
  <c r="L64" i="1"/>
  <c r="M63" i="1"/>
  <c r="L63" i="1"/>
  <c r="M62" i="1"/>
  <c r="L62" i="1"/>
  <c r="L61" i="1"/>
  <c r="M60" i="1"/>
  <c r="L60" i="1"/>
  <c r="M61" i="1" s="1"/>
  <c r="M59" i="1"/>
  <c r="L59" i="1"/>
  <c r="M58" i="1"/>
  <c r="L58" i="1"/>
  <c r="M57" i="1"/>
  <c r="L57" i="1"/>
  <c r="M56" i="1"/>
  <c r="L56" i="1"/>
  <c r="L55" i="1"/>
  <c r="M54" i="1"/>
  <c r="L54" i="1"/>
  <c r="M55" i="1" s="1"/>
  <c r="M53" i="1"/>
  <c r="L53" i="1"/>
  <c r="M52" i="1"/>
  <c r="L52" i="1"/>
  <c r="L51" i="1"/>
  <c r="M51" i="1" s="1"/>
  <c r="M50" i="1"/>
  <c r="L50" i="1"/>
  <c r="L49" i="1"/>
  <c r="L48" i="1"/>
  <c r="M48" i="1" s="1"/>
  <c r="L41" i="1"/>
  <c r="L40" i="1"/>
  <c r="L39" i="1"/>
  <c r="M40" i="1" s="1"/>
  <c r="M38" i="1"/>
  <c r="L38" i="1"/>
  <c r="M37" i="1"/>
  <c r="L37" i="1"/>
  <c r="L36" i="1"/>
  <c r="M36" i="1" s="1"/>
  <c r="M35" i="1"/>
  <c r="L35" i="1"/>
  <c r="M34" i="1"/>
  <c r="L34" i="1"/>
  <c r="L33" i="1"/>
  <c r="M33" i="1" s="1"/>
  <c r="M32" i="1"/>
  <c r="L32" i="1"/>
  <c r="L31" i="1"/>
  <c r="L30" i="1"/>
  <c r="M31" i="1" s="1"/>
  <c r="M29" i="1"/>
  <c r="L29" i="1"/>
  <c r="M28" i="1"/>
  <c r="L28" i="1"/>
  <c r="L27" i="1"/>
  <c r="M27" i="1" s="1"/>
  <c r="M26" i="1"/>
  <c r="L26" i="1"/>
  <c r="L25" i="1"/>
  <c r="L24" i="1"/>
  <c r="M25" i="1" s="1"/>
  <c r="M23" i="1"/>
  <c r="L23" i="1"/>
  <c r="M22" i="1"/>
  <c r="L22" i="1"/>
  <c r="L21" i="1"/>
  <c r="M21" i="1" s="1"/>
  <c r="M20" i="1"/>
  <c r="L20" i="1"/>
  <c r="L19" i="1"/>
  <c r="L18" i="1"/>
  <c r="M19" i="1" s="1"/>
  <c r="M17" i="1"/>
  <c r="L17" i="1"/>
  <c r="M16" i="1"/>
  <c r="L16" i="1"/>
  <c r="L15" i="1"/>
  <c r="M15" i="1" s="1"/>
  <c r="M14" i="1"/>
  <c r="L14" i="1"/>
  <c r="L13" i="1"/>
  <c r="L12" i="1"/>
  <c r="M12" i="1" s="1"/>
  <c r="M11" i="1"/>
  <c r="L11" i="1"/>
  <c r="M10" i="1"/>
  <c r="L10" i="1"/>
  <c r="L9" i="1"/>
  <c r="M9" i="1" s="1"/>
  <c r="M8" i="1"/>
  <c r="L8" i="1"/>
  <c r="M84" i="1" l="1"/>
  <c r="M184" i="1"/>
  <c r="M237" i="1"/>
  <c r="M137" i="1"/>
  <c r="M187" i="1"/>
  <c r="M156" i="1"/>
  <c r="M30" i="1"/>
  <c r="M39" i="1"/>
  <c r="M13" i="1"/>
  <c r="M43" i="1" s="1"/>
  <c r="M49" i="1"/>
  <c r="M111" i="1"/>
  <c r="M176" i="1"/>
  <c r="M182" i="1"/>
  <c r="M18" i="1"/>
  <c r="M24" i="1"/>
  <c r="M103" i="1" l="1"/>
  <c r="M69" i="1"/>
</calcChain>
</file>

<file path=xl/sharedStrings.xml><?xml version="1.0" encoding="utf-8"?>
<sst xmlns="http://schemas.openxmlformats.org/spreadsheetml/2006/main" count="910" uniqueCount="429">
  <si>
    <t>COMERCIAL OPERATIVA</t>
  </si>
  <si>
    <t>No</t>
  </si>
  <si>
    <t>ACTIVIDAD</t>
  </si>
  <si>
    <t>OBJETIVO</t>
  </si>
  <si>
    <t>ESTRATEGIAS</t>
  </si>
  <si>
    <t>MEDIOS</t>
  </si>
  <si>
    <t>RESPONSABLE</t>
  </si>
  <si>
    <t>UNIDAD DE MEDIDA</t>
  </si>
  <si>
    <t xml:space="preserve"> TIPO DE INDICADOR (ASCENDETNTE, DESCENDENTE, SOSTENIBLE)</t>
  </si>
  <si>
    <t xml:space="preserve">PRESUPUESTO </t>
  </si>
  <si>
    <t>INDICADOR</t>
  </si>
  <si>
    <t xml:space="preserve">ENE 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</si>
  <si>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</si>
  <si>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</si>
  <si>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</si>
  <si>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</si>
  <si>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</si>
  <si>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</si>
  <si>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</si>
  <si>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</si>
  <si>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</si>
  <si>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</si>
  <si>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</si>
  <si>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CANTIDAD</t>
  </si>
  <si>
    <t>% AVANCE</t>
  </si>
  <si>
    <t>ELABORACIÓN DE PRESUPUESTOS POR INSTALACIÓN DE TOMA NUEVA</t>
  </si>
  <si>
    <t>PROPORCIONAR EL PRESUPUESTO POR EL SERVICIO SOLICITADO</t>
  </si>
  <si>
    <t>PROGRAMAR VISITAS DOMICILIARIAS</t>
  </si>
  <si>
    <t>HERRAMIENTA MENOR, MATERIALES Y TRANSPORTE.</t>
  </si>
  <si>
    <t>ING. JORGE LUIS CORONADO GARZA</t>
  </si>
  <si>
    <t>PRESUPUESTO</t>
  </si>
  <si>
    <t>SOSTENIBLE</t>
  </si>
  <si>
    <t>ELABORACIÓN DE PRESUPUESTOS POR CAMBIO DE MEDIDOR O CAMBIO DE TOMA POR TERMINO DE VIDA UTIL Y REUBICACIÓN POR PROGRAMA</t>
  </si>
  <si>
    <t>ELABORAR EL PRESUPUESTO CORRESPONDIENTE</t>
  </si>
  <si>
    <t>INSTALACIÓN DE TOMA DE AGUA POTABLE</t>
  </si>
  <si>
    <t xml:space="preserve">BRINDAR EL SERVICIO </t>
  </si>
  <si>
    <t>PROGRAMAR ENTREGA DE MATERIALES Y SUPERVISIÓN DE LOS TRABAJOS</t>
  </si>
  <si>
    <t>ING. JORGE LUIS CORONADO GARZA/CONTRATISTA</t>
  </si>
  <si>
    <t>TOMA</t>
  </si>
  <si>
    <t>INSTALACIÓN DE DESCARGA DE AGUA RESIDUAL</t>
  </si>
  <si>
    <t>DESCARGA</t>
  </si>
  <si>
    <t>CAMBIO DE TOMA DE AGUA POTABLE POR CUOTA FIJA</t>
  </si>
  <si>
    <t>CONTAR CON LA MICROMEDICIÓN REAL</t>
  </si>
  <si>
    <t>CAMBIO DE MEDIDORES POR TERMINO DE VIDA UTIL</t>
  </si>
  <si>
    <t>PZA</t>
  </si>
  <si>
    <t>CAMBIO DE TOMA DE AGUA POTABLE POR TERMINO DE VIDA UTIL</t>
  </si>
  <si>
    <t xml:space="preserve">BRILDARLE EL SERVICIO </t>
  </si>
  <si>
    <t>PROGRAMAR TRABAJOS Y MATERIALES</t>
  </si>
  <si>
    <t>HERRAMIENTA MENOR, MATERIALES,  EQUIPO MENOR Y TRANSPORTE.</t>
  </si>
  <si>
    <t>CAMBIO DE DESCARGA DE AGUA RESIDUAL POR TERMINO DE VIDA UTIL</t>
  </si>
  <si>
    <t>REPOSICIÓN DE PAVIMENTO ASFALTICO POR NUEVAS CONTRATACIONES</t>
  </si>
  <si>
    <t>REPONER EL PAVIMENTO POR NUEVAS CONTRATACIONES</t>
  </si>
  <si>
    <t>DOMICILIO</t>
  </si>
  <si>
    <t>CAMBIO DE CAJA (POLIETILENO) PARA MEDIDOR</t>
  </si>
  <si>
    <t>CAJAS EN BUENAS CONDICIONES</t>
  </si>
  <si>
    <t>REUBICACIÓN DE MEDIDOR</t>
  </si>
  <si>
    <t>REUBICACIÓN DE MEDIDOR POR PROGRAMA</t>
  </si>
  <si>
    <t>INSTALACIÓN DE MEDIDOR POR ROBO</t>
  </si>
  <si>
    <t>ADQUISICIONES (EQUIPO DE COMPUTO, MOBILIARIO, MAQUINARIA MENOR, EQUIPOS DE TRANSPORTE O EQUIPO DE TRABAJO)</t>
  </si>
  <si>
    <t>HERRAMIENTA NECESARIA PARA LA EJECUCIÓN DE LOS TRABAJOS</t>
  </si>
  <si>
    <t>SOLICITAR AL ÁREA DE COMPRAS</t>
  </si>
  <si>
    <t>RECURSO HUMANO</t>
  </si>
  <si>
    <t>HORAS EXTRAS</t>
  </si>
  <si>
    <t>COMPENSAR AL TRABAJADOR POR EL TIEMPO EXTRAORDINARIO LABORADO</t>
  </si>
  <si>
    <t>INFORMAR AL ÁREA DE RECURSOS HUMANOS A TRÁVES DE REPORTE</t>
  </si>
  <si>
    <t>RECURSOS HUMANOS</t>
  </si>
  <si>
    <t>COORDINACIÓN COMERCIAL OPERATIVA/COORDINACIÓN DE RECURSOS HUMANOS</t>
  </si>
  <si>
    <t>HORA</t>
  </si>
  <si>
    <t>COMBUSTIBLE</t>
  </si>
  <si>
    <t>MANTENER EL VEHÍCULO EN CONDICIONES PARA EL TRASLADO DE PERSONAL, MATERIALES, EQUIPO Y SUPERVISIÓN DE CAMPO</t>
  </si>
  <si>
    <t>ÁREA DE COMPRAS</t>
  </si>
  <si>
    <t>GERENCIA DE ADMINISTRACIÓN Y FINANZAS/COORDINACIÓN DE SERVICIOS GENERALES Y RECURSOS MATERIALES</t>
  </si>
  <si>
    <t>LITROS</t>
  </si>
  <si>
    <t>COMERCIAL ADMINISTRATIVA</t>
  </si>
  <si>
    <t>ACTIVIDAD CONTRATACION</t>
  </si>
  <si>
    <t>ENE</t>
  </si>
  <si>
    <t>CONTRATACIÓN</t>
  </si>
  <si>
    <t>PROMOCION DE LOS SERVICIOS</t>
  </si>
  <si>
    <t>INFORMAR A LOS USUARIOS FACTIBLES Y POTENCIALES SOBRE LA INTRODUCCION DE NUEVOS SERVICIOS</t>
  </si>
  <si>
    <t>NOTIFICACION A PREDIOS</t>
  </si>
  <si>
    <t>1 Oficial operativo de efic. Comercial          1 Motocibleta                             Volantes</t>
  </si>
  <si>
    <t>LIC. FRANCISCA SARAHI MENDZA ESPINOSA</t>
  </si>
  <si>
    <t>VIVIENDAS</t>
  </si>
  <si>
    <t>CELEBRACION DE CONTRATOS DE LOS SERVICIOS</t>
  </si>
  <si>
    <t>REGULAR LOS TERMINOS DE LA PRESTACION DE LOS SERVICIOS</t>
  </si>
  <si>
    <t xml:space="preserve">OTORGAR EL SERVICIO BAJO EL SUSTENTO DE LOS REQUISITOS ESTABLECIDOS </t>
  </si>
  <si>
    <t>1 admvo comercial ,   Equipo y material de oficina</t>
  </si>
  <si>
    <t>MARIA ADRIANA MARTINEZ BUSTAMANTE/LIC. FRANCISCA SARAHI MENDZA ESPINOSA</t>
  </si>
  <si>
    <t>CONTRATO</t>
  </si>
  <si>
    <t>ASCENDENTE</t>
  </si>
  <si>
    <t>MODIFICACIONES AL PADRON DE USUARIOS (ALTAS,BAJAS,CAMBIOS DE NOMBRE, MUN. OFICIAL)</t>
  </si>
  <si>
    <t>MANTENER ACTUALIZADO EL PADRON DE USUARIOS</t>
  </si>
  <si>
    <t>ATENDER LAS MODIFICACIONES SOLICITADAS POR LOS USUARIOS, SGUN LOS REQUISITOS ESTABLECIDOS</t>
  </si>
  <si>
    <t>MODIFICACIÓN</t>
  </si>
  <si>
    <t>ESCANEO DE DOCUMENTOS</t>
  </si>
  <si>
    <t>CONTAR CON LA DIGITALIZACION DE LOS DOCUMENTOS SOLICITADO AL USUARIO EN EL SISTEMA COMERCIAL</t>
  </si>
  <si>
    <t>DIGITALIZAR LOS DOCUMENTOS SOLICITADOS AL USUARIO</t>
  </si>
  <si>
    <t>MARIA ADRIANA MARTINEZ BUSTAMANTE/LIC. FRANCISCA SARAHI MENDOZA ESPINOSA/LIC. RUBEN PROA MORENO</t>
  </si>
  <si>
    <t xml:space="preserve">ESCANEOS </t>
  </si>
  <si>
    <t>REVISION DE EXPEDIENTES DE CONTRATACION</t>
  </si>
  <si>
    <t>CONTAR SON EL EXPEDIENTE COMPLETO DEL USUARIO</t>
  </si>
  <si>
    <t>REVISION PERIODICA DE EXPEDIENTES</t>
  </si>
  <si>
    <t xml:space="preserve"> 1 Coordinador comercial admvo</t>
  </si>
  <si>
    <t>EXPEDIENTE</t>
  </si>
  <si>
    <t>REGISTRO DE NUEVAS VIGENCIAS DE INAPAM</t>
  </si>
  <si>
    <t>ADHERIR NUEVOS USUARIOS CON SUBSIDIO INAPAM</t>
  </si>
  <si>
    <t>REGISTRO DE USUARIOS NUEVOS QUE CUMPLAN CON LOS REQUISITOS ESTABLECIDOS PARA EL APOYO DE INAPAM</t>
  </si>
  <si>
    <t>1 secretaria gerencia comercial, equipo y material de oficina</t>
  </si>
  <si>
    <t>ZENAIDA RODRIGUEZ TOVAR/LIC. FRANCISCA SARAHI MENDOZA ESPINOSA/LIC. RUBEN PROA MORENO</t>
  </si>
  <si>
    <t xml:space="preserve">REGISTRO  </t>
  </si>
  <si>
    <t>VALIDACION DOMICILIARIA DE VIGENCIAS DE INAPAM</t>
  </si>
  <si>
    <t>ACTUALIZACION DEL PADRON DE USUARIOS CON SUBSIDIO DE INAPAM</t>
  </si>
  <si>
    <t>RECEPCION DE DOCUMENTOS Y FIRMA DE SUPERVIVENCIA DE USUARIO CON ESTE APOYO</t>
  </si>
  <si>
    <t>VALIDACIÓN</t>
  </si>
  <si>
    <t>CAMBIO DE MEDIDOR POR FIN DE VIDA UTIL (DIAMETROS MAYORES A 1/2")</t>
  </si>
  <si>
    <t>CORRECTA MEDICION</t>
  </si>
  <si>
    <t>REALIZAR REVISION DE MEDIDORES CON DIAMETRO MAYOR DE 1/2" PARA DETERMINAR SU FUCNIONAMIENTO</t>
  </si>
  <si>
    <t>1 oficial plomero, 1 oficial operativo de efic comercial, herramienta, maquinaria y equipo</t>
  </si>
  <si>
    <t>LIC. FRANCISCA SARAHI MENDOZA ESPINOSA/LIC. RUBEN PROA MORENO</t>
  </si>
  <si>
    <t>IDENTIFICACIÓN Y ACTUALIZACIÓN EN SISTEMA  DE SERIE DE MEDIDOR</t>
  </si>
  <si>
    <t>ATENDER LAS MODIFICACIONES IDENTIFICADAS POR EL AREA COMERCIAL EN RELACION A LA SERIE DE MEDIDOR</t>
  </si>
  <si>
    <t>1 oficial oper. De eficiencia comercial</t>
  </si>
  <si>
    <t xml:space="preserve">GESTIÓN COMERCIAL DE TOMAS EJIDALES </t>
  </si>
  <si>
    <t>ATENDER LAS MODIFICACIONES IDENTIFICADAS POR EL AREA COMERCIAL EN RELACION A LA SERIE DEL MEDIDOR</t>
  </si>
  <si>
    <t>COMUNIDADES</t>
  </si>
  <si>
    <t>ACTIVIDAD FACTURACIÓN</t>
  </si>
  <si>
    <t>FACTURACIÓN</t>
  </si>
  <si>
    <t>DETERMINACION DE ALTOS Y BAJOS CONSUMOS DE PREFACTURACION</t>
  </si>
  <si>
    <t>DETEMINAR LAS CAUDSAS DE LOS ALTOS Y BAJOS CONSUMOS</t>
  </si>
  <si>
    <t>PROGRAMACION DE VISITAS INTRADOMICILIARIAS</t>
  </si>
  <si>
    <t>1 Asistente comercial de facturacion y lecturas, equipo y material de oficina</t>
  </si>
  <si>
    <t>DAVID ALVAREZ RANGEL/LIC. FRANCISCA SARAHI MENDOZA ESPINOSA/LIC. RUBEN PROA MORENO</t>
  </si>
  <si>
    <t>INSPECCIONES</t>
  </si>
  <si>
    <t>CARGA Y DESCARGA DE INFORMACION DE TOMA DE LECTURAS</t>
  </si>
  <si>
    <t>REGISTRO DE CONSUMOS</t>
  </si>
  <si>
    <t>CONTAR CON LA INFORMCIÓN DE LECTURAS DE MEDIDORES PAR REALIZAR LA VALIDACION DE LOS DATOS</t>
  </si>
  <si>
    <t xml:space="preserve">LECTURAS CARGADAS Y DESCARGADAS </t>
  </si>
  <si>
    <t>CIERRE DE PROCESOS DE FACTURACION Y EMISION DE RECIBOS PARA EL COBRO DE LOS SERVICIOS</t>
  </si>
  <si>
    <t>INFORMAR A LOS USUARIOS SOBRE EL PAGO ED LOS SERVICIOS</t>
  </si>
  <si>
    <t>CONTAR CON LOS SUMINISTROS NECESARIOS PARA LA IMPRESIÓN</t>
  </si>
  <si>
    <t>1 Asistente comercial de facturacion y lecturas,6 lecturistas, equipo y material de oficina</t>
  </si>
  <si>
    <t>RECIBOS IMPRESOS</t>
  </si>
  <si>
    <t>ANALISIS DE REPORTES DE ANOMALIAS  GENERADOS POR EL AREA  DE LECTURAS PARA SER TURNADOS AL AREA CORRESPONDIENTE</t>
  </si>
  <si>
    <t>ATENDER LOS REPORTES REALIZADOS POR LOS LECTURISTAS</t>
  </si>
  <si>
    <t>ENTREGAR DE MANERA OPORTUNA LOS REPORTES AL AREA QUE ATENDERA LAS ANOMALIAS</t>
  </si>
  <si>
    <t>ANOMALIAS</t>
  </si>
  <si>
    <t>ENRUTAR CONTRATOS NUEVOS</t>
  </si>
  <si>
    <t>MEDICION EN TIEMPO DE LOS NUEVOS CONTRATOS</t>
  </si>
  <si>
    <t>ENRUTAR LOS NUEVOS CONTRATOS EN EL RECORRIDO CORRESPONDIENTE</t>
  </si>
  <si>
    <t>RECIBOS</t>
  </si>
  <si>
    <t>ACTIVIDAD CARTERA VENCIDA</t>
  </si>
  <si>
    <t>CARTERA VENCIDA</t>
  </si>
  <si>
    <t>EMISION Y REGISTRO DE SUSPENSIONES Y RECONEXIONES (PROGRAMA DE RECUPERACION DE CARTERA)</t>
  </si>
  <si>
    <t xml:space="preserve">MOTIVAR EL COBRO POR LA PRESTACION DE LOS SERVICIOS </t>
  </si>
  <si>
    <t>MEDIANTE CUADRILLA PARA LA EJECUSION DE LA SUSPENSION Y/O RECONEXION  DEL SERVICIO</t>
  </si>
  <si>
    <t>1 Administrativo comercial, 1asistente comercial, 5 ayudantes operativo de cobranza, herramienta y equipo, vehículo</t>
  </si>
  <si>
    <t>JOSE RUBEN CARRANZA RODRIGUEZ/LIC. FRANCISCA SARAHI MENDOZA ESPINOSA/LIC. RUBEN PROA MORENO</t>
  </si>
  <si>
    <t>SUSPENSIONES</t>
  </si>
  <si>
    <t>RECONEXIONES</t>
  </si>
  <si>
    <t>REVISION DE CONVENIOS  Y PAGOS PARCIALES</t>
  </si>
  <si>
    <t xml:space="preserve">EVITAR QUE LOS USUARIOS SE ATRASEN EN EL PAGO DE LOS COVENIOS </t>
  </si>
  <si>
    <t>REVISION DE CONVENIOS Y PAGOS PARCIALES</t>
  </si>
  <si>
    <t>1 Admisnistrativo comercial, equipo y material de oficina</t>
  </si>
  <si>
    <t>CONVENIOS</t>
  </si>
  <si>
    <t xml:space="preserve">NOTIFICACION  DE PREDIOS CON ADEUDO </t>
  </si>
  <si>
    <t>EVITAR EL CRECIMIENTO DEL REZAGO</t>
  </si>
  <si>
    <t>REVISION EN CAMPO DE TOMAS CON STATUS DE SUSPENSION</t>
  </si>
  <si>
    <t>1 Administrativo comercial, 1 asistente comercial, 5 ayudantes operativo de cobranza, herramienta, 1 vehículo, 5 motocicletas</t>
  </si>
  <si>
    <t xml:space="preserve">NOTIFICACIONES </t>
  </si>
  <si>
    <t>REVISION DE TOMAS SUSPENDIDAS PARA DETECTAR RECONEXIONES NO AUTORIZADAS</t>
  </si>
  <si>
    <t>EVITAR RECONEXIONES NO AUTORIZADAS</t>
  </si>
  <si>
    <t xml:space="preserve">TOMAS </t>
  </si>
  <si>
    <t xml:space="preserve">DEPURACION DE TOMAS MAYORES A 60 MESES </t>
  </si>
  <si>
    <t>DETERMINAR LAS CUENTAS INCOBRABLES</t>
  </si>
  <si>
    <t>RECABAR INFORMACION EN CAMPO PARA CONCENTRACION DE EXPEDIENTES</t>
  </si>
  <si>
    <t>1 Gerente comercial, 1 coordinador comercial admvo, 1 asistente comercial, 1 oficial operativo de eficiencia comercial</t>
  </si>
  <si>
    <t>TOMAS</t>
  </si>
  <si>
    <t>CENTRO DE ATENCIÓN INTEGRAL</t>
  </si>
  <si>
    <t>CONTROL Y SUPERVISION DE ATENCION TELEFONICA Y PERSONALIZADA DEL CENTRO DE ATENCION INTEGRAL</t>
  </si>
  <si>
    <t>TIEMPO DE RESPUESTA, ATENCION Y SIN QUEJAS POR EL SERVICIO</t>
  </si>
  <si>
    <t>REPORTES SEMANALES Y MENSUALES</t>
  </si>
  <si>
    <t>SISTEMA COMERCIAL, EQ. COMPUTO, IMPRESORA</t>
  </si>
  <si>
    <t>ING. VICTOR MANUEL LOPEZ LEOS</t>
  </si>
  <si>
    <t>REPORTES</t>
  </si>
  <si>
    <t>DESCENDENTE</t>
  </si>
  <si>
    <t>ATENCION PERSONALIZADA EN CAMPO</t>
  </si>
  <si>
    <t>USUARIO SATISFECHO</t>
  </si>
  <si>
    <t>ENTREVISTA CON USUARIO Y SUPERVISION DE REPORTE EN CUESTION</t>
  </si>
  <si>
    <t>VEHÍCULO</t>
  </si>
  <si>
    <t>VISITAS</t>
  </si>
  <si>
    <t>RENTA DE PIPAS POR CONTINGENCIA</t>
  </si>
  <si>
    <t>MONITOREO DE PILAS DE ABASTECIMIENTO POR CONTINGENCIA</t>
  </si>
  <si>
    <t>REGISTRO DE NIVELES DIARIOS</t>
  </si>
  <si>
    <t>VALES</t>
  </si>
  <si>
    <t>RENTAS</t>
  </si>
  <si>
    <t>LEVANTAR ACTAS POR CONEXIONES CLANDESTINAS DE AGUA Y DRENAJE</t>
  </si>
  <si>
    <t>EVITAR EL ROBO DE AGUA Y AGUA NO CONTABILIZADA</t>
  </si>
  <si>
    <t>LEVANTAMIENTO DE ACTA Y EVIDENCIAS</t>
  </si>
  <si>
    <t xml:space="preserve">SISTEMA COMERCIAL, HERRAMIENTAS, MATERIALES </t>
  </si>
  <si>
    <t>MULTAS</t>
  </si>
  <si>
    <t>DISPENDIOS</t>
  </si>
  <si>
    <t>EVITAR EL DESPERDICIO DEL RECURSO</t>
  </si>
  <si>
    <t>ATENCION A REPORTES DE DISPENDIO</t>
  </si>
  <si>
    <t>EQ. COMPUTO Y TELEFONO</t>
  </si>
  <si>
    <t>SANCIONES APLICADAS</t>
  </si>
  <si>
    <t>PROGRAMAR INSPECCIONES INTRADOLICILIARIAS DERIVADA DE ALTOS CONSUMOS O A PETICIÓN DE USUARIOS.</t>
  </si>
  <si>
    <t>EVITAR FUGAS POR FALLAS EN INSTALACION HIDRAULICA</t>
  </si>
  <si>
    <t>VISITAS INTERNAS Y REVISION DE INSTALACIONES</t>
  </si>
  <si>
    <t>ESCALERA, RADIOS</t>
  </si>
  <si>
    <t>CONTROL DE  CONSUMIDORES COMERCIALES, INDUSTRIALES Y PUBLICOS</t>
  </si>
  <si>
    <t>MEDICION CORRECTA, EVITAR ROBO, COBRANZA OPTIMA</t>
  </si>
  <si>
    <t>VERIFICAR FUNCIONAMIENTO DE EQUIPOS DE MEDICION</t>
  </si>
  <si>
    <t>CAMBIOS</t>
  </si>
  <si>
    <t>REVISION DE CONTRATOS CON ESTATUS DE BAJAS TEMPORALES</t>
  </si>
  <si>
    <t>EVITAR CONEXIONES CLANDESTINAS</t>
  </si>
  <si>
    <t>VISITAS FISICAS  Y QUE NO CUENTEN CON SERVICIO</t>
  </si>
  <si>
    <t>MATERIAL PARA CANCELACION</t>
  </si>
  <si>
    <t>PREDIOS</t>
  </si>
  <si>
    <t>SEGUIMIENTO A SOLICITUDES DE CONTRATACION NO CONCLUIDOS</t>
  </si>
  <si>
    <t>REVISIONES</t>
  </si>
  <si>
    <t>SEGUIMIENTO A ANOMALIAS DETECTADAS POR LECTURISTAS</t>
  </si>
  <si>
    <t>ATENDER OPRTUNAMENTE LAS ANOMALIAS</t>
  </si>
  <si>
    <t>NOTIFICAR SANCIONES, DE MULTAS Y CONSUMOS NO REGISTRADOS</t>
  </si>
  <si>
    <t>MATERIALES PARA CANCELACION</t>
  </si>
  <si>
    <t>APERTURAR Y SUPERVISAR SUSTITUCION DE MEDIDORES POR FIN DE VIDA UTIL / ANTIGÜEDAD</t>
  </si>
  <si>
    <t>MEJORA DE MICROMEDICION</t>
  </si>
  <si>
    <t>CAMBIO DE MEDIDORES EN LOS PREDIOS QUE CUMPLAN SU VIDA UTIL</t>
  </si>
  <si>
    <t>SISTEMA COMERCIAL, EQ. COMPUTO Y MATERIALES</t>
  </si>
  <si>
    <t>CAMBIOS DE MEDIDORES</t>
  </si>
  <si>
    <t>APERTURAR Y SUPERVISAR REUBICACION DE MEDIDORES INTERNOS</t>
  </si>
  <si>
    <t>REUBICACION PARA MEJORA DE MEDICION Y CAMBIO DE MEDIDORES POR FIN DE VIDA UTIL</t>
  </si>
  <si>
    <t>MEDIDORES REUBICADOS</t>
  </si>
  <si>
    <t>APERTURAR Y SUPERVISAR INSTALACIÓN DE TOMAS EN PREDIOS POR CUOTA FIJA</t>
  </si>
  <si>
    <t>TOMAS INSTALADAS</t>
  </si>
  <si>
    <t>CONTROL Y REGISTRO DE LLANADO Y VENTAS DE PIPAS</t>
  </si>
  <si>
    <t>MONITOREO DE PILAS DE ABASTECIMIENTO PARA PREEVER POSIBLES FALLAS</t>
  </si>
  <si>
    <t>CULTURA DEL AGUA</t>
  </si>
  <si>
    <t>PROGRAMA PROMOCIONAL DE CULTURA DEL AGUA</t>
  </si>
  <si>
    <t xml:space="preserve">Mes de la Educación Ambiental </t>
  </si>
  <si>
    <t>I. Promover la educación amboiental a traves de la cultura del agua, para fomentar la conciencia del agua como recurso escaso y un bien común.  II.- Integrar conocimientos científicos, artísticos y sociales sobre el uso racional del agua.</t>
  </si>
  <si>
    <t>Feria Infantil del Agua, Nivel Preescolar. Desarrollo de diversas actividades ambientales, con niños, maestros y padre de familia, en la promocion del cuidado del agua.</t>
  </si>
  <si>
    <t>Equipo Electronico, Impresora, Vehiculo, personal de apoyo, camara y Celular con datos.</t>
  </si>
  <si>
    <t>Coordinación de Dirección General, Gerencia Comercial y  Cultura del Agua</t>
  </si>
  <si>
    <t>Programa, Desarrollo y Logística  de Evento</t>
  </si>
  <si>
    <t>Sostenible</t>
  </si>
  <si>
    <t>Día Mundial del Agua</t>
  </si>
  <si>
    <t>Promover la importancia del agua dulce y la gestión de los recursos hidricos</t>
  </si>
  <si>
    <t>JORNADA DEL CUIDADO DEL AGUA: En el Marco del Día Mundial del Agua, se realizaran actividades de acurdo a las condiciones y propuestas de Dirección General, a través de concursos,  desfile,  deportivas, y otras que se  determinen en su momento.</t>
  </si>
  <si>
    <t xml:space="preserve"> Día Internacional de la Tierra</t>
  </si>
  <si>
    <t>Promover la armonía con la naturaleza y la tierra.</t>
  </si>
  <si>
    <t>Actividades interactivas, aeróbicas, obras de teatro guiñol y  juegos didácticos. Presentacion Musical en Plaza Publica.</t>
  </si>
  <si>
    <t>Vehiculo, personal de apoyo, camara y Celular con datos.</t>
  </si>
  <si>
    <t>Día Mundial del Medio Ambiente</t>
  </si>
  <si>
    <t>Sensibilizar a la opinión pública y a todos sobre temas ambientales cruciales</t>
  </si>
  <si>
    <t xml:space="preserve">JORNADA AMBIENTAL
• Estand / módulos de exposiciones con dependencias. 
• Participación instituciones federales, estatales y del municipio, relacionadas con actividades ambientales y cambio climático. 
• Expuestas en ambientes públicos, ante instituciones educativas y público en general.
• Actividades culturales, baile, danza de la ciudad.
• Plantaciones de árboles, campañas de reciclaje y limpieza de un entorno natural.
</t>
  </si>
  <si>
    <t>Equipo de apoyo, moviliario, sonido  personal de apoyo, camara y Celular con datos.</t>
  </si>
  <si>
    <t>%</t>
  </si>
  <si>
    <t>Pinta de  Murales</t>
  </si>
  <si>
    <t>Promover acciones para fortalecer la Cultura del Agua en el Municipio de Matehuala, S.L.P.</t>
  </si>
  <si>
    <t>Pinta de Bardas en lugares estratégicos de la Ciudad. (estadios y escuelas)</t>
  </si>
  <si>
    <t xml:space="preserve"> Diseño y pintor</t>
  </si>
  <si>
    <t>Lugares estratégicos de pintas de murales</t>
  </si>
  <si>
    <t>Día Interamericano del Agua</t>
  </si>
  <si>
    <t>Impulsar el desarrollo de la Cultura del Agua</t>
  </si>
  <si>
    <t>Foros Juveniles del Agua. Foros ciudadanos con representantes de las cámaras y usuarios de SAPSAM.  Cámara Nacional de Comercio Canaco y Coparmex.</t>
  </si>
  <si>
    <t>Equipo electronico, camara de video reconocimientos y alimentos</t>
  </si>
  <si>
    <t>Mes de la Cultura del Agua</t>
  </si>
  <si>
    <t>Jornada de Cultura del agua, presentación de proyectos y exposiciones sustentables, con alumnos y maestros, a través de sus propios conocimientos, con nivel secundaria.</t>
  </si>
  <si>
    <t>Vehiculo, proyector, LapTop, Lonas, camara, celeular, personal de apoyo</t>
  </si>
  <si>
    <t>PROGRAMA INSTITUCIONAL DE CULTURA DEL AGUA</t>
  </si>
  <si>
    <t>Campañas del uso Eficiente y Racional del Agua en todos los sectores  de la Ciudad. Estiaje y de Verano.</t>
  </si>
  <si>
    <t>Contribuir a la preservación del recurso agua de la cuenca, y disminuir la sobreexplotación de las agua subterráneas.</t>
  </si>
  <si>
    <t>Fomentar la Cultura del Agua a través de la difusión y aplicación de programas de educación, sensibilización y capacitación en todos los sectores de la población, que contribuyan a la generación de acciones para el uso racional del agua, los recursos naturales y la prevención de la contaminación</t>
  </si>
  <si>
    <t>Número de alcance redes sociales / lonas, banner, pantallas oficinas, recibo del agua. Etiquetas, spot y videos.</t>
  </si>
  <si>
    <t xml:space="preserve">Campaña de Difusión y divulgación </t>
  </si>
  <si>
    <t>sostenibles</t>
  </si>
  <si>
    <t>Campaña Invernal "Cubre Tu Medidor Y Tuberías"</t>
  </si>
  <si>
    <t xml:space="preserve">Lograr la participación de los usuarios del sistema comercial del Organismo Operador,  cubrir y protege  tuberías, en época de frio, tuberías expuestas a la intemperie, evitar gastos imprevistos  y desperdicio del agua.
</t>
  </si>
  <si>
    <t>CAMPAÑA DE PUBLICIDAD - DIFUSION :  Diferentes sectores de usuarios del agua. Campañas en medios digitales.</t>
  </si>
  <si>
    <t>Gerencia Comercial y  Cultura del Agua.</t>
  </si>
  <si>
    <t>Alianza Con Sectores</t>
  </si>
  <si>
    <t>Alentar e incentivar los procesos de vinculación interinstitucional y con instituciones educativas y de la sociedad civil, interesados en la conservación del agua  y el medio ambiental.</t>
  </si>
  <si>
    <t>1.1 Convenio de Colaboración con el sector Educativos SEEP. URSE'A "Uso Eficiente del Agua en Escuelas, reducción de consumo". 1.2 Convenio de Colaboración con el sector Industrial - "Distintivo del Agua"</t>
  </si>
  <si>
    <t>Documento/ Convenio de colaboración y distintivo</t>
  </si>
  <si>
    <t>Gerencia Comercial y  Cultura del Agua</t>
  </si>
  <si>
    <t>PROGRAMA EDUCATIVO DE CULTURA DEL AGUA</t>
  </si>
  <si>
    <t xml:space="preserve">Platicas Nivel Preescolar: </t>
  </si>
  <si>
    <t>Procurar un entorno educativo que difunda los beneficios de la importancia del agua y su cuidado, así como el respeto al medio ambiente.</t>
  </si>
  <si>
    <t xml:space="preserve">Los Colores Del Agua- Material didáctico. </t>
  </si>
  <si>
    <t>Cultura del Agua</t>
  </si>
  <si>
    <t>Número de platicas y visitas a escuelas</t>
  </si>
  <si>
    <t xml:space="preserve">Platicas Nivel Primaria: </t>
  </si>
  <si>
    <t>Presentación del Ahorro y cuida los recursos, naturales. Exploración de la Naturaleza y Medio Ambiente.</t>
  </si>
  <si>
    <t>Concurso de Carteles y Dibujos del agua</t>
  </si>
  <si>
    <t xml:space="preserve">Platicas Nivel Secundaria: </t>
  </si>
  <si>
    <t xml:space="preserve">Programa Educativo de Cultura del Agua, para un ambiente sustentable a través de los ODS. </t>
  </si>
  <si>
    <t>Conferencias y Actividades Didácticas</t>
  </si>
  <si>
    <t xml:space="preserve"> Platicas Nivel Bachillerato: </t>
  </si>
  <si>
    <t>A través del sustento de los principios de la cultura del agua, Procurar un entorno educativo que difunda los beneficios del uso eficiente y cuidado del agua, así como el respeto al medio ambiente, atreves de los ODS.</t>
  </si>
  <si>
    <t>Talleres Educativos, Agua y Educación</t>
  </si>
  <si>
    <t xml:space="preserve">Platicas Nivel Superior: </t>
  </si>
  <si>
    <t xml:space="preserve">Concientizar al recurso vital a la población que el elemento agua es un l y escaso, a través de los ODS No. 6, que debe aprovecharse con racionalidad y eficiencia.  </t>
  </si>
  <si>
    <t>1.1 Generar conocimiento para la conservación, protección y uso sustentable de los recursos hídricos y naturales de la zona en coordinación con las universidades. 1.2 Proyectos sustentables del uso racional del Agua uso comercial y domestico.</t>
  </si>
  <si>
    <t>Platicas Personal del Organismo Operador</t>
  </si>
  <si>
    <t>Crear un entrno ducativo que difunda el uso eficiente del agua  y respeto al medio ambiente.</t>
  </si>
  <si>
    <t xml:space="preserve">Crear  mecanismos que contribuyan a un mejor manejo y gestión de integral del recurso hídrico en las región, como principales cuidadores del Agua.
</t>
  </si>
  <si>
    <t>Equipo de electronico materiales de papaleria, pantalla, sonido y personal de apoyo</t>
  </si>
  <si>
    <t>Cultura del Agua / Recursos Humanos /</t>
  </si>
  <si>
    <t>Numero de platicas y visitas a escuelas</t>
  </si>
  <si>
    <t>Campamentos de Verano</t>
  </si>
  <si>
    <t>Fomentar y fortalecer la acciones de cultura del agua en todos los niveles de la sociedad, mediante la capacitación y el uso de nuevas técnicas y prácticas que fomenten en sus hogares el cuidado del agua.</t>
  </si>
  <si>
    <t>A través de actividades interactivas y lúdicas, entre los niños y jóvenes. Participan  Niños, jóvenes, Instructores de diferentes centros. Y Fomento Educativo del Municipio.</t>
  </si>
  <si>
    <t>Vehiculo, Equipo de  desonido, camara, materiles de trabajo y lona, celular</t>
  </si>
  <si>
    <t>Cultura del Agua, Fomento Educativo e instituciones particulares</t>
  </si>
  <si>
    <t>Número de campamentos atendidos.</t>
  </si>
  <si>
    <t>sostenible</t>
  </si>
  <si>
    <t>Percepción Social de Los Servicios de Agua Potable y Cultura del Agua.</t>
  </si>
  <si>
    <t>El propósito es proporcionar información valiosa que pueda contribuir a mejorar tanto el servicio de agua potable, cultura del agua y la comunicación del Organismo con sus usuarios.</t>
  </si>
  <si>
    <t xml:space="preserve">Aplicación de encuestas a los usuarios de acurdo a una muestra representativa de los usuarios. </t>
  </si>
  <si>
    <t>Equipo de computo.</t>
  </si>
  <si>
    <t>Resultado de encuesta</t>
  </si>
  <si>
    <t xml:space="preserve">Programa De Relaciones Públicas, jornada informativa para usuarios
</t>
  </si>
  <si>
    <t>Promover el uso eficiente del agua en el sector productivo, comercial y protección civil.</t>
  </si>
  <si>
    <t>1.1 Propiciar el uso eficiente del agua en las actividades  industriales del Sector Productivo, Comercial, y Protección civil. 1.2 Pláticas de concientización sobre la contaminación del agua.</t>
  </si>
  <si>
    <t>Equipo de computo, materiales de difusion</t>
  </si>
  <si>
    <t>Dirección General, Gerencia Comercial y  Cultura del Agua</t>
  </si>
  <si>
    <t>Monitoreo de consumo</t>
  </si>
  <si>
    <t>DESARROLLO</t>
  </si>
  <si>
    <t>Levantamientos censales Geoestadístico en función de proyectos operativos-comerciales en la factibilidad de brindar los servicios de agua.</t>
  </si>
  <si>
    <t>Verificar en campo el cumplimiento de las especificaciones técnicas en cada nueva toma.  Coordinar con equipos operativos y C21:C32 para agilizar la instalación.</t>
  </si>
  <si>
    <t>Generar censos en los centros poblacionales de los cuales se requiera obtener información que sirva para calcular la disponibilidad de agua y la manera de trabajar con la infraestructura existente o proyectada</t>
  </si>
  <si>
    <t>Equipo celular (Registro de censo) y vehiculo</t>
  </si>
  <si>
    <t>Ing. Carlos Eduardo Hernández González</t>
  </si>
  <si>
    <t>censo</t>
  </si>
  <si>
    <t>Digitalizar la información actualizada del mapa de la ciudad con sus caracteristicas geograficas del padron de usuarios.</t>
  </si>
  <si>
    <t>Mantener los vectores del padrón de usuarios ubicado geográficamente</t>
  </si>
  <si>
    <t>Agregar al sistema de información geográfico los usuarios registrados en el padrón con el fin de conocer su ubicación geográfica de los ya existentes y los nuevos que se van incorporando, bimestralmente</t>
  </si>
  <si>
    <t>Workstation Portatil (Computadora de trabajo)</t>
  </si>
  <si>
    <t>actualizaciones</t>
  </si>
  <si>
    <t>Digitalizar y delimitar la información actualizada del mapa de la ciudad conforme a sus características geográficas de los límites de factibilidad atendiendo a las disposiciones del Comité de Factibilidad de SAPSAM.</t>
  </si>
  <si>
    <t>Conocer los alcances de la infraestructura hidráulica y sanitaria para su factibilidad</t>
  </si>
  <si>
    <t>Acudir a las reuniones de factibilidad y registrar las ampliaciones de infraestructura hidráulica y sanitaria</t>
  </si>
  <si>
    <t>Workstation (Computadora de trabajo)</t>
  </si>
  <si>
    <t>reunion</t>
  </si>
  <si>
    <t>Verificar la integridad de la información que se genera al Sistema de Información Geográfico.</t>
  </si>
  <si>
    <t>Monitorear que lo ingresado o actualizado sea correcto</t>
  </si>
  <si>
    <t>Visitas a campo o mediante la fotogrametria con el dron que permite obtener informacion a traves de la imagen aerea</t>
  </si>
  <si>
    <t>Workstation (Computadora de trabajo) y vehiuclo</t>
  </si>
  <si>
    <t>Actualización y mantenimiento de las capas del padron de usuarios, catastro hidraulico y sanitario mediante procesos en sistema de información geografica</t>
  </si>
  <si>
    <t xml:space="preserve">Mantener un adecuado registro o inventario de la infraestructura hidráulica, sanitaria y de usuarios y el sistema geográfico WEB en la mejor forma para uso de las distintas áreas </t>
  </si>
  <si>
    <t>Se deben de tener las capas o los archivos mas cercanas a la realidad, mediante el trabajo en equipo con las distintas áreas de la infraestructura del organismo en su ultima actualización para compilar mediante procesos de graficado y poder visualizarse en la WEB</t>
  </si>
  <si>
    <t>Supervisión en inspecciones en tomas de usuarios en comunidades</t>
  </si>
  <si>
    <t>Mantener un control en las comunidades en sus derechos y obligaciones</t>
  </si>
  <si>
    <t>Llevar un control en la parte de las comunidades para un servicio optimo en tareas relacionadas a sus tomas de agua</t>
  </si>
  <si>
    <t>Equipo celular (Registro de incidencias) y vehiculo</t>
  </si>
  <si>
    <t>visitas</t>
  </si>
  <si>
    <t>Suspenciones en tomas de usuarios en comunidades</t>
  </si>
  <si>
    <t>Ejecutar suspensiones del servicio a usuarios que lo requieran conforme a la normativa.</t>
  </si>
  <si>
    <t>Verificar en campo el estatus del usuario previo a la suspensión.
Coordinar con el área comercial para validar listas de suspensión.
Registrar cada suspensión para control y seguimiento.</t>
  </si>
  <si>
    <t>HERRAMIENTA (PERICA, PINZAS MECANICAS Y MATERIALES DIVERSOS) Y VEHICULO MOTOCICLETA</t>
  </si>
  <si>
    <t>Jesus Guadalupe Cazares Torres, Luis Angel Paz Carranza y Jesus Ivan Rodriguez Garcia</t>
  </si>
  <si>
    <t>Reconexion de servicio en tomas de usuarios en comunidades</t>
  </si>
  <si>
    <t>Restablecer el servicio de agua a usuarios que regularicen su situación y cumplan los requisitos.</t>
  </si>
  <si>
    <t>Confirmar la autorización administrativa antes de reconectar.
Realizar la reconexión en campo conforme a los procedimientos técnicos.
Registrar reconexiones para mantener control actualizado.</t>
  </si>
  <si>
    <t xml:space="preserve">reconexion  </t>
  </si>
  <si>
    <t>Entrega de recibos a usuarios en comunidades</t>
  </si>
  <si>
    <t>Distribuir oportunamente los recibos de consumo a los usuarios para asegurar la correcta notificación.</t>
  </si>
  <si>
    <t>Validar que todos los usuarios reciban su documento.
Reportar incidencias o domicilios no localizados.</t>
  </si>
  <si>
    <t>VEHICULO MOTOCICLETA</t>
  </si>
  <si>
    <t>entrega</t>
  </si>
  <si>
    <t>Toma de lecturas a usuarios en comunidades</t>
  </si>
  <si>
    <t>Obtener lecturas precisas de medidores para generar facturación confiable.</t>
  </si>
  <si>
    <t>Recorrer rutas establecidas para lectura mensual.
Verificar funcionamiento del medidor y detectar anomalías.
Registrar lecturas en el sistema para su procesamiento.</t>
  </si>
  <si>
    <t>CELULAR Y VEHICULO MOTOCICLETA</t>
  </si>
  <si>
    <t xml:space="preserve">lecturas   </t>
  </si>
  <si>
    <t xml:space="preserve">Presupuestar materiales para cambio de medidores de agua (termino de vida util y/o faltantes) en comunidades. </t>
  </si>
  <si>
    <t>Determinar y prever los materiales necesarios para renovar medidores con desgaste o faltantes en comunidades.</t>
  </si>
  <si>
    <t>Realizar diagnóstico de medidores con fallas o vencidos.
Elaborar listado de materiales requeridos por comunidad.
Integrar el presupuesto para su autorización y adquisición.</t>
  </si>
  <si>
    <t>presupuestos</t>
  </si>
  <si>
    <t>Instalacion de medidores de agua (termino de vida util y/o faltantes) en comunidades.</t>
  </si>
  <si>
    <t>Instalar medidores nuevos o de reposición para asegurar mediciones correctas del consumo.</t>
  </si>
  <si>
    <t>Programar instalaciones según prioridades detectadas.
Ejecutar el montaje conforme a normas técnicas.
Verificar funcionamiento y registrar la actualización del medidor.</t>
  </si>
  <si>
    <t>HERRAMIENTA (TERMOFUSOR, TANQUE DE GAS CON SOPLETE, LLAVE J, PERICAS, LLAV STILSON, GENERADOR Y MATERIALES DIVERSOS)  Y VEHICULO</t>
  </si>
  <si>
    <t>instalación</t>
  </si>
  <si>
    <t>Presupuestar materiales para tomas nuevas en comunidades donde el organismo brinda el servicio y las competentes al acuducto La Maroma</t>
  </si>
  <si>
    <t>Brindar a los usuarios la disponibilidad de agua en sus hogares</t>
  </si>
  <si>
    <t>Eficientizar los trabajos para las tomas nuevas requerridas en las comunidades para una adecuada distribucion y visitas periódicas donde a solicitud de usuarios se requiera la intervención del área comercial con el fin de brindar un buen servicio</t>
  </si>
  <si>
    <t>Supervision para la instalacion tomas nuevas en comunidades donde el organismo brinda el servicio y las competentes al acuducto La Maroma</t>
  </si>
  <si>
    <t>Supervisar la instalación de tomas nuevas en comunidades atendidas por el organismo y aquellas conectadas al acueducto La Maroma para asegurar su correcta ejecución y funcionamiento.</t>
  </si>
  <si>
    <t>Verificar en campo el cumplimiento de las especificaciones técnicas en cada nueva toma.
Coordinar con equipos operativos y comunitarios para agilizar la instalación.
Registrar y dar seguimiento a avances y desviaciones detectadas durante la supervisión</t>
  </si>
  <si>
    <t>Supervicion en pozos de agua en el monitoreo de la infraestructura para el despacho de agua en comunidades</t>
  </si>
  <si>
    <t>Supervisar el funcionamiento de pozos y su infraestructura para garantizar un despacho continuo y seguro de agua.</t>
  </si>
  <si>
    <t>Detectar fallas o riesgos y reportarlos para atención inmediata.
Llevar registro de condiciones y mantenimiento requerido.</t>
  </si>
  <si>
    <t>Pablo Reta Cisneros, Luis Angel Paz Carranza y Jesus Ivan Rodriguez Garcia</t>
  </si>
  <si>
    <t xml:space="preserve">inspeccion  </t>
  </si>
  <si>
    <t>Mantenimientos en red de distribucion de agua en tomas de las comunidades</t>
  </si>
  <si>
    <t>Asegurar el buen estado de la red de distribución mediante mantenimientos oportunos en las tomas comunitarias.</t>
  </si>
  <si>
    <t>Programar mantenimientos preventivos y correctivos.
Revisar fugas y deterioros en la red para su reparación.</t>
  </si>
  <si>
    <t>HERRAMIENTA (TANQUE DE GAS, LLAVES ESPAÑOLAS, GENERADOR, DESARMADOR, PERICA Y MATERIALES DIVERSOS)  Y VEHICULO MOTOCICLETA</t>
  </si>
  <si>
    <t>reparaciones</t>
  </si>
  <si>
    <t>Distribucion eficiente de agua mediante apertura o limitacion de valvulas</t>
  </si>
  <si>
    <t>Optimizar la distribución del agua regulando el flujo mediante la apertura o limitación de válvulas según la demanda.</t>
  </si>
  <si>
    <t>Monitorear niveles y presión para determinar ajustes en válvulas.
Coordinar maniobras para equilibrar el suministro entre comunidades.
Registrar movimientos de válvulas para seguimiento y control.</t>
  </si>
  <si>
    <t>HERRAMIENTA (LLAVE STILSON) Y VEHICULO MOTOCICLETA</t>
  </si>
  <si>
    <t>Jesus Guadalupe Cazares Torres y Pablo Reta Cisneros</t>
  </si>
  <si>
    <t xml:space="preserve">regulacion </t>
  </si>
  <si>
    <t>Trabajos de nivelacion de Tanques de almacenamiento en comunidades</t>
  </si>
  <si>
    <t>Garantizar la adecuada capacidad y funcionamiento de los tanques mediante su nivelación y ajuste estructural.</t>
  </si>
  <si>
    <t>Se realiza llenado de tanques de almacenamiento semanalmente 3 veces en Caleros, 3 San Antonio de Zaragoza y 2 en Tanque Colorado</t>
  </si>
  <si>
    <t>Jesus Ivan Rodriguez Garcia, Jesus Guadalupe Cazares Torres y Pablo Reta Cisneros</t>
  </si>
  <si>
    <t>Levantamientos topográficos y fotogramétricos mediante equipos terrestres y aéreos.</t>
  </si>
  <si>
    <t>Conocer el entorno mediante levantamientos topograficos y fotogrametricos</t>
  </si>
  <si>
    <t>Generar o hacer proyectos de levantamientos que sirvan para los trabajos en las distintas areas con los Equipos topograficos</t>
  </si>
  <si>
    <t>GPS Topograficos, Dron RTK, Workstation y vehiculo</t>
  </si>
  <si>
    <t>levantamiento</t>
  </si>
  <si>
    <t>Programa de vinculación social para dotación de métodos de almacenaje eficiente de agua en apoyo a usuarios.</t>
  </si>
  <si>
    <t>Gestionar metodos de almacenaje que sirvan para una reserva hidrica adecuada por parte de los usuarios</t>
  </si>
  <si>
    <t>Mensualmente generar un pedido a la demanda que se requiera por parte de los usuarios</t>
  </si>
  <si>
    <t>gestiones</t>
  </si>
  <si>
    <t>Apoyo en la certificación del organismo ante instituciones externas en una mejora continua dentro y fuera del mismo, contemplando la calidad, control y toda aquella acción en generar un cambio positivo.</t>
  </si>
  <si>
    <t>Obetener la certificacion como Empresa Socialmente Responsable</t>
  </si>
  <si>
    <t>Apoyar a las distintas areas a generar los documentos requeridos para obtener el distintivo, empezando en los primeros meses a recopilar la informacion y al final del año preparar lo conseciente al siguiente</t>
  </si>
  <si>
    <t>Entregar informe junto con las actividades realizadas en el Programa Operativo anual conforme el mes correspondiente.</t>
  </si>
  <si>
    <t>Dar a conocer a compañeros yu superiores el trabajo que se realiza al mes</t>
  </si>
  <si>
    <t>Generar archivos cronologicos de los trabajas que se realizaron a lo largo de cada mes con evidencia y descripcion</t>
  </si>
  <si>
    <t>informe</t>
  </si>
  <si>
    <t>SERVICIOS DE AGUA POTABLE, ALCANTARILLADO Y SANEAMIENTO DE MATEHUALA, S.L.P., SAPSAM</t>
  </si>
  <si>
    <t xml:space="preserve">PROGRAMA OPERATIVO ANUAL 2026 </t>
  </si>
  <si>
    <t>GERENCIA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</si>
</sst>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b/>
      <sz val="14"/>
      <color theme="1"/>
      <name val="Arial Narrow"/>
      <family val="2"/>
    </font>
    <font>
      <sz val="14"/>
      <color theme="1"/>
      <name val="Arial Narrow"/>
      <family val="2"/>
    </font>
    <font>
      <b/>
      <sz val="10"/>
      <color theme="1"/>
      <name val="Arial Narrow"/>
      <family val="2"/>
    </font>
    <font>
      <sz val="8"/>
      <color theme="1"/>
      <name val="Arial Narrow"/>
      <family val="2"/>
    </font>
    <font>
      <sz val="10"/>
      <color theme="1"/>
      <name val="Arial Narrow"/>
      <family val="2"/>
    </font>
    <font>
      <sz val="10"/>
      <color theme="0"/>
      <name val="Arial Narrow"/>
      <family val="2"/>
    </font>
    <font>
      <b/>
      <sz val="12"/>
      <color theme="0"/>
      <name val="Arial Narrow"/>
      <family val="2"/>
    </font>
    <font>
      <b/>
      <sz val="8"/>
      <color theme="1"/>
      <name val="Arial Narrow"/>
      <family val="2"/>
    </font>
    <font>
      <sz val="9"/>
      <color theme="1"/>
      <name val="Arial Narrow"/>
      <family val="2"/>
    </font>
    <font>
      <b/>
      <sz val="11"/>
      <color theme="1"/>
      <name val="Arial Narrow"/>
      <family val="2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color theme="1"/>
      <name val="Arial Narrow"/>
      <family val="2"/>
    </font>
    <font>
      <sz val="12"/>
      <color theme="1"/>
      <name val="Arial Narrow"/>
      <family val="2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90"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/>
    </xf>
    <xf numFmtId="0" fontId="6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left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top" wrapText="1"/>
    </xf>
    <xf numFmtId="3" fontId="8" fillId="0" borderId="11" xfId="0" applyNumberFormat="1" applyFont="1" applyBorder="1" applyAlignment="1">
      <alignment horizontal="center" vertical="center" wrapText="1"/>
    </xf>
    <xf numFmtId="9" fontId="8" fillId="0" borderId="11" xfId="3" applyFont="1" applyBorder="1" applyAlignment="1">
      <alignment horizontal="center" vertical="center" wrapText="1"/>
    </xf>
    <xf numFmtId="44" fontId="8" fillId="0" borderId="11" xfId="0" applyNumberFormat="1" applyFont="1" applyBorder="1" applyAlignment="1">
      <alignment horizontal="center" vertical="center" wrapText="1"/>
    </xf>
    <xf numFmtId="43" fontId="8" fillId="3" borderId="12" xfId="0" applyNumberFormat="1" applyFont="1" applyFill="1" applyBorder="1" applyAlignment="1">
      <alignment horizontal="center" vertical="center" wrapText="1"/>
    </xf>
    <xf numFmtId="2" fontId="8" fillId="3" borderId="12" xfId="3" applyNumberFormat="1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top" wrapText="1"/>
    </xf>
    <xf numFmtId="3" fontId="8" fillId="0" borderId="12" xfId="0" applyNumberFormat="1" applyFont="1" applyBorder="1" applyAlignment="1">
      <alignment horizontal="center" vertical="center" wrapText="1"/>
    </xf>
    <xf numFmtId="3" fontId="8" fillId="0" borderId="7" xfId="0" applyNumberFormat="1" applyFont="1" applyBorder="1" applyAlignment="1">
      <alignment horizontal="center" vertical="center" wrapText="1"/>
    </xf>
    <xf numFmtId="9" fontId="8" fillId="0" borderId="7" xfId="3" applyFont="1" applyBorder="1" applyAlignment="1">
      <alignment horizontal="center" vertical="center" wrapText="1"/>
    </xf>
    <xf numFmtId="44" fontId="8" fillId="0" borderId="7" xfId="0" applyNumberFormat="1" applyFont="1" applyBorder="1" applyAlignment="1">
      <alignment horizontal="center" vertical="center" wrapText="1"/>
    </xf>
    <xf numFmtId="43" fontId="8" fillId="3" borderId="13" xfId="0" applyNumberFormat="1" applyFont="1" applyFill="1" applyBorder="1" applyAlignment="1">
      <alignment horizontal="center" vertical="center" wrapText="1"/>
    </xf>
    <xf numFmtId="2" fontId="8" fillId="3" borderId="7" xfId="3" applyNumberFormat="1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/>
    </xf>
    <xf numFmtId="0" fontId="8" fillId="5" borderId="13" xfId="0" applyFont="1" applyFill="1" applyBorder="1"/>
    <xf numFmtId="2" fontId="8" fillId="3" borderId="13" xfId="3" applyNumberFormat="1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/>
    </xf>
    <xf numFmtId="0" fontId="8" fillId="4" borderId="13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left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top" wrapText="1"/>
    </xf>
    <xf numFmtId="44" fontId="8" fillId="0" borderId="12" xfId="0" applyNumberFormat="1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4" borderId="13" xfId="0" applyFont="1" applyFill="1" applyBorder="1"/>
    <xf numFmtId="9" fontId="8" fillId="0" borderId="12" xfId="3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/>
    </xf>
    <xf numFmtId="0" fontId="6" fillId="0" borderId="13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top" wrapText="1"/>
    </xf>
    <xf numFmtId="0" fontId="8" fillId="0" borderId="13" xfId="0" applyFont="1" applyBorder="1" applyAlignment="1">
      <alignment horizontal="left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left" vertical="center" wrapText="1"/>
    </xf>
    <xf numFmtId="44" fontId="8" fillId="0" borderId="13" xfId="0" applyNumberFormat="1" applyFont="1" applyBorder="1" applyAlignment="1">
      <alignment horizontal="center" vertical="center" wrapText="1"/>
    </xf>
    <xf numFmtId="44" fontId="8" fillId="3" borderId="13" xfId="0" applyNumberFormat="1" applyFont="1" applyFill="1" applyBorder="1" applyAlignment="1">
      <alignment horizontal="center" vertical="center" wrapText="1"/>
    </xf>
    <xf numFmtId="2" fontId="8" fillId="3" borderId="13" xfId="0" applyNumberFormat="1" applyFont="1" applyFill="1" applyBorder="1" applyAlignment="1">
      <alignment horizontal="center" vertical="center" wrapText="1"/>
    </xf>
    <xf numFmtId="44" fontId="8" fillId="6" borderId="13" xfId="0" applyNumberFormat="1" applyFont="1" applyFill="1" applyBorder="1" applyAlignment="1">
      <alignment horizontal="center"/>
    </xf>
    <xf numFmtId="44" fontId="8" fillId="6" borderId="13" xfId="0" applyNumberFormat="1" applyFont="1" applyFill="1" applyBorder="1"/>
    <xf numFmtId="0" fontId="6" fillId="0" borderId="11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center" vertical="center" wrapText="1"/>
    </xf>
    <xf numFmtId="9" fontId="8" fillId="0" borderId="0" xfId="3" applyFont="1" applyBorder="1" applyAlignment="1">
      <alignment horizontal="center" vertical="center" wrapText="1"/>
    </xf>
    <xf numFmtId="44" fontId="8" fillId="0" borderId="0" xfId="0" applyNumberFormat="1" applyFont="1" applyAlignment="1">
      <alignment horizontal="center" vertical="center" wrapText="1"/>
    </xf>
    <xf numFmtId="43" fontId="8" fillId="3" borderId="0" xfId="0" applyNumberFormat="1" applyFont="1" applyFill="1" applyAlignment="1">
      <alignment horizontal="center" vertical="center" wrapText="1"/>
    </xf>
    <xf numFmtId="2" fontId="8" fillId="3" borderId="0" xfId="3" applyNumberFormat="1" applyFont="1" applyFill="1" applyBorder="1" applyAlignment="1">
      <alignment horizontal="center" vertical="center" wrapText="1"/>
    </xf>
    <xf numFmtId="44" fontId="8" fillId="6" borderId="0" xfId="0" applyNumberFormat="1" applyFont="1" applyFill="1" applyAlignment="1">
      <alignment horizontal="center"/>
    </xf>
    <xf numFmtId="44" fontId="8" fillId="6" borderId="0" xfId="0" applyNumberFormat="1" applyFont="1" applyFill="1"/>
    <xf numFmtId="0" fontId="9" fillId="7" borderId="0" xfId="0" applyFont="1" applyFill="1"/>
    <xf numFmtId="2" fontId="10" fillId="7" borderId="0" xfId="0" applyNumberFormat="1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7" fillId="2" borderId="15" xfId="0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/>
    </xf>
    <xf numFmtId="0" fontId="7" fillId="2" borderId="16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right" vertical="center" wrapText="1"/>
    </xf>
    <xf numFmtId="0" fontId="8" fillId="0" borderId="13" xfId="0" applyFont="1" applyBorder="1" applyAlignment="1">
      <alignment horizontal="left" vertical="center" wrapText="1"/>
    </xf>
    <xf numFmtId="0" fontId="8" fillId="0" borderId="13" xfId="0" applyFont="1" applyBorder="1" applyAlignment="1">
      <alignment horizontal="left" vertical="top" wrapText="1"/>
    </xf>
    <xf numFmtId="3" fontId="8" fillId="0" borderId="13" xfId="0" applyNumberFormat="1" applyFont="1" applyBorder="1" applyAlignment="1">
      <alignment horizontal="center" vertical="center" wrapText="1"/>
    </xf>
    <xf numFmtId="9" fontId="8" fillId="0" borderId="13" xfId="3" applyFont="1" applyBorder="1" applyAlignment="1">
      <alignment horizontal="center" vertical="center" wrapText="1"/>
    </xf>
    <xf numFmtId="44" fontId="8" fillId="0" borderId="13" xfId="0" applyNumberFormat="1" applyFont="1" applyBorder="1" applyAlignment="1">
      <alignment horizontal="center" vertical="center" wrapText="1"/>
    </xf>
    <xf numFmtId="0" fontId="8" fillId="3" borderId="17" xfId="0" applyFont="1" applyFill="1" applyBorder="1" applyAlignment="1">
      <alignment horizontal="center" vertical="center" wrapText="1"/>
    </xf>
    <xf numFmtId="0" fontId="8" fillId="4" borderId="17" xfId="0" applyFont="1" applyFill="1" applyBorder="1" applyAlignment="1">
      <alignment horizontal="center" vertical="center"/>
    </xf>
    <xf numFmtId="0" fontId="8" fillId="0" borderId="11" xfId="0" applyFont="1" applyBorder="1" applyAlignment="1">
      <alignment horizontal="right" vertical="center" wrapText="1"/>
    </xf>
    <xf numFmtId="0" fontId="8" fillId="0" borderId="11" xfId="0" applyFont="1" applyBorder="1" applyAlignment="1">
      <alignment vertical="center" wrapText="1"/>
    </xf>
    <xf numFmtId="0" fontId="8" fillId="0" borderId="11" xfId="0" applyFont="1" applyBorder="1" applyAlignment="1">
      <alignment horizontal="left" vertical="top" wrapText="1"/>
    </xf>
    <xf numFmtId="0" fontId="8" fillId="3" borderId="13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/>
    </xf>
    <xf numFmtId="0" fontId="8" fillId="0" borderId="12" xfId="0" applyFont="1" applyBorder="1" applyAlignment="1">
      <alignment horizontal="right" vertical="center" wrapText="1"/>
    </xf>
    <xf numFmtId="0" fontId="8" fillId="0" borderId="12" xfId="0" applyFont="1" applyBorder="1" applyAlignment="1">
      <alignment vertical="center" wrapText="1"/>
    </xf>
    <xf numFmtId="0" fontId="8" fillId="0" borderId="12" xfId="0" applyFont="1" applyBorder="1" applyAlignment="1">
      <alignment horizontal="left" vertical="top" wrapText="1"/>
    </xf>
    <xf numFmtId="0" fontId="8" fillId="0" borderId="7" xfId="0" applyFont="1" applyBorder="1" applyAlignment="1">
      <alignment horizontal="left" vertical="top" wrapText="1"/>
    </xf>
    <xf numFmtId="0" fontId="8" fillId="0" borderId="13" xfId="0" applyFont="1" applyBorder="1" applyAlignment="1">
      <alignment vertical="center" wrapText="1"/>
    </xf>
    <xf numFmtId="0" fontId="8" fillId="8" borderId="13" xfId="0" applyFont="1" applyFill="1" applyBorder="1" applyAlignment="1">
      <alignment horizontal="center" vertical="center"/>
    </xf>
    <xf numFmtId="0" fontId="8" fillId="8" borderId="18" xfId="0" applyFont="1" applyFill="1" applyBorder="1" applyAlignment="1">
      <alignment horizontal="center" vertical="center"/>
    </xf>
    <xf numFmtId="3" fontId="8" fillId="0" borderId="13" xfId="0" applyNumberFormat="1" applyFont="1" applyBorder="1" applyAlignment="1">
      <alignment horizontal="center" vertical="center"/>
    </xf>
    <xf numFmtId="44" fontId="8" fillId="0" borderId="13" xfId="0" applyNumberFormat="1" applyFont="1" applyBorder="1" applyAlignment="1">
      <alignment horizontal="center" vertical="center"/>
    </xf>
    <xf numFmtId="0" fontId="8" fillId="8" borderId="12" xfId="0" applyFont="1" applyFill="1" applyBorder="1" applyAlignment="1">
      <alignment horizontal="center" vertical="center"/>
    </xf>
    <xf numFmtId="0" fontId="8" fillId="8" borderId="17" xfId="0" applyFont="1" applyFill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2" fontId="8" fillId="0" borderId="13" xfId="0" applyNumberFormat="1" applyFont="1" applyBorder="1" applyAlignment="1">
      <alignment horizontal="right" vertical="center" wrapText="1"/>
    </xf>
    <xf numFmtId="0" fontId="6" fillId="0" borderId="13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5" borderId="12" xfId="0" applyFont="1" applyFill="1" applyBorder="1" applyAlignment="1">
      <alignment horizontal="center" vertical="center"/>
    </xf>
    <xf numFmtId="0" fontId="8" fillId="5" borderId="17" xfId="0" applyFont="1" applyFill="1" applyBorder="1" applyAlignment="1">
      <alignment horizontal="center" vertical="center"/>
    </xf>
    <xf numFmtId="0" fontId="6" fillId="9" borderId="13" xfId="0" applyFont="1" applyFill="1" applyBorder="1" applyAlignment="1">
      <alignment horizontal="center" vertical="center"/>
    </xf>
    <xf numFmtId="0" fontId="8" fillId="9" borderId="13" xfId="0" applyFont="1" applyFill="1" applyBorder="1" applyAlignment="1">
      <alignment horizontal="left" vertical="center" wrapText="1"/>
    </xf>
    <xf numFmtId="0" fontId="8" fillId="9" borderId="13" xfId="0" applyFont="1" applyFill="1" applyBorder="1" applyAlignment="1">
      <alignment horizontal="center" vertical="center" wrapText="1"/>
    </xf>
    <xf numFmtId="0" fontId="8" fillId="9" borderId="13" xfId="0" applyFont="1" applyFill="1" applyBorder="1" applyAlignment="1">
      <alignment horizontal="center" vertical="center"/>
    </xf>
    <xf numFmtId="2" fontId="6" fillId="9" borderId="13" xfId="3" applyNumberFormat="1" applyFont="1" applyFill="1" applyBorder="1" applyAlignment="1">
      <alignment horizontal="center" vertical="center" wrapText="1"/>
    </xf>
    <xf numFmtId="0" fontId="8" fillId="9" borderId="12" xfId="0" applyFont="1" applyFill="1" applyBorder="1" applyAlignment="1">
      <alignment horizontal="center" vertical="center"/>
    </xf>
    <xf numFmtId="0" fontId="8" fillId="9" borderId="17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2" borderId="2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164" fontId="8" fillId="4" borderId="13" xfId="1" applyNumberFormat="1" applyFont="1" applyFill="1" applyBorder="1" applyAlignment="1">
      <alignment horizontal="center" vertical="center"/>
    </xf>
    <xf numFmtId="164" fontId="8" fillId="4" borderId="18" xfId="1" applyNumberFormat="1" applyFont="1" applyFill="1" applyBorder="1" applyAlignment="1">
      <alignment horizontal="center" vertical="center"/>
    </xf>
    <xf numFmtId="164" fontId="8" fillId="4" borderId="13" xfId="1" applyNumberFormat="1" applyFont="1" applyFill="1" applyBorder="1"/>
    <xf numFmtId="1" fontId="8" fillId="4" borderId="13" xfId="0" applyNumberFormat="1" applyFont="1" applyFill="1" applyBorder="1" applyAlignment="1">
      <alignment horizontal="center" vertical="center"/>
    </xf>
    <xf numFmtId="1" fontId="8" fillId="4" borderId="18" xfId="0" applyNumberFormat="1" applyFont="1" applyFill="1" applyBorder="1" applyAlignment="1">
      <alignment horizontal="center" vertical="center"/>
    </xf>
    <xf numFmtId="1" fontId="8" fillId="4" borderId="13" xfId="0" applyNumberFormat="1" applyFont="1" applyFill="1" applyBorder="1" applyAlignment="1">
      <alignment horizontal="center"/>
    </xf>
    <xf numFmtId="1" fontId="8" fillId="4" borderId="13" xfId="0" applyNumberFormat="1" applyFont="1" applyFill="1" applyBorder="1"/>
    <xf numFmtId="0" fontId="6" fillId="9" borderId="0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left" vertical="center" wrapText="1"/>
    </xf>
    <xf numFmtId="0" fontId="8" fillId="9" borderId="7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vertical="center" wrapText="1"/>
    </xf>
    <xf numFmtId="0" fontId="8" fillId="9" borderId="7" xfId="0" applyFont="1" applyFill="1" applyBorder="1" applyAlignment="1">
      <alignment horizontal="center" vertical="top" wrapText="1"/>
    </xf>
    <xf numFmtId="3" fontId="8" fillId="9" borderId="7" xfId="0" applyNumberFormat="1" applyFont="1" applyFill="1" applyBorder="1" applyAlignment="1">
      <alignment horizontal="center" vertical="center" wrapText="1"/>
    </xf>
    <xf numFmtId="9" fontId="8" fillId="9" borderId="7" xfId="3" applyFont="1" applyFill="1" applyBorder="1" applyAlignment="1">
      <alignment horizontal="center" vertical="center" wrapText="1"/>
    </xf>
    <xf numFmtId="44" fontId="8" fillId="9" borderId="8" xfId="0" applyNumberFormat="1" applyFont="1" applyFill="1" applyBorder="1" applyAlignment="1">
      <alignment horizontal="center" vertical="center" wrapText="1"/>
    </xf>
    <xf numFmtId="0" fontId="8" fillId="9" borderId="17" xfId="0" applyFont="1" applyFill="1" applyBorder="1" applyAlignment="1">
      <alignment horizontal="center" vertical="center" wrapText="1"/>
    </xf>
    <xf numFmtId="2" fontId="6" fillId="9" borderId="12" xfId="3" applyNumberFormat="1" applyFont="1" applyFill="1" applyBorder="1" applyAlignment="1">
      <alignment horizontal="center" vertical="center" wrapText="1"/>
    </xf>
    <xf numFmtId="0" fontId="8" fillId="9" borderId="12" xfId="0" applyFont="1" applyFill="1" applyBorder="1" applyAlignment="1">
      <alignment horizontal="center"/>
    </xf>
    <xf numFmtId="0" fontId="8" fillId="9" borderId="12" xfId="0" applyFont="1" applyFill="1" applyBorder="1"/>
    <xf numFmtId="3" fontId="8" fillId="0" borderId="11" xfId="0" applyNumberFormat="1" applyFont="1" applyBorder="1" applyAlignment="1">
      <alignment horizontal="center" vertical="center"/>
    </xf>
    <xf numFmtId="0" fontId="8" fillId="0" borderId="7" xfId="0" applyFont="1" applyBorder="1" applyAlignment="1">
      <alignment horizontal="right" vertical="center" wrapText="1"/>
    </xf>
    <xf numFmtId="0" fontId="8" fillId="0" borderId="7" xfId="0" applyFont="1" applyBorder="1" applyAlignment="1">
      <alignment vertical="center" wrapText="1"/>
    </xf>
    <xf numFmtId="3" fontId="8" fillId="0" borderId="7" xfId="0" applyNumberFormat="1" applyFont="1" applyBorder="1" applyAlignment="1">
      <alignment horizontal="center" vertical="center"/>
    </xf>
    <xf numFmtId="3" fontId="8" fillId="4" borderId="13" xfId="0" applyNumberFormat="1" applyFont="1" applyFill="1" applyBorder="1" applyAlignment="1">
      <alignment horizontal="center" vertical="center"/>
    </xf>
    <xf numFmtId="3" fontId="8" fillId="0" borderId="12" xfId="0" applyNumberFormat="1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right" vertical="center"/>
    </xf>
    <xf numFmtId="0" fontId="8" fillId="10" borderId="13" xfId="0" applyFont="1" applyFill="1" applyBorder="1" applyAlignment="1">
      <alignment vertical="center" wrapText="1"/>
    </xf>
    <xf numFmtId="44" fontId="8" fillId="0" borderId="13" xfId="2" applyFont="1" applyBorder="1" applyAlignment="1">
      <alignment horizontal="center" vertical="center" wrapText="1"/>
    </xf>
    <xf numFmtId="0" fontId="8" fillId="3" borderId="18" xfId="0" applyFont="1" applyFill="1" applyBorder="1" applyAlignment="1">
      <alignment horizontal="center" vertical="center" wrapText="1"/>
    </xf>
    <xf numFmtId="0" fontId="8" fillId="5" borderId="12" xfId="0" applyFont="1" applyFill="1" applyBorder="1" applyAlignment="1">
      <alignment horizontal="center"/>
    </xf>
    <xf numFmtId="0" fontId="8" fillId="5" borderId="12" xfId="0" applyFont="1" applyFill="1" applyBorder="1"/>
    <xf numFmtId="0" fontId="8" fillId="5" borderId="17" xfId="0" applyFont="1" applyFill="1" applyBorder="1"/>
    <xf numFmtId="0" fontId="8" fillId="9" borderId="13" xfId="0" applyFont="1" applyFill="1" applyBorder="1" applyAlignment="1">
      <alignment vertical="center" wrapText="1"/>
    </xf>
    <xf numFmtId="44" fontId="8" fillId="9" borderId="13" xfId="2" applyFont="1" applyFill="1" applyBorder="1" applyAlignment="1">
      <alignment horizontal="center" vertical="center" wrapText="1"/>
    </xf>
    <xf numFmtId="0" fontId="8" fillId="9" borderId="18" xfId="0" applyFont="1" applyFill="1" applyBorder="1" applyAlignment="1">
      <alignment horizontal="center" vertical="center" wrapText="1"/>
    </xf>
    <xf numFmtId="0" fontId="8" fillId="9" borderId="17" xfId="0" applyFont="1" applyFill="1" applyBorder="1"/>
    <xf numFmtId="0" fontId="6" fillId="0" borderId="13" xfId="0" applyFont="1" applyBorder="1" applyAlignment="1">
      <alignment horizontal="center"/>
    </xf>
    <xf numFmtId="0" fontId="6" fillId="0" borderId="13" xfId="0" applyFont="1" applyBorder="1"/>
    <xf numFmtId="0" fontId="8" fillId="0" borderId="13" xfId="0" applyFont="1" applyBorder="1"/>
    <xf numFmtId="44" fontId="8" fillId="0" borderId="13" xfId="0" applyNumberFormat="1" applyFont="1" applyBorder="1"/>
    <xf numFmtId="44" fontId="8" fillId="3" borderId="18" xfId="0" applyNumberFormat="1" applyFont="1" applyFill="1" applyBorder="1" applyAlignment="1">
      <alignment horizontal="center" vertical="center" wrapText="1"/>
    </xf>
    <xf numFmtId="2" fontId="8" fillId="3" borderId="13" xfId="0" applyNumberFormat="1" applyFont="1" applyFill="1" applyBorder="1"/>
    <xf numFmtId="0" fontId="8" fillId="3" borderId="13" xfId="0" applyFont="1" applyFill="1" applyBorder="1"/>
    <xf numFmtId="2" fontId="10" fillId="7" borderId="0" xfId="0" applyNumberFormat="1" applyFont="1" applyFill="1" applyAlignment="1">
      <alignment horizontal="center" vertical="center"/>
    </xf>
    <xf numFmtId="0" fontId="11" fillId="2" borderId="2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/>
    </xf>
    <xf numFmtId="0" fontId="12" fillId="2" borderId="10" xfId="0" applyFont="1" applyFill="1" applyBorder="1" applyAlignment="1">
      <alignment vertical="center"/>
    </xf>
    <xf numFmtId="44" fontId="8" fillId="0" borderId="11" xfId="2" applyFont="1" applyFill="1" applyBorder="1" applyAlignment="1">
      <alignment horizontal="left" vertical="center" wrapText="1"/>
    </xf>
    <xf numFmtId="0" fontId="8" fillId="4" borderId="12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44" fontId="8" fillId="0" borderId="12" xfId="2" applyFont="1" applyFill="1" applyBorder="1" applyAlignment="1">
      <alignment horizontal="left" vertical="center" wrapText="1"/>
    </xf>
    <xf numFmtId="44" fontId="8" fillId="0" borderId="11" xfId="0" applyNumberFormat="1" applyFont="1" applyBorder="1" applyAlignment="1">
      <alignment horizontal="left" vertical="center" wrapText="1"/>
    </xf>
    <xf numFmtId="44" fontId="8" fillId="0" borderId="12" xfId="0" applyNumberFormat="1" applyFont="1" applyBorder="1" applyAlignment="1">
      <alignment horizontal="left" vertical="center" wrapText="1"/>
    </xf>
    <xf numFmtId="0" fontId="8" fillId="0" borderId="11" xfId="0" applyFont="1" applyBorder="1" applyAlignment="1">
      <alignment horizontal="left" vertical="center"/>
    </xf>
    <xf numFmtId="0" fontId="8" fillId="0" borderId="12" xfId="0" applyFont="1" applyBorder="1" applyAlignment="1">
      <alignment horizontal="left" vertical="center"/>
    </xf>
    <xf numFmtId="2" fontId="8" fillId="3" borderId="13" xfId="0" applyNumberFormat="1" applyFont="1" applyFill="1" applyBorder="1" applyAlignment="1">
      <alignment horizontal="center"/>
    </xf>
    <xf numFmtId="0" fontId="8" fillId="11" borderId="26" xfId="0" applyFont="1" applyFill="1" applyBorder="1" applyAlignment="1">
      <alignment horizontal="center" vertical="center" wrapText="1"/>
    </xf>
    <xf numFmtId="0" fontId="6" fillId="11" borderId="2" xfId="0" applyFont="1" applyFill="1" applyBorder="1" applyAlignment="1">
      <alignment horizontal="center" vertical="center"/>
    </xf>
    <xf numFmtId="0" fontId="6" fillId="11" borderId="2" xfId="0" applyFont="1" applyFill="1" applyBorder="1" applyAlignment="1">
      <alignment horizontal="center" vertical="center" wrapText="1"/>
    </xf>
    <xf numFmtId="0" fontId="11" fillId="11" borderId="2" xfId="0" applyFont="1" applyFill="1" applyBorder="1" applyAlignment="1">
      <alignment horizontal="center" vertical="center" wrapText="1"/>
    </xf>
    <xf numFmtId="0" fontId="6" fillId="11" borderId="25" xfId="0" applyFont="1" applyFill="1" applyBorder="1" applyAlignment="1">
      <alignment horizontal="center" vertical="center" wrapText="1"/>
    </xf>
    <xf numFmtId="0" fontId="13" fillId="3" borderId="27" xfId="0" applyFont="1" applyFill="1" applyBorder="1" applyAlignment="1">
      <alignment horizontal="center" vertical="center" wrapText="1"/>
    </xf>
    <xf numFmtId="0" fontId="13" fillId="3" borderId="28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/>
    </xf>
    <xf numFmtId="0" fontId="8" fillId="11" borderId="19" xfId="0" applyFont="1" applyFill="1" applyBorder="1" applyAlignment="1">
      <alignment horizontal="center" vertical="center" wrapText="1"/>
    </xf>
    <xf numFmtId="0" fontId="6" fillId="11" borderId="7" xfId="0" applyFont="1" applyFill="1" applyBorder="1" applyAlignment="1">
      <alignment horizontal="center" vertical="center"/>
    </xf>
    <xf numFmtId="0" fontId="6" fillId="11" borderId="7" xfId="0" applyFont="1" applyFill="1" applyBorder="1" applyAlignment="1">
      <alignment horizontal="center" vertical="center" wrapText="1"/>
    </xf>
    <xf numFmtId="0" fontId="11" fillId="11" borderId="7" xfId="0" applyFont="1" applyFill="1" applyBorder="1" applyAlignment="1">
      <alignment horizontal="center" vertical="center" wrapText="1"/>
    </xf>
    <xf numFmtId="0" fontId="6" fillId="11" borderId="20" xfId="0" applyFont="1" applyFill="1" applyBorder="1" applyAlignment="1">
      <alignment horizontal="center" vertical="center" wrapText="1"/>
    </xf>
    <xf numFmtId="0" fontId="11" fillId="3" borderId="23" xfId="0" applyFont="1" applyFill="1" applyBorder="1" applyAlignment="1">
      <alignment horizontal="center" vertical="center" wrapText="1"/>
    </xf>
    <xf numFmtId="0" fontId="11" fillId="3" borderId="11" xfId="0" applyFont="1" applyFill="1" applyBorder="1" applyAlignment="1">
      <alignment horizontal="center" vertical="center" wrapText="1"/>
    </xf>
    <xf numFmtId="0" fontId="14" fillId="2" borderId="11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 wrapText="1"/>
    </xf>
    <xf numFmtId="0" fontId="11" fillId="3" borderId="24" xfId="0" applyFont="1" applyFill="1" applyBorder="1" applyAlignment="1">
      <alignment horizontal="center" vertical="center" wrapText="1"/>
    </xf>
    <xf numFmtId="0" fontId="8" fillId="0" borderId="11" xfId="0" applyFont="1" applyBorder="1" applyAlignment="1">
      <alignment horizontal="right" vertical="center"/>
    </xf>
    <xf numFmtId="0" fontId="6" fillId="0" borderId="11" xfId="0" applyFont="1" applyBorder="1" applyAlignment="1">
      <alignment vertical="center" wrapText="1"/>
    </xf>
    <xf numFmtId="0" fontId="8" fillId="0" borderId="11" xfId="0" applyFont="1" applyBorder="1" applyAlignment="1">
      <alignment horizontal="justify" vertical="center" wrapText="1"/>
    </xf>
    <xf numFmtId="0" fontId="6" fillId="3" borderId="13" xfId="0" applyFont="1" applyFill="1" applyBorder="1" applyAlignment="1">
      <alignment horizontal="center" vertical="center"/>
    </xf>
    <xf numFmtId="2" fontId="8" fillId="3" borderId="13" xfId="3" applyNumberFormat="1" applyFont="1" applyFill="1" applyBorder="1" applyAlignment="1">
      <alignment horizontal="center" vertical="center"/>
    </xf>
    <xf numFmtId="0" fontId="8" fillId="0" borderId="7" xfId="0" applyFont="1" applyBorder="1" applyAlignment="1">
      <alignment horizontal="right" vertical="center"/>
    </xf>
    <xf numFmtId="0" fontId="6" fillId="0" borderId="12" xfId="0" applyFont="1" applyBorder="1" applyAlignment="1">
      <alignment vertical="center" wrapText="1"/>
    </xf>
    <xf numFmtId="0" fontId="8" fillId="0" borderId="12" xfId="0" applyFont="1" applyBorder="1" applyAlignment="1">
      <alignment horizontal="justify" vertical="center" wrapText="1"/>
    </xf>
    <xf numFmtId="2" fontId="8" fillId="3" borderId="13" xfId="0" applyNumberFormat="1" applyFont="1" applyFill="1" applyBorder="1" applyAlignment="1">
      <alignment horizontal="center" vertical="center"/>
    </xf>
    <xf numFmtId="0" fontId="8" fillId="12" borderId="13" xfId="0" applyFont="1" applyFill="1" applyBorder="1" applyAlignment="1">
      <alignment horizontal="center" vertical="center"/>
    </xf>
    <xf numFmtId="0" fontId="6" fillId="0" borderId="13" xfId="0" applyFont="1" applyBorder="1" applyAlignment="1">
      <alignment vertical="center" wrapText="1"/>
    </xf>
    <xf numFmtId="0" fontId="8" fillId="0" borderId="13" xfId="0" applyFont="1" applyBorder="1" applyAlignment="1">
      <alignment horizontal="justify" vertical="center" wrapText="1"/>
    </xf>
    <xf numFmtId="9" fontId="8" fillId="8" borderId="13" xfId="3" applyFont="1" applyFill="1" applyBorder="1" applyAlignment="1">
      <alignment horizontal="center" vertical="center"/>
    </xf>
    <xf numFmtId="0" fontId="8" fillId="9" borderId="11" xfId="0" applyFont="1" applyFill="1" applyBorder="1" applyAlignment="1">
      <alignment horizontal="center" vertical="center"/>
    </xf>
    <xf numFmtId="0" fontId="6" fillId="9" borderId="7" xfId="0" applyFont="1" applyFill="1" applyBorder="1" applyAlignment="1">
      <alignment vertical="center" wrapText="1"/>
    </xf>
    <xf numFmtId="0" fontId="8" fillId="9" borderId="7" xfId="0" applyFont="1" applyFill="1" applyBorder="1" applyAlignment="1">
      <alignment horizontal="justify" vertical="center" wrapText="1"/>
    </xf>
    <xf numFmtId="0" fontId="8" fillId="9" borderId="11" xfId="0" applyFont="1" applyFill="1" applyBorder="1" applyAlignment="1">
      <alignment horizontal="center" vertical="center" wrapText="1"/>
    </xf>
    <xf numFmtId="0" fontId="8" fillId="9" borderId="7" xfId="0" applyFont="1" applyFill="1" applyBorder="1" applyAlignment="1">
      <alignment horizontal="center" vertical="center"/>
    </xf>
    <xf numFmtId="44" fontId="8" fillId="9" borderId="7" xfId="0" applyNumberFormat="1" applyFont="1" applyFill="1" applyBorder="1" applyAlignment="1">
      <alignment horizontal="center" vertical="center" wrapText="1"/>
    </xf>
    <xf numFmtId="2" fontId="6" fillId="9" borderId="13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vertical="center" wrapText="1"/>
    </xf>
    <xf numFmtId="0" fontId="8" fillId="0" borderId="13" xfId="0" applyFont="1" applyFill="1" applyBorder="1" applyAlignment="1">
      <alignment horizontal="justify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/>
    </xf>
    <xf numFmtId="9" fontId="8" fillId="0" borderId="13" xfId="3" applyFont="1" applyFill="1" applyBorder="1" applyAlignment="1">
      <alignment horizontal="center" vertical="center" wrapText="1"/>
    </xf>
    <xf numFmtId="44" fontId="8" fillId="0" borderId="13" xfId="0" applyNumberFormat="1" applyFont="1" applyFill="1" applyBorder="1" applyAlignment="1">
      <alignment horizontal="center" vertical="center" wrapText="1"/>
    </xf>
    <xf numFmtId="2" fontId="6" fillId="0" borderId="13" xfId="0" applyNumberFormat="1" applyFont="1" applyFill="1" applyBorder="1" applyAlignment="1">
      <alignment horizontal="center" vertical="center"/>
    </xf>
    <xf numFmtId="0" fontId="8" fillId="10" borderId="13" xfId="0" applyFont="1" applyFill="1" applyBorder="1" applyAlignment="1">
      <alignment horizontal="right" vertical="center" wrapText="1"/>
    </xf>
    <xf numFmtId="0" fontId="8" fillId="10" borderId="11" xfId="0" applyFont="1" applyFill="1" applyBorder="1" applyAlignment="1">
      <alignment horizontal="center" vertical="center" wrapText="1"/>
    </xf>
    <xf numFmtId="0" fontId="8" fillId="10" borderId="12" xfId="0" applyFont="1" applyFill="1" applyBorder="1" applyAlignment="1">
      <alignment horizontal="center" vertical="center" wrapText="1"/>
    </xf>
    <xf numFmtId="0" fontId="8" fillId="10" borderId="13" xfId="0" applyFont="1" applyFill="1" applyBorder="1" applyAlignment="1">
      <alignment horizontal="center" vertical="center" wrapText="1"/>
    </xf>
    <xf numFmtId="0" fontId="8" fillId="10" borderId="11" xfId="0" applyFont="1" applyFill="1" applyBorder="1" applyAlignment="1">
      <alignment horizontal="right" vertical="center" wrapText="1"/>
    </xf>
    <xf numFmtId="0" fontId="8" fillId="10" borderId="7" xfId="0" applyFont="1" applyFill="1" applyBorder="1" applyAlignment="1">
      <alignment horizontal="right" vertical="center" wrapText="1"/>
    </xf>
    <xf numFmtId="0" fontId="6" fillId="9" borderId="11" xfId="0" applyFont="1" applyFill="1" applyBorder="1" applyAlignment="1">
      <alignment vertical="center" wrapText="1"/>
    </xf>
    <xf numFmtId="0" fontId="8" fillId="9" borderId="11" xfId="0" applyFont="1" applyFill="1" applyBorder="1" applyAlignment="1">
      <alignment horizontal="justify" vertical="center" wrapText="1"/>
    </xf>
    <xf numFmtId="44" fontId="8" fillId="9" borderId="11" xfId="0" applyNumberFormat="1" applyFont="1" applyFill="1" applyBorder="1" applyAlignment="1">
      <alignment horizontal="center" vertical="center" wrapText="1"/>
    </xf>
    <xf numFmtId="0" fontId="6" fillId="0" borderId="13" xfId="0" applyFont="1" applyBorder="1" applyAlignment="1">
      <alignment vertical="center"/>
    </xf>
    <xf numFmtId="0" fontId="6" fillId="0" borderId="11" xfId="0" applyFont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/>
    </xf>
    <xf numFmtId="0" fontId="6" fillId="9" borderId="12" xfId="0" applyFont="1" applyFill="1" applyBorder="1" applyAlignment="1">
      <alignment horizontal="left" vertical="center"/>
    </xf>
    <xf numFmtId="0" fontId="8" fillId="9" borderId="13" xfId="0" applyFont="1" applyFill="1" applyBorder="1" applyAlignment="1">
      <alignment horizontal="justify" vertical="center" wrapText="1"/>
    </xf>
    <xf numFmtId="44" fontId="8" fillId="9" borderId="13" xfId="0" applyNumberFormat="1" applyFont="1" applyFill="1" applyBorder="1" applyAlignment="1">
      <alignment horizontal="center" vertical="center" wrapText="1"/>
    </xf>
    <xf numFmtId="0" fontId="6" fillId="9" borderId="18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/>
    </xf>
    <xf numFmtId="0" fontId="11" fillId="3" borderId="13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/>
    </xf>
    <xf numFmtId="0" fontId="6" fillId="0" borderId="29" xfId="0" applyFont="1" applyBorder="1" applyAlignment="1">
      <alignment vertical="center" wrapText="1"/>
    </xf>
    <xf numFmtId="0" fontId="6" fillId="0" borderId="30" xfId="0" applyFont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0" borderId="13" xfId="0" applyFont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left" vertical="center" wrapText="1"/>
    </xf>
    <xf numFmtId="0" fontId="8" fillId="0" borderId="13" xfId="0" applyFont="1" applyBorder="1" applyAlignment="1">
      <alignment horizontal="center" vertical="top" wrapText="1"/>
    </xf>
    <xf numFmtId="0" fontId="8" fillId="0" borderId="13" xfId="0" applyFont="1" applyFill="1" applyBorder="1" applyAlignment="1">
      <alignment horizontal="center" vertical="center" wrapText="1"/>
    </xf>
    <xf numFmtId="3" fontId="8" fillId="0" borderId="13" xfId="0" applyNumberFormat="1" applyFont="1" applyFill="1" applyBorder="1" applyAlignment="1">
      <alignment horizontal="center" vertical="center" wrapText="1"/>
    </xf>
    <xf numFmtId="2" fontId="8" fillId="3" borderId="13" xfId="1" applyNumberFormat="1" applyFont="1" applyFill="1" applyBorder="1" applyAlignment="1">
      <alignment horizontal="center" vertical="center" wrapText="1"/>
    </xf>
    <xf numFmtId="0" fontId="8" fillId="5" borderId="13" xfId="0" applyFont="1" applyFill="1" applyBorder="1" applyAlignment="1">
      <alignment horizontal="center" vertical="center"/>
    </xf>
    <xf numFmtId="0" fontId="6" fillId="0" borderId="13" xfId="0" applyFont="1" applyBorder="1" applyAlignment="1">
      <alignment horizontal="left" vertical="center" wrapText="1"/>
    </xf>
    <xf numFmtId="43" fontId="8" fillId="3" borderId="12" xfId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 vertical="center" wrapText="1"/>
    </xf>
    <xf numFmtId="0" fontId="6" fillId="0" borderId="12" xfId="0" applyFont="1" applyFill="1" applyBorder="1" applyAlignment="1">
      <alignment horizontal="left" vertical="center" wrapText="1"/>
    </xf>
    <xf numFmtId="0" fontId="8" fillId="0" borderId="11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6" fillId="10" borderId="23" xfId="0" applyFont="1" applyFill="1" applyBorder="1" applyAlignment="1">
      <alignment horizontal="center" vertical="center" wrapText="1"/>
    </xf>
    <xf numFmtId="44" fontId="15" fillId="0" borderId="11" xfId="2" applyFont="1" applyBorder="1" applyAlignment="1">
      <alignment horizontal="center" vertical="center"/>
    </xf>
    <xf numFmtId="0" fontId="6" fillId="10" borderId="21" xfId="0" applyFont="1" applyFill="1" applyBorder="1" applyAlignment="1">
      <alignment horizontal="center" vertical="center" wrapText="1"/>
    </xf>
    <xf numFmtId="44" fontId="15" fillId="0" borderId="12" xfId="2" applyFont="1" applyBorder="1" applyAlignment="1">
      <alignment horizontal="center" vertical="center"/>
    </xf>
    <xf numFmtId="44" fontId="15" fillId="0" borderId="11" xfId="2" applyFont="1" applyBorder="1" applyAlignment="1">
      <alignment horizontal="center"/>
    </xf>
    <xf numFmtId="44" fontId="15" fillId="0" borderId="12" xfId="2" applyFont="1" applyBorder="1" applyAlignment="1">
      <alignment horizontal="center"/>
    </xf>
    <xf numFmtId="3" fontId="8" fillId="0" borderId="11" xfId="0" applyNumberFormat="1" applyFont="1" applyFill="1" applyBorder="1" applyAlignment="1">
      <alignment horizontal="center" vertical="center" wrapText="1"/>
    </xf>
    <xf numFmtId="3" fontId="8" fillId="0" borderId="12" xfId="0" applyNumberFormat="1" applyFont="1" applyFill="1" applyBorder="1" applyAlignment="1">
      <alignment horizontal="center" vertical="center" wrapText="1"/>
    </xf>
    <xf numFmtId="0" fontId="8" fillId="0" borderId="13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7" fillId="0" borderId="0" xfId="0" applyFont="1" applyAlignment="1">
      <alignment horizontal="center"/>
    </xf>
  </cellXfs>
  <cellStyles count="4">
    <cellStyle name="Millares" xfId="1" builtinId="3"/>
    <cellStyle name="Moneda" xfId="2" builtinId="4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w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142875</xdr:colOff>
      <xdr:row>1</xdr:row>
      <xdr:rowOff>171450</xdr:rowOff>
    </xdr:from>
    <xdr:to>
      <xdr:col>1</xdr:col>
      <xdr:colOff>285686</xdr:colOff>
      <xdr:row>3</xdr:row>
      <xdr:rowOff>42863</xdr:rowOff>
    </xdr:to>
    <xdr:pic>
      <xdr:nvPicPr>
        <xdr:cNvPr id="2" name="Picture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361950"/>
          <a:ext cx="752411" cy="3286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Y237"/>
  <sheetViews>
    <sheetView tabSelected="1" workbookViewId="0">
      <selection activeCell="H12" sqref="H12:H13"/>
    </sheetView>
  </sheetViews>
  <sheetFormatPr baseColWidth="10" defaultRowHeight="15" x14ac:dyDescent="0.25"/>
  <cols>
    <col min="1" max="1" width="9.140625" customWidth="1"/>
    <col min="2" max="2" width="47.28515625" customWidth="1"/>
    <col min="3" max="6" width="0" hidden="1" customWidth="1"/>
    <col min="7" max="7" width="11" customWidth="1"/>
    <col min="8" max="8" width="10.85546875" customWidth="1"/>
    <col min="9" max="9" width="14.5703125" customWidth="1"/>
    <col min="10" max="10" width="14.140625" customWidth="1"/>
    <col min="11" max="11" width="15.85546875" customWidth="1"/>
    <col min="12" max="25" width="15.7109375" customWidth="1"/>
  </cols>
  <sheetData>
    <row r="2" spans="1:25" ht="15.75" x14ac:dyDescent="0.25">
      <c r="A2" s="287" t="s">
        <v>426</v>
      </c>
      <c r="B2" s="287"/>
      <c r="C2" s="287"/>
      <c r="D2" s="287"/>
      <c r="E2" s="287"/>
      <c r="F2" s="287"/>
      <c r="G2" s="287"/>
      <c r="H2" s="287"/>
      <c r="I2" s="287"/>
      <c r="J2" s="287"/>
      <c r="K2" s="287"/>
    </row>
    <row r="3" spans="1:25" ht="20.25" x14ac:dyDescent="0.3">
      <c r="A3" s="288" t="s">
        <v>427</v>
      </c>
      <c r="B3" s="288"/>
      <c r="C3" s="288"/>
      <c r="D3" s="288"/>
      <c r="E3" s="288"/>
      <c r="F3" s="288"/>
      <c r="G3" s="288"/>
      <c r="H3" s="288"/>
      <c r="I3" s="288"/>
      <c r="J3" s="288"/>
      <c r="K3" s="288"/>
    </row>
    <row r="4" spans="1:25" ht="15.75" x14ac:dyDescent="0.25">
      <c r="A4" s="289" t="s">
        <v>428</v>
      </c>
      <c r="B4" s="289"/>
      <c r="C4" s="289"/>
      <c r="D4" s="289"/>
      <c r="E4" s="289"/>
      <c r="F4" s="289"/>
      <c r="G4" s="289"/>
      <c r="H4" s="289"/>
      <c r="I4" s="289"/>
      <c r="J4" s="289"/>
      <c r="K4" s="289"/>
    </row>
    <row r="5" spans="1:25" ht="18.75" thickBot="1" x14ac:dyDescent="0.3">
      <c r="A5" s="1" t="s">
        <v>0</v>
      </c>
      <c r="B5" s="2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4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x14ac:dyDescent="0.25">
      <c r="A6" s="5" t="s">
        <v>1</v>
      </c>
      <c r="B6" s="6" t="s">
        <v>2</v>
      </c>
      <c r="C6" s="6" t="s">
        <v>3</v>
      </c>
      <c r="D6" s="6" t="s">
        <v>4</v>
      </c>
      <c r="E6" s="6" t="s">
        <v>5</v>
      </c>
      <c r="F6" s="6" t="s">
        <v>6</v>
      </c>
      <c r="G6" s="7"/>
      <c r="H6" s="7"/>
      <c r="I6" s="7" t="s">
        <v>7</v>
      </c>
      <c r="J6" s="7" t="s">
        <v>8</v>
      </c>
      <c r="K6" s="8" t="s">
        <v>9</v>
      </c>
      <c r="L6" s="9" t="s">
        <v>10</v>
      </c>
      <c r="M6" s="10"/>
      <c r="N6" s="11" t="s">
        <v>11</v>
      </c>
      <c r="O6" s="11" t="s">
        <v>12</v>
      </c>
      <c r="P6" s="11" t="s">
        <v>13</v>
      </c>
      <c r="Q6" s="11" t="s">
        <v>14</v>
      </c>
      <c r="R6" s="11" t="s">
        <v>15</v>
      </c>
      <c r="S6" s="11" t="s">
        <v>16</v>
      </c>
      <c r="T6" s="11" t="s">
        <v>17</v>
      </c>
      <c r="U6" s="11" t="s">
        <v>18</v>
      </c>
      <c r="V6" s="11" t="s">
        <v>19</v>
      </c>
      <c r="W6" s="11" t="s">
        <v>20</v>
      </c>
      <c r="X6" s="11" t="s">
        <v>21</v>
      </c>
      <c r="Y6" s="11" t="s">
        <v>22</v>
      </c>
    </row>
    <row r="7" spans="1:25" ht="15.75" thickBot="1" x14ac:dyDescent="0.3">
      <c r="A7" s="12"/>
      <c r="B7" s="13"/>
      <c r="C7" s="13"/>
      <c r="D7" s="13"/>
      <c r="E7" s="13"/>
      <c r="F7" s="13"/>
      <c r="G7" s="14"/>
      <c r="H7" s="14"/>
      <c r="I7" s="14"/>
      <c r="J7" s="14"/>
      <c r="K7" s="15"/>
      <c r="L7" s="16" t="s">
        <v>23</v>
      </c>
      <c r="M7" s="17" t="s">
        <v>24</v>
      </c>
      <c r="N7" s="18" t="s">
        <v>23</v>
      </c>
      <c r="O7" s="18" t="s">
        <v>23</v>
      </c>
      <c r="P7" s="18" t="s">
        <v>23</v>
      </c>
      <c r="Q7" s="18" t="s">
        <v>23</v>
      </c>
      <c r="R7" s="18" t="s">
        <v>23</v>
      </c>
      <c r="S7" s="18" t="s">
        <v>23</v>
      </c>
      <c r="T7" s="18" t="s">
        <v>23</v>
      </c>
      <c r="U7" s="18" t="s">
        <v>23</v>
      </c>
      <c r="V7" s="18" t="s">
        <v>23</v>
      </c>
      <c r="W7" s="18" t="s">
        <v>23</v>
      </c>
      <c r="X7" s="18" t="s">
        <v>23</v>
      </c>
      <c r="Y7" s="18" t="s">
        <v>23</v>
      </c>
    </row>
    <row r="8" spans="1:25" x14ac:dyDescent="0.25">
      <c r="A8" s="19">
        <v>1</v>
      </c>
      <c r="B8" s="20" t="s">
        <v>25</v>
      </c>
      <c r="C8" s="21" t="s">
        <v>26</v>
      </c>
      <c r="D8" s="20" t="s">
        <v>27</v>
      </c>
      <c r="E8" s="22" t="s">
        <v>28</v>
      </c>
      <c r="F8" s="21" t="s">
        <v>29</v>
      </c>
      <c r="G8" s="23">
        <v>420</v>
      </c>
      <c r="H8" s="23">
        <v>420</v>
      </c>
      <c r="I8" s="21" t="s">
        <v>30</v>
      </c>
      <c r="J8" s="24" t="s">
        <v>31</v>
      </c>
      <c r="K8" s="25">
        <v>0</v>
      </c>
      <c r="L8" s="26">
        <f t="shared" ref="L8:L41" si="0">SUM(N8:Y8)</f>
        <v>420</v>
      </c>
      <c r="M8" s="27">
        <f>L8*100/H8</f>
        <v>100</v>
      </c>
      <c r="N8" s="28">
        <v>35</v>
      </c>
      <c r="O8" s="28">
        <v>35</v>
      </c>
      <c r="P8" s="28">
        <v>35</v>
      </c>
      <c r="Q8" s="28">
        <v>35</v>
      </c>
      <c r="R8" s="28">
        <v>35</v>
      </c>
      <c r="S8" s="28">
        <v>35</v>
      </c>
      <c r="T8" s="28">
        <v>35</v>
      </c>
      <c r="U8" s="28">
        <v>35</v>
      </c>
      <c r="V8" s="28">
        <v>35</v>
      </c>
      <c r="W8" s="28">
        <v>35</v>
      </c>
      <c r="X8" s="28">
        <v>35</v>
      </c>
      <c r="Y8" s="28">
        <v>35</v>
      </c>
    </row>
    <row r="9" spans="1:25" x14ac:dyDescent="0.25">
      <c r="A9" s="29"/>
      <c r="B9" s="30"/>
      <c r="C9" s="31"/>
      <c r="D9" s="30"/>
      <c r="E9" s="32"/>
      <c r="F9" s="31"/>
      <c r="G9" s="33"/>
      <c r="H9" s="34"/>
      <c r="I9" s="31"/>
      <c r="J9" s="35"/>
      <c r="K9" s="36"/>
      <c r="L9" s="37">
        <f t="shared" si="0"/>
        <v>0</v>
      </c>
      <c r="M9" s="38">
        <f>L9*100/L8</f>
        <v>0</v>
      </c>
      <c r="N9" s="39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</row>
    <row r="10" spans="1:25" ht="20.25" customHeight="1" x14ac:dyDescent="0.25">
      <c r="A10" s="19">
        <v>2</v>
      </c>
      <c r="B10" s="20" t="s">
        <v>32</v>
      </c>
      <c r="C10" s="21" t="s">
        <v>33</v>
      </c>
      <c r="D10" s="20" t="s">
        <v>27</v>
      </c>
      <c r="E10" s="22" t="s">
        <v>28</v>
      </c>
      <c r="F10" s="21" t="s">
        <v>29</v>
      </c>
      <c r="G10" s="23">
        <v>1400</v>
      </c>
      <c r="H10" s="23">
        <v>1400</v>
      </c>
      <c r="I10" s="21" t="s">
        <v>30</v>
      </c>
      <c r="J10" s="24" t="s">
        <v>31</v>
      </c>
      <c r="K10" s="25">
        <v>0</v>
      </c>
      <c r="L10" s="37">
        <f t="shared" si="0"/>
        <v>1400</v>
      </c>
      <c r="M10" s="41">
        <f>L10*100/H10</f>
        <v>100</v>
      </c>
      <c r="N10" s="42">
        <v>25</v>
      </c>
      <c r="O10" s="42">
        <v>125</v>
      </c>
      <c r="P10" s="42">
        <v>125</v>
      </c>
      <c r="Q10" s="42">
        <v>125</v>
      </c>
      <c r="R10" s="42">
        <v>125</v>
      </c>
      <c r="S10" s="42">
        <v>125</v>
      </c>
      <c r="T10" s="42">
        <v>125</v>
      </c>
      <c r="U10" s="42">
        <v>125</v>
      </c>
      <c r="V10" s="42">
        <v>125</v>
      </c>
      <c r="W10" s="42">
        <v>125</v>
      </c>
      <c r="X10" s="42">
        <v>125</v>
      </c>
      <c r="Y10" s="42">
        <v>125</v>
      </c>
    </row>
    <row r="11" spans="1:25" ht="21.75" customHeight="1" x14ac:dyDescent="0.25">
      <c r="A11" s="29"/>
      <c r="B11" s="30"/>
      <c r="C11" s="31"/>
      <c r="D11" s="30"/>
      <c r="E11" s="32"/>
      <c r="F11" s="31"/>
      <c r="G11" s="33"/>
      <c r="H11" s="34"/>
      <c r="I11" s="31"/>
      <c r="J11" s="35"/>
      <c r="K11" s="36"/>
      <c r="L11" s="37">
        <f t="shared" si="0"/>
        <v>0</v>
      </c>
      <c r="M11" s="41">
        <f>L11*100/L10</f>
        <v>0</v>
      </c>
      <c r="N11" s="39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</row>
    <row r="12" spans="1:25" x14ac:dyDescent="0.25">
      <c r="A12" s="19">
        <v>3</v>
      </c>
      <c r="B12" s="20" t="s">
        <v>34</v>
      </c>
      <c r="C12" s="21" t="s">
        <v>35</v>
      </c>
      <c r="D12" s="20" t="s">
        <v>36</v>
      </c>
      <c r="E12" s="22" t="s">
        <v>28</v>
      </c>
      <c r="F12" s="21" t="s">
        <v>37</v>
      </c>
      <c r="G12" s="23">
        <v>400</v>
      </c>
      <c r="H12" s="23">
        <v>400</v>
      </c>
      <c r="I12" s="21" t="s">
        <v>38</v>
      </c>
      <c r="J12" s="24" t="s">
        <v>31</v>
      </c>
      <c r="K12" s="25">
        <v>783797.25</v>
      </c>
      <c r="L12" s="37">
        <f t="shared" si="0"/>
        <v>400</v>
      </c>
      <c r="M12" s="41">
        <f>L12*100/H12</f>
        <v>100</v>
      </c>
      <c r="N12" s="43">
        <v>10</v>
      </c>
      <c r="O12" s="43">
        <v>35</v>
      </c>
      <c r="P12" s="43">
        <v>38</v>
      </c>
      <c r="Q12" s="43">
        <v>36</v>
      </c>
      <c r="R12" s="43">
        <v>36</v>
      </c>
      <c r="S12" s="43">
        <v>35</v>
      </c>
      <c r="T12" s="43">
        <v>35</v>
      </c>
      <c r="U12" s="43">
        <v>35</v>
      </c>
      <c r="V12" s="43">
        <v>35</v>
      </c>
      <c r="W12" s="43">
        <v>35</v>
      </c>
      <c r="X12" s="43">
        <v>35</v>
      </c>
      <c r="Y12" s="43">
        <v>35</v>
      </c>
    </row>
    <row r="13" spans="1:25" x14ac:dyDescent="0.25">
      <c r="A13" s="29"/>
      <c r="B13" s="44"/>
      <c r="C13" s="45"/>
      <c r="D13" s="44"/>
      <c r="E13" s="46"/>
      <c r="F13" s="31"/>
      <c r="G13" s="33"/>
      <c r="H13" s="33"/>
      <c r="I13" s="45"/>
      <c r="J13" s="35"/>
      <c r="K13" s="47"/>
      <c r="L13" s="37">
        <f t="shared" si="0"/>
        <v>0</v>
      </c>
      <c r="M13" s="27">
        <f>L13*100/L12</f>
        <v>0</v>
      </c>
      <c r="N13" s="39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</row>
    <row r="14" spans="1:25" x14ac:dyDescent="0.25">
      <c r="A14" s="19">
        <v>4</v>
      </c>
      <c r="B14" s="20" t="s">
        <v>39</v>
      </c>
      <c r="C14" s="21" t="s">
        <v>35</v>
      </c>
      <c r="D14" s="20" t="s">
        <v>36</v>
      </c>
      <c r="E14" s="22" t="s">
        <v>28</v>
      </c>
      <c r="F14" s="21" t="s">
        <v>37</v>
      </c>
      <c r="G14" s="23">
        <v>220</v>
      </c>
      <c r="H14" s="23">
        <v>220</v>
      </c>
      <c r="I14" s="21" t="s">
        <v>40</v>
      </c>
      <c r="J14" s="24" t="s">
        <v>31</v>
      </c>
      <c r="K14" s="25">
        <v>165588.35</v>
      </c>
      <c r="L14" s="37">
        <f t="shared" si="0"/>
        <v>220</v>
      </c>
      <c r="M14" s="41">
        <f>L14*100/H14</f>
        <v>100</v>
      </c>
      <c r="N14" s="43"/>
      <c r="O14" s="43">
        <v>20</v>
      </c>
      <c r="P14" s="43">
        <v>20</v>
      </c>
      <c r="Q14" s="43">
        <v>20</v>
      </c>
      <c r="R14" s="43">
        <v>20</v>
      </c>
      <c r="S14" s="43">
        <v>20</v>
      </c>
      <c r="T14" s="43">
        <v>20</v>
      </c>
      <c r="U14" s="43">
        <v>20</v>
      </c>
      <c r="V14" s="43">
        <v>20</v>
      </c>
      <c r="W14" s="43">
        <v>20</v>
      </c>
      <c r="X14" s="43">
        <v>20</v>
      </c>
      <c r="Y14" s="43">
        <v>20</v>
      </c>
    </row>
    <row r="15" spans="1:25" x14ac:dyDescent="0.25">
      <c r="A15" s="29"/>
      <c r="B15" s="44"/>
      <c r="C15" s="45"/>
      <c r="D15" s="44"/>
      <c r="E15" s="46"/>
      <c r="F15" s="31"/>
      <c r="G15" s="33"/>
      <c r="H15" s="33"/>
      <c r="I15" s="45"/>
      <c r="J15" s="35"/>
      <c r="K15" s="47"/>
      <c r="L15" s="37">
        <f t="shared" si="0"/>
        <v>0</v>
      </c>
      <c r="M15" s="27">
        <f>L15*100/L14</f>
        <v>0</v>
      </c>
      <c r="N15" s="39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</row>
    <row r="16" spans="1:25" x14ac:dyDescent="0.25">
      <c r="A16" s="19">
        <v>5</v>
      </c>
      <c r="B16" s="20" t="s">
        <v>41</v>
      </c>
      <c r="C16" s="21" t="s">
        <v>42</v>
      </c>
      <c r="D16" s="20" t="s">
        <v>36</v>
      </c>
      <c r="E16" s="22" t="s">
        <v>28</v>
      </c>
      <c r="F16" s="21" t="s">
        <v>29</v>
      </c>
      <c r="G16" s="23">
        <v>100</v>
      </c>
      <c r="H16" s="23">
        <v>100</v>
      </c>
      <c r="I16" s="21" t="s">
        <v>38</v>
      </c>
      <c r="J16" s="24" t="s">
        <v>31</v>
      </c>
      <c r="K16" s="25">
        <v>229587.9</v>
      </c>
      <c r="L16" s="37">
        <f t="shared" si="0"/>
        <v>100</v>
      </c>
      <c r="M16" s="41">
        <f>L16*100/H16</f>
        <v>100</v>
      </c>
      <c r="N16" s="42"/>
      <c r="O16" s="43">
        <v>9</v>
      </c>
      <c r="P16" s="43">
        <v>9</v>
      </c>
      <c r="Q16" s="43">
        <v>9</v>
      </c>
      <c r="R16" s="43">
        <v>9</v>
      </c>
      <c r="S16" s="43">
        <v>9</v>
      </c>
      <c r="T16" s="43">
        <v>9</v>
      </c>
      <c r="U16" s="43">
        <v>9</v>
      </c>
      <c r="V16" s="43">
        <v>9</v>
      </c>
      <c r="W16" s="43">
        <v>9</v>
      </c>
      <c r="X16" s="43">
        <v>10</v>
      </c>
      <c r="Y16" s="43">
        <v>9</v>
      </c>
    </row>
    <row r="17" spans="1:25" x14ac:dyDescent="0.25">
      <c r="A17" s="29"/>
      <c r="B17" s="44"/>
      <c r="C17" s="45"/>
      <c r="D17" s="44"/>
      <c r="E17" s="46"/>
      <c r="F17" s="31"/>
      <c r="G17" s="33"/>
      <c r="H17" s="33"/>
      <c r="I17" s="45"/>
      <c r="J17" s="35"/>
      <c r="K17" s="47"/>
      <c r="L17" s="37">
        <f t="shared" si="0"/>
        <v>0</v>
      </c>
      <c r="M17" s="27">
        <f>L17*100/L16</f>
        <v>0</v>
      </c>
      <c r="N17" s="39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</row>
    <row r="18" spans="1:25" x14ac:dyDescent="0.25">
      <c r="A18" s="19">
        <v>6</v>
      </c>
      <c r="B18" s="20" t="s">
        <v>43</v>
      </c>
      <c r="C18" s="21" t="s">
        <v>42</v>
      </c>
      <c r="D18" s="20" t="s">
        <v>36</v>
      </c>
      <c r="E18" s="22" t="s">
        <v>28</v>
      </c>
      <c r="F18" s="48" t="s">
        <v>29</v>
      </c>
      <c r="G18" s="23">
        <v>1000</v>
      </c>
      <c r="H18" s="23">
        <v>1000</v>
      </c>
      <c r="I18" s="21" t="s">
        <v>44</v>
      </c>
      <c r="J18" s="24" t="s">
        <v>31</v>
      </c>
      <c r="K18" s="25">
        <v>799789.25</v>
      </c>
      <c r="L18" s="37">
        <f t="shared" si="0"/>
        <v>1000</v>
      </c>
      <c r="M18" s="41">
        <f>L18*100/H18</f>
        <v>100</v>
      </c>
      <c r="N18" s="42">
        <v>21</v>
      </c>
      <c r="O18" s="43">
        <v>89</v>
      </c>
      <c r="P18" s="43">
        <v>89</v>
      </c>
      <c r="Q18" s="43">
        <v>89</v>
      </c>
      <c r="R18" s="43">
        <v>89</v>
      </c>
      <c r="S18" s="43">
        <v>89</v>
      </c>
      <c r="T18" s="43">
        <v>89</v>
      </c>
      <c r="U18" s="43">
        <v>89</v>
      </c>
      <c r="V18" s="43">
        <v>89</v>
      </c>
      <c r="W18" s="43">
        <v>89</v>
      </c>
      <c r="X18" s="43">
        <v>89</v>
      </c>
      <c r="Y18" s="43">
        <v>89</v>
      </c>
    </row>
    <row r="19" spans="1:25" x14ac:dyDescent="0.25">
      <c r="A19" s="29"/>
      <c r="B19" s="44"/>
      <c r="C19" s="45"/>
      <c r="D19" s="44"/>
      <c r="E19" s="32"/>
      <c r="F19" s="21"/>
      <c r="G19" s="45"/>
      <c r="H19" s="34"/>
      <c r="I19" s="31"/>
      <c r="J19" s="35"/>
      <c r="K19" s="36"/>
      <c r="L19" s="37">
        <f t="shared" si="0"/>
        <v>0</v>
      </c>
      <c r="M19" s="27">
        <f>L19*100/L18</f>
        <v>0</v>
      </c>
      <c r="N19" s="39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</row>
    <row r="20" spans="1:25" x14ac:dyDescent="0.25">
      <c r="A20" s="19">
        <v>7</v>
      </c>
      <c r="B20" s="20" t="s">
        <v>45</v>
      </c>
      <c r="C20" s="21" t="s">
        <v>46</v>
      </c>
      <c r="D20" s="21" t="s">
        <v>47</v>
      </c>
      <c r="E20" s="22" t="s">
        <v>48</v>
      </c>
      <c r="F20" s="48" t="s">
        <v>29</v>
      </c>
      <c r="G20" s="21">
        <v>10</v>
      </c>
      <c r="H20" s="23">
        <v>10</v>
      </c>
      <c r="I20" s="21" t="s">
        <v>38</v>
      </c>
      <c r="J20" s="24" t="s">
        <v>31</v>
      </c>
      <c r="K20" s="25">
        <v>52745.95</v>
      </c>
      <c r="L20" s="37">
        <f t="shared" si="0"/>
        <v>10</v>
      </c>
      <c r="M20" s="41">
        <f>L20*100/H20</f>
        <v>100</v>
      </c>
      <c r="N20" s="42"/>
      <c r="O20" s="43">
        <v>1</v>
      </c>
      <c r="P20" s="43">
        <v>1</v>
      </c>
      <c r="Q20" s="43">
        <v>1</v>
      </c>
      <c r="R20" s="43">
        <v>1</v>
      </c>
      <c r="S20" s="43">
        <v>1</v>
      </c>
      <c r="T20" s="43">
        <v>1</v>
      </c>
      <c r="U20" s="43">
        <v>1</v>
      </c>
      <c r="V20" s="43">
        <v>1</v>
      </c>
      <c r="W20" s="43">
        <v>1</v>
      </c>
      <c r="X20" s="43">
        <v>1</v>
      </c>
      <c r="Y20" s="43"/>
    </row>
    <row r="21" spans="1:25" x14ac:dyDescent="0.25">
      <c r="A21" s="29"/>
      <c r="B21" s="44"/>
      <c r="C21" s="45"/>
      <c r="D21" s="45"/>
      <c r="E21" s="46"/>
      <c r="F21" s="21"/>
      <c r="G21" s="45"/>
      <c r="H21" s="33"/>
      <c r="I21" s="45"/>
      <c r="J21" s="35"/>
      <c r="K21" s="47"/>
      <c r="L21" s="37">
        <f t="shared" si="0"/>
        <v>0</v>
      </c>
      <c r="M21" s="27">
        <f>L21*100/L20</f>
        <v>0</v>
      </c>
      <c r="N21" s="39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</row>
    <row r="22" spans="1:25" x14ac:dyDescent="0.25">
      <c r="A22" s="19">
        <v>8</v>
      </c>
      <c r="B22" s="20" t="s">
        <v>49</v>
      </c>
      <c r="C22" s="21" t="s">
        <v>46</v>
      </c>
      <c r="D22" s="21" t="s">
        <v>47</v>
      </c>
      <c r="E22" s="22" t="s">
        <v>48</v>
      </c>
      <c r="F22" s="48" t="s">
        <v>29</v>
      </c>
      <c r="G22" s="21">
        <v>5</v>
      </c>
      <c r="H22" s="23">
        <v>5</v>
      </c>
      <c r="I22" s="21" t="s">
        <v>40</v>
      </c>
      <c r="J22" s="24" t="s">
        <v>31</v>
      </c>
      <c r="K22" s="25">
        <v>33969.51</v>
      </c>
      <c r="L22" s="37">
        <f t="shared" si="0"/>
        <v>5</v>
      </c>
      <c r="M22" s="41">
        <f>L22*100/H22</f>
        <v>100</v>
      </c>
      <c r="N22" s="43"/>
      <c r="O22" s="43"/>
      <c r="P22" s="43"/>
      <c r="Q22" s="43"/>
      <c r="R22" s="43"/>
      <c r="S22" s="43">
        <v>1</v>
      </c>
      <c r="T22" s="43">
        <v>1</v>
      </c>
      <c r="U22" s="43">
        <v>1</v>
      </c>
      <c r="V22" s="43">
        <v>1</v>
      </c>
      <c r="W22" s="43">
        <v>1</v>
      </c>
      <c r="X22" s="43"/>
      <c r="Y22" s="43"/>
    </row>
    <row r="23" spans="1:25" x14ac:dyDescent="0.25">
      <c r="A23" s="29"/>
      <c r="B23" s="44"/>
      <c r="C23" s="45"/>
      <c r="D23" s="45"/>
      <c r="E23" s="46"/>
      <c r="F23" s="21"/>
      <c r="G23" s="45"/>
      <c r="H23" s="33"/>
      <c r="I23" s="45"/>
      <c r="J23" s="35"/>
      <c r="K23" s="47"/>
      <c r="L23" s="37">
        <f t="shared" si="0"/>
        <v>0</v>
      </c>
      <c r="M23" s="27">
        <f>L23*100/L22</f>
        <v>0</v>
      </c>
      <c r="N23" s="39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</row>
    <row r="24" spans="1:25" x14ac:dyDescent="0.25">
      <c r="A24" s="19">
        <v>9</v>
      </c>
      <c r="B24" s="20" t="s">
        <v>50</v>
      </c>
      <c r="C24" s="21" t="s">
        <v>51</v>
      </c>
      <c r="D24" s="21" t="s">
        <v>47</v>
      </c>
      <c r="E24" s="22" t="s">
        <v>48</v>
      </c>
      <c r="F24" s="48" t="s">
        <v>29</v>
      </c>
      <c r="G24" s="21">
        <v>510</v>
      </c>
      <c r="H24" s="23">
        <v>510</v>
      </c>
      <c r="I24" s="21" t="s">
        <v>52</v>
      </c>
      <c r="J24" s="24" t="s">
        <v>31</v>
      </c>
      <c r="K24" s="25">
        <v>932132.51</v>
      </c>
      <c r="L24" s="37">
        <f t="shared" si="0"/>
        <v>510</v>
      </c>
      <c r="M24" s="41">
        <f>L24*100/H24</f>
        <v>100</v>
      </c>
      <c r="N24" s="43">
        <v>4</v>
      </c>
      <c r="O24" s="43">
        <v>46</v>
      </c>
      <c r="P24" s="43">
        <v>46</v>
      </c>
      <c r="Q24" s="43">
        <v>46</v>
      </c>
      <c r="R24" s="43">
        <v>46</v>
      </c>
      <c r="S24" s="43">
        <v>46</v>
      </c>
      <c r="T24" s="43">
        <v>46</v>
      </c>
      <c r="U24" s="43">
        <v>46</v>
      </c>
      <c r="V24" s="43">
        <v>46</v>
      </c>
      <c r="W24" s="43">
        <v>46</v>
      </c>
      <c r="X24" s="43">
        <v>46</v>
      </c>
      <c r="Y24" s="43">
        <v>46</v>
      </c>
    </row>
    <row r="25" spans="1:25" x14ac:dyDescent="0.25">
      <c r="A25" s="29"/>
      <c r="B25" s="44"/>
      <c r="C25" s="45"/>
      <c r="D25" s="45"/>
      <c r="E25" s="46"/>
      <c r="F25" s="21"/>
      <c r="G25" s="45"/>
      <c r="H25" s="33"/>
      <c r="I25" s="45"/>
      <c r="J25" s="35"/>
      <c r="K25" s="47"/>
      <c r="L25" s="37">
        <f t="shared" si="0"/>
        <v>0</v>
      </c>
      <c r="M25" s="27">
        <f>L25*100/L24</f>
        <v>0</v>
      </c>
      <c r="N25" s="39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</row>
    <row r="26" spans="1:25" x14ac:dyDescent="0.25">
      <c r="A26" s="19">
        <v>10</v>
      </c>
      <c r="B26" s="20" t="s">
        <v>53</v>
      </c>
      <c r="C26" s="21" t="s">
        <v>54</v>
      </c>
      <c r="D26" s="21" t="s">
        <v>47</v>
      </c>
      <c r="E26" s="22" t="s">
        <v>48</v>
      </c>
      <c r="F26" s="48" t="s">
        <v>29</v>
      </c>
      <c r="G26" s="21">
        <v>15</v>
      </c>
      <c r="H26" s="21">
        <v>15</v>
      </c>
      <c r="I26" s="21" t="s">
        <v>44</v>
      </c>
      <c r="J26" s="24" t="s">
        <v>31</v>
      </c>
      <c r="K26" s="25">
        <v>12233.3</v>
      </c>
      <c r="L26" s="26">
        <f t="shared" si="0"/>
        <v>15</v>
      </c>
      <c r="M26" s="27">
        <f>L26*100/H26</f>
        <v>100</v>
      </c>
      <c r="N26" s="43"/>
      <c r="O26" s="43">
        <v>2</v>
      </c>
      <c r="P26" s="42">
        <v>2</v>
      </c>
      <c r="Q26" s="42">
        <v>1</v>
      </c>
      <c r="R26" s="42">
        <v>2</v>
      </c>
      <c r="S26" s="42">
        <v>1</v>
      </c>
      <c r="T26" s="42">
        <v>2</v>
      </c>
      <c r="U26" s="42">
        <v>2</v>
      </c>
      <c r="V26" s="42">
        <v>2</v>
      </c>
      <c r="W26" s="42">
        <v>1</v>
      </c>
      <c r="X26" s="49"/>
      <c r="Y26" s="49"/>
    </row>
    <row r="27" spans="1:25" x14ac:dyDescent="0.25">
      <c r="A27" s="29"/>
      <c r="B27" s="44"/>
      <c r="C27" s="45"/>
      <c r="D27" s="45"/>
      <c r="E27" s="46"/>
      <c r="F27" s="21"/>
      <c r="G27" s="45"/>
      <c r="H27" s="45"/>
      <c r="I27" s="45"/>
      <c r="J27" s="50"/>
      <c r="K27" s="47"/>
      <c r="L27" s="26">
        <f t="shared" si="0"/>
        <v>0</v>
      </c>
      <c r="M27" s="41">
        <f>L27*100/L26</f>
        <v>0</v>
      </c>
      <c r="N27" s="39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</row>
    <row r="28" spans="1:25" x14ac:dyDescent="0.25">
      <c r="A28" s="19">
        <v>11</v>
      </c>
      <c r="B28" s="20" t="s">
        <v>55</v>
      </c>
      <c r="C28" s="21" t="s">
        <v>42</v>
      </c>
      <c r="D28" s="21" t="s">
        <v>47</v>
      </c>
      <c r="E28" s="22" t="s">
        <v>48</v>
      </c>
      <c r="F28" s="48" t="s">
        <v>29</v>
      </c>
      <c r="G28" s="21">
        <v>44</v>
      </c>
      <c r="H28" s="21">
        <v>44</v>
      </c>
      <c r="I28" s="21" t="s">
        <v>44</v>
      </c>
      <c r="J28" s="24" t="s">
        <v>31</v>
      </c>
      <c r="K28" s="25">
        <v>49437.21</v>
      </c>
      <c r="L28" s="26">
        <f t="shared" ref="L28:L35" si="1">SUM(N28:Y28)</f>
        <v>44</v>
      </c>
      <c r="M28" s="27">
        <f>L28*100/H28</f>
        <v>100</v>
      </c>
      <c r="N28" s="43">
        <v>4</v>
      </c>
      <c r="O28" s="43">
        <v>4</v>
      </c>
      <c r="P28" s="42">
        <v>4</v>
      </c>
      <c r="Q28" s="43">
        <v>4</v>
      </c>
      <c r="R28" s="43">
        <v>4</v>
      </c>
      <c r="S28" s="42">
        <v>4</v>
      </c>
      <c r="T28" s="43">
        <v>4</v>
      </c>
      <c r="U28" s="43">
        <v>4</v>
      </c>
      <c r="V28" s="42">
        <v>4</v>
      </c>
      <c r="W28" s="43">
        <v>4</v>
      </c>
      <c r="X28" s="43">
        <v>4</v>
      </c>
      <c r="Y28" s="42"/>
    </row>
    <row r="29" spans="1:25" x14ac:dyDescent="0.25">
      <c r="A29" s="29"/>
      <c r="B29" s="44"/>
      <c r="C29" s="45"/>
      <c r="D29" s="45"/>
      <c r="E29" s="46"/>
      <c r="F29" s="21"/>
      <c r="G29" s="45"/>
      <c r="H29" s="45"/>
      <c r="I29" s="45"/>
      <c r="J29" s="50"/>
      <c r="K29" s="47"/>
      <c r="L29" s="26">
        <f t="shared" si="1"/>
        <v>0</v>
      </c>
      <c r="M29" s="41">
        <f>L29*100/L28</f>
        <v>0</v>
      </c>
      <c r="N29" s="39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</row>
    <row r="30" spans="1:25" x14ac:dyDescent="0.25">
      <c r="A30" s="19">
        <v>12</v>
      </c>
      <c r="B30" s="20" t="s">
        <v>56</v>
      </c>
      <c r="C30" s="21" t="s">
        <v>42</v>
      </c>
      <c r="D30" s="21" t="s">
        <v>47</v>
      </c>
      <c r="E30" s="22" t="s">
        <v>48</v>
      </c>
      <c r="F30" s="48" t="s">
        <v>29</v>
      </c>
      <c r="G30" s="21">
        <v>300</v>
      </c>
      <c r="H30" s="21">
        <v>300</v>
      </c>
      <c r="I30" s="21" t="s">
        <v>44</v>
      </c>
      <c r="J30" s="24" t="s">
        <v>31</v>
      </c>
      <c r="K30" s="25">
        <v>506333.7</v>
      </c>
      <c r="L30" s="26">
        <f t="shared" si="1"/>
        <v>300</v>
      </c>
      <c r="M30" s="27">
        <f>L30*100/H30</f>
        <v>100</v>
      </c>
      <c r="N30" s="42">
        <v>3</v>
      </c>
      <c r="O30" s="42">
        <v>27</v>
      </c>
      <c r="P30" s="42">
        <v>27</v>
      </c>
      <c r="Q30" s="42">
        <v>27</v>
      </c>
      <c r="R30" s="42">
        <v>27</v>
      </c>
      <c r="S30" s="42">
        <v>27</v>
      </c>
      <c r="T30" s="42">
        <v>27</v>
      </c>
      <c r="U30" s="42">
        <v>27</v>
      </c>
      <c r="V30" s="42">
        <v>27</v>
      </c>
      <c r="W30" s="42">
        <v>27</v>
      </c>
      <c r="X30" s="42">
        <v>27</v>
      </c>
      <c r="Y30" s="42">
        <v>27</v>
      </c>
    </row>
    <row r="31" spans="1:25" x14ac:dyDescent="0.25">
      <c r="A31" s="29"/>
      <c r="B31" s="44"/>
      <c r="C31" s="45"/>
      <c r="D31" s="45"/>
      <c r="E31" s="46"/>
      <c r="F31" s="21"/>
      <c r="G31" s="45"/>
      <c r="H31" s="45"/>
      <c r="I31" s="45"/>
      <c r="J31" s="50"/>
      <c r="K31" s="47"/>
      <c r="L31" s="26">
        <f t="shared" si="1"/>
        <v>0</v>
      </c>
      <c r="M31" s="27">
        <f>L31*100/L30</f>
        <v>0</v>
      </c>
      <c r="N31" s="39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</row>
    <row r="32" spans="1:25" x14ac:dyDescent="0.25">
      <c r="A32" s="19">
        <v>13</v>
      </c>
      <c r="B32" s="20" t="s">
        <v>57</v>
      </c>
      <c r="C32" s="21" t="s">
        <v>42</v>
      </c>
      <c r="D32" s="21" t="s">
        <v>47</v>
      </c>
      <c r="E32" s="22" t="s">
        <v>48</v>
      </c>
      <c r="F32" s="48" t="s">
        <v>29</v>
      </c>
      <c r="G32" s="21">
        <v>15</v>
      </c>
      <c r="H32" s="21">
        <v>15</v>
      </c>
      <c r="I32" s="21" t="s">
        <v>44</v>
      </c>
      <c r="J32" s="24" t="s">
        <v>31</v>
      </c>
      <c r="K32" s="25">
        <v>25785.5</v>
      </c>
      <c r="L32" s="26">
        <f t="shared" si="1"/>
        <v>15</v>
      </c>
      <c r="M32" s="27">
        <f>L32*100/H32</f>
        <v>100</v>
      </c>
      <c r="N32" s="43">
        <v>1</v>
      </c>
      <c r="O32" s="43">
        <v>1</v>
      </c>
      <c r="P32" s="43">
        <v>1</v>
      </c>
      <c r="Q32" s="43">
        <v>1</v>
      </c>
      <c r="R32" s="43">
        <v>2</v>
      </c>
      <c r="S32" s="43">
        <v>1</v>
      </c>
      <c r="T32" s="43">
        <v>1</v>
      </c>
      <c r="U32" s="43">
        <v>1</v>
      </c>
      <c r="V32" s="43">
        <v>2</v>
      </c>
      <c r="W32" s="43">
        <v>2</v>
      </c>
      <c r="X32" s="43">
        <v>1</v>
      </c>
      <c r="Y32" s="43">
        <v>1</v>
      </c>
    </row>
    <row r="33" spans="1:25" x14ac:dyDescent="0.25">
      <c r="A33" s="29"/>
      <c r="B33" s="44"/>
      <c r="C33" s="45"/>
      <c r="D33" s="45"/>
      <c r="E33" s="46"/>
      <c r="F33" s="21"/>
      <c r="G33" s="45"/>
      <c r="H33" s="45"/>
      <c r="I33" s="45"/>
      <c r="J33" s="50"/>
      <c r="K33" s="47"/>
      <c r="L33" s="26">
        <f t="shared" si="1"/>
        <v>0</v>
      </c>
      <c r="M33" s="41">
        <f>L33*100/L32</f>
        <v>0</v>
      </c>
      <c r="N33" s="39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</row>
    <row r="34" spans="1:25" x14ac:dyDescent="0.25">
      <c r="A34" s="19">
        <v>14</v>
      </c>
      <c r="B34" s="20" t="s">
        <v>58</v>
      </c>
      <c r="C34" s="21" t="s">
        <v>59</v>
      </c>
      <c r="D34" s="21" t="s">
        <v>60</v>
      </c>
      <c r="E34" s="22"/>
      <c r="F34" s="48"/>
      <c r="G34" s="21">
        <v>3</v>
      </c>
      <c r="H34" s="21">
        <v>3</v>
      </c>
      <c r="I34" s="21" t="s">
        <v>44</v>
      </c>
      <c r="J34" s="24" t="s">
        <v>31</v>
      </c>
      <c r="K34" s="25">
        <v>65207.95</v>
      </c>
      <c r="L34" s="26">
        <f t="shared" si="1"/>
        <v>3</v>
      </c>
      <c r="M34" s="27">
        <f>L34*100/H34</f>
        <v>100</v>
      </c>
      <c r="N34" s="43"/>
      <c r="O34" s="43"/>
      <c r="P34" s="42">
        <v>3</v>
      </c>
      <c r="Q34" s="49"/>
      <c r="R34" s="49"/>
      <c r="S34" s="49"/>
      <c r="T34" s="49"/>
      <c r="U34" s="49"/>
      <c r="V34" s="49"/>
      <c r="W34" s="49"/>
      <c r="X34" s="49"/>
      <c r="Y34" s="49"/>
    </row>
    <row r="35" spans="1:25" x14ac:dyDescent="0.25">
      <c r="A35" s="29"/>
      <c r="B35" s="44"/>
      <c r="C35" s="45"/>
      <c r="D35" s="45"/>
      <c r="E35" s="46"/>
      <c r="F35" s="21"/>
      <c r="G35" s="45"/>
      <c r="H35" s="45"/>
      <c r="I35" s="45"/>
      <c r="J35" s="50"/>
      <c r="K35" s="47"/>
      <c r="L35" s="26">
        <f t="shared" si="1"/>
        <v>0</v>
      </c>
      <c r="M35" s="41">
        <f>L35*100/L34</f>
        <v>0</v>
      </c>
      <c r="N35" s="39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</row>
    <row r="36" spans="1:25" x14ac:dyDescent="0.25">
      <c r="A36" s="51">
        <v>15</v>
      </c>
      <c r="B36" s="52" t="s">
        <v>61</v>
      </c>
      <c r="C36" s="53"/>
      <c r="D36" s="54"/>
      <c r="E36" s="55"/>
      <c r="F36" s="56"/>
      <c r="G36" s="56"/>
      <c r="H36" s="56"/>
      <c r="I36" s="55"/>
      <c r="J36" s="57"/>
      <c r="K36" s="58"/>
      <c r="L36" s="59">
        <f t="shared" si="0"/>
        <v>0</v>
      </c>
      <c r="M36" s="60" t="e">
        <f>L36*100/K36</f>
        <v>#DIV/0!</v>
      </c>
      <c r="N36" s="61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</row>
    <row r="37" spans="1:25" x14ac:dyDescent="0.25">
      <c r="A37" s="63"/>
      <c r="B37" s="20" t="s">
        <v>62</v>
      </c>
      <c r="C37" s="21" t="s">
        <v>63</v>
      </c>
      <c r="D37" s="21" t="s">
        <v>64</v>
      </c>
      <c r="E37" s="21" t="s">
        <v>65</v>
      </c>
      <c r="F37" s="21" t="s">
        <v>66</v>
      </c>
      <c r="G37" s="21">
        <v>30</v>
      </c>
      <c r="H37" s="21">
        <v>30</v>
      </c>
      <c r="I37" s="21" t="s">
        <v>67</v>
      </c>
      <c r="J37" s="24" t="s">
        <v>31</v>
      </c>
      <c r="K37" s="25">
        <v>1715</v>
      </c>
      <c r="L37" s="26">
        <f t="shared" si="0"/>
        <v>30</v>
      </c>
      <c r="M37" s="27">
        <f>L37*100/H37</f>
        <v>100</v>
      </c>
      <c r="N37" s="43"/>
      <c r="O37" s="43">
        <v>3</v>
      </c>
      <c r="P37" s="43">
        <v>3</v>
      </c>
      <c r="Q37" s="43">
        <v>3</v>
      </c>
      <c r="R37" s="43">
        <v>3</v>
      </c>
      <c r="S37" s="43">
        <v>3</v>
      </c>
      <c r="T37" s="43">
        <v>3</v>
      </c>
      <c r="U37" s="43">
        <v>3</v>
      </c>
      <c r="V37" s="43">
        <v>3</v>
      </c>
      <c r="W37" s="43">
        <v>3</v>
      </c>
      <c r="X37" s="43">
        <v>3</v>
      </c>
      <c r="Y37" s="43"/>
    </row>
    <row r="38" spans="1:25" x14ac:dyDescent="0.25">
      <c r="A38" s="64"/>
      <c r="B38" s="44"/>
      <c r="C38" s="45"/>
      <c r="D38" s="45"/>
      <c r="E38" s="45"/>
      <c r="F38" s="45"/>
      <c r="G38" s="45"/>
      <c r="H38" s="45"/>
      <c r="I38" s="45"/>
      <c r="J38" s="50"/>
      <c r="K38" s="47"/>
      <c r="L38" s="26">
        <f t="shared" si="0"/>
        <v>0</v>
      </c>
      <c r="M38" s="41">
        <f>L38*100/L37</f>
        <v>0</v>
      </c>
      <c r="N38" s="39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</row>
    <row r="39" spans="1:25" x14ac:dyDescent="0.25">
      <c r="A39" s="63"/>
      <c r="B39" s="20" t="s">
        <v>68</v>
      </c>
      <c r="C39" s="21" t="s">
        <v>69</v>
      </c>
      <c r="D39" s="21" t="s">
        <v>60</v>
      </c>
      <c r="E39" s="21" t="s">
        <v>70</v>
      </c>
      <c r="F39" s="21" t="s">
        <v>71</v>
      </c>
      <c r="G39" s="21">
        <v>1400</v>
      </c>
      <c r="H39" s="21">
        <v>1400</v>
      </c>
      <c r="I39" s="21" t="s">
        <v>72</v>
      </c>
      <c r="J39" s="24" t="s">
        <v>31</v>
      </c>
      <c r="K39" s="25">
        <v>30674</v>
      </c>
      <c r="L39" s="26">
        <f t="shared" si="0"/>
        <v>1400</v>
      </c>
      <c r="M39" s="27">
        <f>L39*100/H39</f>
        <v>100</v>
      </c>
      <c r="N39" s="43">
        <v>120</v>
      </c>
      <c r="O39" s="43">
        <v>120</v>
      </c>
      <c r="P39" s="43">
        <v>120</v>
      </c>
      <c r="Q39" s="43">
        <v>120</v>
      </c>
      <c r="R39" s="43">
        <v>120</v>
      </c>
      <c r="S39" s="43">
        <v>120</v>
      </c>
      <c r="T39" s="43">
        <v>120</v>
      </c>
      <c r="U39" s="43">
        <v>120</v>
      </c>
      <c r="V39" s="43">
        <v>120</v>
      </c>
      <c r="W39" s="43">
        <v>120</v>
      </c>
      <c r="X39" s="43">
        <v>120</v>
      </c>
      <c r="Y39" s="43">
        <v>80</v>
      </c>
    </row>
    <row r="40" spans="1:25" x14ac:dyDescent="0.25">
      <c r="A40" s="65"/>
      <c r="B40" s="30"/>
      <c r="C40" s="31"/>
      <c r="D40" s="31"/>
      <c r="E40" s="31"/>
      <c r="F40" s="31"/>
      <c r="G40" s="31"/>
      <c r="H40" s="31"/>
      <c r="I40" s="31"/>
      <c r="J40" s="35"/>
      <c r="K40" s="36"/>
      <c r="L40" s="66">
        <f t="shared" si="0"/>
        <v>0</v>
      </c>
      <c r="M40" s="41">
        <f>L40*100/L39</f>
        <v>0</v>
      </c>
      <c r="N40" s="39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</row>
    <row r="41" spans="1:25" x14ac:dyDescent="0.25">
      <c r="A41" s="64"/>
      <c r="B41" s="44"/>
      <c r="C41" s="31"/>
      <c r="D41" s="31"/>
      <c r="E41" s="31"/>
      <c r="F41" s="31"/>
      <c r="G41" s="31"/>
      <c r="H41" s="31"/>
      <c r="I41" s="31"/>
      <c r="J41" s="35"/>
      <c r="K41" s="36"/>
      <c r="L41" s="26">
        <f t="shared" si="0"/>
        <v>0</v>
      </c>
      <c r="M41" s="41"/>
      <c r="N41" s="61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</row>
    <row r="42" spans="1:25" x14ac:dyDescent="0.25">
      <c r="A42" s="67"/>
      <c r="B42" s="68"/>
      <c r="C42" s="69"/>
      <c r="D42" s="69"/>
      <c r="E42" s="69"/>
      <c r="F42" s="69"/>
      <c r="G42" s="69"/>
      <c r="H42" s="69"/>
      <c r="I42" s="69"/>
      <c r="J42" s="70"/>
      <c r="K42" s="71"/>
      <c r="L42" s="72"/>
      <c r="M42" s="73"/>
      <c r="N42" s="74"/>
      <c r="O42" s="75"/>
      <c r="P42" s="75"/>
      <c r="Q42" s="75"/>
      <c r="R42" s="75"/>
      <c r="S42" s="75"/>
      <c r="T42" s="75"/>
      <c r="U42" s="75"/>
      <c r="V42" s="75"/>
      <c r="W42" s="75"/>
      <c r="X42" s="75"/>
      <c r="Y42" s="75"/>
    </row>
    <row r="43" spans="1:25" ht="15.75" x14ac:dyDescent="0.25">
      <c r="A43" s="76"/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7">
        <f>((M9+M13+M15+M17+M19+M21+M23+M25+M27+M11+M31+M33+M29)*100)/1300</f>
        <v>0</v>
      </c>
      <c r="N43" s="78"/>
      <c r="O43" s="76"/>
      <c r="P43" s="76"/>
      <c r="Q43" s="76"/>
      <c r="R43" s="76"/>
      <c r="S43" s="76"/>
      <c r="T43" s="76"/>
      <c r="U43" s="76"/>
      <c r="V43" s="76"/>
      <c r="W43" s="76"/>
      <c r="X43" s="76"/>
      <c r="Y43" s="76"/>
    </row>
    <row r="44" spans="1:25" ht="18.75" thickBot="1" x14ac:dyDescent="0.3">
      <c r="A44" s="1" t="s">
        <v>73</v>
      </c>
      <c r="B44" s="2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4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</row>
    <row r="45" spans="1:25" x14ac:dyDescent="0.25">
      <c r="A45" s="5" t="s">
        <v>1</v>
      </c>
      <c r="B45" s="6" t="s">
        <v>74</v>
      </c>
      <c r="C45" s="6" t="s">
        <v>3</v>
      </c>
      <c r="D45" s="6" t="s">
        <v>4</v>
      </c>
      <c r="E45" s="6" t="s">
        <v>5</v>
      </c>
      <c r="F45" s="6" t="s">
        <v>6</v>
      </c>
      <c r="G45" s="7"/>
      <c r="H45" s="7"/>
      <c r="I45" s="7" t="s">
        <v>7</v>
      </c>
      <c r="J45" s="7" t="s">
        <v>8</v>
      </c>
      <c r="K45" s="8" t="s">
        <v>9</v>
      </c>
      <c r="L45" s="9" t="s">
        <v>10</v>
      </c>
      <c r="M45" s="10"/>
      <c r="N45" s="11" t="s">
        <v>75</v>
      </c>
      <c r="O45" s="11" t="s">
        <v>12</v>
      </c>
      <c r="P45" s="11" t="s">
        <v>13</v>
      </c>
      <c r="Q45" s="11" t="s">
        <v>14</v>
      </c>
      <c r="R45" s="11" t="s">
        <v>15</v>
      </c>
      <c r="S45" s="11" t="s">
        <v>16</v>
      </c>
      <c r="T45" s="11" t="s">
        <v>17</v>
      </c>
      <c r="U45" s="11" t="s">
        <v>18</v>
      </c>
      <c r="V45" s="11" t="s">
        <v>19</v>
      </c>
      <c r="W45" s="11" t="s">
        <v>20</v>
      </c>
      <c r="X45" s="11" t="s">
        <v>21</v>
      </c>
      <c r="Y45" s="11" t="s">
        <v>22</v>
      </c>
    </row>
    <row r="46" spans="1:25" ht="15.75" thickBot="1" x14ac:dyDescent="0.3">
      <c r="A46" s="12"/>
      <c r="B46" s="13"/>
      <c r="C46" s="13"/>
      <c r="D46" s="13"/>
      <c r="E46" s="13"/>
      <c r="F46" s="13"/>
      <c r="G46" s="14"/>
      <c r="H46" s="14"/>
      <c r="I46" s="14"/>
      <c r="J46" s="14"/>
      <c r="K46" s="15"/>
      <c r="L46" s="16" t="s">
        <v>23</v>
      </c>
      <c r="M46" s="17" t="s">
        <v>24</v>
      </c>
      <c r="N46" s="18" t="s">
        <v>23</v>
      </c>
      <c r="O46" s="18" t="s">
        <v>23</v>
      </c>
      <c r="P46" s="18" t="s">
        <v>23</v>
      </c>
      <c r="Q46" s="18" t="s">
        <v>23</v>
      </c>
      <c r="R46" s="79" t="s">
        <v>23</v>
      </c>
      <c r="S46" s="18" t="s">
        <v>23</v>
      </c>
      <c r="T46" s="18" t="s">
        <v>23</v>
      </c>
      <c r="U46" s="18" t="s">
        <v>23</v>
      </c>
      <c r="V46" s="18" t="s">
        <v>23</v>
      </c>
      <c r="W46" s="18" t="s">
        <v>23</v>
      </c>
      <c r="X46" s="18" t="s">
        <v>23</v>
      </c>
      <c r="Y46" s="18" t="s">
        <v>23</v>
      </c>
    </row>
    <row r="47" spans="1:25" x14ac:dyDescent="0.25">
      <c r="A47" s="80">
        <v>1</v>
      </c>
      <c r="B47" s="81" t="s">
        <v>76</v>
      </c>
      <c r="C47" s="82"/>
      <c r="D47" s="82"/>
      <c r="E47" s="82"/>
      <c r="F47" s="82"/>
      <c r="G47" s="80"/>
      <c r="H47" s="80"/>
      <c r="I47" s="80"/>
      <c r="J47" s="80"/>
      <c r="K47" s="80"/>
      <c r="L47" s="83"/>
      <c r="M47" s="84"/>
      <c r="N47" s="85"/>
      <c r="O47" s="85"/>
      <c r="P47" s="85"/>
      <c r="Q47" s="85"/>
      <c r="R47" s="86"/>
      <c r="S47" s="85"/>
      <c r="T47" s="85"/>
      <c r="U47" s="85"/>
      <c r="V47" s="85"/>
      <c r="W47" s="85"/>
      <c r="X47" s="85"/>
      <c r="Y47" s="85"/>
    </row>
    <row r="48" spans="1:25" x14ac:dyDescent="0.25">
      <c r="A48" s="87">
        <v>1.1000000000000001</v>
      </c>
      <c r="B48" s="88" t="s">
        <v>77</v>
      </c>
      <c r="C48" s="89" t="s">
        <v>78</v>
      </c>
      <c r="D48" s="89" t="s">
        <v>79</v>
      </c>
      <c r="E48" s="48" t="s">
        <v>80</v>
      </c>
      <c r="F48" s="88" t="s">
        <v>81</v>
      </c>
      <c r="G48" s="90">
        <v>180</v>
      </c>
      <c r="H48" s="90">
        <v>180</v>
      </c>
      <c r="I48" s="48" t="s">
        <v>82</v>
      </c>
      <c r="J48" s="91" t="s">
        <v>31</v>
      </c>
      <c r="K48" s="92">
        <v>0</v>
      </c>
      <c r="L48" s="93">
        <f>+N48+O48++P48+Q48+R48+S48+T48+U48+V48+W48+X48+Y48</f>
        <v>180</v>
      </c>
      <c r="M48" s="27">
        <f>L48*100/H48</f>
        <v>100</v>
      </c>
      <c r="N48" s="28"/>
      <c r="O48" s="28"/>
      <c r="P48" s="28">
        <v>20</v>
      </c>
      <c r="Q48" s="28">
        <v>20</v>
      </c>
      <c r="R48" s="94">
        <v>20</v>
      </c>
      <c r="S48" s="28">
        <v>20</v>
      </c>
      <c r="T48" s="28">
        <v>20</v>
      </c>
      <c r="U48" s="28">
        <v>20</v>
      </c>
      <c r="V48" s="28">
        <v>20</v>
      </c>
      <c r="W48" s="28">
        <v>20</v>
      </c>
      <c r="X48" s="28">
        <v>20</v>
      </c>
      <c r="Y48" s="28"/>
    </row>
    <row r="49" spans="1:25" x14ac:dyDescent="0.25">
      <c r="A49" s="87"/>
      <c r="B49" s="88"/>
      <c r="C49" s="89"/>
      <c r="D49" s="89"/>
      <c r="E49" s="48"/>
      <c r="F49" s="88"/>
      <c r="G49" s="90"/>
      <c r="H49" s="90"/>
      <c r="I49" s="48"/>
      <c r="J49" s="91"/>
      <c r="K49" s="92"/>
      <c r="L49" s="93">
        <f>+N49+O49++P49+Q49+R49+S49+T49+U49+V49+W49+X49+Y49</f>
        <v>0</v>
      </c>
      <c r="M49" s="38">
        <f>L49*100/L48</f>
        <v>0</v>
      </c>
      <c r="N49" s="39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</row>
    <row r="50" spans="1:25" x14ac:dyDescent="0.25">
      <c r="A50" s="95">
        <v>1.2</v>
      </c>
      <c r="B50" s="96" t="s">
        <v>83</v>
      </c>
      <c r="C50" s="97" t="s">
        <v>84</v>
      </c>
      <c r="D50" s="97" t="s">
        <v>85</v>
      </c>
      <c r="E50" s="21" t="s">
        <v>86</v>
      </c>
      <c r="F50" s="20" t="s">
        <v>87</v>
      </c>
      <c r="G50" s="23">
        <v>700</v>
      </c>
      <c r="H50" s="23">
        <v>700</v>
      </c>
      <c r="I50" s="21" t="s">
        <v>88</v>
      </c>
      <c r="J50" s="24" t="s">
        <v>89</v>
      </c>
      <c r="K50" s="25">
        <v>0</v>
      </c>
      <c r="L50" s="98">
        <f t="shared" ref="L50:L67" si="2">+N50+O50++P50+Q50+R50+S50+T50+U50+V50+W50+X50+Y50</f>
        <v>700</v>
      </c>
      <c r="M50" s="41">
        <f>L50*100/H50</f>
        <v>100</v>
      </c>
      <c r="N50" s="43">
        <v>30</v>
      </c>
      <c r="O50" s="43">
        <v>65</v>
      </c>
      <c r="P50" s="43">
        <v>65</v>
      </c>
      <c r="Q50" s="43">
        <v>65</v>
      </c>
      <c r="R50" s="99">
        <v>65</v>
      </c>
      <c r="S50" s="43">
        <v>65</v>
      </c>
      <c r="T50" s="43">
        <v>65</v>
      </c>
      <c r="U50" s="43">
        <v>65</v>
      </c>
      <c r="V50" s="43">
        <v>65</v>
      </c>
      <c r="W50" s="43">
        <v>65</v>
      </c>
      <c r="X50" s="43">
        <v>65</v>
      </c>
      <c r="Y50" s="43">
        <v>20</v>
      </c>
    </row>
    <row r="51" spans="1:25" x14ac:dyDescent="0.25">
      <c r="A51" s="100"/>
      <c r="B51" s="101"/>
      <c r="C51" s="102"/>
      <c r="D51" s="102"/>
      <c r="E51" s="45"/>
      <c r="F51" s="30"/>
      <c r="G51" s="33"/>
      <c r="H51" s="33"/>
      <c r="I51" s="45"/>
      <c r="J51" s="50"/>
      <c r="K51" s="47"/>
      <c r="L51" s="66">
        <f t="shared" si="2"/>
        <v>0</v>
      </c>
      <c r="M51" s="27">
        <f>L51*100/L50</f>
        <v>0</v>
      </c>
      <c r="N51" s="39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</row>
    <row r="52" spans="1:25" x14ac:dyDescent="0.25">
      <c r="A52" s="87">
        <v>1.3</v>
      </c>
      <c r="B52" s="96" t="s">
        <v>90</v>
      </c>
      <c r="C52" s="21" t="s">
        <v>91</v>
      </c>
      <c r="D52" s="97" t="s">
        <v>92</v>
      </c>
      <c r="E52" s="21" t="s">
        <v>86</v>
      </c>
      <c r="F52" s="20" t="s">
        <v>87</v>
      </c>
      <c r="G52" s="23">
        <v>750</v>
      </c>
      <c r="H52" s="23">
        <v>750</v>
      </c>
      <c r="I52" s="21" t="s">
        <v>93</v>
      </c>
      <c r="J52" s="24" t="s">
        <v>31</v>
      </c>
      <c r="K52" s="25">
        <v>0</v>
      </c>
      <c r="L52" s="98">
        <f t="shared" si="2"/>
        <v>750</v>
      </c>
      <c r="M52" s="41">
        <f>L52*100/H52</f>
        <v>100</v>
      </c>
      <c r="N52" s="43">
        <v>30</v>
      </c>
      <c r="O52" s="43">
        <v>65</v>
      </c>
      <c r="P52" s="43">
        <v>70</v>
      </c>
      <c r="Q52" s="43">
        <v>70</v>
      </c>
      <c r="R52" s="99">
        <v>70</v>
      </c>
      <c r="S52" s="43">
        <v>70</v>
      </c>
      <c r="T52" s="43">
        <v>70</v>
      </c>
      <c r="U52" s="43">
        <v>70</v>
      </c>
      <c r="V52" s="43">
        <v>70</v>
      </c>
      <c r="W52" s="43">
        <v>70</v>
      </c>
      <c r="X52" s="43">
        <v>70</v>
      </c>
      <c r="Y52" s="43">
        <v>25</v>
      </c>
    </row>
    <row r="53" spans="1:25" x14ac:dyDescent="0.25">
      <c r="A53" s="87"/>
      <c r="B53" s="101"/>
      <c r="C53" s="45"/>
      <c r="D53" s="102"/>
      <c r="E53" s="45"/>
      <c r="F53" s="30"/>
      <c r="G53" s="33"/>
      <c r="H53" s="33"/>
      <c r="I53" s="45"/>
      <c r="J53" s="50"/>
      <c r="K53" s="47"/>
      <c r="L53" s="66">
        <f t="shared" si="2"/>
        <v>0</v>
      </c>
      <c r="M53" s="27">
        <f>L53*100/L52</f>
        <v>0</v>
      </c>
      <c r="N53" s="39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</row>
    <row r="54" spans="1:25" x14ac:dyDescent="0.25">
      <c r="A54" s="95">
        <v>1.4</v>
      </c>
      <c r="B54" s="96" t="s">
        <v>94</v>
      </c>
      <c r="C54" s="22" t="s">
        <v>95</v>
      </c>
      <c r="D54" s="22" t="s">
        <v>96</v>
      </c>
      <c r="E54" s="21" t="s">
        <v>86</v>
      </c>
      <c r="F54" s="97" t="s">
        <v>97</v>
      </c>
      <c r="G54" s="23">
        <v>700</v>
      </c>
      <c r="H54" s="23">
        <v>700</v>
      </c>
      <c r="I54" s="21" t="s">
        <v>98</v>
      </c>
      <c r="J54" s="24" t="s">
        <v>31</v>
      </c>
      <c r="K54" s="25">
        <v>0</v>
      </c>
      <c r="L54" s="98">
        <f t="shared" si="2"/>
        <v>700</v>
      </c>
      <c r="M54" s="41">
        <f>L54*100/H54</f>
        <v>100</v>
      </c>
      <c r="N54" s="43"/>
      <c r="O54" s="43">
        <v>65</v>
      </c>
      <c r="P54" s="43">
        <v>65</v>
      </c>
      <c r="Q54" s="43">
        <v>65</v>
      </c>
      <c r="R54" s="99">
        <v>65</v>
      </c>
      <c r="S54" s="43">
        <v>65</v>
      </c>
      <c r="T54" s="43">
        <v>65</v>
      </c>
      <c r="U54" s="43">
        <v>65</v>
      </c>
      <c r="V54" s="43">
        <v>65</v>
      </c>
      <c r="W54" s="43">
        <v>65</v>
      </c>
      <c r="X54" s="43">
        <v>65</v>
      </c>
      <c r="Y54" s="43">
        <v>50</v>
      </c>
    </row>
    <row r="55" spans="1:25" x14ac:dyDescent="0.25">
      <c r="A55" s="100"/>
      <c r="B55" s="101"/>
      <c r="C55" s="46"/>
      <c r="D55" s="46"/>
      <c r="E55" s="45"/>
      <c r="F55" s="103"/>
      <c r="G55" s="33"/>
      <c r="H55" s="33"/>
      <c r="I55" s="45"/>
      <c r="J55" s="50"/>
      <c r="K55" s="47"/>
      <c r="L55" s="66">
        <f t="shared" si="2"/>
        <v>0</v>
      </c>
      <c r="M55" s="27">
        <f>L55*100/L54</f>
        <v>0</v>
      </c>
      <c r="N55" s="39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</row>
    <row r="56" spans="1:25" x14ac:dyDescent="0.25">
      <c r="A56" s="87">
        <v>1.5</v>
      </c>
      <c r="B56" s="96" t="s">
        <v>99</v>
      </c>
      <c r="C56" s="22" t="s">
        <v>100</v>
      </c>
      <c r="D56" s="22" t="s">
        <v>101</v>
      </c>
      <c r="E56" s="21" t="s">
        <v>102</v>
      </c>
      <c r="F56" s="97" t="s">
        <v>97</v>
      </c>
      <c r="G56" s="21">
        <v>700</v>
      </c>
      <c r="H56" s="23">
        <v>700</v>
      </c>
      <c r="I56" s="21" t="s">
        <v>103</v>
      </c>
      <c r="J56" s="24" t="s">
        <v>31</v>
      </c>
      <c r="K56" s="25">
        <v>0</v>
      </c>
      <c r="L56" s="98">
        <f t="shared" si="2"/>
        <v>700</v>
      </c>
      <c r="M56" s="41">
        <f>L56*100/H56</f>
        <v>100</v>
      </c>
      <c r="N56" s="43">
        <v>25</v>
      </c>
      <c r="O56" s="43">
        <v>65</v>
      </c>
      <c r="P56" s="43">
        <v>65</v>
      </c>
      <c r="Q56" s="43">
        <v>65</v>
      </c>
      <c r="R56" s="99">
        <v>65</v>
      </c>
      <c r="S56" s="43">
        <v>65</v>
      </c>
      <c r="T56" s="43">
        <v>65</v>
      </c>
      <c r="U56" s="43">
        <v>65</v>
      </c>
      <c r="V56" s="43">
        <v>65</v>
      </c>
      <c r="W56" s="43">
        <v>65</v>
      </c>
      <c r="X56" s="43">
        <v>65</v>
      </c>
      <c r="Y56" s="43">
        <v>25</v>
      </c>
    </row>
    <row r="57" spans="1:25" x14ac:dyDescent="0.25">
      <c r="A57" s="87"/>
      <c r="B57" s="101"/>
      <c r="C57" s="46"/>
      <c r="D57" s="46"/>
      <c r="E57" s="45"/>
      <c r="F57" s="103"/>
      <c r="G57" s="45"/>
      <c r="H57" s="33"/>
      <c r="I57" s="45"/>
      <c r="J57" s="50"/>
      <c r="K57" s="47"/>
      <c r="L57" s="66">
        <f t="shared" si="2"/>
        <v>0</v>
      </c>
      <c r="M57" s="27">
        <f>L57*100/L56</f>
        <v>0</v>
      </c>
      <c r="N57" s="39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</row>
    <row r="58" spans="1:25" x14ac:dyDescent="0.25">
      <c r="A58" s="95">
        <v>1.6</v>
      </c>
      <c r="B58" s="96" t="s">
        <v>104</v>
      </c>
      <c r="C58" s="22" t="s">
        <v>105</v>
      </c>
      <c r="D58" s="22" t="s">
        <v>106</v>
      </c>
      <c r="E58" s="21" t="s">
        <v>107</v>
      </c>
      <c r="F58" s="97" t="s">
        <v>108</v>
      </c>
      <c r="G58" s="21">
        <v>330</v>
      </c>
      <c r="H58" s="21">
        <v>330</v>
      </c>
      <c r="I58" s="21" t="s">
        <v>109</v>
      </c>
      <c r="J58" s="21" t="s">
        <v>31</v>
      </c>
      <c r="K58" s="25">
        <v>0</v>
      </c>
      <c r="L58" s="98">
        <f t="shared" si="2"/>
        <v>330</v>
      </c>
      <c r="M58" s="41">
        <f>L58*100/H58</f>
        <v>100</v>
      </c>
      <c r="N58" s="43">
        <v>15</v>
      </c>
      <c r="O58" s="43">
        <v>30</v>
      </c>
      <c r="P58" s="43">
        <v>30</v>
      </c>
      <c r="Q58" s="43">
        <v>30</v>
      </c>
      <c r="R58" s="43">
        <v>30</v>
      </c>
      <c r="S58" s="43">
        <v>30</v>
      </c>
      <c r="T58" s="43">
        <v>30</v>
      </c>
      <c r="U58" s="43">
        <v>30</v>
      </c>
      <c r="V58" s="43">
        <v>30</v>
      </c>
      <c r="W58" s="43">
        <v>30</v>
      </c>
      <c r="X58" s="43">
        <v>30</v>
      </c>
      <c r="Y58" s="43">
        <v>15</v>
      </c>
    </row>
    <row r="59" spans="1:25" x14ac:dyDescent="0.25">
      <c r="A59" s="100"/>
      <c r="B59" s="101"/>
      <c r="C59" s="46"/>
      <c r="D59" s="46"/>
      <c r="E59" s="45"/>
      <c r="F59" s="102"/>
      <c r="G59" s="45"/>
      <c r="H59" s="45"/>
      <c r="I59" s="45"/>
      <c r="J59" s="45"/>
      <c r="K59" s="47"/>
      <c r="L59" s="66">
        <f t="shared" si="2"/>
        <v>0</v>
      </c>
      <c r="M59" s="27">
        <f>L59*100/L58</f>
        <v>0</v>
      </c>
      <c r="N59" s="39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</row>
    <row r="60" spans="1:25" x14ac:dyDescent="0.25">
      <c r="A60" s="87">
        <v>1.7</v>
      </c>
      <c r="B60" s="96" t="s">
        <v>110</v>
      </c>
      <c r="C60" s="22" t="s">
        <v>111</v>
      </c>
      <c r="D60" s="22" t="s">
        <v>112</v>
      </c>
      <c r="E60" s="21" t="s">
        <v>107</v>
      </c>
      <c r="F60" s="97" t="s">
        <v>108</v>
      </c>
      <c r="G60" s="23">
        <v>3200</v>
      </c>
      <c r="H60" s="23">
        <v>3200</v>
      </c>
      <c r="I60" s="21" t="s">
        <v>113</v>
      </c>
      <c r="J60" s="21" t="s">
        <v>31</v>
      </c>
      <c r="K60" s="25">
        <v>0</v>
      </c>
      <c r="L60" s="98">
        <f t="shared" si="2"/>
        <v>3200</v>
      </c>
      <c r="M60" s="41">
        <f>L60*100/H60</f>
        <v>100</v>
      </c>
      <c r="N60" s="43">
        <v>260</v>
      </c>
      <c r="O60" s="43">
        <v>270</v>
      </c>
      <c r="P60" s="43">
        <v>270</v>
      </c>
      <c r="Q60" s="43">
        <v>270</v>
      </c>
      <c r="R60" s="43">
        <v>270</v>
      </c>
      <c r="S60" s="43">
        <v>270</v>
      </c>
      <c r="T60" s="43">
        <v>270</v>
      </c>
      <c r="U60" s="43">
        <v>270</v>
      </c>
      <c r="V60" s="43">
        <v>270</v>
      </c>
      <c r="W60" s="43">
        <v>270</v>
      </c>
      <c r="X60" s="43">
        <v>270</v>
      </c>
      <c r="Y60" s="43">
        <v>240</v>
      </c>
    </row>
    <row r="61" spans="1:25" x14ac:dyDescent="0.25">
      <c r="A61" s="87"/>
      <c r="B61" s="101"/>
      <c r="C61" s="46"/>
      <c r="D61" s="46"/>
      <c r="E61" s="45"/>
      <c r="F61" s="102"/>
      <c r="G61" s="45"/>
      <c r="H61" s="45"/>
      <c r="I61" s="45"/>
      <c r="J61" s="45"/>
      <c r="K61" s="47"/>
      <c r="L61" s="66">
        <f t="shared" si="2"/>
        <v>0</v>
      </c>
      <c r="M61" s="27">
        <f>L61*100/L60</f>
        <v>0</v>
      </c>
      <c r="N61" s="39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</row>
    <row r="62" spans="1:25" x14ac:dyDescent="0.25">
      <c r="A62" s="87">
        <v>1.8</v>
      </c>
      <c r="B62" s="104" t="s">
        <v>114</v>
      </c>
      <c r="C62" s="48" t="s">
        <v>115</v>
      </c>
      <c r="D62" s="48" t="s">
        <v>116</v>
      </c>
      <c r="E62" s="48" t="s">
        <v>117</v>
      </c>
      <c r="F62" s="88" t="s">
        <v>118</v>
      </c>
      <c r="G62" s="48">
        <v>6</v>
      </c>
      <c r="H62" s="48">
        <v>6</v>
      </c>
      <c r="I62" s="48" t="s">
        <v>44</v>
      </c>
      <c r="J62" s="48" t="s">
        <v>31</v>
      </c>
      <c r="K62" s="92">
        <v>0</v>
      </c>
      <c r="L62" s="98">
        <f t="shared" si="2"/>
        <v>6</v>
      </c>
      <c r="M62" s="41">
        <f>L62*100/H62</f>
        <v>100</v>
      </c>
      <c r="N62" s="105"/>
      <c r="O62" s="105"/>
      <c r="P62" s="105"/>
      <c r="Q62" s="105"/>
      <c r="R62" s="106">
        <v>2</v>
      </c>
      <c r="S62" s="105"/>
      <c r="T62" s="105">
        <v>2</v>
      </c>
      <c r="U62" s="105"/>
      <c r="V62" s="105">
        <v>2</v>
      </c>
      <c r="W62" s="105"/>
      <c r="X62" s="105"/>
      <c r="Y62" s="105"/>
    </row>
    <row r="63" spans="1:25" x14ac:dyDescent="0.25">
      <c r="A63" s="87"/>
      <c r="B63" s="104"/>
      <c r="C63" s="48"/>
      <c r="D63" s="48"/>
      <c r="E63" s="48"/>
      <c r="F63" s="88"/>
      <c r="G63" s="48"/>
      <c r="H63" s="48"/>
      <c r="I63" s="48"/>
      <c r="J63" s="48"/>
      <c r="K63" s="92"/>
      <c r="L63" s="66">
        <f t="shared" si="2"/>
        <v>0</v>
      </c>
      <c r="M63" s="27">
        <f>L63*100/L62</f>
        <v>0</v>
      </c>
      <c r="N63" s="39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</row>
    <row r="64" spans="1:25" x14ac:dyDescent="0.25">
      <c r="A64" s="95">
        <v>1.9</v>
      </c>
      <c r="B64" s="88" t="s">
        <v>119</v>
      </c>
      <c r="C64" s="21" t="s">
        <v>91</v>
      </c>
      <c r="D64" s="48" t="s">
        <v>120</v>
      </c>
      <c r="E64" s="48" t="s">
        <v>121</v>
      </c>
      <c r="F64" s="88" t="s">
        <v>118</v>
      </c>
      <c r="G64" s="107">
        <v>500</v>
      </c>
      <c r="H64" s="107">
        <v>500</v>
      </c>
      <c r="I64" s="48" t="s">
        <v>44</v>
      </c>
      <c r="J64" s="48" t="s">
        <v>31</v>
      </c>
      <c r="K64" s="108">
        <v>0</v>
      </c>
      <c r="L64" s="66">
        <f t="shared" si="2"/>
        <v>500</v>
      </c>
      <c r="M64" s="27">
        <f>L64*100/H64</f>
        <v>100</v>
      </c>
      <c r="N64" s="109"/>
      <c r="O64" s="109"/>
      <c r="P64" s="109"/>
      <c r="Q64" s="109">
        <v>150</v>
      </c>
      <c r="R64" s="110">
        <v>150</v>
      </c>
      <c r="S64" s="109">
        <v>150</v>
      </c>
      <c r="T64" s="109">
        <v>50</v>
      </c>
      <c r="U64" s="109"/>
      <c r="V64" s="109"/>
      <c r="W64" s="109"/>
      <c r="X64" s="109"/>
      <c r="Y64" s="109"/>
    </row>
    <row r="65" spans="1:25" x14ac:dyDescent="0.25">
      <c r="A65" s="100"/>
      <c r="B65" s="88"/>
      <c r="C65" s="45"/>
      <c r="D65" s="48"/>
      <c r="E65" s="48"/>
      <c r="F65" s="88"/>
      <c r="G65" s="111"/>
      <c r="H65" s="111"/>
      <c r="I65" s="48"/>
      <c r="J65" s="48"/>
      <c r="K65" s="108"/>
      <c r="L65" s="66">
        <f t="shared" si="2"/>
        <v>0</v>
      </c>
      <c r="M65" s="27">
        <f>L65*100/L64</f>
        <v>0</v>
      </c>
      <c r="N65" s="39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</row>
    <row r="66" spans="1:25" x14ac:dyDescent="0.25">
      <c r="A66" s="112">
        <v>1.1000000000000001</v>
      </c>
      <c r="B66" s="88" t="s">
        <v>122</v>
      </c>
      <c r="C66" s="21" t="s">
        <v>91</v>
      </c>
      <c r="D66" s="48" t="s">
        <v>123</v>
      </c>
      <c r="E66" s="48" t="s">
        <v>121</v>
      </c>
      <c r="F66" s="88" t="s">
        <v>118</v>
      </c>
      <c r="G66" s="113">
        <v>3</v>
      </c>
      <c r="H66" s="111">
        <v>3</v>
      </c>
      <c r="I66" s="48" t="s">
        <v>124</v>
      </c>
      <c r="J66" s="48" t="s">
        <v>31</v>
      </c>
      <c r="K66" s="108">
        <v>0</v>
      </c>
      <c r="L66" s="66">
        <f t="shared" si="2"/>
        <v>3</v>
      </c>
      <c r="M66" s="27">
        <f>L66*100/H66</f>
        <v>100</v>
      </c>
      <c r="N66" s="109"/>
      <c r="O66" s="109"/>
      <c r="P66" s="109">
        <v>1</v>
      </c>
      <c r="Q66" s="109"/>
      <c r="R66" s="110"/>
      <c r="S66" s="109">
        <v>1</v>
      </c>
      <c r="T66" s="109"/>
      <c r="U66" s="109"/>
      <c r="V66" s="109">
        <v>1</v>
      </c>
      <c r="W66" s="109"/>
      <c r="X66" s="109"/>
      <c r="Y66" s="109"/>
    </row>
    <row r="67" spans="1:25" x14ac:dyDescent="0.25">
      <c r="A67" s="112"/>
      <c r="B67" s="88"/>
      <c r="C67" s="45"/>
      <c r="D67" s="48"/>
      <c r="E67" s="48"/>
      <c r="F67" s="88"/>
      <c r="G67" s="113"/>
      <c r="H67" s="111"/>
      <c r="I67" s="48"/>
      <c r="J67" s="48"/>
      <c r="K67" s="108"/>
      <c r="L67" s="66">
        <f t="shared" si="2"/>
        <v>0</v>
      </c>
      <c r="M67" s="27">
        <f>L67*100/L66</f>
        <v>0</v>
      </c>
      <c r="N67" s="39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</row>
    <row r="68" spans="1:25" x14ac:dyDescent="0.25">
      <c r="A68" s="51"/>
      <c r="B68" s="54"/>
      <c r="C68" s="56"/>
      <c r="D68" s="56"/>
      <c r="E68" s="56"/>
      <c r="F68" s="54"/>
      <c r="G68" s="51"/>
      <c r="H68" s="114"/>
      <c r="I68" s="56"/>
      <c r="J68" s="56"/>
      <c r="K68" s="114"/>
      <c r="L68" s="98"/>
      <c r="M68" s="41"/>
      <c r="N68" s="115"/>
      <c r="O68" s="115"/>
      <c r="P68" s="115"/>
      <c r="Q68" s="115"/>
      <c r="R68" s="116"/>
      <c r="S68" s="115"/>
      <c r="T68" s="115"/>
      <c r="U68" s="115"/>
      <c r="V68" s="115"/>
      <c r="W68" s="115"/>
      <c r="X68" s="115"/>
      <c r="Y68" s="115"/>
    </row>
    <row r="69" spans="1:25" x14ac:dyDescent="0.25">
      <c r="A69" s="117"/>
      <c r="B69" s="118"/>
      <c r="C69" s="119"/>
      <c r="D69" s="119"/>
      <c r="E69" s="119"/>
      <c r="F69" s="118"/>
      <c r="G69" s="117"/>
      <c r="H69" s="120"/>
      <c r="I69" s="119"/>
      <c r="J69" s="119"/>
      <c r="K69" s="120"/>
      <c r="L69" s="119"/>
      <c r="M69" s="121">
        <f>((M49+M51+M53+M55+M57+M59+M61+M63+M65+M67)*100)/1000</f>
        <v>0</v>
      </c>
      <c r="N69" s="122"/>
      <c r="O69" s="122"/>
      <c r="P69" s="122"/>
      <c r="Q69" s="122"/>
      <c r="R69" s="123"/>
      <c r="S69" s="122"/>
      <c r="T69" s="122"/>
      <c r="U69" s="122"/>
      <c r="V69" s="122"/>
      <c r="W69" s="122"/>
      <c r="X69" s="122"/>
      <c r="Y69" s="122"/>
    </row>
    <row r="70" spans="1:25" ht="15.75" thickBot="1" x14ac:dyDescent="0.3">
      <c r="A70" s="51"/>
      <c r="B70" s="54"/>
      <c r="C70" s="56"/>
      <c r="D70" s="56"/>
      <c r="E70" s="56"/>
      <c r="F70" s="54"/>
      <c r="G70" s="51"/>
      <c r="H70" s="114"/>
      <c r="I70" s="56"/>
      <c r="J70" s="56"/>
      <c r="K70" s="114"/>
      <c r="L70" s="98"/>
      <c r="M70" s="41"/>
      <c r="N70" s="115"/>
      <c r="O70" s="115"/>
      <c r="P70" s="115"/>
      <c r="Q70" s="115"/>
      <c r="R70" s="116"/>
      <c r="S70" s="115"/>
      <c r="T70" s="115"/>
      <c r="U70" s="115"/>
      <c r="V70" s="115"/>
      <c r="W70" s="115"/>
      <c r="X70" s="115"/>
      <c r="Y70" s="115"/>
    </row>
    <row r="71" spans="1:25" x14ac:dyDescent="0.25">
      <c r="A71" s="124" t="s">
        <v>1</v>
      </c>
      <c r="B71" s="13" t="s">
        <v>125</v>
      </c>
      <c r="C71" s="13" t="s">
        <v>3</v>
      </c>
      <c r="D71" s="13" t="s">
        <v>4</v>
      </c>
      <c r="E71" s="13" t="s">
        <v>5</v>
      </c>
      <c r="F71" s="13" t="s">
        <v>6</v>
      </c>
      <c r="G71" s="14"/>
      <c r="H71" s="14"/>
      <c r="I71" s="14" t="s">
        <v>7</v>
      </c>
      <c r="J71" s="14" t="s">
        <v>8</v>
      </c>
      <c r="K71" s="125" t="s">
        <v>9</v>
      </c>
      <c r="L71" s="126" t="s">
        <v>10</v>
      </c>
      <c r="M71" s="127"/>
      <c r="N71" s="11" t="s">
        <v>75</v>
      </c>
      <c r="O71" s="11" t="s">
        <v>12</v>
      </c>
      <c r="P71" s="11" t="s">
        <v>13</v>
      </c>
      <c r="Q71" s="11" t="s">
        <v>14</v>
      </c>
      <c r="R71" s="11" t="s">
        <v>15</v>
      </c>
      <c r="S71" s="11" t="s">
        <v>16</v>
      </c>
      <c r="T71" s="11" t="s">
        <v>17</v>
      </c>
      <c r="U71" s="11" t="s">
        <v>18</v>
      </c>
      <c r="V71" s="11" t="s">
        <v>19</v>
      </c>
      <c r="W71" s="11" t="s">
        <v>20</v>
      </c>
      <c r="X71" s="11" t="s">
        <v>21</v>
      </c>
      <c r="Y71" s="11" t="s">
        <v>22</v>
      </c>
    </row>
    <row r="72" spans="1:25" ht="15.75" thickBot="1" x14ac:dyDescent="0.3">
      <c r="A72" s="128"/>
      <c r="B72" s="129"/>
      <c r="C72" s="129"/>
      <c r="D72" s="129"/>
      <c r="E72" s="129"/>
      <c r="F72" s="129"/>
      <c r="G72" s="130"/>
      <c r="H72" s="130"/>
      <c r="I72" s="130"/>
      <c r="J72" s="130"/>
      <c r="K72" s="131"/>
      <c r="L72" s="132" t="s">
        <v>23</v>
      </c>
      <c r="M72" s="133" t="s">
        <v>24</v>
      </c>
      <c r="N72" s="18" t="s">
        <v>23</v>
      </c>
      <c r="O72" s="18" t="s">
        <v>23</v>
      </c>
      <c r="P72" s="18" t="s">
        <v>23</v>
      </c>
      <c r="Q72" s="18" t="s">
        <v>23</v>
      </c>
      <c r="R72" s="79" t="s">
        <v>23</v>
      </c>
      <c r="S72" s="18" t="s">
        <v>23</v>
      </c>
      <c r="T72" s="18" t="s">
        <v>23</v>
      </c>
      <c r="U72" s="18" t="s">
        <v>23</v>
      </c>
      <c r="V72" s="18" t="s">
        <v>23</v>
      </c>
      <c r="W72" s="18" t="s">
        <v>23</v>
      </c>
      <c r="X72" s="18" t="s">
        <v>23</v>
      </c>
      <c r="Y72" s="18" t="s">
        <v>23</v>
      </c>
    </row>
    <row r="73" spans="1:25" x14ac:dyDescent="0.25">
      <c r="A73" s="80">
        <v>2</v>
      </c>
      <c r="B73" s="81" t="s">
        <v>126</v>
      </c>
      <c r="C73" s="82"/>
      <c r="D73" s="82"/>
      <c r="E73" s="82"/>
      <c r="F73" s="82"/>
      <c r="G73" s="80"/>
      <c r="H73" s="80"/>
      <c r="I73" s="80"/>
      <c r="J73" s="80"/>
      <c r="K73" s="80"/>
      <c r="L73" s="134"/>
      <c r="M73" s="133"/>
      <c r="N73" s="85"/>
      <c r="O73" s="85"/>
      <c r="P73" s="85"/>
      <c r="Q73" s="85"/>
      <c r="R73" s="86"/>
      <c r="S73" s="85"/>
      <c r="T73" s="85"/>
      <c r="U73" s="85"/>
      <c r="V73" s="85"/>
      <c r="W73" s="85"/>
      <c r="X73" s="85"/>
      <c r="Y73" s="85"/>
    </row>
    <row r="74" spans="1:25" x14ac:dyDescent="0.25">
      <c r="A74" s="95">
        <v>2.1</v>
      </c>
      <c r="B74" s="20" t="s">
        <v>127</v>
      </c>
      <c r="C74" s="21" t="s">
        <v>128</v>
      </c>
      <c r="D74" s="20" t="s">
        <v>129</v>
      </c>
      <c r="E74" s="22" t="s">
        <v>130</v>
      </c>
      <c r="F74" s="21" t="s">
        <v>131</v>
      </c>
      <c r="G74" s="23">
        <v>2300</v>
      </c>
      <c r="H74" s="23">
        <v>2300</v>
      </c>
      <c r="I74" s="21" t="s">
        <v>132</v>
      </c>
      <c r="J74" s="24" t="s">
        <v>31</v>
      </c>
      <c r="K74" s="25">
        <v>0</v>
      </c>
      <c r="L74" s="98">
        <f t="shared" ref="L74:L83" si="3">+N74+O74++P74+Q74+R74+S74+T74+U74+V74+W74+X74+Y74</f>
        <v>2300</v>
      </c>
      <c r="M74" s="41">
        <f>L74*100/H74</f>
        <v>100</v>
      </c>
      <c r="N74" s="28">
        <v>190</v>
      </c>
      <c r="O74" s="28">
        <v>190</v>
      </c>
      <c r="P74" s="28">
        <v>200</v>
      </c>
      <c r="Q74" s="28">
        <v>200</v>
      </c>
      <c r="R74" s="28">
        <v>190</v>
      </c>
      <c r="S74" s="28">
        <v>190</v>
      </c>
      <c r="T74" s="28">
        <v>190</v>
      </c>
      <c r="U74" s="28">
        <v>190</v>
      </c>
      <c r="V74" s="28">
        <v>190</v>
      </c>
      <c r="W74" s="28">
        <v>190</v>
      </c>
      <c r="X74" s="28">
        <v>190</v>
      </c>
      <c r="Y74" s="28">
        <v>190</v>
      </c>
    </row>
    <row r="75" spans="1:25" x14ac:dyDescent="0.25">
      <c r="A75" s="100"/>
      <c r="B75" s="44"/>
      <c r="C75" s="45"/>
      <c r="D75" s="44"/>
      <c r="E75" s="46"/>
      <c r="F75" s="45"/>
      <c r="G75" s="33"/>
      <c r="H75" s="33"/>
      <c r="I75" s="45"/>
      <c r="J75" s="50"/>
      <c r="K75" s="47"/>
      <c r="L75" s="98">
        <f t="shared" si="3"/>
        <v>0</v>
      </c>
      <c r="M75" s="41">
        <f>L75*100/L74</f>
        <v>0</v>
      </c>
      <c r="N75" s="39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</row>
    <row r="76" spans="1:25" x14ac:dyDescent="0.25">
      <c r="A76" s="95">
        <v>2.2000000000000002</v>
      </c>
      <c r="B76" s="20" t="s">
        <v>133</v>
      </c>
      <c r="C76" s="21" t="s">
        <v>134</v>
      </c>
      <c r="D76" s="20" t="s">
        <v>135</v>
      </c>
      <c r="E76" s="22" t="s">
        <v>130</v>
      </c>
      <c r="F76" s="21" t="s">
        <v>131</v>
      </c>
      <c r="G76" s="23">
        <v>795400</v>
      </c>
      <c r="H76" s="23">
        <v>795400</v>
      </c>
      <c r="I76" s="21" t="s">
        <v>136</v>
      </c>
      <c r="J76" s="24" t="s">
        <v>89</v>
      </c>
      <c r="K76" s="25">
        <v>0</v>
      </c>
      <c r="L76" s="98">
        <f t="shared" si="3"/>
        <v>795400</v>
      </c>
      <c r="M76" s="41">
        <f>L76*100/H76</f>
        <v>100</v>
      </c>
      <c r="N76" s="135">
        <v>66283</v>
      </c>
      <c r="O76" s="135">
        <v>66283</v>
      </c>
      <c r="P76" s="135">
        <v>66283</v>
      </c>
      <c r="Q76" s="135">
        <v>66283</v>
      </c>
      <c r="R76" s="135">
        <v>66284</v>
      </c>
      <c r="S76" s="135">
        <v>66283</v>
      </c>
      <c r="T76" s="135">
        <v>66284</v>
      </c>
      <c r="U76" s="135">
        <v>66284</v>
      </c>
      <c r="V76" s="135">
        <v>66283</v>
      </c>
      <c r="W76" s="135">
        <v>66284</v>
      </c>
      <c r="X76" s="135">
        <v>66283</v>
      </c>
      <c r="Y76" s="135">
        <v>66283</v>
      </c>
    </row>
    <row r="77" spans="1:25" x14ac:dyDescent="0.25">
      <c r="A77" s="100"/>
      <c r="B77" s="44"/>
      <c r="C77" s="45"/>
      <c r="D77" s="44"/>
      <c r="E77" s="32"/>
      <c r="F77" s="45"/>
      <c r="G77" s="33"/>
      <c r="H77" s="33"/>
      <c r="I77" s="45"/>
      <c r="J77" s="50"/>
      <c r="K77" s="47"/>
      <c r="L77" s="98">
        <f t="shared" si="3"/>
        <v>0</v>
      </c>
      <c r="M77" s="41">
        <f>L77*100/L76</f>
        <v>0</v>
      </c>
      <c r="N77" s="39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</row>
    <row r="78" spans="1:25" x14ac:dyDescent="0.25">
      <c r="A78" s="95">
        <v>2.2999999999999998</v>
      </c>
      <c r="B78" s="20" t="s">
        <v>137</v>
      </c>
      <c r="C78" s="21" t="s">
        <v>138</v>
      </c>
      <c r="D78" s="96" t="s">
        <v>139</v>
      </c>
      <c r="E78" s="22" t="s">
        <v>140</v>
      </c>
      <c r="F78" s="21" t="s">
        <v>131</v>
      </c>
      <c r="G78" s="23">
        <v>404500</v>
      </c>
      <c r="H78" s="23">
        <v>404500</v>
      </c>
      <c r="I78" s="21" t="s">
        <v>141</v>
      </c>
      <c r="J78" s="24" t="s">
        <v>89</v>
      </c>
      <c r="K78" s="25">
        <v>182250</v>
      </c>
      <c r="L78" s="98">
        <f t="shared" si="3"/>
        <v>404500</v>
      </c>
      <c r="M78" s="41">
        <f>L78*100/H78</f>
        <v>100</v>
      </c>
      <c r="N78" s="135">
        <v>33421</v>
      </c>
      <c r="O78" s="135">
        <v>33479</v>
      </c>
      <c r="P78" s="135">
        <v>33537</v>
      </c>
      <c r="Q78" s="135">
        <v>33595</v>
      </c>
      <c r="R78" s="136">
        <v>33653</v>
      </c>
      <c r="S78" s="135">
        <v>33711</v>
      </c>
      <c r="T78" s="135">
        <v>33769</v>
      </c>
      <c r="U78" s="135">
        <v>33827</v>
      </c>
      <c r="V78" s="135">
        <v>33885</v>
      </c>
      <c r="W78" s="137">
        <v>33943</v>
      </c>
      <c r="X78" s="137">
        <v>33820</v>
      </c>
      <c r="Y78" s="137">
        <v>33860</v>
      </c>
    </row>
    <row r="79" spans="1:25" x14ac:dyDescent="0.25">
      <c r="A79" s="100"/>
      <c r="B79" s="44"/>
      <c r="C79" s="45"/>
      <c r="D79" s="101"/>
      <c r="E79" s="32"/>
      <c r="F79" s="45"/>
      <c r="G79" s="33"/>
      <c r="H79" s="33"/>
      <c r="I79" s="45"/>
      <c r="J79" s="50"/>
      <c r="K79" s="47"/>
      <c r="L79" s="98">
        <f t="shared" si="3"/>
        <v>0</v>
      </c>
      <c r="M79" s="41">
        <f>L79*100/L78</f>
        <v>0</v>
      </c>
      <c r="N79" s="39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</row>
    <row r="80" spans="1:25" x14ac:dyDescent="0.25">
      <c r="A80" s="95">
        <v>2.4</v>
      </c>
      <c r="B80" s="20" t="s">
        <v>142</v>
      </c>
      <c r="C80" s="21" t="s">
        <v>143</v>
      </c>
      <c r="D80" s="96" t="s">
        <v>144</v>
      </c>
      <c r="E80" s="22" t="s">
        <v>130</v>
      </c>
      <c r="F80" s="21" t="s">
        <v>131</v>
      </c>
      <c r="G80" s="23">
        <v>1100</v>
      </c>
      <c r="H80" s="23">
        <v>1100</v>
      </c>
      <c r="I80" s="21" t="s">
        <v>145</v>
      </c>
      <c r="J80" s="24" t="s">
        <v>31</v>
      </c>
      <c r="K80" s="25">
        <v>0</v>
      </c>
      <c r="L80" s="98">
        <f t="shared" si="3"/>
        <v>1100</v>
      </c>
      <c r="M80" s="41">
        <f>L80*100/H80</f>
        <v>100</v>
      </c>
      <c r="N80" s="138">
        <v>90</v>
      </c>
      <c r="O80" s="138">
        <v>100</v>
      </c>
      <c r="P80" s="138">
        <v>100</v>
      </c>
      <c r="Q80" s="138">
        <v>90</v>
      </c>
      <c r="R80" s="138">
        <v>90</v>
      </c>
      <c r="S80" s="138">
        <v>90</v>
      </c>
      <c r="T80" s="138">
        <v>90</v>
      </c>
      <c r="U80" s="138">
        <v>90</v>
      </c>
      <c r="V80" s="138">
        <v>90</v>
      </c>
      <c r="W80" s="138">
        <v>90</v>
      </c>
      <c r="X80" s="138">
        <v>90</v>
      </c>
      <c r="Y80" s="138">
        <v>90</v>
      </c>
    </row>
    <row r="81" spans="1:25" x14ac:dyDescent="0.25">
      <c r="A81" s="100"/>
      <c r="B81" s="44"/>
      <c r="C81" s="45"/>
      <c r="D81" s="101"/>
      <c r="E81" s="32"/>
      <c r="F81" s="45"/>
      <c r="G81" s="33"/>
      <c r="H81" s="33"/>
      <c r="I81" s="45"/>
      <c r="J81" s="50"/>
      <c r="K81" s="47"/>
      <c r="L81" s="98">
        <f t="shared" si="3"/>
        <v>0</v>
      </c>
      <c r="M81" s="41">
        <f>L81*100/L80</f>
        <v>0</v>
      </c>
      <c r="N81" s="39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</row>
    <row r="82" spans="1:25" x14ac:dyDescent="0.25">
      <c r="A82" s="95">
        <v>2.5</v>
      </c>
      <c r="B82" s="20" t="s">
        <v>146</v>
      </c>
      <c r="C82" s="21" t="s">
        <v>147</v>
      </c>
      <c r="D82" s="96" t="s">
        <v>148</v>
      </c>
      <c r="E82" s="22" t="s">
        <v>130</v>
      </c>
      <c r="F82" s="21" t="s">
        <v>131</v>
      </c>
      <c r="G82" s="21">
        <v>700</v>
      </c>
      <c r="H82" s="23">
        <v>700</v>
      </c>
      <c r="I82" s="21" t="s">
        <v>149</v>
      </c>
      <c r="J82" s="24" t="s">
        <v>31</v>
      </c>
      <c r="K82" s="25">
        <v>0</v>
      </c>
      <c r="L82" s="98">
        <f t="shared" si="3"/>
        <v>700</v>
      </c>
      <c r="M82" s="41">
        <f>L82*100/H82</f>
        <v>100</v>
      </c>
      <c r="N82" s="138">
        <v>20</v>
      </c>
      <c r="O82" s="138">
        <v>66</v>
      </c>
      <c r="P82" s="138">
        <v>66</v>
      </c>
      <c r="Q82" s="138">
        <v>66</v>
      </c>
      <c r="R82" s="139">
        <v>66</v>
      </c>
      <c r="S82" s="138">
        <v>66</v>
      </c>
      <c r="T82" s="138">
        <v>66</v>
      </c>
      <c r="U82" s="138">
        <v>66</v>
      </c>
      <c r="V82" s="138">
        <v>66</v>
      </c>
      <c r="W82" s="140">
        <v>66</v>
      </c>
      <c r="X82" s="140">
        <v>66</v>
      </c>
      <c r="Y82" s="141">
        <v>20</v>
      </c>
    </row>
    <row r="83" spans="1:25" x14ac:dyDescent="0.25">
      <c r="A83" s="100"/>
      <c r="B83" s="44"/>
      <c r="C83" s="45"/>
      <c r="D83" s="101"/>
      <c r="E83" s="32"/>
      <c r="F83" s="45"/>
      <c r="G83" s="45"/>
      <c r="H83" s="33"/>
      <c r="I83" s="45"/>
      <c r="J83" s="50"/>
      <c r="K83" s="47"/>
      <c r="L83" s="98">
        <f t="shared" si="3"/>
        <v>0</v>
      </c>
      <c r="M83" s="41">
        <f>L83*100/L82</f>
        <v>0</v>
      </c>
      <c r="N83" s="39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</row>
    <row r="84" spans="1:25" ht="15.75" thickBot="1" x14ac:dyDescent="0.3">
      <c r="A84" s="142"/>
      <c r="B84" s="143"/>
      <c r="C84" s="144"/>
      <c r="D84" s="145"/>
      <c r="E84" s="146"/>
      <c r="F84" s="144"/>
      <c r="G84" s="144"/>
      <c r="H84" s="147"/>
      <c r="I84" s="144"/>
      <c r="J84" s="148"/>
      <c r="K84" s="149"/>
      <c r="L84" s="150"/>
      <c r="M84" s="151">
        <f>((M75+M77+M79+M81+M83)*100)/500</f>
        <v>0</v>
      </c>
      <c r="N84" s="152"/>
      <c r="O84" s="152"/>
      <c r="P84" s="152"/>
      <c r="Q84" s="152"/>
      <c r="R84" s="153"/>
      <c r="S84" s="153"/>
      <c r="T84" s="153"/>
      <c r="U84" s="153"/>
      <c r="V84" s="153"/>
      <c r="W84" s="153"/>
      <c r="X84" s="153"/>
      <c r="Y84" s="153"/>
    </row>
    <row r="85" spans="1:25" x14ac:dyDescent="0.25">
      <c r="A85" s="5" t="s">
        <v>1</v>
      </c>
      <c r="B85" s="6" t="s">
        <v>150</v>
      </c>
      <c r="C85" s="6" t="s">
        <v>3</v>
      </c>
      <c r="D85" s="6" t="s">
        <v>4</v>
      </c>
      <c r="E85" s="6" t="s">
        <v>5</v>
      </c>
      <c r="F85" s="6" t="s">
        <v>6</v>
      </c>
      <c r="G85" s="7"/>
      <c r="H85" s="7"/>
      <c r="I85" s="7" t="s">
        <v>7</v>
      </c>
      <c r="J85" s="7" t="s">
        <v>8</v>
      </c>
      <c r="K85" s="8" t="s">
        <v>9</v>
      </c>
      <c r="L85" s="9" t="s">
        <v>10</v>
      </c>
      <c r="M85" s="10"/>
      <c r="N85" s="11" t="s">
        <v>75</v>
      </c>
      <c r="O85" s="11" t="s">
        <v>12</v>
      </c>
      <c r="P85" s="11" t="s">
        <v>13</v>
      </c>
      <c r="Q85" s="11" t="s">
        <v>14</v>
      </c>
      <c r="R85" s="11" t="s">
        <v>15</v>
      </c>
      <c r="S85" s="11" t="s">
        <v>16</v>
      </c>
      <c r="T85" s="11" t="s">
        <v>17</v>
      </c>
      <c r="U85" s="11" t="s">
        <v>18</v>
      </c>
      <c r="V85" s="11" t="s">
        <v>19</v>
      </c>
      <c r="W85" s="11" t="s">
        <v>20</v>
      </c>
      <c r="X85" s="11" t="s">
        <v>21</v>
      </c>
      <c r="Y85" s="11" t="s">
        <v>22</v>
      </c>
    </row>
    <row r="86" spans="1:25" ht="15.75" thickBot="1" x14ac:dyDescent="0.3">
      <c r="A86" s="12"/>
      <c r="B86" s="13"/>
      <c r="C86" s="13"/>
      <c r="D86" s="13"/>
      <c r="E86" s="13"/>
      <c r="F86" s="13"/>
      <c r="G86" s="14"/>
      <c r="H86" s="14"/>
      <c r="I86" s="14"/>
      <c r="J86" s="14"/>
      <c r="K86" s="15"/>
      <c r="L86" s="16" t="s">
        <v>23</v>
      </c>
      <c r="M86" s="17" t="s">
        <v>24</v>
      </c>
      <c r="N86" s="18" t="s">
        <v>23</v>
      </c>
      <c r="O86" s="18" t="s">
        <v>23</v>
      </c>
      <c r="P86" s="18" t="s">
        <v>23</v>
      </c>
      <c r="Q86" s="18" t="s">
        <v>23</v>
      </c>
      <c r="R86" s="79" t="s">
        <v>23</v>
      </c>
      <c r="S86" s="18" t="s">
        <v>23</v>
      </c>
      <c r="T86" s="18" t="s">
        <v>23</v>
      </c>
      <c r="U86" s="18" t="s">
        <v>23</v>
      </c>
      <c r="V86" s="18" t="s">
        <v>23</v>
      </c>
      <c r="W86" s="18" t="s">
        <v>23</v>
      </c>
      <c r="X86" s="18" t="s">
        <v>23</v>
      </c>
      <c r="Y86" s="18" t="s">
        <v>23</v>
      </c>
    </row>
    <row r="87" spans="1:25" x14ac:dyDescent="0.25">
      <c r="A87" s="80">
        <v>3</v>
      </c>
      <c r="B87" s="81" t="s">
        <v>151</v>
      </c>
      <c r="C87" s="82"/>
      <c r="D87" s="82"/>
      <c r="E87" s="82"/>
      <c r="F87" s="82"/>
      <c r="G87" s="80"/>
      <c r="H87" s="80"/>
      <c r="I87" s="80"/>
      <c r="J87" s="80"/>
      <c r="K87" s="80"/>
      <c r="L87" s="83"/>
      <c r="M87" s="84"/>
      <c r="N87" s="85"/>
      <c r="O87" s="85"/>
      <c r="P87" s="85"/>
      <c r="Q87" s="85"/>
      <c r="R87" s="86"/>
      <c r="S87" s="85"/>
      <c r="T87" s="85"/>
      <c r="U87" s="85"/>
      <c r="V87" s="85"/>
      <c r="W87" s="85"/>
      <c r="X87" s="85"/>
      <c r="Y87" s="85"/>
    </row>
    <row r="88" spans="1:25" x14ac:dyDescent="0.25">
      <c r="A88" s="95">
        <v>3.1</v>
      </c>
      <c r="B88" s="96" t="s">
        <v>152</v>
      </c>
      <c r="C88" s="21" t="s">
        <v>153</v>
      </c>
      <c r="D88" s="20" t="s">
        <v>154</v>
      </c>
      <c r="E88" s="23" t="s">
        <v>155</v>
      </c>
      <c r="F88" s="21" t="s">
        <v>156</v>
      </c>
      <c r="G88" s="154">
        <v>11000</v>
      </c>
      <c r="H88" s="154">
        <v>11000</v>
      </c>
      <c r="I88" s="21" t="s">
        <v>157</v>
      </c>
      <c r="J88" s="24" t="s">
        <v>31</v>
      </c>
      <c r="K88" s="25">
        <v>0</v>
      </c>
      <c r="L88" s="66">
        <f t="shared" ref="L88:L93" si="4">SUM(N88:Y88)</f>
        <v>11000</v>
      </c>
      <c r="M88" s="27">
        <f>L88*100/H88</f>
        <v>100</v>
      </c>
      <c r="N88" s="28">
        <v>600</v>
      </c>
      <c r="O88" s="28">
        <v>900</v>
      </c>
      <c r="P88" s="28">
        <v>900</v>
      </c>
      <c r="Q88" s="28">
        <v>900</v>
      </c>
      <c r="R88" s="28">
        <v>900</v>
      </c>
      <c r="S88" s="28">
        <v>990</v>
      </c>
      <c r="T88" s="28">
        <v>990</v>
      </c>
      <c r="U88" s="28">
        <v>990</v>
      </c>
      <c r="V88" s="28">
        <v>990</v>
      </c>
      <c r="W88" s="28">
        <v>990</v>
      </c>
      <c r="X88" s="28">
        <v>950</v>
      </c>
      <c r="Y88" s="28">
        <v>900</v>
      </c>
    </row>
    <row r="89" spans="1:25" x14ac:dyDescent="0.25">
      <c r="A89" s="155"/>
      <c r="B89" s="156"/>
      <c r="C89" s="31"/>
      <c r="D89" s="30"/>
      <c r="E89" s="34"/>
      <c r="F89" s="31"/>
      <c r="G89" s="157"/>
      <c r="H89" s="157"/>
      <c r="I89" s="31"/>
      <c r="J89" s="35"/>
      <c r="K89" s="36"/>
      <c r="L89" s="66">
        <f t="shared" si="4"/>
        <v>0</v>
      </c>
      <c r="M89" s="41">
        <f>L89*100/L88</f>
        <v>0</v>
      </c>
      <c r="N89" s="39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</row>
    <row r="90" spans="1:25" x14ac:dyDescent="0.25">
      <c r="A90" s="155"/>
      <c r="B90" s="156"/>
      <c r="C90" s="31"/>
      <c r="D90" s="30"/>
      <c r="E90" s="34"/>
      <c r="F90" s="31"/>
      <c r="G90" s="157">
        <v>10000</v>
      </c>
      <c r="H90" s="157">
        <v>10000</v>
      </c>
      <c r="I90" s="31" t="s">
        <v>158</v>
      </c>
      <c r="J90" s="35"/>
      <c r="K90" s="36"/>
      <c r="L90" s="66">
        <f t="shared" si="4"/>
        <v>10000</v>
      </c>
      <c r="M90" s="41">
        <f>L90*100/H90</f>
        <v>100</v>
      </c>
      <c r="N90" s="158">
        <v>400</v>
      </c>
      <c r="O90" s="158">
        <v>900</v>
      </c>
      <c r="P90" s="158">
        <v>900</v>
      </c>
      <c r="Q90" s="158">
        <v>900</v>
      </c>
      <c r="R90" s="158">
        <v>900</v>
      </c>
      <c r="S90" s="158">
        <v>900</v>
      </c>
      <c r="T90" s="158">
        <v>900</v>
      </c>
      <c r="U90" s="158">
        <v>900</v>
      </c>
      <c r="V90" s="158">
        <v>900</v>
      </c>
      <c r="W90" s="158">
        <v>900</v>
      </c>
      <c r="X90" s="43">
        <v>900</v>
      </c>
      <c r="Y90" s="43">
        <v>600</v>
      </c>
    </row>
    <row r="91" spans="1:25" x14ac:dyDescent="0.25">
      <c r="A91" s="155"/>
      <c r="B91" s="156"/>
      <c r="C91" s="31"/>
      <c r="D91" s="30"/>
      <c r="E91" s="33"/>
      <c r="F91" s="31"/>
      <c r="G91" s="159"/>
      <c r="H91" s="159"/>
      <c r="I91" s="45"/>
      <c r="J91" s="35"/>
      <c r="K91" s="36"/>
      <c r="L91" s="66">
        <f t="shared" si="4"/>
        <v>0</v>
      </c>
      <c r="M91" s="41">
        <f>L91*100/L90</f>
        <v>0</v>
      </c>
      <c r="N91" s="39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</row>
    <row r="92" spans="1:25" x14ac:dyDescent="0.25">
      <c r="A92" s="95">
        <v>3.2</v>
      </c>
      <c r="B92" s="96" t="s">
        <v>159</v>
      </c>
      <c r="C92" s="21" t="s">
        <v>160</v>
      </c>
      <c r="D92" s="20" t="s">
        <v>161</v>
      </c>
      <c r="E92" s="23" t="s">
        <v>162</v>
      </c>
      <c r="F92" s="21" t="s">
        <v>156</v>
      </c>
      <c r="G92" s="111">
        <v>100</v>
      </c>
      <c r="H92" s="90">
        <v>100</v>
      </c>
      <c r="I92" s="90" t="s">
        <v>163</v>
      </c>
      <c r="J92" s="24" t="s">
        <v>31</v>
      </c>
      <c r="K92" s="25">
        <v>0</v>
      </c>
      <c r="L92" s="98">
        <f t="shared" si="4"/>
        <v>100</v>
      </c>
      <c r="M92" s="41">
        <f>L92*100/H92</f>
        <v>100</v>
      </c>
      <c r="N92" s="43">
        <v>5</v>
      </c>
      <c r="O92" s="43">
        <v>5</v>
      </c>
      <c r="P92" s="43">
        <v>10</v>
      </c>
      <c r="Q92" s="43">
        <v>10</v>
      </c>
      <c r="R92" s="43">
        <v>10</v>
      </c>
      <c r="S92" s="43">
        <v>10</v>
      </c>
      <c r="T92" s="43">
        <v>10</v>
      </c>
      <c r="U92" s="43">
        <v>10</v>
      </c>
      <c r="V92" s="43">
        <v>10</v>
      </c>
      <c r="W92" s="43">
        <v>10</v>
      </c>
      <c r="X92" s="43">
        <v>5</v>
      </c>
      <c r="Y92" s="43">
        <v>5</v>
      </c>
    </row>
    <row r="93" spans="1:25" x14ac:dyDescent="0.25">
      <c r="A93" s="155"/>
      <c r="B93" s="156"/>
      <c r="C93" s="31"/>
      <c r="D93" s="30"/>
      <c r="E93" s="34"/>
      <c r="F93" s="31"/>
      <c r="G93" s="111"/>
      <c r="H93" s="90"/>
      <c r="I93" s="90"/>
      <c r="J93" s="35"/>
      <c r="K93" s="36"/>
      <c r="L93" s="98">
        <f t="shared" si="4"/>
        <v>0</v>
      </c>
      <c r="M93" s="27">
        <f>L93*100/L92</f>
        <v>0</v>
      </c>
      <c r="N93" s="39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</row>
    <row r="94" spans="1:25" x14ac:dyDescent="0.25">
      <c r="A94" s="95">
        <v>3.3</v>
      </c>
      <c r="B94" s="96" t="s">
        <v>164</v>
      </c>
      <c r="C94" s="21" t="s">
        <v>165</v>
      </c>
      <c r="D94" s="20" t="s">
        <v>166</v>
      </c>
      <c r="E94" s="23" t="s">
        <v>167</v>
      </c>
      <c r="F94" s="21" t="s">
        <v>156</v>
      </c>
      <c r="G94" s="160">
        <v>450</v>
      </c>
      <c r="H94" s="160">
        <v>450</v>
      </c>
      <c r="I94" s="21" t="s">
        <v>168</v>
      </c>
      <c r="J94" s="24" t="s">
        <v>31</v>
      </c>
      <c r="K94" s="25">
        <v>0</v>
      </c>
      <c r="L94" s="98">
        <f t="shared" ref="L94:L102" si="5">+N94+O94++P94+Q94+R94+S94+T94+U94+V94+W94+X94+Y94</f>
        <v>450</v>
      </c>
      <c r="M94" s="41">
        <f>L94*100/H94</f>
        <v>100</v>
      </c>
      <c r="N94" s="138"/>
      <c r="O94" s="138">
        <v>40</v>
      </c>
      <c r="P94" s="138">
        <v>45</v>
      </c>
      <c r="Q94" s="138">
        <v>45</v>
      </c>
      <c r="R94" s="139">
        <v>45</v>
      </c>
      <c r="S94" s="138">
        <v>45</v>
      </c>
      <c r="T94" s="138">
        <v>46</v>
      </c>
      <c r="U94" s="138">
        <v>46</v>
      </c>
      <c r="V94" s="138">
        <v>46</v>
      </c>
      <c r="W94" s="138">
        <v>46</v>
      </c>
      <c r="X94" s="138">
        <v>46</v>
      </c>
      <c r="Y94" s="138"/>
    </row>
    <row r="95" spans="1:25" x14ac:dyDescent="0.25">
      <c r="A95" s="100"/>
      <c r="B95" s="101"/>
      <c r="C95" s="45"/>
      <c r="D95" s="44"/>
      <c r="E95" s="33"/>
      <c r="F95" s="31"/>
      <c r="G95" s="161"/>
      <c r="H95" s="161"/>
      <c r="I95" s="45"/>
      <c r="J95" s="50"/>
      <c r="K95" s="47"/>
      <c r="L95" s="66">
        <f t="shared" si="5"/>
        <v>0</v>
      </c>
      <c r="M95" s="27">
        <f>L95*100/L94</f>
        <v>0</v>
      </c>
      <c r="N95" s="39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</row>
    <row r="96" spans="1:25" x14ac:dyDescent="0.25">
      <c r="A96" s="95">
        <v>3.4</v>
      </c>
      <c r="B96" s="96" t="s">
        <v>169</v>
      </c>
      <c r="C96" s="21" t="s">
        <v>170</v>
      </c>
      <c r="D96" s="20" t="s">
        <v>166</v>
      </c>
      <c r="E96" s="23" t="s">
        <v>167</v>
      </c>
      <c r="F96" s="21" t="s">
        <v>156</v>
      </c>
      <c r="G96" s="154">
        <v>1300</v>
      </c>
      <c r="H96" s="154">
        <v>1300</v>
      </c>
      <c r="I96" s="21" t="s">
        <v>171</v>
      </c>
      <c r="J96" s="24" t="s">
        <v>31</v>
      </c>
      <c r="K96" s="25">
        <v>0</v>
      </c>
      <c r="L96" s="98">
        <f t="shared" si="5"/>
        <v>1300</v>
      </c>
      <c r="M96" s="41">
        <f>L96*100/H96</f>
        <v>100</v>
      </c>
      <c r="N96" s="138"/>
      <c r="O96" s="138">
        <v>75</v>
      </c>
      <c r="P96" s="138">
        <v>130</v>
      </c>
      <c r="Q96" s="138">
        <v>130</v>
      </c>
      <c r="R96" s="138">
        <v>130</v>
      </c>
      <c r="S96" s="138">
        <v>130</v>
      </c>
      <c r="T96" s="138">
        <v>130</v>
      </c>
      <c r="U96" s="138">
        <v>130</v>
      </c>
      <c r="V96" s="138">
        <v>130</v>
      </c>
      <c r="W96" s="138">
        <v>130</v>
      </c>
      <c r="X96" s="138">
        <v>130</v>
      </c>
      <c r="Y96" s="138">
        <v>55</v>
      </c>
    </row>
    <row r="97" spans="1:25" x14ac:dyDescent="0.25">
      <c r="A97" s="100"/>
      <c r="B97" s="101"/>
      <c r="C97" s="45"/>
      <c r="D97" s="44"/>
      <c r="E97" s="33"/>
      <c r="F97" s="31"/>
      <c r="G97" s="159"/>
      <c r="H97" s="159"/>
      <c r="I97" s="45"/>
      <c r="J97" s="50"/>
      <c r="K97" s="47"/>
      <c r="L97" s="98">
        <f t="shared" si="5"/>
        <v>0</v>
      </c>
      <c r="M97" s="27">
        <f>L97*100/L96</f>
        <v>0</v>
      </c>
      <c r="N97" s="39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</row>
    <row r="98" spans="1:25" x14ac:dyDescent="0.25">
      <c r="A98" s="162">
        <v>3.6</v>
      </c>
      <c r="B98" s="163" t="s">
        <v>172</v>
      </c>
      <c r="C98" s="48" t="s">
        <v>173</v>
      </c>
      <c r="D98" s="48" t="s">
        <v>174</v>
      </c>
      <c r="E98" s="48" t="s">
        <v>175</v>
      </c>
      <c r="F98" s="48" t="s">
        <v>118</v>
      </c>
      <c r="G98" s="48">
        <v>300</v>
      </c>
      <c r="H98" s="48">
        <v>300</v>
      </c>
      <c r="I98" s="48" t="s">
        <v>176</v>
      </c>
      <c r="J98" s="48" t="s">
        <v>31</v>
      </c>
      <c r="K98" s="164">
        <v>0</v>
      </c>
      <c r="L98" s="165">
        <f t="shared" si="5"/>
        <v>300</v>
      </c>
      <c r="M98" s="41">
        <f>L98*100/H98</f>
        <v>100</v>
      </c>
      <c r="N98" s="43"/>
      <c r="O98" s="43"/>
      <c r="P98" s="43"/>
      <c r="Q98" s="43"/>
      <c r="R98" s="99"/>
      <c r="S98" s="43">
        <v>150</v>
      </c>
      <c r="T98" s="43">
        <v>150</v>
      </c>
      <c r="U98" s="43"/>
      <c r="V98" s="43"/>
      <c r="W98" s="43"/>
      <c r="X98" s="43"/>
      <c r="Y98" s="43"/>
    </row>
    <row r="99" spans="1:25" x14ac:dyDescent="0.25">
      <c r="A99" s="162"/>
      <c r="B99" s="163"/>
      <c r="C99" s="48"/>
      <c r="D99" s="48"/>
      <c r="E99" s="48"/>
      <c r="F99" s="48"/>
      <c r="G99" s="48"/>
      <c r="H99" s="48"/>
      <c r="I99" s="48"/>
      <c r="J99" s="48"/>
      <c r="K99" s="164"/>
      <c r="L99" s="165">
        <f t="shared" si="5"/>
        <v>0</v>
      </c>
      <c r="M99" s="27">
        <f>L99*100/L98</f>
        <v>0</v>
      </c>
      <c r="N99" s="166"/>
      <c r="O99" s="166"/>
      <c r="P99" s="167"/>
      <c r="Q99" s="167"/>
      <c r="R99" s="168"/>
      <c r="S99" s="167"/>
      <c r="T99" s="167"/>
      <c r="U99" s="167"/>
      <c r="V99" s="167"/>
      <c r="W99" s="167"/>
      <c r="X99" s="167"/>
      <c r="Y99" s="167"/>
    </row>
    <row r="100" spans="1:25" x14ac:dyDescent="0.25">
      <c r="A100" s="117"/>
      <c r="B100" s="169"/>
      <c r="C100" s="119"/>
      <c r="D100" s="119"/>
      <c r="E100" s="119"/>
      <c r="F100" s="119"/>
      <c r="G100" s="119"/>
      <c r="H100" s="119"/>
      <c r="I100" s="119"/>
      <c r="J100" s="119"/>
      <c r="K100" s="170"/>
      <c r="L100" s="171"/>
      <c r="M100" s="151">
        <f>((M89+M91+M93+M95+M97+M99)*100)/600</f>
        <v>0</v>
      </c>
      <c r="N100" s="152"/>
      <c r="O100" s="152"/>
      <c r="P100" s="153"/>
      <c r="Q100" s="153"/>
      <c r="R100" s="172"/>
      <c r="S100" s="153"/>
      <c r="T100" s="153"/>
      <c r="U100" s="153"/>
      <c r="V100" s="153"/>
      <c r="W100" s="153"/>
      <c r="X100" s="153"/>
      <c r="Y100" s="153"/>
    </row>
    <row r="101" spans="1:25" x14ac:dyDescent="0.25">
      <c r="A101" s="173">
        <v>21</v>
      </c>
      <c r="B101" s="174" t="s">
        <v>61</v>
      </c>
      <c r="C101" s="175"/>
      <c r="D101" s="175"/>
      <c r="E101" s="175"/>
      <c r="F101" s="175"/>
      <c r="G101" s="175"/>
      <c r="H101" s="175"/>
      <c r="I101" s="175"/>
      <c r="J101" s="175"/>
      <c r="K101" s="176">
        <v>1920000</v>
      </c>
      <c r="L101" s="177">
        <f t="shared" si="5"/>
        <v>0</v>
      </c>
      <c r="M101" s="178">
        <f>L101*100/K101</f>
        <v>0</v>
      </c>
      <c r="N101" s="61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</row>
    <row r="102" spans="1:25" x14ac:dyDescent="0.25">
      <c r="A102" s="173">
        <v>22</v>
      </c>
      <c r="B102" s="174" t="s">
        <v>68</v>
      </c>
      <c r="C102" s="175"/>
      <c r="D102" s="175"/>
      <c r="E102" s="175"/>
      <c r="F102" s="175"/>
      <c r="G102" s="175"/>
      <c r="H102" s="175"/>
      <c r="I102" s="175"/>
      <c r="J102" s="175"/>
      <c r="K102" s="175"/>
      <c r="L102" s="177">
        <f t="shared" si="5"/>
        <v>0</v>
      </c>
      <c r="M102" s="179"/>
      <c r="N102" s="61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</row>
    <row r="103" spans="1:25" ht="15.75" x14ac:dyDescent="0.25">
      <c r="A103" s="76"/>
      <c r="B103" s="76"/>
      <c r="C103" s="76"/>
      <c r="D103" s="76"/>
      <c r="E103" s="76"/>
      <c r="F103" s="76"/>
      <c r="G103" s="76"/>
      <c r="H103" s="76"/>
      <c r="I103" s="76"/>
      <c r="J103" s="76"/>
      <c r="K103" s="76"/>
      <c r="L103" s="76"/>
      <c r="M103" s="180">
        <f>((M49+M51+M53+M55+M57+M59+M61+M63+M75+M77+M79+M81+M83+M89+M91+M93+M95+M97+M99+M65+M67)*100)/2100</f>
        <v>0</v>
      </c>
      <c r="N103" s="78"/>
      <c r="O103" s="76"/>
      <c r="P103" s="76"/>
      <c r="Q103" s="76"/>
      <c r="R103" s="76"/>
      <c r="S103" s="76"/>
      <c r="T103" s="76"/>
      <c r="U103" s="76"/>
      <c r="V103" s="76"/>
      <c r="W103" s="76"/>
      <c r="X103" s="76"/>
      <c r="Y103" s="76"/>
    </row>
    <row r="104" spans="1:25" ht="18.75" thickBot="1" x14ac:dyDescent="0.3">
      <c r="A104" s="1" t="s">
        <v>177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4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</row>
    <row r="105" spans="1:25" x14ac:dyDescent="0.25">
      <c r="A105" s="5" t="s">
        <v>1</v>
      </c>
      <c r="B105" s="6" t="s">
        <v>2</v>
      </c>
      <c r="C105" s="6" t="s">
        <v>3</v>
      </c>
      <c r="D105" s="6" t="s">
        <v>4</v>
      </c>
      <c r="E105" s="6" t="s">
        <v>5</v>
      </c>
      <c r="F105" s="6" t="s">
        <v>6</v>
      </c>
      <c r="G105" s="7"/>
      <c r="H105" s="7"/>
      <c r="I105" s="7" t="s">
        <v>7</v>
      </c>
      <c r="J105" s="181" t="s">
        <v>8</v>
      </c>
      <c r="K105" s="182" t="s">
        <v>9</v>
      </c>
      <c r="L105" s="9" t="s">
        <v>10</v>
      </c>
      <c r="M105" s="10"/>
      <c r="N105" s="11" t="s">
        <v>75</v>
      </c>
      <c r="O105" s="11" t="s">
        <v>12</v>
      </c>
      <c r="P105" s="11" t="s">
        <v>13</v>
      </c>
      <c r="Q105" s="11" t="s">
        <v>14</v>
      </c>
      <c r="R105" s="11" t="s">
        <v>15</v>
      </c>
      <c r="S105" s="11" t="s">
        <v>16</v>
      </c>
      <c r="T105" s="11" t="s">
        <v>17</v>
      </c>
      <c r="U105" s="11" t="s">
        <v>18</v>
      </c>
      <c r="V105" s="11" t="s">
        <v>19</v>
      </c>
      <c r="W105" s="11" t="s">
        <v>20</v>
      </c>
      <c r="X105" s="11" t="s">
        <v>21</v>
      </c>
      <c r="Y105" s="11" t="s">
        <v>22</v>
      </c>
    </row>
    <row r="106" spans="1:25" ht="15.75" thickBot="1" x14ac:dyDescent="0.3">
      <c r="A106" s="12"/>
      <c r="B106" s="13"/>
      <c r="C106" s="13"/>
      <c r="D106" s="13"/>
      <c r="E106" s="13"/>
      <c r="F106" s="13"/>
      <c r="G106" s="14"/>
      <c r="H106" s="14"/>
      <c r="I106" s="14"/>
      <c r="J106" s="183"/>
      <c r="K106" s="131"/>
      <c r="L106" s="16" t="s">
        <v>23</v>
      </c>
      <c r="M106" s="17" t="s">
        <v>24</v>
      </c>
      <c r="N106" s="184" t="s">
        <v>23</v>
      </c>
      <c r="O106" s="185" t="s">
        <v>23</v>
      </c>
      <c r="P106" s="185" t="s">
        <v>23</v>
      </c>
      <c r="Q106" s="185" t="s">
        <v>23</v>
      </c>
      <c r="R106" s="185" t="s">
        <v>23</v>
      </c>
      <c r="S106" s="185" t="s">
        <v>23</v>
      </c>
      <c r="T106" s="185" t="s">
        <v>23</v>
      </c>
      <c r="U106" s="185" t="s">
        <v>23</v>
      </c>
      <c r="V106" s="185" t="s">
        <v>23</v>
      </c>
      <c r="W106" s="185" t="s">
        <v>23</v>
      </c>
      <c r="X106" s="185" t="s">
        <v>23</v>
      </c>
      <c r="Y106" s="185" t="s">
        <v>23</v>
      </c>
    </row>
    <row r="107" spans="1:25" x14ac:dyDescent="0.25">
      <c r="A107" s="29">
        <v>1</v>
      </c>
      <c r="B107" s="20" t="s">
        <v>178</v>
      </c>
      <c r="C107" s="21" t="s">
        <v>179</v>
      </c>
      <c r="D107" s="21" t="s">
        <v>180</v>
      </c>
      <c r="E107" s="21" t="s">
        <v>181</v>
      </c>
      <c r="F107" s="21" t="s">
        <v>182</v>
      </c>
      <c r="G107" s="23">
        <v>6000</v>
      </c>
      <c r="H107" s="23">
        <v>6000</v>
      </c>
      <c r="I107" s="21" t="s">
        <v>183</v>
      </c>
      <c r="J107" s="21" t="s">
        <v>184</v>
      </c>
      <c r="K107" s="186"/>
      <c r="L107" s="26">
        <f t="shared" ref="L107:L133" si="6">SUM(N107+O107+P107+Q107+R107+S107+T107+U107+V107+W107+X107+Y107)</f>
        <v>6000</v>
      </c>
      <c r="M107" s="27">
        <f>L107*100/H107</f>
        <v>100</v>
      </c>
      <c r="N107" s="187">
        <v>400</v>
      </c>
      <c r="O107" s="187">
        <v>400</v>
      </c>
      <c r="P107" s="187">
        <v>500</v>
      </c>
      <c r="Q107" s="187">
        <v>500</v>
      </c>
      <c r="R107" s="187">
        <v>600</v>
      </c>
      <c r="S107" s="187">
        <v>600</v>
      </c>
      <c r="T107" s="187">
        <v>500</v>
      </c>
      <c r="U107" s="187">
        <v>600</v>
      </c>
      <c r="V107" s="187">
        <v>500</v>
      </c>
      <c r="W107" s="187">
        <v>600</v>
      </c>
      <c r="X107" s="187">
        <v>400</v>
      </c>
      <c r="Y107" s="187">
        <v>400</v>
      </c>
    </row>
    <row r="108" spans="1:25" x14ac:dyDescent="0.25">
      <c r="A108" s="188"/>
      <c r="B108" s="44"/>
      <c r="C108" s="45"/>
      <c r="D108" s="45"/>
      <c r="E108" s="45"/>
      <c r="F108" s="45"/>
      <c r="G108" s="45"/>
      <c r="H108" s="45"/>
      <c r="I108" s="45"/>
      <c r="J108" s="45"/>
      <c r="K108" s="189"/>
      <c r="L108" s="26">
        <f t="shared" si="6"/>
        <v>0</v>
      </c>
      <c r="M108" s="38">
        <f>L108*100/L107</f>
        <v>0</v>
      </c>
      <c r="N108" s="39"/>
      <c r="O108" s="39"/>
      <c r="P108" s="39"/>
      <c r="Q108" s="39"/>
      <c r="R108" s="39"/>
      <c r="S108" s="39"/>
      <c r="T108" s="39"/>
      <c r="U108" s="39"/>
      <c r="V108" s="39"/>
      <c r="W108" s="39"/>
      <c r="X108" s="39"/>
      <c r="Y108" s="39"/>
    </row>
    <row r="109" spans="1:25" x14ac:dyDescent="0.25">
      <c r="A109" s="160">
        <v>2</v>
      </c>
      <c r="B109" s="20" t="s">
        <v>185</v>
      </c>
      <c r="C109" s="21" t="s">
        <v>186</v>
      </c>
      <c r="D109" s="21" t="s">
        <v>187</v>
      </c>
      <c r="E109" s="21" t="s">
        <v>188</v>
      </c>
      <c r="F109" s="21" t="s">
        <v>182</v>
      </c>
      <c r="G109" s="21">
        <v>70</v>
      </c>
      <c r="H109" s="21">
        <v>70</v>
      </c>
      <c r="I109" s="21" t="s">
        <v>189</v>
      </c>
      <c r="J109" s="21" t="s">
        <v>184</v>
      </c>
      <c r="K109" s="190"/>
      <c r="L109" s="26">
        <f t="shared" si="6"/>
        <v>70</v>
      </c>
      <c r="M109" s="41">
        <f>L109*100/H109</f>
        <v>100</v>
      </c>
      <c r="N109" s="42">
        <v>5</v>
      </c>
      <c r="O109" s="42">
        <v>6</v>
      </c>
      <c r="P109" s="42">
        <v>6</v>
      </c>
      <c r="Q109" s="42">
        <v>6</v>
      </c>
      <c r="R109" s="42">
        <v>6</v>
      </c>
      <c r="S109" s="42">
        <v>6</v>
      </c>
      <c r="T109" s="42">
        <v>6</v>
      </c>
      <c r="U109" s="42">
        <v>6</v>
      </c>
      <c r="V109" s="42">
        <v>6</v>
      </c>
      <c r="W109" s="42">
        <v>6</v>
      </c>
      <c r="X109" s="42">
        <v>6</v>
      </c>
      <c r="Y109" s="42">
        <v>5</v>
      </c>
    </row>
    <row r="110" spans="1:25" x14ac:dyDescent="0.25">
      <c r="A110" s="161"/>
      <c r="B110" s="44"/>
      <c r="C110" s="45"/>
      <c r="D110" s="45"/>
      <c r="E110" s="45"/>
      <c r="F110" s="45"/>
      <c r="G110" s="45"/>
      <c r="H110" s="45"/>
      <c r="I110" s="45"/>
      <c r="J110" s="45"/>
      <c r="K110" s="191"/>
      <c r="L110" s="26">
        <f t="shared" si="6"/>
        <v>0</v>
      </c>
      <c r="M110" s="27">
        <f>L110*100/L109</f>
        <v>0</v>
      </c>
      <c r="N110" s="39"/>
      <c r="O110" s="39"/>
      <c r="P110" s="39"/>
      <c r="Q110" s="39"/>
      <c r="R110" s="39"/>
      <c r="S110" s="39"/>
      <c r="T110" s="39"/>
      <c r="U110" s="39"/>
      <c r="V110" s="39"/>
      <c r="W110" s="39"/>
      <c r="X110" s="39"/>
      <c r="Y110" s="39"/>
    </row>
    <row r="111" spans="1:25" x14ac:dyDescent="0.25">
      <c r="A111" s="160">
        <v>3</v>
      </c>
      <c r="B111" s="20" t="s">
        <v>190</v>
      </c>
      <c r="C111" s="21" t="s">
        <v>191</v>
      </c>
      <c r="D111" s="21" t="s">
        <v>192</v>
      </c>
      <c r="E111" s="21" t="s">
        <v>193</v>
      </c>
      <c r="F111" s="21" t="s">
        <v>182</v>
      </c>
      <c r="G111" s="21">
        <v>20</v>
      </c>
      <c r="H111" s="21">
        <v>20</v>
      </c>
      <c r="I111" s="21" t="s">
        <v>194</v>
      </c>
      <c r="J111" s="21" t="s">
        <v>184</v>
      </c>
      <c r="K111" s="186">
        <v>30000</v>
      </c>
      <c r="L111" s="26">
        <f t="shared" si="6"/>
        <v>20</v>
      </c>
      <c r="M111" s="41">
        <f>L111*100/H111</f>
        <v>100</v>
      </c>
      <c r="N111" s="42">
        <v>1</v>
      </c>
      <c r="O111" s="42">
        <v>1</v>
      </c>
      <c r="P111" s="42">
        <v>2</v>
      </c>
      <c r="Q111" s="42">
        <v>3</v>
      </c>
      <c r="R111" s="42">
        <v>3</v>
      </c>
      <c r="S111" s="42">
        <v>2</v>
      </c>
      <c r="T111" s="42">
        <v>2</v>
      </c>
      <c r="U111" s="42">
        <v>2</v>
      </c>
      <c r="V111" s="42">
        <v>1</v>
      </c>
      <c r="W111" s="42">
        <v>1</v>
      </c>
      <c r="X111" s="42">
        <v>1</v>
      </c>
      <c r="Y111" s="42">
        <v>1</v>
      </c>
    </row>
    <row r="112" spans="1:25" x14ac:dyDescent="0.25">
      <c r="A112" s="161"/>
      <c r="B112" s="44"/>
      <c r="C112" s="45"/>
      <c r="D112" s="45"/>
      <c r="E112" s="45"/>
      <c r="F112" s="45"/>
      <c r="G112" s="45"/>
      <c r="H112" s="45"/>
      <c r="I112" s="45"/>
      <c r="J112" s="45"/>
      <c r="K112" s="189"/>
      <c r="L112" s="26">
        <f t="shared" si="6"/>
        <v>0</v>
      </c>
      <c r="M112" s="27">
        <f>L112*100/L111</f>
        <v>0</v>
      </c>
      <c r="N112" s="39"/>
      <c r="O112" s="39"/>
      <c r="P112" s="39"/>
      <c r="Q112" s="39"/>
      <c r="R112" s="39"/>
      <c r="S112" s="39"/>
      <c r="T112" s="39"/>
      <c r="U112" s="39"/>
      <c r="V112" s="39"/>
      <c r="W112" s="39"/>
      <c r="X112" s="39"/>
      <c r="Y112" s="39"/>
    </row>
    <row r="113" spans="1:25" x14ac:dyDescent="0.25">
      <c r="A113" s="160">
        <v>4</v>
      </c>
      <c r="B113" s="20" t="s">
        <v>195</v>
      </c>
      <c r="C113" s="21" t="s">
        <v>196</v>
      </c>
      <c r="D113" s="21" t="s">
        <v>197</v>
      </c>
      <c r="E113" s="21" t="s">
        <v>198</v>
      </c>
      <c r="F113" s="21" t="s">
        <v>182</v>
      </c>
      <c r="G113" s="21">
        <v>20</v>
      </c>
      <c r="H113" s="21">
        <v>20</v>
      </c>
      <c r="I113" s="21" t="s">
        <v>199</v>
      </c>
      <c r="J113" s="21" t="s">
        <v>89</v>
      </c>
      <c r="K113" s="190"/>
      <c r="L113" s="26">
        <f t="shared" si="6"/>
        <v>20</v>
      </c>
      <c r="M113" s="41">
        <f>L113*100/H113</f>
        <v>100</v>
      </c>
      <c r="N113" s="42">
        <v>1</v>
      </c>
      <c r="O113" s="42">
        <v>2</v>
      </c>
      <c r="P113" s="42">
        <v>2</v>
      </c>
      <c r="Q113" s="42">
        <v>2</v>
      </c>
      <c r="R113" s="42">
        <v>2</v>
      </c>
      <c r="S113" s="42">
        <v>2</v>
      </c>
      <c r="T113" s="42">
        <v>2</v>
      </c>
      <c r="U113" s="42">
        <v>2</v>
      </c>
      <c r="V113" s="42">
        <v>2</v>
      </c>
      <c r="W113" s="42">
        <v>1</v>
      </c>
      <c r="X113" s="42">
        <v>1</v>
      </c>
      <c r="Y113" s="42">
        <v>1</v>
      </c>
    </row>
    <row r="114" spans="1:25" x14ac:dyDescent="0.25">
      <c r="A114" s="161"/>
      <c r="B114" s="44"/>
      <c r="C114" s="45"/>
      <c r="D114" s="45"/>
      <c r="E114" s="45"/>
      <c r="F114" s="45"/>
      <c r="G114" s="45"/>
      <c r="H114" s="45"/>
      <c r="I114" s="45"/>
      <c r="J114" s="45"/>
      <c r="K114" s="191"/>
      <c r="L114" s="26">
        <f t="shared" si="6"/>
        <v>0</v>
      </c>
      <c r="M114" s="27">
        <f>L114*100/L113</f>
        <v>0</v>
      </c>
      <c r="N114" s="39"/>
      <c r="O114" s="39"/>
      <c r="P114" s="39"/>
      <c r="Q114" s="39"/>
      <c r="R114" s="39"/>
      <c r="S114" s="39"/>
      <c r="T114" s="39"/>
      <c r="U114" s="39"/>
      <c r="V114" s="39"/>
      <c r="W114" s="39"/>
      <c r="X114" s="39"/>
      <c r="Y114" s="39"/>
    </row>
    <row r="115" spans="1:25" x14ac:dyDescent="0.25">
      <c r="A115" s="160">
        <v>5</v>
      </c>
      <c r="B115" s="192" t="s">
        <v>200</v>
      </c>
      <c r="C115" s="21" t="s">
        <v>201</v>
      </c>
      <c r="D115" s="21" t="s">
        <v>202</v>
      </c>
      <c r="E115" s="21" t="s">
        <v>203</v>
      </c>
      <c r="F115" s="21" t="s">
        <v>182</v>
      </c>
      <c r="G115" s="21">
        <v>12</v>
      </c>
      <c r="H115" s="21">
        <v>12</v>
      </c>
      <c r="I115" s="21" t="s">
        <v>204</v>
      </c>
      <c r="J115" s="21" t="s">
        <v>89</v>
      </c>
      <c r="K115" s="190">
        <v>0</v>
      </c>
      <c r="L115" s="26">
        <f t="shared" si="6"/>
        <v>12</v>
      </c>
      <c r="M115" s="41">
        <f>L115*100/H115</f>
        <v>100</v>
      </c>
      <c r="N115" s="42">
        <v>1</v>
      </c>
      <c r="O115" s="42">
        <v>1</v>
      </c>
      <c r="P115" s="42">
        <v>1</v>
      </c>
      <c r="Q115" s="42">
        <v>1</v>
      </c>
      <c r="R115" s="42">
        <v>1</v>
      </c>
      <c r="S115" s="42">
        <v>1</v>
      </c>
      <c r="T115" s="42">
        <v>1</v>
      </c>
      <c r="U115" s="42">
        <v>1</v>
      </c>
      <c r="V115" s="42">
        <v>1</v>
      </c>
      <c r="W115" s="42">
        <v>1</v>
      </c>
      <c r="X115" s="42">
        <v>1</v>
      </c>
      <c r="Y115" s="42">
        <v>1</v>
      </c>
    </row>
    <row r="116" spans="1:25" x14ac:dyDescent="0.25">
      <c r="A116" s="161"/>
      <c r="B116" s="193"/>
      <c r="C116" s="45"/>
      <c r="D116" s="45"/>
      <c r="E116" s="45"/>
      <c r="F116" s="45"/>
      <c r="G116" s="45"/>
      <c r="H116" s="45"/>
      <c r="I116" s="45"/>
      <c r="J116" s="45"/>
      <c r="K116" s="191"/>
      <c r="L116" s="26">
        <f t="shared" si="6"/>
        <v>0</v>
      </c>
      <c r="M116" s="27">
        <f>L116*100/L115</f>
        <v>0</v>
      </c>
      <c r="N116" s="39"/>
      <c r="O116" s="39"/>
      <c r="P116" s="39"/>
      <c r="Q116" s="39"/>
      <c r="R116" s="39"/>
      <c r="S116" s="39"/>
      <c r="T116" s="39"/>
      <c r="U116" s="39"/>
      <c r="V116" s="39"/>
      <c r="W116" s="39"/>
      <c r="X116" s="39"/>
      <c r="Y116" s="39"/>
    </row>
    <row r="117" spans="1:25" x14ac:dyDescent="0.25">
      <c r="A117" s="160">
        <v>6</v>
      </c>
      <c r="B117" s="96" t="s">
        <v>205</v>
      </c>
      <c r="C117" s="21" t="s">
        <v>206</v>
      </c>
      <c r="D117" s="21" t="s">
        <v>207</v>
      </c>
      <c r="E117" s="21" t="s">
        <v>208</v>
      </c>
      <c r="F117" s="21" t="s">
        <v>182</v>
      </c>
      <c r="G117" s="23">
        <v>2900</v>
      </c>
      <c r="H117" s="23">
        <v>2900</v>
      </c>
      <c r="I117" s="21" t="s">
        <v>132</v>
      </c>
      <c r="J117" s="21" t="s">
        <v>184</v>
      </c>
      <c r="K117" s="186">
        <v>0</v>
      </c>
      <c r="L117" s="26">
        <f t="shared" si="6"/>
        <v>2900</v>
      </c>
      <c r="M117" s="41">
        <f>L117*100/H117</f>
        <v>100</v>
      </c>
      <c r="N117" s="187">
        <v>300</v>
      </c>
      <c r="O117" s="187">
        <v>300</v>
      </c>
      <c r="P117" s="187">
        <v>200</v>
      </c>
      <c r="Q117" s="187">
        <v>200</v>
      </c>
      <c r="R117" s="187">
        <v>200</v>
      </c>
      <c r="S117" s="187">
        <v>300</v>
      </c>
      <c r="T117" s="187">
        <v>300</v>
      </c>
      <c r="U117" s="187">
        <v>300</v>
      </c>
      <c r="V117" s="187">
        <v>200</v>
      </c>
      <c r="W117" s="187">
        <v>200</v>
      </c>
      <c r="X117" s="187">
        <v>200</v>
      </c>
      <c r="Y117" s="187">
        <v>200</v>
      </c>
    </row>
    <row r="118" spans="1:25" x14ac:dyDescent="0.25">
      <c r="A118" s="161"/>
      <c r="B118" s="101"/>
      <c r="C118" s="45"/>
      <c r="D118" s="45"/>
      <c r="E118" s="45"/>
      <c r="F118" s="45"/>
      <c r="G118" s="45"/>
      <c r="H118" s="45"/>
      <c r="I118" s="45"/>
      <c r="J118" s="45"/>
      <c r="K118" s="189"/>
      <c r="L118" s="26">
        <f t="shared" si="6"/>
        <v>0</v>
      </c>
      <c r="M118" s="27">
        <f>L118*100/L117</f>
        <v>0</v>
      </c>
      <c r="N118" s="39"/>
      <c r="O118" s="39"/>
      <c r="P118" s="39"/>
      <c r="Q118" s="39"/>
      <c r="R118" s="39"/>
      <c r="S118" s="39"/>
      <c r="T118" s="39"/>
      <c r="U118" s="39"/>
      <c r="V118" s="39"/>
      <c r="W118" s="39"/>
      <c r="X118" s="39"/>
      <c r="Y118" s="39"/>
    </row>
    <row r="119" spans="1:25" x14ac:dyDescent="0.25">
      <c r="A119" s="160">
        <v>7</v>
      </c>
      <c r="B119" s="96" t="s">
        <v>209</v>
      </c>
      <c r="C119" s="21" t="s">
        <v>210</v>
      </c>
      <c r="D119" s="21" t="s">
        <v>211</v>
      </c>
      <c r="E119" s="21" t="s">
        <v>181</v>
      </c>
      <c r="F119" s="21" t="s">
        <v>182</v>
      </c>
      <c r="G119" s="23">
        <v>1800</v>
      </c>
      <c r="H119" s="23">
        <v>1800</v>
      </c>
      <c r="I119" s="21" t="s">
        <v>212</v>
      </c>
      <c r="J119" s="21" t="s">
        <v>89</v>
      </c>
      <c r="K119" s="186">
        <v>0</v>
      </c>
      <c r="L119" s="26">
        <f t="shared" si="6"/>
        <v>1800</v>
      </c>
      <c r="M119" s="27">
        <f>L119*100/H119</f>
        <v>100</v>
      </c>
      <c r="N119" s="187">
        <v>150</v>
      </c>
      <c r="O119" s="187">
        <v>150</v>
      </c>
      <c r="P119" s="187">
        <v>150</v>
      </c>
      <c r="Q119" s="187">
        <v>150</v>
      </c>
      <c r="R119" s="187">
        <v>150</v>
      </c>
      <c r="S119" s="187">
        <v>150</v>
      </c>
      <c r="T119" s="187">
        <v>150</v>
      </c>
      <c r="U119" s="187">
        <v>150</v>
      </c>
      <c r="V119" s="187">
        <v>150</v>
      </c>
      <c r="W119" s="187">
        <v>150</v>
      </c>
      <c r="X119" s="187">
        <v>150</v>
      </c>
      <c r="Y119" s="187">
        <v>150</v>
      </c>
    </row>
    <row r="120" spans="1:25" x14ac:dyDescent="0.25">
      <c r="A120" s="161"/>
      <c r="B120" s="101"/>
      <c r="C120" s="45"/>
      <c r="D120" s="45"/>
      <c r="E120" s="45"/>
      <c r="F120" s="45"/>
      <c r="G120" s="45"/>
      <c r="H120" s="45"/>
      <c r="I120" s="45"/>
      <c r="J120" s="45"/>
      <c r="K120" s="189"/>
      <c r="L120" s="26">
        <f t="shared" si="6"/>
        <v>0</v>
      </c>
      <c r="M120" s="60">
        <f>L120*100/L119</f>
        <v>0</v>
      </c>
      <c r="N120" s="39"/>
      <c r="O120" s="39"/>
      <c r="P120" s="39"/>
      <c r="Q120" s="39"/>
      <c r="R120" s="39"/>
      <c r="S120" s="39"/>
      <c r="T120" s="39"/>
      <c r="U120" s="39"/>
      <c r="V120" s="39"/>
      <c r="W120" s="39"/>
      <c r="X120" s="39"/>
      <c r="Y120" s="39"/>
    </row>
    <row r="121" spans="1:25" x14ac:dyDescent="0.25">
      <c r="A121" s="160">
        <v>8</v>
      </c>
      <c r="B121" s="20" t="s">
        <v>213</v>
      </c>
      <c r="C121" s="21" t="s">
        <v>214</v>
      </c>
      <c r="D121" s="21" t="s">
        <v>215</v>
      </c>
      <c r="E121" s="21" t="s">
        <v>216</v>
      </c>
      <c r="F121" s="21" t="s">
        <v>182</v>
      </c>
      <c r="G121" s="21">
        <v>300</v>
      </c>
      <c r="H121" s="21">
        <v>300</v>
      </c>
      <c r="I121" s="21" t="s">
        <v>217</v>
      </c>
      <c r="J121" s="21" t="s">
        <v>184</v>
      </c>
      <c r="K121" s="186"/>
      <c r="L121" s="26">
        <f t="shared" si="6"/>
        <v>300</v>
      </c>
      <c r="M121" s="27">
        <f>L121*100/H121</f>
        <v>100</v>
      </c>
      <c r="N121" s="187">
        <v>25</v>
      </c>
      <c r="O121" s="187">
        <v>25</v>
      </c>
      <c r="P121" s="187">
        <v>25</v>
      </c>
      <c r="Q121" s="187">
        <v>25</v>
      </c>
      <c r="R121" s="187">
        <v>25</v>
      </c>
      <c r="S121" s="187">
        <v>25</v>
      </c>
      <c r="T121" s="187">
        <v>25</v>
      </c>
      <c r="U121" s="187">
        <v>25</v>
      </c>
      <c r="V121" s="187">
        <v>25</v>
      </c>
      <c r="W121" s="187">
        <v>25</v>
      </c>
      <c r="X121" s="187">
        <v>25</v>
      </c>
      <c r="Y121" s="187">
        <v>25</v>
      </c>
    </row>
    <row r="122" spans="1:25" x14ac:dyDescent="0.25">
      <c r="A122" s="161"/>
      <c r="B122" s="44"/>
      <c r="C122" s="45"/>
      <c r="D122" s="45"/>
      <c r="E122" s="45"/>
      <c r="F122" s="45"/>
      <c r="G122" s="45"/>
      <c r="H122" s="45"/>
      <c r="I122" s="45"/>
      <c r="J122" s="45"/>
      <c r="K122" s="189"/>
      <c r="L122" s="26">
        <f t="shared" si="6"/>
        <v>0</v>
      </c>
      <c r="M122" s="60">
        <f>L122*100/L121</f>
        <v>0</v>
      </c>
      <c r="N122" s="39"/>
      <c r="O122" s="39"/>
      <c r="P122" s="39"/>
      <c r="Q122" s="39"/>
      <c r="R122" s="39"/>
      <c r="S122" s="39"/>
      <c r="T122" s="39"/>
      <c r="U122" s="39"/>
      <c r="V122" s="39"/>
      <c r="W122" s="39"/>
      <c r="X122" s="39"/>
      <c r="Y122" s="39"/>
    </row>
    <row r="123" spans="1:25" x14ac:dyDescent="0.25">
      <c r="A123" s="160">
        <v>9</v>
      </c>
      <c r="B123" s="20" t="s">
        <v>218</v>
      </c>
      <c r="C123" s="21" t="s">
        <v>214</v>
      </c>
      <c r="D123" s="21" t="s">
        <v>215</v>
      </c>
      <c r="E123" s="21" t="s">
        <v>216</v>
      </c>
      <c r="F123" s="21" t="s">
        <v>182</v>
      </c>
      <c r="G123" s="21">
        <v>250</v>
      </c>
      <c r="H123" s="21">
        <v>250</v>
      </c>
      <c r="I123" s="21" t="s">
        <v>219</v>
      </c>
      <c r="J123" s="21" t="s">
        <v>184</v>
      </c>
      <c r="K123" s="186"/>
      <c r="L123" s="26">
        <f t="shared" si="6"/>
        <v>250</v>
      </c>
      <c r="M123" s="27">
        <f>L123*100/H123</f>
        <v>100</v>
      </c>
      <c r="N123" s="187">
        <v>20</v>
      </c>
      <c r="O123" s="187">
        <v>20</v>
      </c>
      <c r="P123" s="187">
        <v>20</v>
      </c>
      <c r="Q123" s="187">
        <v>20</v>
      </c>
      <c r="R123" s="187">
        <v>20</v>
      </c>
      <c r="S123" s="187">
        <v>20</v>
      </c>
      <c r="T123" s="187">
        <v>20</v>
      </c>
      <c r="U123" s="187">
        <v>20</v>
      </c>
      <c r="V123" s="187">
        <v>25</v>
      </c>
      <c r="W123" s="187">
        <v>25</v>
      </c>
      <c r="X123" s="187">
        <v>20</v>
      </c>
      <c r="Y123" s="187">
        <v>20</v>
      </c>
    </row>
    <row r="124" spans="1:25" x14ac:dyDescent="0.25">
      <c r="A124" s="161"/>
      <c r="B124" s="44"/>
      <c r="C124" s="45"/>
      <c r="D124" s="45"/>
      <c r="E124" s="45"/>
      <c r="F124" s="45"/>
      <c r="G124" s="45"/>
      <c r="H124" s="45"/>
      <c r="I124" s="45"/>
      <c r="J124" s="45"/>
      <c r="K124" s="189"/>
      <c r="L124" s="26">
        <f t="shared" si="6"/>
        <v>0</v>
      </c>
      <c r="M124" s="60">
        <f>L124*100/L123</f>
        <v>0</v>
      </c>
      <c r="N124" s="39"/>
      <c r="O124" s="39"/>
      <c r="P124" s="39"/>
      <c r="Q124" s="39"/>
      <c r="R124" s="39"/>
      <c r="S124" s="39"/>
      <c r="T124" s="39"/>
      <c r="U124" s="39"/>
      <c r="V124" s="39"/>
      <c r="W124" s="39"/>
      <c r="X124" s="39"/>
      <c r="Y124" s="39"/>
    </row>
    <row r="125" spans="1:25" x14ac:dyDescent="0.25">
      <c r="A125" s="160">
        <v>10</v>
      </c>
      <c r="B125" s="20" t="s">
        <v>220</v>
      </c>
      <c r="C125" s="21" t="s">
        <v>221</v>
      </c>
      <c r="D125" s="21" t="s">
        <v>222</v>
      </c>
      <c r="E125" s="21" t="s">
        <v>223</v>
      </c>
      <c r="F125" s="21" t="s">
        <v>182</v>
      </c>
      <c r="G125" s="21">
        <v>50</v>
      </c>
      <c r="H125" s="21">
        <v>50</v>
      </c>
      <c r="I125" s="21" t="s">
        <v>217</v>
      </c>
      <c r="J125" s="21" t="s">
        <v>184</v>
      </c>
      <c r="K125" s="186"/>
      <c r="L125" s="26">
        <f t="shared" si="6"/>
        <v>50</v>
      </c>
      <c r="M125" s="27">
        <f>L125*100/H125</f>
        <v>100</v>
      </c>
      <c r="N125" s="187">
        <v>4</v>
      </c>
      <c r="O125" s="187">
        <v>4</v>
      </c>
      <c r="P125" s="187">
        <v>4</v>
      </c>
      <c r="Q125" s="187">
        <v>5</v>
      </c>
      <c r="R125" s="187">
        <v>5</v>
      </c>
      <c r="S125" s="187">
        <v>4</v>
      </c>
      <c r="T125" s="187">
        <v>4</v>
      </c>
      <c r="U125" s="187">
        <v>4</v>
      </c>
      <c r="V125" s="187">
        <v>4</v>
      </c>
      <c r="W125" s="187">
        <v>4</v>
      </c>
      <c r="X125" s="187">
        <v>4</v>
      </c>
      <c r="Y125" s="187">
        <v>4</v>
      </c>
    </row>
    <row r="126" spans="1:25" x14ac:dyDescent="0.25">
      <c r="A126" s="161"/>
      <c r="B126" s="44"/>
      <c r="C126" s="45"/>
      <c r="D126" s="45"/>
      <c r="E126" s="45"/>
      <c r="F126" s="45"/>
      <c r="G126" s="45"/>
      <c r="H126" s="45"/>
      <c r="I126" s="45"/>
      <c r="J126" s="45"/>
      <c r="K126" s="189"/>
      <c r="L126" s="26">
        <f t="shared" si="6"/>
        <v>0</v>
      </c>
      <c r="M126" s="60">
        <f>L126*100/L125</f>
        <v>0</v>
      </c>
      <c r="N126" s="39"/>
      <c r="O126" s="39"/>
      <c r="P126" s="39"/>
      <c r="Q126" s="39"/>
      <c r="R126" s="39"/>
      <c r="S126" s="39"/>
      <c r="T126" s="39"/>
      <c r="U126" s="39"/>
      <c r="V126" s="39"/>
      <c r="W126" s="39"/>
      <c r="X126" s="39"/>
      <c r="Y126" s="39"/>
    </row>
    <row r="127" spans="1:25" x14ac:dyDescent="0.25">
      <c r="A127" s="160">
        <v>11</v>
      </c>
      <c r="B127" s="20" t="s">
        <v>224</v>
      </c>
      <c r="C127" s="21" t="s">
        <v>225</v>
      </c>
      <c r="D127" s="21" t="s">
        <v>226</v>
      </c>
      <c r="E127" s="21" t="s">
        <v>227</v>
      </c>
      <c r="F127" s="21" t="s">
        <v>182</v>
      </c>
      <c r="G127" s="23">
        <v>1000</v>
      </c>
      <c r="H127" s="23">
        <v>1000</v>
      </c>
      <c r="I127" s="21" t="s">
        <v>228</v>
      </c>
      <c r="J127" s="21" t="s">
        <v>89</v>
      </c>
      <c r="K127" s="186">
        <v>0</v>
      </c>
      <c r="L127" s="26">
        <f t="shared" si="6"/>
        <v>1000</v>
      </c>
      <c r="M127" s="27">
        <f>L127*100/H127</f>
        <v>100</v>
      </c>
      <c r="N127" s="187">
        <v>80</v>
      </c>
      <c r="O127" s="187">
        <v>80</v>
      </c>
      <c r="P127" s="187">
        <v>80</v>
      </c>
      <c r="Q127" s="187">
        <v>80</v>
      </c>
      <c r="R127" s="187">
        <v>80</v>
      </c>
      <c r="S127" s="187">
        <v>80</v>
      </c>
      <c r="T127" s="187">
        <v>80</v>
      </c>
      <c r="U127" s="187">
        <v>90</v>
      </c>
      <c r="V127" s="187">
        <v>90</v>
      </c>
      <c r="W127" s="187">
        <v>90</v>
      </c>
      <c r="X127" s="187">
        <v>90</v>
      </c>
      <c r="Y127" s="187">
        <v>80</v>
      </c>
    </row>
    <row r="128" spans="1:25" x14ac:dyDescent="0.25">
      <c r="A128" s="161"/>
      <c r="B128" s="44"/>
      <c r="C128" s="45"/>
      <c r="D128" s="45"/>
      <c r="E128" s="45"/>
      <c r="F128" s="45"/>
      <c r="G128" s="45"/>
      <c r="H128" s="45"/>
      <c r="I128" s="45"/>
      <c r="J128" s="45"/>
      <c r="K128" s="189"/>
      <c r="L128" s="26">
        <f t="shared" si="6"/>
        <v>0</v>
      </c>
      <c r="M128" s="60">
        <f>L128*100/L127</f>
        <v>0</v>
      </c>
      <c r="N128" s="39"/>
      <c r="O128" s="39"/>
      <c r="P128" s="39"/>
      <c r="Q128" s="39"/>
      <c r="R128" s="39"/>
      <c r="S128" s="39"/>
      <c r="T128" s="39"/>
      <c r="U128" s="39"/>
      <c r="V128" s="39"/>
      <c r="W128" s="39"/>
      <c r="X128" s="39"/>
      <c r="Y128" s="39"/>
    </row>
    <row r="129" spans="1:25" x14ac:dyDescent="0.25">
      <c r="A129" s="160">
        <v>12</v>
      </c>
      <c r="B129" s="20" t="s">
        <v>229</v>
      </c>
      <c r="C129" s="21" t="s">
        <v>225</v>
      </c>
      <c r="D129" s="21" t="s">
        <v>230</v>
      </c>
      <c r="E129" s="21" t="s">
        <v>227</v>
      </c>
      <c r="F129" s="21" t="s">
        <v>182</v>
      </c>
      <c r="G129" s="21">
        <v>300</v>
      </c>
      <c r="H129" s="21">
        <v>300</v>
      </c>
      <c r="I129" s="21" t="s">
        <v>231</v>
      </c>
      <c r="J129" s="21" t="s">
        <v>89</v>
      </c>
      <c r="K129" s="186">
        <v>0</v>
      </c>
      <c r="L129" s="26">
        <f t="shared" si="6"/>
        <v>300</v>
      </c>
      <c r="M129" s="27">
        <f>L129*100/H129</f>
        <v>100</v>
      </c>
      <c r="N129" s="187">
        <v>25</v>
      </c>
      <c r="O129" s="187">
        <v>25</v>
      </c>
      <c r="P129" s="187">
        <v>25</v>
      </c>
      <c r="Q129" s="187">
        <v>25</v>
      </c>
      <c r="R129" s="187">
        <v>25</v>
      </c>
      <c r="S129" s="187">
        <v>25</v>
      </c>
      <c r="T129" s="187">
        <v>25</v>
      </c>
      <c r="U129" s="187">
        <v>25</v>
      </c>
      <c r="V129" s="187">
        <v>25</v>
      </c>
      <c r="W129" s="187">
        <v>25</v>
      </c>
      <c r="X129" s="187">
        <v>25</v>
      </c>
      <c r="Y129" s="187">
        <v>25</v>
      </c>
    </row>
    <row r="130" spans="1:25" x14ac:dyDescent="0.25">
      <c r="A130" s="161"/>
      <c r="B130" s="44"/>
      <c r="C130" s="45"/>
      <c r="D130" s="45"/>
      <c r="E130" s="45"/>
      <c r="F130" s="45"/>
      <c r="G130" s="45"/>
      <c r="H130" s="45"/>
      <c r="I130" s="45"/>
      <c r="J130" s="45"/>
      <c r="K130" s="189"/>
      <c r="L130" s="26">
        <f t="shared" si="6"/>
        <v>0</v>
      </c>
      <c r="M130" s="60">
        <f>L130*100/L129</f>
        <v>0</v>
      </c>
      <c r="N130" s="39"/>
      <c r="O130" s="39"/>
      <c r="P130" s="39"/>
      <c r="Q130" s="39"/>
      <c r="R130" s="39"/>
      <c r="S130" s="39"/>
      <c r="T130" s="39"/>
      <c r="U130" s="39"/>
      <c r="V130" s="39"/>
      <c r="W130" s="39"/>
      <c r="X130" s="39"/>
      <c r="Y130" s="39"/>
    </row>
    <row r="131" spans="1:25" x14ac:dyDescent="0.25">
      <c r="A131" s="160">
        <v>13</v>
      </c>
      <c r="B131" s="20" t="s">
        <v>232</v>
      </c>
      <c r="C131" s="21" t="s">
        <v>225</v>
      </c>
      <c r="D131" s="21" t="s">
        <v>230</v>
      </c>
      <c r="E131" s="21" t="s">
        <v>227</v>
      </c>
      <c r="F131" s="21" t="s">
        <v>182</v>
      </c>
      <c r="G131" s="21">
        <v>100</v>
      </c>
      <c r="H131" s="21">
        <v>100</v>
      </c>
      <c r="I131" s="21" t="s">
        <v>233</v>
      </c>
      <c r="J131" s="21" t="s">
        <v>89</v>
      </c>
      <c r="K131" s="186">
        <v>0</v>
      </c>
      <c r="L131" s="26">
        <f t="shared" si="6"/>
        <v>100</v>
      </c>
      <c r="M131" s="60">
        <f>L131*100/H131</f>
        <v>100</v>
      </c>
      <c r="N131" s="42">
        <v>8</v>
      </c>
      <c r="O131" s="42">
        <v>8</v>
      </c>
      <c r="P131" s="42">
        <v>8</v>
      </c>
      <c r="Q131" s="42">
        <v>8</v>
      </c>
      <c r="R131" s="42">
        <v>8</v>
      </c>
      <c r="S131" s="42">
        <v>10</v>
      </c>
      <c r="T131" s="42">
        <v>10</v>
      </c>
      <c r="U131" s="42">
        <v>8</v>
      </c>
      <c r="V131" s="42">
        <v>8</v>
      </c>
      <c r="W131" s="42">
        <v>8</v>
      </c>
      <c r="X131" s="42">
        <v>8</v>
      </c>
      <c r="Y131" s="42">
        <v>8</v>
      </c>
    </row>
    <row r="132" spans="1:25" x14ac:dyDescent="0.25">
      <c r="A132" s="161"/>
      <c r="B132" s="44"/>
      <c r="C132" s="45"/>
      <c r="D132" s="45"/>
      <c r="E132" s="45"/>
      <c r="F132" s="45"/>
      <c r="G132" s="45"/>
      <c r="H132" s="45"/>
      <c r="I132" s="45"/>
      <c r="J132" s="45"/>
      <c r="K132" s="189"/>
      <c r="L132" s="26">
        <f t="shared" si="6"/>
        <v>0</v>
      </c>
      <c r="M132" s="60">
        <f>L132*100/L131</f>
        <v>0</v>
      </c>
      <c r="N132" s="39"/>
      <c r="O132" s="39"/>
      <c r="P132" s="39"/>
      <c r="Q132" s="39"/>
      <c r="R132" s="39"/>
      <c r="S132" s="39"/>
      <c r="T132" s="39"/>
      <c r="U132" s="39"/>
      <c r="V132" s="39"/>
      <c r="W132" s="39"/>
      <c r="X132" s="39"/>
      <c r="Y132" s="39"/>
    </row>
    <row r="133" spans="1:25" x14ac:dyDescent="0.25">
      <c r="A133" s="111">
        <v>14</v>
      </c>
      <c r="B133" s="88" t="s">
        <v>234</v>
      </c>
      <c r="C133" s="21" t="s">
        <v>235</v>
      </c>
      <c r="D133" s="21" t="s">
        <v>192</v>
      </c>
      <c r="E133" s="21" t="s">
        <v>193</v>
      </c>
      <c r="F133" s="21" t="s">
        <v>182</v>
      </c>
      <c r="G133" s="21">
        <v>50</v>
      </c>
      <c r="H133" s="21">
        <v>50</v>
      </c>
      <c r="I133" s="21" t="s">
        <v>193</v>
      </c>
      <c r="J133" s="21" t="s">
        <v>184</v>
      </c>
      <c r="K133" s="190">
        <v>0</v>
      </c>
      <c r="L133" s="26">
        <f t="shared" si="6"/>
        <v>50</v>
      </c>
      <c r="M133" s="60">
        <f>L133*100/H133</f>
        <v>100</v>
      </c>
      <c r="N133" s="42">
        <v>5</v>
      </c>
      <c r="O133" s="42">
        <v>4</v>
      </c>
      <c r="P133" s="42">
        <v>4</v>
      </c>
      <c r="Q133" s="42">
        <v>4</v>
      </c>
      <c r="R133" s="42">
        <v>4</v>
      </c>
      <c r="S133" s="42">
        <v>4</v>
      </c>
      <c r="T133" s="42">
        <v>4</v>
      </c>
      <c r="U133" s="42">
        <v>4</v>
      </c>
      <c r="V133" s="42">
        <v>4</v>
      </c>
      <c r="W133" s="42">
        <v>4</v>
      </c>
      <c r="X133" s="42">
        <v>4</v>
      </c>
      <c r="Y133" s="42">
        <v>5</v>
      </c>
    </row>
    <row r="134" spans="1:25" x14ac:dyDescent="0.25">
      <c r="A134" s="111"/>
      <c r="B134" s="88"/>
      <c r="C134" s="45"/>
      <c r="D134" s="45"/>
      <c r="E134" s="45"/>
      <c r="F134" s="45"/>
      <c r="G134" s="45"/>
      <c r="H134" s="45"/>
      <c r="I134" s="45"/>
      <c r="J134" s="45"/>
      <c r="K134" s="191"/>
      <c r="L134" s="26">
        <f>SUM(N134+O134+P134+Q134+R134+S134+T134+U134+V134+W134+X134+Y134)</f>
        <v>0</v>
      </c>
      <c r="M134" s="60">
        <f>L134*100/L133</f>
        <v>0</v>
      </c>
      <c r="N134" s="39"/>
      <c r="O134" s="39"/>
      <c r="P134" s="39"/>
      <c r="Q134" s="39"/>
      <c r="R134" s="39"/>
      <c r="S134" s="39"/>
      <c r="T134" s="39"/>
      <c r="U134" s="39"/>
      <c r="V134" s="39"/>
      <c r="W134" s="39"/>
      <c r="X134" s="39"/>
      <c r="Y134" s="39"/>
    </row>
    <row r="135" spans="1:25" x14ac:dyDescent="0.25">
      <c r="A135" s="173">
        <v>15</v>
      </c>
      <c r="B135" s="174" t="s">
        <v>61</v>
      </c>
      <c r="C135" s="175"/>
      <c r="D135" s="175"/>
      <c r="E135" s="175"/>
      <c r="F135" s="175"/>
      <c r="G135" s="175"/>
      <c r="H135" s="175"/>
      <c r="I135" s="175"/>
      <c r="J135" s="175"/>
      <c r="K135" s="176"/>
      <c r="L135" s="177">
        <f>+N135+O135++P135+Q135+R135+S135+T135+U135+V135+W135+X135+Y135</f>
        <v>0</v>
      </c>
      <c r="M135" s="194" t="e">
        <f>L135*100/K135</f>
        <v>#DIV/0!</v>
      </c>
      <c r="N135" s="61"/>
      <c r="O135" s="62"/>
      <c r="P135" s="62"/>
      <c r="Q135" s="62"/>
      <c r="R135" s="62"/>
      <c r="S135" s="62"/>
      <c r="T135" s="62"/>
      <c r="U135" s="62"/>
      <c r="V135" s="62"/>
      <c r="W135" s="62"/>
      <c r="X135" s="62"/>
      <c r="Y135" s="62"/>
    </row>
    <row r="136" spans="1:25" x14ac:dyDescent="0.25">
      <c r="A136" s="173">
        <v>16</v>
      </c>
      <c r="B136" s="174" t="s">
        <v>68</v>
      </c>
      <c r="C136" s="175"/>
      <c r="D136" s="175"/>
      <c r="E136" s="175"/>
      <c r="F136" s="175"/>
      <c r="G136" s="175"/>
      <c r="H136" s="175"/>
      <c r="I136" s="175"/>
      <c r="J136" s="175"/>
      <c r="K136" s="175"/>
      <c r="L136" s="177">
        <f>+N136+O136++P136+Q136+R136+S136+T136+U136+V136+W136+X136+Y136</f>
        <v>0</v>
      </c>
      <c r="M136" s="178"/>
      <c r="N136" s="61"/>
      <c r="O136" s="62"/>
      <c r="P136" s="62"/>
      <c r="Q136" s="62"/>
      <c r="R136" s="62"/>
      <c r="S136" s="62"/>
      <c r="T136" s="62"/>
      <c r="U136" s="62"/>
      <c r="V136" s="62"/>
      <c r="W136" s="62"/>
      <c r="X136" s="62"/>
      <c r="Y136" s="62"/>
    </row>
    <row r="137" spans="1:25" ht="15.75" x14ac:dyDescent="0.25">
      <c r="A137" s="76"/>
      <c r="B137" s="76"/>
      <c r="C137" s="76"/>
      <c r="D137" s="76"/>
      <c r="E137" s="76"/>
      <c r="F137" s="76"/>
      <c r="G137" s="76"/>
      <c r="H137" s="76"/>
      <c r="I137" s="76"/>
      <c r="J137" s="76"/>
      <c r="K137" s="76"/>
      <c r="L137" s="76"/>
      <c r="M137" s="180">
        <f>((M108+M110+M112+M114+M116+M118+M120+M122+M124+M126+M128+M130+M134+M132)*100)/1400</f>
        <v>0</v>
      </c>
      <c r="N137" s="78"/>
      <c r="O137" s="76"/>
      <c r="P137" s="76"/>
      <c r="Q137" s="76"/>
      <c r="R137" s="76"/>
      <c r="S137" s="76"/>
      <c r="T137" s="76"/>
      <c r="U137" s="76"/>
      <c r="V137" s="76"/>
      <c r="W137" s="76"/>
      <c r="X137" s="76"/>
      <c r="Y137" s="76"/>
    </row>
    <row r="138" spans="1:25" ht="18.75" thickBot="1" x14ac:dyDescent="0.3">
      <c r="A138" s="1" t="s">
        <v>236</v>
      </c>
      <c r="B138" s="2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4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</row>
    <row r="139" spans="1:25" ht="16.5" x14ac:dyDescent="0.25">
      <c r="A139" s="195" t="s">
        <v>1</v>
      </c>
      <c r="B139" s="196" t="s">
        <v>2</v>
      </c>
      <c r="C139" s="196" t="s">
        <v>3</v>
      </c>
      <c r="D139" s="196" t="s">
        <v>4</v>
      </c>
      <c r="E139" s="196" t="s">
        <v>5</v>
      </c>
      <c r="F139" s="196" t="s">
        <v>6</v>
      </c>
      <c r="G139" s="197"/>
      <c r="H139" s="197"/>
      <c r="I139" s="197" t="s">
        <v>7</v>
      </c>
      <c r="J139" s="198" t="s">
        <v>8</v>
      </c>
      <c r="K139" s="199" t="s">
        <v>9</v>
      </c>
      <c r="L139" s="200" t="s">
        <v>10</v>
      </c>
      <c r="M139" s="201"/>
      <c r="N139" s="202" t="s">
        <v>75</v>
      </c>
      <c r="O139" s="202" t="s">
        <v>12</v>
      </c>
      <c r="P139" s="202" t="s">
        <v>13</v>
      </c>
      <c r="Q139" s="202" t="s">
        <v>14</v>
      </c>
      <c r="R139" s="202" t="s">
        <v>15</v>
      </c>
      <c r="S139" s="202" t="s">
        <v>16</v>
      </c>
      <c r="T139" s="202" t="s">
        <v>17</v>
      </c>
      <c r="U139" s="202" t="s">
        <v>18</v>
      </c>
      <c r="V139" s="202" t="s">
        <v>19</v>
      </c>
      <c r="W139" s="202" t="s">
        <v>20</v>
      </c>
      <c r="X139" s="202" t="s">
        <v>21</v>
      </c>
      <c r="Y139" s="202" t="s">
        <v>22</v>
      </c>
    </row>
    <row r="140" spans="1:25" x14ac:dyDescent="0.25">
      <c r="A140" s="203"/>
      <c r="B140" s="204"/>
      <c r="C140" s="204"/>
      <c r="D140" s="204"/>
      <c r="E140" s="204"/>
      <c r="F140" s="204"/>
      <c r="G140" s="205"/>
      <c r="H140" s="205"/>
      <c r="I140" s="205"/>
      <c r="J140" s="206"/>
      <c r="K140" s="207"/>
      <c r="L140" s="208" t="s">
        <v>23</v>
      </c>
      <c r="M140" s="209" t="s">
        <v>24</v>
      </c>
      <c r="N140" s="210" t="s">
        <v>23</v>
      </c>
      <c r="O140" s="210" t="s">
        <v>23</v>
      </c>
      <c r="P140" s="210" t="s">
        <v>23</v>
      </c>
      <c r="Q140" s="210" t="s">
        <v>23</v>
      </c>
      <c r="R140" s="210" t="s">
        <v>23</v>
      </c>
      <c r="S140" s="210" t="s">
        <v>23</v>
      </c>
      <c r="T140" s="210" t="s">
        <v>23</v>
      </c>
      <c r="U140" s="210" t="s">
        <v>23</v>
      </c>
      <c r="V140" s="210" t="s">
        <v>23</v>
      </c>
      <c r="W140" s="210" t="s">
        <v>23</v>
      </c>
      <c r="X140" s="210" t="s">
        <v>23</v>
      </c>
      <c r="Y140" s="210" t="s">
        <v>23</v>
      </c>
    </row>
    <row r="141" spans="1:25" x14ac:dyDescent="0.25">
      <c r="A141" s="80">
        <v>1</v>
      </c>
      <c r="B141" s="81" t="s">
        <v>237</v>
      </c>
      <c r="C141" s="82"/>
      <c r="D141" s="82"/>
      <c r="E141" s="82"/>
      <c r="F141" s="82"/>
      <c r="G141" s="80"/>
      <c r="H141" s="80"/>
      <c r="I141" s="80"/>
      <c r="J141" s="211"/>
      <c r="K141" s="80"/>
      <c r="L141" s="212"/>
      <c r="M141" s="209"/>
      <c r="N141" s="210"/>
      <c r="O141" s="210"/>
      <c r="P141" s="210"/>
      <c r="Q141" s="210"/>
      <c r="R141" s="210"/>
      <c r="S141" s="210"/>
      <c r="T141" s="210"/>
      <c r="U141" s="210"/>
      <c r="V141" s="210"/>
      <c r="W141" s="210"/>
      <c r="X141" s="210"/>
      <c r="Y141" s="210"/>
    </row>
    <row r="142" spans="1:25" x14ac:dyDescent="0.25">
      <c r="A142" s="213">
        <v>1.1000000000000001</v>
      </c>
      <c r="B142" s="214" t="s">
        <v>238</v>
      </c>
      <c r="C142" s="215" t="s">
        <v>239</v>
      </c>
      <c r="D142" s="215" t="s">
        <v>240</v>
      </c>
      <c r="E142" s="21" t="s">
        <v>241</v>
      </c>
      <c r="F142" s="21" t="s">
        <v>242</v>
      </c>
      <c r="G142" s="21">
        <v>10</v>
      </c>
      <c r="H142" s="21">
        <v>10</v>
      </c>
      <c r="I142" s="21" t="s">
        <v>243</v>
      </c>
      <c r="J142" s="24" t="s">
        <v>244</v>
      </c>
      <c r="K142" s="25">
        <v>25000</v>
      </c>
      <c r="L142" s="216">
        <f t="shared" ref="L142:L183" si="7">SUM(N142:Y142)</f>
        <v>10</v>
      </c>
      <c r="M142" s="217">
        <f>L142*100/H142</f>
        <v>100</v>
      </c>
      <c r="N142" s="105">
        <v>10</v>
      </c>
      <c r="O142" s="105"/>
      <c r="P142" s="105"/>
      <c r="Q142" s="105"/>
      <c r="R142" s="105"/>
      <c r="S142" s="105"/>
      <c r="T142" s="105"/>
      <c r="U142" s="105"/>
      <c r="V142" s="105"/>
      <c r="W142" s="105"/>
      <c r="X142" s="105"/>
      <c r="Y142" s="105"/>
    </row>
    <row r="143" spans="1:25" x14ac:dyDescent="0.25">
      <c r="A143" s="218"/>
      <c r="B143" s="219"/>
      <c r="C143" s="220"/>
      <c r="D143" s="220"/>
      <c r="E143" s="45"/>
      <c r="F143" s="45"/>
      <c r="G143" s="45"/>
      <c r="H143" s="45"/>
      <c r="I143" s="45"/>
      <c r="J143" s="50"/>
      <c r="K143" s="47"/>
      <c r="L143" s="216">
        <f t="shared" si="7"/>
        <v>0</v>
      </c>
      <c r="M143" s="221">
        <f>L143*100/L142</f>
        <v>0</v>
      </c>
      <c r="N143" s="222"/>
      <c r="O143" s="222"/>
      <c r="P143" s="222"/>
      <c r="Q143" s="222"/>
      <c r="R143" s="222"/>
      <c r="S143" s="222"/>
      <c r="T143" s="222"/>
      <c r="U143" s="222"/>
      <c r="V143" s="222"/>
      <c r="W143" s="222"/>
      <c r="X143" s="222"/>
      <c r="Y143" s="222"/>
    </row>
    <row r="144" spans="1:25" x14ac:dyDescent="0.25">
      <c r="A144" s="162">
        <v>1.2</v>
      </c>
      <c r="B144" s="223" t="s">
        <v>245</v>
      </c>
      <c r="C144" s="224" t="s">
        <v>246</v>
      </c>
      <c r="D144" s="224" t="s">
        <v>247</v>
      </c>
      <c r="E144" s="21" t="s">
        <v>241</v>
      </c>
      <c r="F144" s="48" t="s">
        <v>242</v>
      </c>
      <c r="G144" s="21">
        <v>1</v>
      </c>
      <c r="H144" s="21">
        <v>1</v>
      </c>
      <c r="I144" s="21" t="s">
        <v>243</v>
      </c>
      <c r="J144" s="24" t="s">
        <v>244</v>
      </c>
      <c r="K144" s="25">
        <v>167000</v>
      </c>
      <c r="L144" s="216">
        <f t="shared" si="7"/>
        <v>1</v>
      </c>
      <c r="M144" s="217">
        <f>L144*100/H144</f>
        <v>100</v>
      </c>
      <c r="N144" s="105"/>
      <c r="O144" s="225"/>
      <c r="P144" s="105">
        <v>1</v>
      </c>
      <c r="Q144" s="105"/>
      <c r="R144" s="105"/>
      <c r="S144" s="105"/>
      <c r="T144" s="105"/>
      <c r="U144" s="105"/>
      <c r="V144" s="105"/>
      <c r="W144" s="105"/>
      <c r="X144" s="105"/>
      <c r="Y144" s="105"/>
    </row>
    <row r="145" spans="1:25" x14ac:dyDescent="0.25">
      <c r="A145" s="162"/>
      <c r="B145" s="223"/>
      <c r="C145" s="224"/>
      <c r="D145" s="224"/>
      <c r="E145" s="45"/>
      <c r="F145" s="48"/>
      <c r="G145" s="45"/>
      <c r="H145" s="45"/>
      <c r="I145" s="45"/>
      <c r="J145" s="50"/>
      <c r="K145" s="47"/>
      <c r="L145" s="216">
        <f t="shared" si="7"/>
        <v>0</v>
      </c>
      <c r="M145" s="221">
        <f>L145*100/L144</f>
        <v>0</v>
      </c>
      <c r="N145" s="222"/>
      <c r="O145" s="222"/>
      <c r="P145" s="222"/>
      <c r="Q145" s="222"/>
      <c r="R145" s="222"/>
      <c r="S145" s="222"/>
      <c r="T145" s="222"/>
      <c r="U145" s="222"/>
      <c r="V145" s="222"/>
      <c r="W145" s="222"/>
      <c r="X145" s="222"/>
      <c r="Y145" s="222"/>
    </row>
    <row r="146" spans="1:25" x14ac:dyDescent="0.25">
      <c r="A146" s="213">
        <v>1.3</v>
      </c>
      <c r="B146" s="223" t="s">
        <v>248</v>
      </c>
      <c r="C146" s="224" t="s">
        <v>249</v>
      </c>
      <c r="D146" s="224" t="s">
        <v>250</v>
      </c>
      <c r="E146" s="48" t="s">
        <v>251</v>
      </c>
      <c r="F146" s="48" t="s">
        <v>242</v>
      </c>
      <c r="G146" s="48">
        <v>3</v>
      </c>
      <c r="H146" s="48">
        <v>3</v>
      </c>
      <c r="I146" s="48" t="s">
        <v>243</v>
      </c>
      <c r="J146" s="91" t="s">
        <v>244</v>
      </c>
      <c r="K146" s="92">
        <v>6000</v>
      </c>
      <c r="L146" s="216">
        <f t="shared" si="7"/>
        <v>3</v>
      </c>
      <c r="M146" s="217">
        <f>L146*100/H146</f>
        <v>100</v>
      </c>
      <c r="N146" s="105"/>
      <c r="O146" s="105"/>
      <c r="P146" s="105"/>
      <c r="Q146" s="105">
        <v>3</v>
      </c>
      <c r="R146" s="105"/>
      <c r="S146" s="105"/>
      <c r="T146" s="105"/>
      <c r="U146" s="105"/>
      <c r="V146" s="105"/>
      <c r="W146" s="105"/>
      <c r="X146" s="105"/>
      <c r="Y146" s="105"/>
    </row>
    <row r="147" spans="1:25" x14ac:dyDescent="0.25">
      <c r="A147" s="218"/>
      <c r="B147" s="223"/>
      <c r="C147" s="224"/>
      <c r="D147" s="224"/>
      <c r="E147" s="48"/>
      <c r="F147" s="48"/>
      <c r="G147" s="48"/>
      <c r="H147" s="48"/>
      <c r="I147" s="48"/>
      <c r="J147" s="91"/>
      <c r="K147" s="92"/>
      <c r="L147" s="216">
        <f t="shared" si="7"/>
        <v>0</v>
      </c>
      <c r="M147" s="221">
        <f>L147*100/L146</f>
        <v>0</v>
      </c>
      <c r="N147" s="222"/>
      <c r="O147" s="222"/>
      <c r="P147" s="222"/>
      <c r="Q147" s="222"/>
      <c r="R147" s="222"/>
      <c r="S147" s="222"/>
      <c r="T147" s="222"/>
      <c r="U147" s="222"/>
      <c r="V147" s="222"/>
      <c r="W147" s="222"/>
      <c r="X147" s="222"/>
      <c r="Y147" s="222"/>
    </row>
    <row r="148" spans="1:25" x14ac:dyDescent="0.25">
      <c r="A148" s="213">
        <v>1.4</v>
      </c>
      <c r="B148" s="223" t="s">
        <v>252</v>
      </c>
      <c r="C148" s="224" t="s">
        <v>253</v>
      </c>
      <c r="D148" s="224" t="s">
        <v>254</v>
      </c>
      <c r="E148" s="48" t="s">
        <v>255</v>
      </c>
      <c r="F148" s="48" t="s">
        <v>242</v>
      </c>
      <c r="G148" s="48">
        <v>1</v>
      </c>
      <c r="H148" s="48">
        <v>1</v>
      </c>
      <c r="I148" s="48" t="s">
        <v>243</v>
      </c>
      <c r="J148" s="91" t="s">
        <v>256</v>
      </c>
      <c r="K148" s="92">
        <v>25000</v>
      </c>
      <c r="L148" s="216">
        <f t="shared" si="7"/>
        <v>1</v>
      </c>
      <c r="M148" s="217">
        <f>L148*100/H148</f>
        <v>100</v>
      </c>
      <c r="N148" s="105"/>
      <c r="O148" s="105"/>
      <c r="P148" s="105"/>
      <c r="Q148" s="105"/>
      <c r="R148" s="105"/>
      <c r="S148" s="105">
        <v>1</v>
      </c>
      <c r="T148" s="105"/>
      <c r="U148" s="105"/>
      <c r="V148" s="105"/>
      <c r="W148" s="105"/>
      <c r="X148" s="105"/>
      <c r="Y148" s="105"/>
    </row>
    <row r="149" spans="1:25" x14ac:dyDescent="0.25">
      <c r="A149" s="218"/>
      <c r="B149" s="223"/>
      <c r="C149" s="224"/>
      <c r="D149" s="224"/>
      <c r="E149" s="48"/>
      <c r="F149" s="48"/>
      <c r="G149" s="48"/>
      <c r="H149" s="48"/>
      <c r="I149" s="48"/>
      <c r="J149" s="91"/>
      <c r="K149" s="92"/>
      <c r="L149" s="216">
        <f t="shared" si="7"/>
        <v>0</v>
      </c>
      <c r="M149" s="221">
        <f>L149*100/L148</f>
        <v>0</v>
      </c>
      <c r="N149" s="222"/>
      <c r="O149" s="222"/>
      <c r="P149" s="222"/>
      <c r="Q149" s="222"/>
      <c r="R149" s="222"/>
      <c r="S149" s="222"/>
      <c r="T149" s="222"/>
      <c r="U149" s="222"/>
      <c r="V149" s="222"/>
      <c r="W149" s="222"/>
      <c r="X149" s="222"/>
      <c r="Y149" s="222"/>
    </row>
    <row r="150" spans="1:25" x14ac:dyDescent="0.25">
      <c r="A150" s="213">
        <v>1.5</v>
      </c>
      <c r="B150" s="223" t="s">
        <v>257</v>
      </c>
      <c r="C150" s="224" t="s">
        <v>258</v>
      </c>
      <c r="D150" s="224" t="s">
        <v>259</v>
      </c>
      <c r="E150" s="48" t="s">
        <v>260</v>
      </c>
      <c r="F150" s="48" t="s">
        <v>242</v>
      </c>
      <c r="G150" s="48">
        <v>3</v>
      </c>
      <c r="H150" s="48">
        <v>3</v>
      </c>
      <c r="I150" s="48" t="s">
        <v>261</v>
      </c>
      <c r="J150" s="91" t="s">
        <v>244</v>
      </c>
      <c r="K150" s="92">
        <v>15000</v>
      </c>
      <c r="L150" s="216">
        <f t="shared" si="7"/>
        <v>3</v>
      </c>
      <c r="M150" s="217">
        <f>L150*100/H150</f>
        <v>100</v>
      </c>
      <c r="N150" s="105"/>
      <c r="O150" s="105">
        <v>3</v>
      </c>
      <c r="P150" s="105"/>
      <c r="Q150" s="105"/>
      <c r="R150" s="105"/>
      <c r="S150" s="105"/>
      <c r="T150" s="105"/>
      <c r="U150" s="105"/>
      <c r="V150" s="105"/>
      <c r="W150" s="105"/>
      <c r="X150" s="105"/>
      <c r="Y150" s="105"/>
    </row>
    <row r="151" spans="1:25" x14ac:dyDescent="0.25">
      <c r="A151" s="218"/>
      <c r="B151" s="223"/>
      <c r="C151" s="224"/>
      <c r="D151" s="224"/>
      <c r="E151" s="48"/>
      <c r="F151" s="48"/>
      <c r="G151" s="48"/>
      <c r="H151" s="48"/>
      <c r="I151" s="48"/>
      <c r="J151" s="91"/>
      <c r="K151" s="92"/>
      <c r="L151" s="216">
        <f t="shared" si="7"/>
        <v>0</v>
      </c>
      <c r="M151" s="221">
        <f>L151*100/L150</f>
        <v>0</v>
      </c>
      <c r="N151" s="222"/>
      <c r="O151" s="222"/>
      <c r="P151" s="222"/>
      <c r="Q151" s="222"/>
      <c r="R151" s="222"/>
      <c r="S151" s="222"/>
      <c r="T151" s="222"/>
      <c r="U151" s="222"/>
      <c r="V151" s="222"/>
      <c r="W151" s="222"/>
      <c r="X151" s="222"/>
      <c r="Y151" s="222"/>
    </row>
    <row r="152" spans="1:25" x14ac:dyDescent="0.25">
      <c r="A152" s="162">
        <v>1.6</v>
      </c>
      <c r="B152" s="214" t="s">
        <v>262</v>
      </c>
      <c r="C152" s="215" t="s">
        <v>263</v>
      </c>
      <c r="D152" s="215" t="s">
        <v>264</v>
      </c>
      <c r="E152" s="21" t="s">
        <v>265</v>
      </c>
      <c r="F152" s="21" t="s">
        <v>242</v>
      </c>
      <c r="G152" s="21">
        <v>1</v>
      </c>
      <c r="H152" s="21">
        <v>1</v>
      </c>
      <c r="I152" s="21" t="s">
        <v>243</v>
      </c>
      <c r="J152" s="24" t="s">
        <v>244</v>
      </c>
      <c r="K152" s="25">
        <v>3000</v>
      </c>
      <c r="L152" s="216">
        <f t="shared" si="7"/>
        <v>1</v>
      </c>
      <c r="M152" s="217">
        <f>L152*100/H152</f>
        <v>100</v>
      </c>
      <c r="N152" s="105"/>
      <c r="O152" s="105"/>
      <c r="P152" s="105"/>
      <c r="Q152" s="105"/>
      <c r="R152" s="105"/>
      <c r="S152" s="105"/>
      <c r="T152" s="105"/>
      <c r="U152" s="105"/>
      <c r="V152" s="105"/>
      <c r="W152" s="105">
        <v>1</v>
      </c>
      <c r="X152" s="105"/>
      <c r="Y152" s="105"/>
    </row>
    <row r="153" spans="1:25" x14ac:dyDescent="0.25">
      <c r="A153" s="162"/>
      <c r="B153" s="219"/>
      <c r="C153" s="220"/>
      <c r="D153" s="220"/>
      <c r="E153" s="45"/>
      <c r="F153" s="45"/>
      <c r="G153" s="45"/>
      <c r="H153" s="45"/>
      <c r="I153" s="45"/>
      <c r="J153" s="50"/>
      <c r="K153" s="47"/>
      <c r="L153" s="216">
        <f t="shared" si="7"/>
        <v>0</v>
      </c>
      <c r="M153" s="221">
        <f>L153*100/L152</f>
        <v>0</v>
      </c>
      <c r="N153" s="222"/>
      <c r="O153" s="222"/>
      <c r="P153" s="222"/>
      <c r="Q153" s="222"/>
      <c r="R153" s="222"/>
      <c r="S153" s="222"/>
      <c r="T153" s="222"/>
      <c r="U153" s="222"/>
      <c r="V153" s="222"/>
      <c r="W153" s="222"/>
      <c r="X153" s="222"/>
      <c r="Y153" s="222"/>
    </row>
    <row r="154" spans="1:25" x14ac:dyDescent="0.25">
      <c r="A154" s="162">
        <v>1.7</v>
      </c>
      <c r="B154" s="214" t="s">
        <v>266</v>
      </c>
      <c r="C154" s="215" t="s">
        <v>263</v>
      </c>
      <c r="D154" s="215" t="s">
        <v>267</v>
      </c>
      <c r="E154" s="48" t="s">
        <v>268</v>
      </c>
      <c r="F154" s="21" t="s">
        <v>242</v>
      </c>
      <c r="G154" s="160">
        <v>10</v>
      </c>
      <c r="H154" s="21">
        <v>10</v>
      </c>
      <c r="I154" s="21" t="s">
        <v>243</v>
      </c>
      <c r="J154" s="24" t="s">
        <v>244</v>
      </c>
      <c r="K154" s="25">
        <v>17000</v>
      </c>
      <c r="L154" s="216">
        <f t="shared" si="7"/>
        <v>10</v>
      </c>
      <c r="M154" s="217">
        <f>L154*100/H154</f>
        <v>100</v>
      </c>
      <c r="N154" s="105"/>
      <c r="O154" s="105"/>
      <c r="P154" s="105"/>
      <c r="Q154" s="105"/>
      <c r="R154" s="105"/>
      <c r="S154" s="105"/>
      <c r="T154" s="105"/>
      <c r="U154" s="105"/>
      <c r="V154" s="105"/>
      <c r="W154" s="105">
        <v>10</v>
      </c>
      <c r="X154" s="105"/>
      <c r="Y154" s="105"/>
    </row>
    <row r="155" spans="1:25" x14ac:dyDescent="0.25">
      <c r="A155" s="162"/>
      <c r="B155" s="219"/>
      <c r="C155" s="220"/>
      <c r="D155" s="220"/>
      <c r="E155" s="48"/>
      <c r="F155" s="45"/>
      <c r="G155" s="161"/>
      <c r="H155" s="45"/>
      <c r="I155" s="45"/>
      <c r="J155" s="50"/>
      <c r="K155" s="47"/>
      <c r="L155" s="216">
        <f t="shared" si="7"/>
        <v>0</v>
      </c>
      <c r="M155" s="221">
        <f>L155*100/L154</f>
        <v>0</v>
      </c>
      <c r="N155" s="222"/>
      <c r="O155" s="222"/>
      <c r="P155" s="222"/>
      <c r="Q155" s="222"/>
      <c r="R155" s="222"/>
      <c r="S155" s="222"/>
      <c r="T155" s="222"/>
      <c r="U155" s="222"/>
      <c r="V155" s="222"/>
      <c r="W155" s="222"/>
      <c r="X155" s="222"/>
      <c r="Y155" s="222"/>
    </row>
    <row r="156" spans="1:25" x14ac:dyDescent="0.25">
      <c r="A156" s="226"/>
      <c r="B156" s="227"/>
      <c r="C156" s="228"/>
      <c r="D156" s="228"/>
      <c r="E156" s="229"/>
      <c r="F156" s="144"/>
      <c r="G156" s="230"/>
      <c r="H156" s="144"/>
      <c r="I156" s="144"/>
      <c r="J156" s="148"/>
      <c r="K156" s="231"/>
      <c r="L156" s="117"/>
      <c r="M156" s="232">
        <f>((M143+M145+M147+M149+M151+M153+M155)*100)/700</f>
        <v>0</v>
      </c>
      <c r="N156" s="120"/>
      <c r="O156" s="120"/>
      <c r="P156" s="120"/>
      <c r="Q156" s="120"/>
      <c r="R156" s="120"/>
      <c r="S156" s="120"/>
      <c r="T156" s="120"/>
      <c r="U156" s="120"/>
      <c r="V156" s="120"/>
      <c r="W156" s="120"/>
      <c r="X156" s="120"/>
      <c r="Y156" s="120"/>
    </row>
    <row r="157" spans="1:25" x14ac:dyDescent="0.25">
      <c r="A157" s="82">
        <v>2</v>
      </c>
      <c r="B157" s="233" t="s">
        <v>269</v>
      </c>
      <c r="C157" s="234"/>
      <c r="D157" s="234"/>
      <c r="E157" s="235"/>
      <c r="F157" s="235"/>
      <c r="G157" s="236"/>
      <c r="H157" s="235"/>
      <c r="I157" s="235"/>
      <c r="J157" s="237"/>
      <c r="K157" s="238"/>
      <c r="L157" s="82"/>
      <c r="M157" s="239"/>
      <c r="N157" s="236"/>
      <c r="O157" s="236"/>
      <c r="P157" s="236"/>
      <c r="Q157" s="236"/>
      <c r="R157" s="236"/>
      <c r="S157" s="236"/>
      <c r="T157" s="236"/>
      <c r="U157" s="236"/>
      <c r="V157" s="236"/>
      <c r="W157" s="236"/>
      <c r="X157" s="236"/>
      <c r="Y157" s="236"/>
    </row>
    <row r="158" spans="1:25" x14ac:dyDescent="0.25">
      <c r="A158" s="240">
        <v>2.1</v>
      </c>
      <c r="B158" s="214" t="s">
        <v>270</v>
      </c>
      <c r="C158" s="215" t="s">
        <v>271</v>
      </c>
      <c r="D158" s="215" t="s">
        <v>272</v>
      </c>
      <c r="E158" s="21" t="s">
        <v>273</v>
      </c>
      <c r="F158" s="21" t="s">
        <v>242</v>
      </c>
      <c r="G158" s="241">
        <v>3</v>
      </c>
      <c r="H158" s="241">
        <v>3</v>
      </c>
      <c r="I158" s="241" t="s">
        <v>274</v>
      </c>
      <c r="J158" s="241" t="s">
        <v>275</v>
      </c>
      <c r="K158" s="25">
        <v>80800</v>
      </c>
      <c r="L158" s="216">
        <f t="shared" si="7"/>
        <v>3</v>
      </c>
      <c r="M158" s="217">
        <f>L158*100/H158</f>
        <v>100</v>
      </c>
      <c r="N158" s="105"/>
      <c r="O158" s="105"/>
      <c r="P158" s="105"/>
      <c r="Q158" s="105">
        <v>1</v>
      </c>
      <c r="R158" s="105"/>
      <c r="S158" s="105">
        <v>1</v>
      </c>
      <c r="T158" s="105">
        <v>1</v>
      </c>
      <c r="U158" s="105"/>
      <c r="V158" s="105"/>
      <c r="W158" s="105"/>
      <c r="X158" s="105"/>
      <c r="Y158" s="105"/>
    </row>
    <row r="159" spans="1:25" x14ac:dyDescent="0.25">
      <c r="A159" s="240"/>
      <c r="B159" s="219"/>
      <c r="C159" s="220"/>
      <c r="D159" s="220"/>
      <c r="E159" s="45"/>
      <c r="F159" s="45"/>
      <c r="G159" s="242"/>
      <c r="H159" s="242"/>
      <c r="I159" s="242"/>
      <c r="J159" s="242"/>
      <c r="K159" s="47"/>
      <c r="L159" s="216">
        <f t="shared" si="7"/>
        <v>0</v>
      </c>
      <c r="M159" s="221">
        <f>L159*100/L158</f>
        <v>0</v>
      </c>
      <c r="N159" s="222"/>
      <c r="O159" s="222"/>
      <c r="P159" s="222"/>
      <c r="Q159" s="222"/>
      <c r="R159" s="222"/>
      <c r="S159" s="222"/>
      <c r="T159" s="222"/>
      <c r="U159" s="222"/>
      <c r="V159" s="222"/>
      <c r="W159" s="222"/>
      <c r="X159" s="222"/>
      <c r="Y159" s="222"/>
    </row>
    <row r="160" spans="1:25" x14ac:dyDescent="0.25">
      <c r="A160" s="240">
        <v>2.2000000000000002</v>
      </c>
      <c r="B160" s="223" t="s">
        <v>276</v>
      </c>
      <c r="C160" s="224" t="s">
        <v>277</v>
      </c>
      <c r="D160" s="224" t="s">
        <v>278</v>
      </c>
      <c r="E160" s="21" t="s">
        <v>273</v>
      </c>
      <c r="F160" s="48" t="s">
        <v>279</v>
      </c>
      <c r="G160" s="243">
        <v>1</v>
      </c>
      <c r="H160" s="241">
        <v>1</v>
      </c>
      <c r="I160" s="243" t="s">
        <v>274</v>
      </c>
      <c r="J160" s="243" t="s">
        <v>275</v>
      </c>
      <c r="K160" s="92">
        <v>20000</v>
      </c>
      <c r="L160" s="216">
        <f t="shared" si="7"/>
        <v>1</v>
      </c>
      <c r="M160" s="217">
        <f>L160*100/H160</f>
        <v>100</v>
      </c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>
        <v>1</v>
      </c>
      <c r="Y160" s="105"/>
    </row>
    <row r="161" spans="1:25" x14ac:dyDescent="0.25">
      <c r="A161" s="240"/>
      <c r="B161" s="223"/>
      <c r="C161" s="224"/>
      <c r="D161" s="224"/>
      <c r="E161" s="45"/>
      <c r="F161" s="48"/>
      <c r="G161" s="243"/>
      <c r="H161" s="242"/>
      <c r="I161" s="243"/>
      <c r="J161" s="243"/>
      <c r="K161" s="92"/>
      <c r="L161" s="216">
        <f t="shared" si="7"/>
        <v>0</v>
      </c>
      <c r="M161" s="221">
        <f>L161*100/L160</f>
        <v>0</v>
      </c>
      <c r="N161" s="222"/>
      <c r="O161" s="222"/>
      <c r="P161" s="222"/>
      <c r="Q161" s="222"/>
      <c r="R161" s="222"/>
      <c r="S161" s="222"/>
      <c r="T161" s="222"/>
      <c r="U161" s="222"/>
      <c r="V161" s="222"/>
      <c r="W161" s="222"/>
      <c r="X161" s="222"/>
      <c r="Y161" s="222"/>
    </row>
    <row r="162" spans="1:25" x14ac:dyDescent="0.25">
      <c r="A162" s="244">
        <v>2.2999999999999998</v>
      </c>
      <c r="B162" s="223" t="s">
        <v>280</v>
      </c>
      <c r="C162" s="224" t="s">
        <v>281</v>
      </c>
      <c r="D162" s="224" t="s">
        <v>282</v>
      </c>
      <c r="E162" s="48" t="s">
        <v>283</v>
      </c>
      <c r="F162" s="48" t="s">
        <v>284</v>
      </c>
      <c r="G162" s="243">
        <v>2</v>
      </c>
      <c r="H162" s="243">
        <v>2</v>
      </c>
      <c r="I162" s="243" t="s">
        <v>274</v>
      </c>
      <c r="J162" s="243" t="s">
        <v>275</v>
      </c>
      <c r="K162" s="92">
        <v>10000</v>
      </c>
      <c r="L162" s="216">
        <f t="shared" si="7"/>
        <v>2</v>
      </c>
      <c r="M162" s="221">
        <f>L162*100/H162</f>
        <v>100</v>
      </c>
      <c r="N162" s="105"/>
      <c r="O162" s="105"/>
      <c r="P162" s="105"/>
      <c r="Q162" s="105"/>
      <c r="R162" s="105"/>
      <c r="S162" s="105"/>
      <c r="T162" s="105"/>
      <c r="U162" s="105"/>
      <c r="V162" s="105">
        <v>1</v>
      </c>
      <c r="W162" s="105"/>
      <c r="X162" s="105">
        <v>1</v>
      </c>
      <c r="Y162" s="105"/>
    </row>
    <row r="163" spans="1:25" x14ac:dyDescent="0.25">
      <c r="A163" s="245"/>
      <c r="B163" s="223"/>
      <c r="C163" s="224"/>
      <c r="D163" s="224"/>
      <c r="E163" s="48"/>
      <c r="F163" s="48"/>
      <c r="G163" s="243"/>
      <c r="H163" s="243"/>
      <c r="I163" s="243"/>
      <c r="J163" s="243"/>
      <c r="K163" s="92"/>
      <c r="L163" s="216">
        <f t="shared" si="7"/>
        <v>0</v>
      </c>
      <c r="M163" s="221">
        <f>L163*100/L162</f>
        <v>0</v>
      </c>
      <c r="N163" s="222"/>
      <c r="O163" s="222"/>
      <c r="P163" s="222"/>
      <c r="Q163" s="222"/>
      <c r="R163" s="222"/>
      <c r="S163" s="222"/>
      <c r="T163" s="222"/>
      <c r="U163" s="222"/>
      <c r="V163" s="222"/>
      <c r="W163" s="222"/>
      <c r="X163" s="222"/>
      <c r="Y163" s="222"/>
    </row>
    <row r="164" spans="1:25" x14ac:dyDescent="0.25">
      <c r="A164" s="144"/>
      <c r="B164" s="246"/>
      <c r="C164" s="247"/>
      <c r="D164" s="247"/>
      <c r="E164" s="229"/>
      <c r="F164" s="229"/>
      <c r="G164" s="229"/>
      <c r="H164" s="229"/>
      <c r="I164" s="229"/>
      <c r="J164" s="229"/>
      <c r="K164" s="248"/>
      <c r="L164" s="117"/>
      <c r="M164" s="232">
        <f>((M159+M161+M163)*100)/300</f>
        <v>0</v>
      </c>
      <c r="N164" s="120"/>
      <c r="O164" s="120"/>
      <c r="P164" s="120"/>
      <c r="Q164" s="120"/>
      <c r="R164" s="120"/>
      <c r="S164" s="120"/>
      <c r="T164" s="120"/>
      <c r="U164" s="120"/>
      <c r="V164" s="120"/>
      <c r="W164" s="120"/>
      <c r="X164" s="120"/>
      <c r="Y164" s="120"/>
    </row>
    <row r="165" spans="1:25" x14ac:dyDescent="0.25">
      <c r="A165" s="80">
        <v>3</v>
      </c>
      <c r="B165" s="233" t="s">
        <v>285</v>
      </c>
      <c r="C165" s="234"/>
      <c r="D165" s="234"/>
      <c r="E165" s="235"/>
      <c r="F165" s="235"/>
      <c r="G165" s="235"/>
      <c r="H165" s="235"/>
      <c r="I165" s="235"/>
      <c r="J165" s="235"/>
      <c r="K165" s="238"/>
      <c r="L165" s="82"/>
      <c r="M165" s="239"/>
      <c r="N165" s="236"/>
      <c r="O165" s="236"/>
      <c r="P165" s="236"/>
      <c r="Q165" s="236"/>
      <c r="R165" s="236"/>
      <c r="S165" s="236"/>
      <c r="T165" s="236"/>
      <c r="U165" s="236"/>
      <c r="V165" s="236"/>
      <c r="W165" s="236"/>
      <c r="X165" s="236"/>
      <c r="Y165" s="236"/>
    </row>
    <row r="166" spans="1:25" x14ac:dyDescent="0.25">
      <c r="A166" s="162">
        <v>3.1</v>
      </c>
      <c r="B166" s="249" t="s">
        <v>286</v>
      </c>
      <c r="C166" s="224" t="s">
        <v>287</v>
      </c>
      <c r="D166" s="224" t="s">
        <v>288</v>
      </c>
      <c r="E166" s="48" t="s">
        <v>268</v>
      </c>
      <c r="F166" s="48" t="s">
        <v>289</v>
      </c>
      <c r="G166" s="48">
        <v>13</v>
      </c>
      <c r="H166" s="48">
        <v>13</v>
      </c>
      <c r="I166" s="48" t="s">
        <v>290</v>
      </c>
      <c r="J166" s="48" t="s">
        <v>244</v>
      </c>
      <c r="K166" s="92">
        <v>10000</v>
      </c>
      <c r="L166" s="216">
        <f t="shared" si="7"/>
        <v>13</v>
      </c>
      <c r="M166" s="217">
        <f>L166*100/H166</f>
        <v>100</v>
      </c>
      <c r="N166" s="105"/>
      <c r="O166" s="105">
        <v>1</v>
      </c>
      <c r="P166" s="105">
        <v>2</v>
      </c>
      <c r="Q166" s="105">
        <v>2</v>
      </c>
      <c r="R166" s="105">
        <v>2</v>
      </c>
      <c r="S166" s="105">
        <v>2</v>
      </c>
      <c r="T166" s="105"/>
      <c r="U166" s="105"/>
      <c r="V166" s="105">
        <v>2</v>
      </c>
      <c r="W166" s="105"/>
      <c r="X166" s="105">
        <v>2</v>
      </c>
      <c r="Y166" s="105"/>
    </row>
    <row r="167" spans="1:25" x14ac:dyDescent="0.25">
      <c r="A167" s="162"/>
      <c r="B167" s="249"/>
      <c r="C167" s="224"/>
      <c r="D167" s="224"/>
      <c r="E167" s="48"/>
      <c r="F167" s="48"/>
      <c r="G167" s="48"/>
      <c r="H167" s="48"/>
      <c r="I167" s="48"/>
      <c r="J167" s="48"/>
      <c r="K167" s="92"/>
      <c r="L167" s="216">
        <f t="shared" si="7"/>
        <v>0</v>
      </c>
      <c r="M167" s="221">
        <f>L167*100/L166</f>
        <v>0</v>
      </c>
      <c r="N167" s="222"/>
      <c r="O167" s="222"/>
      <c r="P167" s="222"/>
      <c r="Q167" s="222"/>
      <c r="R167" s="222"/>
      <c r="S167" s="222"/>
      <c r="T167" s="222"/>
      <c r="U167" s="222"/>
      <c r="V167" s="222"/>
      <c r="W167" s="222"/>
      <c r="X167" s="222"/>
      <c r="Y167" s="222"/>
    </row>
    <row r="168" spans="1:25" x14ac:dyDescent="0.25">
      <c r="A168" s="162">
        <v>3.2</v>
      </c>
      <c r="B168" s="249" t="s">
        <v>291</v>
      </c>
      <c r="C168" s="224" t="s">
        <v>292</v>
      </c>
      <c r="D168" s="224" t="s">
        <v>293</v>
      </c>
      <c r="E168" s="48" t="s">
        <v>268</v>
      </c>
      <c r="F168" s="48" t="s">
        <v>289</v>
      </c>
      <c r="G168" s="48">
        <v>16</v>
      </c>
      <c r="H168" s="48">
        <v>16</v>
      </c>
      <c r="I168" s="48" t="s">
        <v>290</v>
      </c>
      <c r="J168" s="48" t="s">
        <v>244</v>
      </c>
      <c r="K168" s="92">
        <v>10000</v>
      </c>
      <c r="L168" s="216">
        <f t="shared" si="7"/>
        <v>16</v>
      </c>
      <c r="M168" s="217">
        <f>L168*100/H168</f>
        <v>100</v>
      </c>
      <c r="N168" s="105">
        <v>3</v>
      </c>
      <c r="O168" s="105">
        <v>2</v>
      </c>
      <c r="P168" s="105"/>
      <c r="Q168" s="105">
        <v>2</v>
      </c>
      <c r="R168" s="105">
        <v>2</v>
      </c>
      <c r="S168" s="105">
        <v>3</v>
      </c>
      <c r="T168" s="105"/>
      <c r="U168" s="105"/>
      <c r="V168" s="105">
        <v>2</v>
      </c>
      <c r="W168" s="105">
        <v>1</v>
      </c>
      <c r="X168" s="105">
        <v>1</v>
      </c>
      <c r="Y168" s="105"/>
    </row>
    <row r="169" spans="1:25" x14ac:dyDescent="0.25">
      <c r="A169" s="162"/>
      <c r="B169" s="249"/>
      <c r="C169" s="224"/>
      <c r="D169" s="224"/>
      <c r="E169" s="48"/>
      <c r="F169" s="48"/>
      <c r="G169" s="48"/>
      <c r="H169" s="48"/>
      <c r="I169" s="48"/>
      <c r="J169" s="48"/>
      <c r="K169" s="92"/>
      <c r="L169" s="216">
        <f t="shared" si="7"/>
        <v>0</v>
      </c>
      <c r="M169" s="221">
        <f>L169*100/L168</f>
        <v>0</v>
      </c>
      <c r="N169" s="222"/>
      <c r="O169" s="222"/>
      <c r="P169" s="222"/>
      <c r="Q169" s="222"/>
      <c r="R169" s="222"/>
      <c r="S169" s="222"/>
      <c r="T169" s="222"/>
      <c r="U169" s="222"/>
      <c r="V169" s="222"/>
      <c r="W169" s="222"/>
      <c r="X169" s="222"/>
      <c r="Y169" s="222"/>
    </row>
    <row r="170" spans="1:25" x14ac:dyDescent="0.25">
      <c r="A170" s="162">
        <v>3.3</v>
      </c>
      <c r="B170" s="249" t="s">
        <v>294</v>
      </c>
      <c r="C170" s="224" t="s">
        <v>295</v>
      </c>
      <c r="D170" s="224" t="s">
        <v>296</v>
      </c>
      <c r="E170" s="48" t="s">
        <v>268</v>
      </c>
      <c r="F170" s="48" t="s">
        <v>289</v>
      </c>
      <c r="G170" s="48">
        <v>13</v>
      </c>
      <c r="H170" s="48">
        <v>13</v>
      </c>
      <c r="I170" s="48" t="s">
        <v>290</v>
      </c>
      <c r="J170" s="48" t="s">
        <v>244</v>
      </c>
      <c r="K170" s="92">
        <v>10000</v>
      </c>
      <c r="L170" s="216">
        <f t="shared" si="7"/>
        <v>13</v>
      </c>
      <c r="M170" s="217">
        <f>L170*100/H170</f>
        <v>100</v>
      </c>
      <c r="N170" s="105"/>
      <c r="O170" s="105"/>
      <c r="P170" s="105"/>
      <c r="Q170" s="105">
        <v>2</v>
      </c>
      <c r="R170" s="105">
        <v>2</v>
      </c>
      <c r="S170" s="105">
        <v>2</v>
      </c>
      <c r="T170" s="105">
        <v>2</v>
      </c>
      <c r="U170" s="105"/>
      <c r="V170" s="105">
        <v>3</v>
      </c>
      <c r="W170" s="105"/>
      <c r="X170" s="106">
        <v>2</v>
      </c>
      <c r="Y170" s="105"/>
    </row>
    <row r="171" spans="1:25" x14ac:dyDescent="0.25">
      <c r="A171" s="162"/>
      <c r="B171" s="249"/>
      <c r="C171" s="224"/>
      <c r="D171" s="224"/>
      <c r="E171" s="48"/>
      <c r="F171" s="48"/>
      <c r="G171" s="48"/>
      <c r="H171" s="48"/>
      <c r="I171" s="48"/>
      <c r="J171" s="48"/>
      <c r="K171" s="92"/>
      <c r="L171" s="216">
        <f t="shared" si="7"/>
        <v>0</v>
      </c>
      <c r="M171" s="221">
        <f>L171*100/L170</f>
        <v>0</v>
      </c>
      <c r="N171" s="222"/>
      <c r="O171" s="222"/>
      <c r="P171" s="222"/>
      <c r="Q171" s="222"/>
      <c r="R171" s="222"/>
      <c r="S171" s="222"/>
      <c r="T171" s="222"/>
      <c r="U171" s="222"/>
      <c r="V171" s="222"/>
      <c r="W171" s="222"/>
      <c r="X171" s="222"/>
      <c r="Y171" s="222"/>
    </row>
    <row r="172" spans="1:25" x14ac:dyDescent="0.25">
      <c r="A172" s="162">
        <v>3.4</v>
      </c>
      <c r="B172" s="223" t="s">
        <v>297</v>
      </c>
      <c r="C172" s="224" t="s">
        <v>298</v>
      </c>
      <c r="D172" s="224" t="s">
        <v>299</v>
      </c>
      <c r="E172" s="48" t="s">
        <v>268</v>
      </c>
      <c r="F172" s="48" t="s">
        <v>289</v>
      </c>
      <c r="G172" s="48">
        <v>5</v>
      </c>
      <c r="H172" s="48">
        <v>5</v>
      </c>
      <c r="I172" s="48" t="s">
        <v>290</v>
      </c>
      <c r="J172" s="48" t="s">
        <v>244</v>
      </c>
      <c r="K172" s="92">
        <v>12000</v>
      </c>
      <c r="L172" s="216">
        <f t="shared" si="7"/>
        <v>5</v>
      </c>
      <c r="M172" s="217">
        <f>L172*100/H172</f>
        <v>100</v>
      </c>
      <c r="N172" s="105"/>
      <c r="O172" s="105"/>
      <c r="P172" s="105">
        <v>2</v>
      </c>
      <c r="Q172" s="105"/>
      <c r="R172" s="105"/>
      <c r="S172" s="105"/>
      <c r="T172" s="105">
        <v>1</v>
      </c>
      <c r="U172" s="105"/>
      <c r="V172" s="105"/>
      <c r="W172" s="105">
        <v>2</v>
      </c>
      <c r="X172" s="106"/>
      <c r="Y172" s="105"/>
    </row>
    <row r="173" spans="1:25" x14ac:dyDescent="0.25">
      <c r="A173" s="162"/>
      <c r="B173" s="223"/>
      <c r="C173" s="224"/>
      <c r="D173" s="224"/>
      <c r="E173" s="48"/>
      <c r="F173" s="48"/>
      <c r="G173" s="48"/>
      <c r="H173" s="48"/>
      <c r="I173" s="48"/>
      <c r="J173" s="48"/>
      <c r="K173" s="92"/>
      <c r="L173" s="216">
        <f t="shared" si="7"/>
        <v>0</v>
      </c>
      <c r="M173" s="221">
        <f>L173*100/L172</f>
        <v>0</v>
      </c>
      <c r="N173" s="222"/>
      <c r="O173" s="222"/>
      <c r="P173" s="222"/>
      <c r="Q173" s="222"/>
      <c r="R173" s="222"/>
      <c r="S173" s="222"/>
      <c r="T173" s="222"/>
      <c r="U173" s="222"/>
      <c r="V173" s="222"/>
      <c r="W173" s="222"/>
      <c r="X173" s="222"/>
      <c r="Y173" s="222"/>
    </row>
    <row r="174" spans="1:25" x14ac:dyDescent="0.25">
      <c r="A174" s="162">
        <v>3.5</v>
      </c>
      <c r="B174" s="249" t="s">
        <v>300</v>
      </c>
      <c r="C174" s="224" t="s">
        <v>301</v>
      </c>
      <c r="D174" s="224" t="s">
        <v>302</v>
      </c>
      <c r="E174" s="48" t="s">
        <v>268</v>
      </c>
      <c r="F174" s="48" t="s">
        <v>289</v>
      </c>
      <c r="G174" s="48">
        <v>6</v>
      </c>
      <c r="H174" s="48">
        <v>6</v>
      </c>
      <c r="I174" s="48" t="s">
        <v>290</v>
      </c>
      <c r="J174" s="48" t="s">
        <v>244</v>
      </c>
      <c r="K174" s="92">
        <v>10000</v>
      </c>
      <c r="L174" s="216">
        <f t="shared" si="7"/>
        <v>6</v>
      </c>
      <c r="M174" s="217">
        <f>L174*100/H174</f>
        <v>100</v>
      </c>
      <c r="N174" s="105"/>
      <c r="O174" s="105"/>
      <c r="P174" s="105">
        <v>1</v>
      </c>
      <c r="Q174" s="105"/>
      <c r="R174" s="105">
        <v>1</v>
      </c>
      <c r="S174" s="105"/>
      <c r="T174" s="105"/>
      <c r="U174" s="105"/>
      <c r="V174" s="105"/>
      <c r="W174" s="105">
        <v>2</v>
      </c>
      <c r="X174" s="106">
        <v>2</v>
      </c>
      <c r="Y174" s="105"/>
    </row>
    <row r="175" spans="1:25" x14ac:dyDescent="0.25">
      <c r="A175" s="162"/>
      <c r="B175" s="249"/>
      <c r="C175" s="224"/>
      <c r="D175" s="224"/>
      <c r="E175" s="48"/>
      <c r="F175" s="48"/>
      <c r="G175" s="48"/>
      <c r="H175" s="48"/>
      <c r="I175" s="48"/>
      <c r="J175" s="48"/>
      <c r="K175" s="92"/>
      <c r="L175" s="216">
        <f t="shared" si="7"/>
        <v>0</v>
      </c>
      <c r="M175" s="221">
        <f>L175*100/H174</f>
        <v>0</v>
      </c>
      <c r="N175" s="222"/>
      <c r="O175" s="222"/>
      <c r="P175" s="222"/>
      <c r="Q175" s="222"/>
      <c r="R175" s="222"/>
      <c r="S175" s="222"/>
      <c r="T175" s="222"/>
      <c r="U175" s="222"/>
      <c r="V175" s="222"/>
      <c r="W175" s="222"/>
      <c r="X175" s="222"/>
      <c r="Y175" s="222"/>
    </row>
    <row r="176" spans="1:25" x14ac:dyDescent="0.25">
      <c r="A176" s="162">
        <v>3.6</v>
      </c>
      <c r="B176" s="223" t="s">
        <v>303</v>
      </c>
      <c r="C176" s="224" t="s">
        <v>304</v>
      </c>
      <c r="D176" s="224" t="s">
        <v>305</v>
      </c>
      <c r="E176" s="48" t="s">
        <v>306</v>
      </c>
      <c r="F176" s="48" t="s">
        <v>307</v>
      </c>
      <c r="G176" s="48">
        <v>5</v>
      </c>
      <c r="H176" s="48">
        <v>5</v>
      </c>
      <c r="I176" s="48" t="s">
        <v>308</v>
      </c>
      <c r="J176" s="48" t="s">
        <v>244</v>
      </c>
      <c r="K176" s="92">
        <v>5000</v>
      </c>
      <c r="L176" s="216">
        <f t="shared" si="7"/>
        <v>5</v>
      </c>
      <c r="M176" s="217">
        <f>L176*100/H176</f>
        <v>100</v>
      </c>
      <c r="N176" s="105"/>
      <c r="O176" s="105"/>
      <c r="P176" s="105"/>
      <c r="Q176" s="105">
        <v>2</v>
      </c>
      <c r="R176" s="105"/>
      <c r="S176" s="105"/>
      <c r="T176" s="105"/>
      <c r="U176" s="105"/>
      <c r="V176" s="105"/>
      <c r="W176" s="105"/>
      <c r="X176" s="106">
        <v>1</v>
      </c>
      <c r="Y176" s="105">
        <v>2</v>
      </c>
    </row>
    <row r="177" spans="1:25" x14ac:dyDescent="0.25">
      <c r="A177" s="162"/>
      <c r="B177" s="223"/>
      <c r="C177" s="224"/>
      <c r="D177" s="224"/>
      <c r="E177" s="48"/>
      <c r="F177" s="48"/>
      <c r="G177" s="48"/>
      <c r="H177" s="48"/>
      <c r="I177" s="48"/>
      <c r="J177" s="48"/>
      <c r="K177" s="92"/>
      <c r="L177" s="216">
        <f t="shared" si="7"/>
        <v>0</v>
      </c>
      <c r="M177" s="221">
        <f>L177*100/L176</f>
        <v>0</v>
      </c>
      <c r="N177" s="222"/>
      <c r="O177" s="222"/>
      <c r="P177" s="222"/>
      <c r="Q177" s="222"/>
      <c r="R177" s="222"/>
      <c r="S177" s="222"/>
      <c r="T177" s="222"/>
      <c r="U177" s="222"/>
      <c r="V177" s="222"/>
      <c r="W177" s="222"/>
      <c r="X177" s="222"/>
      <c r="Y177" s="222"/>
    </row>
    <row r="178" spans="1:25" x14ac:dyDescent="0.25">
      <c r="A178" s="213">
        <v>3.7</v>
      </c>
      <c r="B178" s="249" t="s">
        <v>309</v>
      </c>
      <c r="C178" s="224" t="s">
        <v>310</v>
      </c>
      <c r="D178" s="215" t="s">
        <v>311</v>
      </c>
      <c r="E178" s="21" t="s">
        <v>312</v>
      </c>
      <c r="F178" s="21" t="s">
        <v>313</v>
      </c>
      <c r="G178" s="21">
        <v>10</v>
      </c>
      <c r="H178" s="21">
        <v>10</v>
      </c>
      <c r="I178" s="21" t="s">
        <v>314</v>
      </c>
      <c r="J178" s="21" t="s">
        <v>315</v>
      </c>
      <c r="K178" s="25">
        <v>30300</v>
      </c>
      <c r="L178" s="216">
        <f t="shared" si="7"/>
        <v>10</v>
      </c>
      <c r="M178" s="217">
        <f>L178*100/H178</f>
        <v>100</v>
      </c>
      <c r="N178" s="105"/>
      <c r="O178" s="105"/>
      <c r="P178" s="105"/>
      <c r="Q178" s="105"/>
      <c r="R178" s="105"/>
      <c r="S178" s="105"/>
      <c r="T178" s="105">
        <v>10</v>
      </c>
      <c r="U178" s="105"/>
      <c r="V178" s="105"/>
      <c r="W178" s="105"/>
      <c r="X178" s="105"/>
      <c r="Y178" s="105"/>
    </row>
    <row r="179" spans="1:25" x14ac:dyDescent="0.25">
      <c r="A179" s="218"/>
      <c r="B179" s="249"/>
      <c r="C179" s="224"/>
      <c r="D179" s="220"/>
      <c r="E179" s="45"/>
      <c r="F179" s="45"/>
      <c r="G179" s="45"/>
      <c r="H179" s="45"/>
      <c r="I179" s="45"/>
      <c r="J179" s="45"/>
      <c r="K179" s="47"/>
      <c r="L179" s="216">
        <f t="shared" si="7"/>
        <v>0</v>
      </c>
      <c r="M179" s="221">
        <f>L179*100/L178</f>
        <v>0</v>
      </c>
      <c r="N179" s="222"/>
      <c r="O179" s="222"/>
      <c r="P179" s="222"/>
      <c r="Q179" s="222"/>
      <c r="R179" s="222"/>
      <c r="S179" s="222"/>
      <c r="T179" s="222"/>
      <c r="U179" s="222"/>
      <c r="V179" s="222"/>
      <c r="W179" s="222"/>
      <c r="X179" s="222"/>
      <c r="Y179" s="222"/>
    </row>
    <row r="180" spans="1:25" x14ac:dyDescent="0.25">
      <c r="A180" s="162">
        <v>3.8</v>
      </c>
      <c r="B180" s="223" t="s">
        <v>316</v>
      </c>
      <c r="C180" s="224" t="s">
        <v>317</v>
      </c>
      <c r="D180" s="224" t="s">
        <v>318</v>
      </c>
      <c r="E180" s="48" t="s">
        <v>319</v>
      </c>
      <c r="F180" s="48" t="s">
        <v>289</v>
      </c>
      <c r="G180" s="48">
        <v>1</v>
      </c>
      <c r="H180" s="48">
        <v>1</v>
      </c>
      <c r="I180" s="48" t="s">
        <v>290</v>
      </c>
      <c r="J180" s="48" t="s">
        <v>320</v>
      </c>
      <c r="K180" s="92">
        <v>2500</v>
      </c>
      <c r="L180" s="216">
        <f t="shared" si="7"/>
        <v>1</v>
      </c>
      <c r="M180" s="217">
        <f>L180*100/H180</f>
        <v>100</v>
      </c>
      <c r="N180" s="105"/>
      <c r="O180" s="105"/>
      <c r="P180" s="105"/>
      <c r="Q180" s="105"/>
      <c r="R180" s="105"/>
      <c r="S180" s="105"/>
      <c r="T180" s="105"/>
      <c r="U180" s="105"/>
      <c r="V180" s="105">
        <v>1</v>
      </c>
      <c r="W180" s="105"/>
      <c r="X180" s="105"/>
      <c r="Y180" s="105"/>
    </row>
    <row r="181" spans="1:25" x14ac:dyDescent="0.25">
      <c r="A181" s="162"/>
      <c r="B181" s="223"/>
      <c r="C181" s="224"/>
      <c r="D181" s="224"/>
      <c r="E181" s="48"/>
      <c r="F181" s="48"/>
      <c r="G181" s="48"/>
      <c r="H181" s="48"/>
      <c r="I181" s="48"/>
      <c r="J181" s="48"/>
      <c r="K181" s="92"/>
      <c r="L181" s="216">
        <f t="shared" si="7"/>
        <v>0</v>
      </c>
      <c r="M181" s="221">
        <f>L181*100/L180</f>
        <v>0</v>
      </c>
      <c r="N181" s="222"/>
      <c r="O181" s="222"/>
      <c r="P181" s="222"/>
      <c r="Q181" s="222"/>
      <c r="R181" s="222"/>
      <c r="S181" s="222"/>
      <c r="T181" s="222"/>
      <c r="U181" s="222"/>
      <c r="V181" s="222"/>
      <c r="W181" s="222"/>
      <c r="X181" s="222"/>
      <c r="Y181" s="222"/>
    </row>
    <row r="182" spans="1:25" x14ac:dyDescent="0.25">
      <c r="A182" s="162">
        <v>3.9</v>
      </c>
      <c r="B182" s="250" t="s">
        <v>321</v>
      </c>
      <c r="C182" s="224" t="s">
        <v>322</v>
      </c>
      <c r="D182" s="224" t="s">
        <v>323</v>
      </c>
      <c r="E182" s="48" t="s">
        <v>324</v>
      </c>
      <c r="F182" s="48" t="s">
        <v>325</v>
      </c>
      <c r="G182" s="48">
        <v>10</v>
      </c>
      <c r="H182" s="48">
        <v>10</v>
      </c>
      <c r="I182" s="48" t="s">
        <v>290</v>
      </c>
      <c r="J182" s="48" t="s">
        <v>326</v>
      </c>
      <c r="K182" s="92">
        <v>7500</v>
      </c>
      <c r="L182" s="216">
        <f t="shared" si="7"/>
        <v>10</v>
      </c>
      <c r="M182" s="217">
        <f>L182*100/H182</f>
        <v>100</v>
      </c>
      <c r="N182" s="105"/>
      <c r="O182" s="105"/>
      <c r="P182" s="105"/>
      <c r="Q182" s="105"/>
      <c r="R182" s="105"/>
      <c r="S182" s="105"/>
      <c r="T182" s="105"/>
      <c r="U182" s="105"/>
      <c r="V182" s="105"/>
      <c r="W182" s="105"/>
      <c r="X182" s="105">
        <v>5</v>
      </c>
      <c r="Y182" s="105">
        <v>5</v>
      </c>
    </row>
    <row r="183" spans="1:25" x14ac:dyDescent="0.25">
      <c r="A183" s="162"/>
      <c r="B183" s="251"/>
      <c r="C183" s="224"/>
      <c r="D183" s="224"/>
      <c r="E183" s="48"/>
      <c r="F183" s="48"/>
      <c r="G183" s="48"/>
      <c r="H183" s="48"/>
      <c r="I183" s="48"/>
      <c r="J183" s="48"/>
      <c r="K183" s="92"/>
      <c r="L183" s="216">
        <f t="shared" si="7"/>
        <v>0</v>
      </c>
      <c r="M183" s="221">
        <f>L183*100/L182</f>
        <v>0</v>
      </c>
      <c r="N183" s="222"/>
      <c r="O183" s="222"/>
      <c r="P183" s="222"/>
      <c r="Q183" s="222"/>
      <c r="R183" s="222"/>
      <c r="S183" s="222"/>
      <c r="T183" s="222"/>
      <c r="U183" s="222"/>
      <c r="V183" s="222"/>
      <c r="W183" s="222"/>
      <c r="X183" s="222"/>
      <c r="Y183" s="222"/>
    </row>
    <row r="184" spans="1:25" x14ac:dyDescent="0.25">
      <c r="A184" s="120"/>
      <c r="B184" s="252"/>
      <c r="C184" s="253"/>
      <c r="D184" s="253"/>
      <c r="E184" s="119"/>
      <c r="F184" s="119"/>
      <c r="G184" s="119"/>
      <c r="H184" s="119"/>
      <c r="I184" s="119"/>
      <c r="J184" s="119"/>
      <c r="K184" s="254"/>
      <c r="L184" s="255"/>
      <c r="M184" s="232">
        <f>((M167+M169+M171+M173+M175+M177+M179+M181+M183)*100)/900</f>
        <v>0</v>
      </c>
      <c r="N184" s="117"/>
      <c r="O184" s="120"/>
      <c r="P184" s="117"/>
      <c r="Q184" s="117"/>
      <c r="R184" s="117"/>
      <c r="S184" s="117"/>
      <c r="T184" s="117"/>
      <c r="U184" s="117"/>
      <c r="V184" s="117"/>
      <c r="W184" s="117"/>
      <c r="X184" s="117"/>
      <c r="Y184" s="117"/>
    </row>
    <row r="185" spans="1:25" x14ac:dyDescent="0.25">
      <c r="A185" s="173">
        <v>4</v>
      </c>
      <c r="B185" s="174" t="s">
        <v>61</v>
      </c>
      <c r="C185" s="175"/>
      <c r="D185" s="175"/>
      <c r="E185" s="175"/>
      <c r="F185" s="175"/>
      <c r="G185" s="175"/>
      <c r="H185" s="175"/>
      <c r="I185" s="175"/>
      <c r="J185" s="175"/>
      <c r="K185" s="176">
        <v>264000</v>
      </c>
      <c r="L185" s="177">
        <f>+N185+O185++P185+Q185+R185+S185+T185+U185+V185+W185+X185+Y185</f>
        <v>0</v>
      </c>
      <c r="M185" s="194">
        <f>L185*100/K185</f>
        <v>0</v>
      </c>
      <c r="N185" s="61"/>
      <c r="O185" s="62"/>
      <c r="P185" s="62"/>
      <c r="Q185" s="62"/>
      <c r="R185" s="62"/>
      <c r="S185" s="62"/>
      <c r="T185" s="62"/>
      <c r="U185" s="62"/>
      <c r="V185" s="62"/>
      <c r="W185" s="62"/>
      <c r="X185" s="62"/>
      <c r="Y185" s="62"/>
    </row>
    <row r="186" spans="1:25" x14ac:dyDescent="0.25">
      <c r="A186" s="173">
        <v>5</v>
      </c>
      <c r="B186" s="174" t="s">
        <v>68</v>
      </c>
      <c r="C186" s="175"/>
      <c r="D186" s="175"/>
      <c r="E186" s="175"/>
      <c r="F186" s="175"/>
      <c r="G186" s="175"/>
      <c r="H186" s="175"/>
      <c r="I186" s="175"/>
      <c r="J186" s="175"/>
      <c r="K186" s="175"/>
      <c r="L186" s="177">
        <f>+N186+O186++P186+Q186+R186+S186+T186+U186+V186+W186+X186+Y186</f>
        <v>0</v>
      </c>
      <c r="M186" s="178"/>
      <c r="N186" s="61"/>
      <c r="O186" s="62"/>
      <c r="P186" s="62"/>
      <c r="Q186" s="62"/>
      <c r="R186" s="62"/>
      <c r="S186" s="62"/>
      <c r="T186" s="62"/>
      <c r="U186" s="62"/>
      <c r="V186" s="62"/>
      <c r="W186" s="62"/>
      <c r="X186" s="62"/>
      <c r="Y186" s="62"/>
    </row>
    <row r="187" spans="1:25" ht="15.75" x14ac:dyDescent="0.25">
      <c r="A187" s="76"/>
      <c r="B187" s="76"/>
      <c r="C187" s="76"/>
      <c r="D187" s="76"/>
      <c r="E187" s="76"/>
      <c r="F187" s="76"/>
      <c r="G187" s="76"/>
      <c r="H187" s="76"/>
      <c r="I187" s="76"/>
      <c r="J187" s="76"/>
      <c r="K187" s="76"/>
      <c r="L187" s="76"/>
      <c r="M187" s="180">
        <f>((M143+M145+M147+M149+M151+M153+M155+M159+M161+M163+M167+M169+M171+M173+M175+M177+M179+M181+M183)*100)/1900</f>
        <v>0</v>
      </c>
      <c r="N187" s="78"/>
      <c r="O187" s="76"/>
      <c r="P187" s="76"/>
      <c r="Q187" s="76"/>
      <c r="R187" s="76"/>
      <c r="S187" s="76"/>
      <c r="T187" s="76"/>
      <c r="U187" s="76"/>
      <c r="V187" s="76"/>
      <c r="W187" s="76"/>
      <c r="X187" s="76"/>
      <c r="Y187" s="76"/>
    </row>
    <row r="188" spans="1:25" ht="18" x14ac:dyDescent="0.25">
      <c r="A188" s="1" t="s">
        <v>327</v>
      </c>
      <c r="B188" s="2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4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</row>
    <row r="189" spans="1:25" x14ac:dyDescent="0.25">
      <c r="A189" s="256" t="s">
        <v>1</v>
      </c>
      <c r="B189" s="257" t="s">
        <v>2</v>
      </c>
      <c r="C189" s="257" t="s">
        <v>3</v>
      </c>
      <c r="D189" s="257" t="s">
        <v>4</v>
      </c>
      <c r="E189" s="257" t="s">
        <v>5</v>
      </c>
      <c r="F189" s="257" t="s">
        <v>6</v>
      </c>
      <c r="G189" s="256"/>
      <c r="H189" s="256"/>
      <c r="I189" s="256" t="s">
        <v>7</v>
      </c>
      <c r="J189" s="256" t="s">
        <v>8</v>
      </c>
      <c r="K189" s="256" t="s">
        <v>9</v>
      </c>
      <c r="L189" s="258" t="s">
        <v>10</v>
      </c>
      <c r="M189" s="258"/>
      <c r="N189" s="259" t="s">
        <v>75</v>
      </c>
      <c r="O189" s="259" t="s">
        <v>12</v>
      </c>
      <c r="P189" s="259" t="s">
        <v>13</v>
      </c>
      <c r="Q189" s="259" t="s">
        <v>14</v>
      </c>
      <c r="R189" s="259" t="s">
        <v>15</v>
      </c>
      <c r="S189" s="259" t="s">
        <v>16</v>
      </c>
      <c r="T189" s="259" t="s">
        <v>17</v>
      </c>
      <c r="U189" s="259" t="s">
        <v>18</v>
      </c>
      <c r="V189" s="259" t="s">
        <v>19</v>
      </c>
      <c r="W189" s="259" t="s">
        <v>20</v>
      </c>
      <c r="X189" s="259" t="s">
        <v>21</v>
      </c>
      <c r="Y189" s="259" t="s">
        <v>22</v>
      </c>
    </row>
    <row r="190" spans="1:25" x14ac:dyDescent="0.25">
      <c r="A190" s="256"/>
      <c r="B190" s="257"/>
      <c r="C190" s="257"/>
      <c r="D190" s="257"/>
      <c r="E190" s="257"/>
      <c r="F190" s="257"/>
      <c r="G190" s="256"/>
      <c r="H190" s="256"/>
      <c r="I190" s="256"/>
      <c r="J190" s="256"/>
      <c r="K190" s="256"/>
      <c r="L190" s="260" t="s">
        <v>23</v>
      </c>
      <c r="M190" s="260" t="s">
        <v>24</v>
      </c>
      <c r="N190" s="261" t="s">
        <v>23</v>
      </c>
      <c r="O190" s="261" t="s">
        <v>23</v>
      </c>
      <c r="P190" s="261" t="s">
        <v>23</v>
      </c>
      <c r="Q190" s="261" t="s">
        <v>23</v>
      </c>
      <c r="R190" s="261" t="s">
        <v>23</v>
      </c>
      <c r="S190" s="261" t="s">
        <v>23</v>
      </c>
      <c r="T190" s="261" t="s">
        <v>23</v>
      </c>
      <c r="U190" s="261" t="s">
        <v>23</v>
      </c>
      <c r="V190" s="261" t="s">
        <v>23</v>
      </c>
      <c r="W190" s="261" t="s">
        <v>23</v>
      </c>
      <c r="X190" s="261" t="s">
        <v>23</v>
      </c>
      <c r="Y190" s="261" t="s">
        <v>23</v>
      </c>
    </row>
    <row r="191" spans="1:25" x14ac:dyDescent="0.25">
      <c r="A191" s="262"/>
      <c r="B191" s="263"/>
      <c r="C191" s="263"/>
      <c r="D191" s="263"/>
      <c r="E191" s="263"/>
      <c r="F191" s="263"/>
      <c r="G191" s="263"/>
      <c r="H191" s="263"/>
      <c r="I191" s="263"/>
      <c r="J191" s="263"/>
      <c r="K191" s="263"/>
      <c r="L191" s="263"/>
      <c r="M191" s="263"/>
      <c r="N191" s="263"/>
      <c r="O191" s="263"/>
      <c r="P191" s="263"/>
      <c r="Q191" s="263"/>
      <c r="R191" s="263"/>
      <c r="S191" s="263"/>
      <c r="T191" s="263"/>
      <c r="U191" s="263"/>
      <c r="V191" s="263"/>
      <c r="W191" s="263"/>
      <c r="X191" s="263"/>
      <c r="Y191" s="264"/>
    </row>
    <row r="192" spans="1:25" x14ac:dyDescent="0.25">
      <c r="A192" s="265">
        <v>1</v>
      </c>
      <c r="B192" s="266" t="s">
        <v>328</v>
      </c>
      <c r="C192" s="267" t="s">
        <v>329</v>
      </c>
      <c r="D192" s="48" t="s">
        <v>330</v>
      </c>
      <c r="E192" s="48" t="s">
        <v>331</v>
      </c>
      <c r="F192" s="21" t="s">
        <v>332</v>
      </c>
      <c r="G192" s="268">
        <v>4</v>
      </c>
      <c r="H192" s="269">
        <v>4</v>
      </c>
      <c r="I192" s="48" t="s">
        <v>333</v>
      </c>
      <c r="J192" s="91" t="s">
        <v>315</v>
      </c>
      <c r="K192" s="92">
        <v>24000</v>
      </c>
      <c r="L192" s="98">
        <f t="shared" ref="L192:L193" si="8">SUM(N192:Y192)</f>
        <v>4</v>
      </c>
      <c r="M192" s="270">
        <f>L192*100/H192</f>
        <v>100</v>
      </c>
      <c r="N192" s="105">
        <v>1</v>
      </c>
      <c r="O192" s="105"/>
      <c r="P192" s="105"/>
      <c r="Q192" s="105">
        <v>1</v>
      </c>
      <c r="R192" s="105"/>
      <c r="S192" s="105"/>
      <c r="T192" s="105">
        <v>1</v>
      </c>
      <c r="U192" s="105"/>
      <c r="V192" s="105"/>
      <c r="W192" s="105">
        <v>1</v>
      </c>
      <c r="X192" s="105"/>
      <c r="Y192" s="105"/>
    </row>
    <row r="193" spans="1:25" x14ac:dyDescent="0.25">
      <c r="A193" s="265"/>
      <c r="B193" s="266"/>
      <c r="C193" s="267"/>
      <c r="D193" s="48"/>
      <c r="E193" s="48"/>
      <c r="F193" s="45"/>
      <c r="G193" s="268"/>
      <c r="H193" s="269"/>
      <c r="I193" s="48"/>
      <c r="J193" s="91"/>
      <c r="K193" s="48"/>
      <c r="L193" s="98">
        <f t="shared" si="8"/>
        <v>0</v>
      </c>
      <c r="M193" s="270">
        <f>L193*100/H192</f>
        <v>0</v>
      </c>
      <c r="N193" s="271"/>
      <c r="O193" s="271"/>
      <c r="P193" s="271"/>
      <c r="Q193" s="271"/>
      <c r="R193" s="271"/>
      <c r="S193" s="271"/>
      <c r="T193" s="271"/>
      <c r="U193" s="271"/>
      <c r="V193" s="271"/>
      <c r="W193" s="271"/>
      <c r="X193" s="271"/>
      <c r="Y193" s="271"/>
    </row>
    <row r="194" spans="1:25" x14ac:dyDescent="0.25">
      <c r="A194" s="265">
        <v>2</v>
      </c>
      <c r="B194" s="272" t="s">
        <v>334</v>
      </c>
      <c r="C194" s="48" t="s">
        <v>335</v>
      </c>
      <c r="D194" s="48" t="s">
        <v>336</v>
      </c>
      <c r="E194" s="48" t="s">
        <v>337</v>
      </c>
      <c r="F194" s="48" t="s">
        <v>332</v>
      </c>
      <c r="G194" s="269">
        <v>4</v>
      </c>
      <c r="H194" s="269">
        <v>4</v>
      </c>
      <c r="I194" s="48" t="s">
        <v>338</v>
      </c>
      <c r="J194" s="91" t="s">
        <v>315</v>
      </c>
      <c r="K194" s="92">
        <v>38000</v>
      </c>
      <c r="L194" s="66">
        <f t="shared" ref="L194:L236" si="9">SUM(N194:Y194)</f>
        <v>4</v>
      </c>
      <c r="M194" s="273">
        <f>L194*100/H194</f>
        <v>100</v>
      </c>
      <c r="N194" s="109"/>
      <c r="O194" s="109">
        <v>1</v>
      </c>
      <c r="P194" s="109"/>
      <c r="Q194" s="109"/>
      <c r="R194" s="109">
        <v>1</v>
      </c>
      <c r="S194" s="109"/>
      <c r="T194" s="109"/>
      <c r="U194" s="109">
        <v>1</v>
      </c>
      <c r="V194" s="109"/>
      <c r="W194" s="109"/>
      <c r="X194" s="109">
        <v>1</v>
      </c>
      <c r="Y194" s="109"/>
    </row>
    <row r="195" spans="1:25" x14ac:dyDescent="0.25">
      <c r="A195" s="265"/>
      <c r="B195" s="272"/>
      <c r="C195" s="48"/>
      <c r="D195" s="48"/>
      <c r="E195" s="48"/>
      <c r="F195" s="48"/>
      <c r="G195" s="269"/>
      <c r="H195" s="269"/>
      <c r="I195" s="48"/>
      <c r="J195" s="91"/>
      <c r="K195" s="92"/>
      <c r="L195" s="98">
        <f t="shared" si="9"/>
        <v>0</v>
      </c>
      <c r="M195" s="270">
        <f>L195*100/H194</f>
        <v>0</v>
      </c>
      <c r="N195" s="271"/>
      <c r="O195" s="271"/>
      <c r="P195" s="271"/>
      <c r="Q195" s="271"/>
      <c r="R195" s="271"/>
      <c r="S195" s="271"/>
      <c r="T195" s="271"/>
      <c r="U195" s="271"/>
      <c r="V195" s="271"/>
      <c r="W195" s="271"/>
      <c r="X195" s="271"/>
      <c r="Y195" s="271"/>
    </row>
    <row r="196" spans="1:25" x14ac:dyDescent="0.25">
      <c r="A196" s="265">
        <v>3</v>
      </c>
      <c r="B196" s="274" t="s">
        <v>339</v>
      </c>
      <c r="C196" s="21" t="s">
        <v>340</v>
      </c>
      <c r="D196" s="21" t="s">
        <v>341</v>
      </c>
      <c r="E196" s="21" t="s">
        <v>342</v>
      </c>
      <c r="F196" s="21" t="s">
        <v>332</v>
      </c>
      <c r="G196" s="268">
        <v>6</v>
      </c>
      <c r="H196" s="269">
        <v>6</v>
      </c>
      <c r="I196" s="48" t="s">
        <v>343</v>
      </c>
      <c r="J196" s="91" t="s">
        <v>315</v>
      </c>
      <c r="K196" s="92">
        <v>0</v>
      </c>
      <c r="L196" s="98">
        <f t="shared" si="9"/>
        <v>6</v>
      </c>
      <c r="M196" s="270">
        <f>L196*100/H196</f>
        <v>100</v>
      </c>
      <c r="N196" s="105">
        <v>1</v>
      </c>
      <c r="O196" s="105"/>
      <c r="P196" s="105">
        <v>1</v>
      </c>
      <c r="Q196" s="105"/>
      <c r="R196" s="105">
        <v>1</v>
      </c>
      <c r="S196" s="105"/>
      <c r="T196" s="105">
        <v>1</v>
      </c>
      <c r="U196" s="105"/>
      <c r="V196" s="105">
        <v>1</v>
      </c>
      <c r="W196" s="105"/>
      <c r="X196" s="105">
        <v>1</v>
      </c>
      <c r="Y196" s="105"/>
    </row>
    <row r="197" spans="1:25" x14ac:dyDescent="0.25">
      <c r="A197" s="265"/>
      <c r="B197" s="275"/>
      <c r="C197" s="45"/>
      <c r="D197" s="45"/>
      <c r="E197" s="45"/>
      <c r="F197" s="45"/>
      <c r="G197" s="268"/>
      <c r="H197" s="269"/>
      <c r="I197" s="48"/>
      <c r="J197" s="91"/>
      <c r="K197" s="48"/>
      <c r="L197" s="98">
        <f t="shared" si="9"/>
        <v>0</v>
      </c>
      <c r="M197" s="270">
        <f>L197*100/H196</f>
        <v>0</v>
      </c>
      <c r="N197" s="271"/>
      <c r="O197" s="271"/>
      <c r="P197" s="271"/>
      <c r="Q197" s="271"/>
      <c r="R197" s="271"/>
      <c r="S197" s="271"/>
      <c r="T197" s="271"/>
      <c r="U197" s="271"/>
      <c r="V197" s="271"/>
      <c r="W197" s="271"/>
      <c r="X197" s="271"/>
      <c r="Y197" s="271"/>
    </row>
    <row r="198" spans="1:25" x14ac:dyDescent="0.25">
      <c r="A198" s="19">
        <v>4</v>
      </c>
      <c r="B198" s="266" t="s">
        <v>344</v>
      </c>
      <c r="C198" s="48" t="s">
        <v>345</v>
      </c>
      <c r="D198" s="21" t="s">
        <v>346</v>
      </c>
      <c r="E198" s="48" t="s">
        <v>347</v>
      </c>
      <c r="F198" s="21" t="s">
        <v>332</v>
      </c>
      <c r="G198" s="268">
        <v>3</v>
      </c>
      <c r="H198" s="269">
        <v>3</v>
      </c>
      <c r="I198" s="48" t="s">
        <v>338</v>
      </c>
      <c r="J198" s="91" t="s">
        <v>315</v>
      </c>
      <c r="K198" s="92">
        <v>0</v>
      </c>
      <c r="L198" s="98">
        <f t="shared" si="9"/>
        <v>3</v>
      </c>
      <c r="M198" s="270">
        <f>L198*100/H198</f>
        <v>100</v>
      </c>
      <c r="N198" s="105"/>
      <c r="O198" s="105"/>
      <c r="P198" s="105">
        <v>1</v>
      </c>
      <c r="Q198" s="105"/>
      <c r="R198" s="105"/>
      <c r="S198" s="105"/>
      <c r="T198" s="105">
        <v>1</v>
      </c>
      <c r="U198" s="105"/>
      <c r="V198" s="105"/>
      <c r="W198" s="105"/>
      <c r="X198" s="105">
        <v>1</v>
      </c>
      <c r="Y198" s="105"/>
    </row>
    <row r="199" spans="1:25" x14ac:dyDescent="0.25">
      <c r="A199" s="188"/>
      <c r="B199" s="266"/>
      <c r="C199" s="48"/>
      <c r="D199" s="45"/>
      <c r="E199" s="48"/>
      <c r="F199" s="45"/>
      <c r="G199" s="268"/>
      <c r="H199" s="269"/>
      <c r="I199" s="48"/>
      <c r="J199" s="91"/>
      <c r="K199" s="48"/>
      <c r="L199" s="98">
        <f t="shared" si="9"/>
        <v>0</v>
      </c>
      <c r="M199" s="270">
        <f>L199*100/H198</f>
        <v>0</v>
      </c>
      <c r="N199" s="271"/>
      <c r="O199" s="271"/>
      <c r="P199" s="271"/>
      <c r="Q199" s="271"/>
      <c r="R199" s="271"/>
      <c r="S199" s="271"/>
      <c r="T199" s="271"/>
      <c r="U199" s="271"/>
      <c r="V199" s="271"/>
      <c r="W199" s="271"/>
      <c r="X199" s="271"/>
      <c r="Y199" s="271"/>
    </row>
    <row r="200" spans="1:25" x14ac:dyDescent="0.25">
      <c r="A200" s="265">
        <v>5</v>
      </c>
      <c r="B200" s="266" t="s">
        <v>348</v>
      </c>
      <c r="C200" s="48" t="s">
        <v>349</v>
      </c>
      <c r="D200" s="48" t="s">
        <v>350</v>
      </c>
      <c r="E200" s="48" t="s">
        <v>342</v>
      </c>
      <c r="F200" s="21" t="s">
        <v>332</v>
      </c>
      <c r="G200" s="269">
        <v>6</v>
      </c>
      <c r="H200" s="269">
        <v>6</v>
      </c>
      <c r="I200" s="48" t="s">
        <v>338</v>
      </c>
      <c r="J200" s="91" t="s">
        <v>315</v>
      </c>
      <c r="K200" s="92">
        <v>0</v>
      </c>
      <c r="L200" s="60">
        <f t="shared" si="9"/>
        <v>6</v>
      </c>
      <c r="M200" s="270">
        <f>L200*100/H200</f>
        <v>100</v>
      </c>
      <c r="N200" s="105">
        <v>1</v>
      </c>
      <c r="O200" s="105">
        <v>1</v>
      </c>
      <c r="P200" s="105">
        <v>1</v>
      </c>
      <c r="Q200" s="105"/>
      <c r="R200" s="105"/>
      <c r="S200" s="105">
        <v>1</v>
      </c>
      <c r="T200" s="105"/>
      <c r="U200" s="105"/>
      <c r="V200" s="105">
        <v>1</v>
      </c>
      <c r="W200" s="105"/>
      <c r="X200" s="105"/>
      <c r="Y200" s="105">
        <v>1</v>
      </c>
    </row>
    <row r="201" spans="1:25" x14ac:dyDescent="0.25">
      <c r="A201" s="265"/>
      <c r="B201" s="266"/>
      <c r="C201" s="48"/>
      <c r="D201" s="48"/>
      <c r="E201" s="48"/>
      <c r="F201" s="45"/>
      <c r="G201" s="269"/>
      <c r="H201" s="269"/>
      <c r="I201" s="48"/>
      <c r="J201" s="91"/>
      <c r="K201" s="48"/>
      <c r="L201" s="98">
        <f t="shared" si="9"/>
        <v>0</v>
      </c>
      <c r="M201" s="270">
        <f>L201*100/H200</f>
        <v>0</v>
      </c>
      <c r="N201" s="271"/>
      <c r="O201" s="271"/>
      <c r="P201" s="271"/>
      <c r="Q201" s="271"/>
      <c r="R201" s="271"/>
      <c r="S201" s="271"/>
      <c r="T201" s="271"/>
      <c r="U201" s="271"/>
      <c r="V201" s="271"/>
      <c r="W201" s="271"/>
      <c r="X201" s="271"/>
      <c r="Y201" s="271"/>
    </row>
    <row r="202" spans="1:25" x14ac:dyDescent="0.25">
      <c r="A202" s="19">
        <v>6</v>
      </c>
      <c r="B202" s="266" t="s">
        <v>351</v>
      </c>
      <c r="C202" s="268" t="s">
        <v>352</v>
      </c>
      <c r="D202" s="268" t="s">
        <v>353</v>
      </c>
      <c r="E202" s="48" t="s">
        <v>354</v>
      </c>
      <c r="F202" s="48" t="s">
        <v>332</v>
      </c>
      <c r="G202" s="269">
        <v>120</v>
      </c>
      <c r="H202" s="269">
        <v>120</v>
      </c>
      <c r="I202" s="48" t="s">
        <v>355</v>
      </c>
      <c r="J202" s="91" t="s">
        <v>315</v>
      </c>
      <c r="K202" s="92">
        <v>24000</v>
      </c>
      <c r="L202" s="98">
        <f t="shared" si="9"/>
        <v>120</v>
      </c>
      <c r="M202" s="270">
        <f>L202*100/H202</f>
        <v>100</v>
      </c>
      <c r="N202" s="105">
        <v>10</v>
      </c>
      <c r="O202" s="105">
        <v>10</v>
      </c>
      <c r="P202" s="105">
        <v>10</v>
      </c>
      <c r="Q202" s="105">
        <v>10</v>
      </c>
      <c r="R202" s="105">
        <v>10</v>
      </c>
      <c r="S202" s="105">
        <v>10</v>
      </c>
      <c r="T202" s="105">
        <v>10</v>
      </c>
      <c r="U202" s="105">
        <v>10</v>
      </c>
      <c r="V202" s="105">
        <v>10</v>
      </c>
      <c r="W202" s="105">
        <v>10</v>
      </c>
      <c r="X202" s="105">
        <v>10</v>
      </c>
      <c r="Y202" s="105">
        <v>10</v>
      </c>
    </row>
    <row r="203" spans="1:25" x14ac:dyDescent="0.25">
      <c r="A203" s="188"/>
      <c r="B203" s="266"/>
      <c r="C203" s="268"/>
      <c r="D203" s="268"/>
      <c r="E203" s="48"/>
      <c r="F203" s="48"/>
      <c r="G203" s="269"/>
      <c r="H203" s="269"/>
      <c r="I203" s="48"/>
      <c r="J203" s="91"/>
      <c r="K203" s="48"/>
      <c r="L203" s="98">
        <f t="shared" si="9"/>
        <v>0</v>
      </c>
      <c r="M203" s="270">
        <f>L203*100/H202</f>
        <v>0</v>
      </c>
      <c r="N203" s="271"/>
      <c r="O203" s="271"/>
      <c r="P203" s="271"/>
      <c r="Q203" s="271"/>
      <c r="R203" s="271"/>
      <c r="S203" s="271"/>
      <c r="T203" s="271"/>
      <c r="U203" s="271"/>
      <c r="V203" s="271"/>
      <c r="W203" s="271"/>
      <c r="X203" s="271"/>
      <c r="Y203" s="271"/>
    </row>
    <row r="204" spans="1:25" x14ac:dyDescent="0.25">
      <c r="A204" s="19">
        <v>7</v>
      </c>
      <c r="B204" s="272" t="s">
        <v>356</v>
      </c>
      <c r="C204" s="276" t="s">
        <v>357</v>
      </c>
      <c r="D204" s="276" t="s">
        <v>358</v>
      </c>
      <c r="E204" s="276" t="s">
        <v>359</v>
      </c>
      <c r="F204" s="21" t="s">
        <v>360</v>
      </c>
      <c r="G204" s="268">
        <v>60</v>
      </c>
      <c r="H204" s="269">
        <v>60</v>
      </c>
      <c r="I204" s="48" t="s">
        <v>355</v>
      </c>
      <c r="J204" s="91" t="s">
        <v>315</v>
      </c>
      <c r="K204" s="92">
        <v>3852</v>
      </c>
      <c r="L204" s="98">
        <f t="shared" si="9"/>
        <v>60</v>
      </c>
      <c r="M204" s="270">
        <f>L204*100/H204</f>
        <v>100</v>
      </c>
      <c r="N204" s="105">
        <v>5</v>
      </c>
      <c r="O204" s="105">
        <v>5</v>
      </c>
      <c r="P204" s="105">
        <v>5</v>
      </c>
      <c r="Q204" s="105">
        <v>5</v>
      </c>
      <c r="R204" s="105">
        <v>5</v>
      </c>
      <c r="S204" s="105">
        <v>5</v>
      </c>
      <c r="T204" s="105">
        <v>5</v>
      </c>
      <c r="U204" s="105">
        <v>5</v>
      </c>
      <c r="V204" s="105">
        <v>5</v>
      </c>
      <c r="W204" s="105">
        <v>5</v>
      </c>
      <c r="X204" s="105">
        <v>5</v>
      </c>
      <c r="Y204" s="105">
        <v>5</v>
      </c>
    </row>
    <row r="205" spans="1:25" x14ac:dyDescent="0.25">
      <c r="A205" s="188"/>
      <c r="B205" s="272"/>
      <c r="C205" s="277"/>
      <c r="D205" s="277"/>
      <c r="E205" s="277"/>
      <c r="F205" s="45"/>
      <c r="G205" s="268"/>
      <c r="H205" s="269"/>
      <c r="I205" s="48"/>
      <c r="J205" s="91"/>
      <c r="K205" s="48"/>
      <c r="L205" s="98">
        <f t="shared" si="9"/>
        <v>0</v>
      </c>
      <c r="M205" s="270">
        <f>L205*100/H204</f>
        <v>0</v>
      </c>
      <c r="N205" s="271"/>
      <c r="O205" s="271"/>
      <c r="P205" s="271"/>
      <c r="Q205" s="271"/>
      <c r="R205" s="271"/>
      <c r="S205" s="271"/>
      <c r="T205" s="271"/>
      <c r="U205" s="271"/>
      <c r="V205" s="271"/>
      <c r="W205" s="271"/>
      <c r="X205" s="271"/>
      <c r="Y205" s="271"/>
    </row>
    <row r="206" spans="1:25" x14ac:dyDescent="0.25">
      <c r="A206" s="265">
        <v>8</v>
      </c>
      <c r="B206" s="272" t="s">
        <v>361</v>
      </c>
      <c r="C206" s="276" t="s">
        <v>362</v>
      </c>
      <c r="D206" s="276" t="s">
        <v>363</v>
      </c>
      <c r="E206" s="276" t="s">
        <v>359</v>
      </c>
      <c r="F206" s="21" t="s">
        <v>360</v>
      </c>
      <c r="G206" s="268">
        <v>60</v>
      </c>
      <c r="H206" s="269">
        <v>60</v>
      </c>
      <c r="I206" s="48" t="s">
        <v>364</v>
      </c>
      <c r="J206" s="91" t="s">
        <v>315</v>
      </c>
      <c r="K206" s="92">
        <v>0</v>
      </c>
      <c r="L206" s="98">
        <f t="shared" si="9"/>
        <v>60</v>
      </c>
      <c r="M206" s="270">
        <f>L206*100/H206</f>
        <v>100</v>
      </c>
      <c r="N206" s="105">
        <v>5</v>
      </c>
      <c r="O206" s="105">
        <v>5</v>
      </c>
      <c r="P206" s="105">
        <v>5</v>
      </c>
      <c r="Q206" s="105">
        <v>5</v>
      </c>
      <c r="R206" s="105">
        <v>5</v>
      </c>
      <c r="S206" s="105">
        <v>5</v>
      </c>
      <c r="T206" s="105">
        <v>5</v>
      </c>
      <c r="U206" s="105">
        <v>5</v>
      </c>
      <c r="V206" s="105">
        <v>5</v>
      </c>
      <c r="W206" s="105">
        <v>5</v>
      </c>
      <c r="X206" s="105">
        <v>5</v>
      </c>
      <c r="Y206" s="105">
        <v>5</v>
      </c>
    </row>
    <row r="207" spans="1:25" x14ac:dyDescent="0.25">
      <c r="A207" s="265"/>
      <c r="B207" s="272"/>
      <c r="C207" s="277"/>
      <c r="D207" s="277"/>
      <c r="E207" s="277"/>
      <c r="F207" s="45"/>
      <c r="G207" s="268"/>
      <c r="H207" s="269"/>
      <c r="I207" s="48"/>
      <c r="J207" s="91"/>
      <c r="K207" s="48"/>
      <c r="L207" s="98">
        <f t="shared" si="9"/>
        <v>0</v>
      </c>
      <c r="M207" s="270">
        <f>L207*100/H206</f>
        <v>0</v>
      </c>
      <c r="N207" s="271"/>
      <c r="O207" s="271"/>
      <c r="P207" s="271"/>
      <c r="Q207" s="271"/>
      <c r="R207" s="271"/>
      <c r="S207" s="271"/>
      <c r="T207" s="271"/>
      <c r="U207" s="271"/>
      <c r="V207" s="271"/>
      <c r="W207" s="271"/>
      <c r="X207" s="271"/>
      <c r="Y207" s="271"/>
    </row>
    <row r="208" spans="1:25" x14ac:dyDescent="0.25">
      <c r="A208" s="265">
        <v>9</v>
      </c>
      <c r="B208" s="272" t="s">
        <v>365</v>
      </c>
      <c r="C208" s="276" t="s">
        <v>366</v>
      </c>
      <c r="D208" s="276" t="s">
        <v>367</v>
      </c>
      <c r="E208" s="276" t="s">
        <v>368</v>
      </c>
      <c r="F208" s="21" t="s">
        <v>360</v>
      </c>
      <c r="G208" s="268">
        <v>180</v>
      </c>
      <c r="H208" s="269">
        <v>180</v>
      </c>
      <c r="I208" s="48" t="s">
        <v>369</v>
      </c>
      <c r="J208" s="91" t="s">
        <v>315</v>
      </c>
      <c r="K208" s="92">
        <v>6810</v>
      </c>
      <c r="L208" s="98">
        <f t="shared" si="9"/>
        <v>180</v>
      </c>
      <c r="M208" s="270">
        <f>L208*100/H208</f>
        <v>100</v>
      </c>
      <c r="N208" s="105">
        <v>15</v>
      </c>
      <c r="O208" s="105">
        <v>15</v>
      </c>
      <c r="P208" s="105">
        <v>15</v>
      </c>
      <c r="Q208" s="105">
        <v>15</v>
      </c>
      <c r="R208" s="105">
        <v>15</v>
      </c>
      <c r="S208" s="105">
        <v>15</v>
      </c>
      <c r="T208" s="105">
        <v>15</v>
      </c>
      <c r="U208" s="105">
        <v>15</v>
      </c>
      <c r="V208" s="105">
        <v>15</v>
      </c>
      <c r="W208" s="105">
        <v>15</v>
      </c>
      <c r="X208" s="105">
        <v>15</v>
      </c>
      <c r="Y208" s="105">
        <v>15</v>
      </c>
    </row>
    <row r="209" spans="1:25" x14ac:dyDescent="0.25">
      <c r="A209" s="265"/>
      <c r="B209" s="272"/>
      <c r="C209" s="277"/>
      <c r="D209" s="277"/>
      <c r="E209" s="277"/>
      <c r="F209" s="45"/>
      <c r="G209" s="268"/>
      <c r="H209" s="269"/>
      <c r="I209" s="48"/>
      <c r="J209" s="91"/>
      <c r="K209" s="48"/>
      <c r="L209" s="98">
        <f t="shared" si="9"/>
        <v>0</v>
      </c>
      <c r="M209" s="270">
        <f>L209*100/H208</f>
        <v>0</v>
      </c>
      <c r="N209" s="271"/>
      <c r="O209" s="271"/>
      <c r="P209" s="271"/>
      <c r="Q209" s="271"/>
      <c r="R209" s="271"/>
      <c r="S209" s="271"/>
      <c r="T209" s="271"/>
      <c r="U209" s="271"/>
      <c r="V209" s="271"/>
      <c r="W209" s="271"/>
      <c r="X209" s="271"/>
      <c r="Y209" s="271"/>
    </row>
    <row r="210" spans="1:25" x14ac:dyDescent="0.25">
      <c r="A210" s="265">
        <v>10</v>
      </c>
      <c r="B210" s="272" t="s">
        <v>370</v>
      </c>
      <c r="C210" s="276" t="s">
        <v>371</v>
      </c>
      <c r="D210" s="276" t="s">
        <v>372</v>
      </c>
      <c r="E210" s="276" t="s">
        <v>373</v>
      </c>
      <c r="F210" s="21" t="s">
        <v>360</v>
      </c>
      <c r="G210" s="276">
        <v>180</v>
      </c>
      <c r="H210" s="276">
        <v>180</v>
      </c>
      <c r="I210" s="276" t="s">
        <v>374</v>
      </c>
      <c r="J210" s="91" t="s">
        <v>315</v>
      </c>
      <c r="K210" s="92">
        <v>8350</v>
      </c>
      <c r="L210" s="98">
        <f t="shared" si="9"/>
        <v>180</v>
      </c>
      <c r="M210" s="270">
        <f>L210*100/H210</f>
        <v>100</v>
      </c>
      <c r="N210" s="105">
        <v>15</v>
      </c>
      <c r="O210" s="105">
        <v>15</v>
      </c>
      <c r="P210" s="105">
        <v>15</v>
      </c>
      <c r="Q210" s="105">
        <v>15</v>
      </c>
      <c r="R210" s="105">
        <v>15</v>
      </c>
      <c r="S210" s="105">
        <v>15</v>
      </c>
      <c r="T210" s="105">
        <v>15</v>
      </c>
      <c r="U210" s="105">
        <v>15</v>
      </c>
      <c r="V210" s="105">
        <v>15</v>
      </c>
      <c r="W210" s="105">
        <v>15</v>
      </c>
      <c r="X210" s="105">
        <v>15</v>
      </c>
      <c r="Y210" s="105">
        <v>15</v>
      </c>
    </row>
    <row r="211" spans="1:25" x14ac:dyDescent="0.25">
      <c r="A211" s="265"/>
      <c r="B211" s="272"/>
      <c r="C211" s="277"/>
      <c r="D211" s="277"/>
      <c r="E211" s="277"/>
      <c r="F211" s="45"/>
      <c r="G211" s="277"/>
      <c r="H211" s="277"/>
      <c r="I211" s="277"/>
      <c r="J211" s="91"/>
      <c r="K211" s="48"/>
      <c r="L211" s="98">
        <f t="shared" si="9"/>
        <v>0</v>
      </c>
      <c r="M211" s="270">
        <f>L211*100/L210</f>
        <v>0</v>
      </c>
      <c r="N211" s="271"/>
      <c r="O211" s="271"/>
      <c r="P211" s="271"/>
      <c r="Q211" s="271"/>
      <c r="R211" s="271"/>
      <c r="S211" s="271"/>
      <c r="T211" s="271"/>
      <c r="U211" s="271"/>
      <c r="V211" s="271"/>
      <c r="W211" s="271"/>
      <c r="X211" s="271"/>
      <c r="Y211" s="271"/>
    </row>
    <row r="212" spans="1:25" x14ac:dyDescent="0.25">
      <c r="A212" s="265">
        <v>11</v>
      </c>
      <c r="B212" s="266" t="s">
        <v>375</v>
      </c>
      <c r="C212" s="276" t="s">
        <v>376</v>
      </c>
      <c r="D212" s="276" t="s">
        <v>377</v>
      </c>
      <c r="E212" s="48" t="s">
        <v>342</v>
      </c>
      <c r="F212" s="48" t="s">
        <v>332</v>
      </c>
      <c r="G212" s="268">
        <v>150</v>
      </c>
      <c r="H212" s="269">
        <v>150</v>
      </c>
      <c r="I212" s="48" t="s">
        <v>378</v>
      </c>
      <c r="J212" s="91" t="s">
        <v>315</v>
      </c>
      <c r="K212" s="92">
        <v>0</v>
      </c>
      <c r="L212" s="98">
        <f t="shared" si="9"/>
        <v>150</v>
      </c>
      <c r="M212" s="270">
        <f>L212*100/H212</f>
        <v>100</v>
      </c>
      <c r="N212" s="105">
        <v>50</v>
      </c>
      <c r="O212" s="105">
        <v>50</v>
      </c>
      <c r="P212" s="105">
        <v>50</v>
      </c>
      <c r="Q212" s="105"/>
      <c r="R212" s="105"/>
      <c r="S212" s="105"/>
      <c r="T212" s="105"/>
      <c r="U212" s="105"/>
      <c r="V212" s="105"/>
      <c r="W212" s="105"/>
      <c r="X212" s="105"/>
      <c r="Y212" s="105"/>
    </row>
    <row r="213" spans="1:25" x14ac:dyDescent="0.25">
      <c r="A213" s="265"/>
      <c r="B213" s="266"/>
      <c r="C213" s="277"/>
      <c r="D213" s="277"/>
      <c r="E213" s="48"/>
      <c r="F213" s="48"/>
      <c r="G213" s="268"/>
      <c r="H213" s="269"/>
      <c r="I213" s="48"/>
      <c r="J213" s="91"/>
      <c r="K213" s="48"/>
      <c r="L213" s="98">
        <f t="shared" si="9"/>
        <v>0</v>
      </c>
      <c r="M213" s="270">
        <f>L213*100/H212</f>
        <v>0</v>
      </c>
      <c r="N213" s="271"/>
      <c r="O213" s="271"/>
      <c r="P213" s="271"/>
      <c r="Q213" s="271"/>
      <c r="R213" s="271"/>
      <c r="S213" s="271"/>
      <c r="T213" s="271"/>
      <c r="U213" s="271"/>
      <c r="V213" s="271"/>
      <c r="W213" s="271"/>
      <c r="X213" s="271"/>
      <c r="Y213" s="271"/>
    </row>
    <row r="214" spans="1:25" x14ac:dyDescent="0.25">
      <c r="A214" s="265">
        <v>12</v>
      </c>
      <c r="B214" s="272" t="s">
        <v>379</v>
      </c>
      <c r="C214" s="276" t="s">
        <v>380</v>
      </c>
      <c r="D214" s="276" t="s">
        <v>381</v>
      </c>
      <c r="E214" s="276" t="s">
        <v>382</v>
      </c>
      <c r="F214" s="21" t="s">
        <v>360</v>
      </c>
      <c r="G214" s="268">
        <v>150</v>
      </c>
      <c r="H214" s="269">
        <v>150</v>
      </c>
      <c r="I214" s="48" t="s">
        <v>383</v>
      </c>
      <c r="J214" s="91" t="s">
        <v>315</v>
      </c>
      <c r="K214" s="92">
        <v>0</v>
      </c>
      <c r="L214" s="98">
        <f t="shared" si="9"/>
        <v>150</v>
      </c>
      <c r="M214" s="270">
        <f>L214*100/H214</f>
        <v>100</v>
      </c>
      <c r="N214" s="105">
        <v>50</v>
      </c>
      <c r="O214" s="105">
        <v>50</v>
      </c>
      <c r="P214" s="105">
        <v>50</v>
      </c>
      <c r="Q214" s="105"/>
      <c r="R214" s="105"/>
      <c r="S214" s="105"/>
      <c r="T214" s="105"/>
      <c r="U214" s="105"/>
      <c r="V214" s="105"/>
      <c r="W214" s="105"/>
      <c r="X214" s="105"/>
      <c r="Y214" s="105"/>
    </row>
    <row r="215" spans="1:25" x14ac:dyDescent="0.25">
      <c r="A215" s="265"/>
      <c r="B215" s="272"/>
      <c r="C215" s="277"/>
      <c r="D215" s="277"/>
      <c r="E215" s="277"/>
      <c r="F215" s="45"/>
      <c r="G215" s="268"/>
      <c r="H215" s="269"/>
      <c r="I215" s="48"/>
      <c r="J215" s="91"/>
      <c r="K215" s="48"/>
      <c r="L215" s="98">
        <f t="shared" si="9"/>
        <v>0</v>
      </c>
      <c r="M215" s="270">
        <f>L215*100/H214</f>
        <v>0</v>
      </c>
      <c r="N215" s="271"/>
      <c r="O215" s="271"/>
      <c r="P215" s="271"/>
      <c r="Q215" s="271"/>
      <c r="R215" s="271"/>
      <c r="S215" s="271"/>
      <c r="T215" s="271"/>
      <c r="U215" s="271"/>
      <c r="V215" s="271"/>
      <c r="W215" s="271"/>
      <c r="X215" s="271"/>
      <c r="Y215" s="271"/>
    </row>
    <row r="216" spans="1:25" x14ac:dyDescent="0.25">
      <c r="A216" s="265">
        <v>13</v>
      </c>
      <c r="B216" s="266" t="s">
        <v>384</v>
      </c>
      <c r="C216" s="268" t="s">
        <v>385</v>
      </c>
      <c r="D216" s="268" t="s">
        <v>386</v>
      </c>
      <c r="E216" s="48" t="s">
        <v>342</v>
      </c>
      <c r="F216" s="48" t="s">
        <v>332</v>
      </c>
      <c r="G216" s="268">
        <v>550</v>
      </c>
      <c r="H216" s="269">
        <v>550</v>
      </c>
      <c r="I216" s="48" t="s">
        <v>378</v>
      </c>
      <c r="J216" s="91" t="s">
        <v>315</v>
      </c>
      <c r="K216" s="92">
        <v>0</v>
      </c>
      <c r="L216" s="98">
        <f t="shared" si="9"/>
        <v>550</v>
      </c>
      <c r="M216" s="270">
        <f>L216*100/H216</f>
        <v>100</v>
      </c>
      <c r="N216" s="105">
        <v>10</v>
      </c>
      <c r="O216" s="105">
        <v>10</v>
      </c>
      <c r="P216" s="105">
        <v>10</v>
      </c>
      <c r="Q216" s="105">
        <v>70</v>
      </c>
      <c r="R216" s="105">
        <v>70</v>
      </c>
      <c r="S216" s="105">
        <v>70</v>
      </c>
      <c r="T216" s="105">
        <v>70</v>
      </c>
      <c r="U216" s="105">
        <v>70</v>
      </c>
      <c r="V216" s="105">
        <v>70</v>
      </c>
      <c r="W216" s="105">
        <v>70</v>
      </c>
      <c r="X216" s="105">
        <v>20</v>
      </c>
      <c r="Y216" s="105">
        <v>10</v>
      </c>
    </row>
    <row r="217" spans="1:25" x14ac:dyDescent="0.25">
      <c r="A217" s="265"/>
      <c r="B217" s="266"/>
      <c r="C217" s="268"/>
      <c r="D217" s="268"/>
      <c r="E217" s="48"/>
      <c r="F217" s="48"/>
      <c r="G217" s="268"/>
      <c r="H217" s="269"/>
      <c r="I217" s="48"/>
      <c r="J217" s="91"/>
      <c r="K217" s="48"/>
      <c r="L217" s="98">
        <f t="shared" si="9"/>
        <v>0</v>
      </c>
      <c r="M217" s="270">
        <f>L217*100/H216</f>
        <v>0</v>
      </c>
      <c r="N217" s="271"/>
      <c r="O217" s="271"/>
      <c r="P217" s="271"/>
      <c r="Q217" s="271"/>
      <c r="R217" s="271"/>
      <c r="S217" s="271"/>
      <c r="T217" s="271"/>
      <c r="U217" s="271"/>
      <c r="V217" s="271"/>
      <c r="W217" s="271"/>
      <c r="X217" s="271"/>
      <c r="Y217" s="271"/>
    </row>
    <row r="218" spans="1:25" x14ac:dyDescent="0.25">
      <c r="A218" s="278">
        <v>14</v>
      </c>
      <c r="B218" s="266" t="s">
        <v>387</v>
      </c>
      <c r="C218" s="276" t="s">
        <v>388</v>
      </c>
      <c r="D218" s="276" t="s">
        <v>389</v>
      </c>
      <c r="E218" s="48" t="s">
        <v>342</v>
      </c>
      <c r="F218" s="48" t="s">
        <v>332</v>
      </c>
      <c r="G218" s="90">
        <v>550</v>
      </c>
      <c r="H218" s="90">
        <v>550</v>
      </c>
      <c r="I218" s="48" t="s">
        <v>383</v>
      </c>
      <c r="J218" s="91" t="s">
        <v>315</v>
      </c>
      <c r="K218" s="279">
        <v>512000</v>
      </c>
      <c r="L218" s="98">
        <f t="shared" si="9"/>
        <v>550</v>
      </c>
      <c r="M218" s="270">
        <f>L218*100/H218</f>
        <v>100</v>
      </c>
      <c r="N218" s="105">
        <v>10</v>
      </c>
      <c r="O218" s="105">
        <v>10</v>
      </c>
      <c r="P218" s="105">
        <v>10</v>
      </c>
      <c r="Q218" s="105">
        <v>70</v>
      </c>
      <c r="R218" s="105">
        <v>70</v>
      </c>
      <c r="S218" s="105">
        <v>70</v>
      </c>
      <c r="T218" s="105">
        <v>70</v>
      </c>
      <c r="U218" s="105">
        <v>70</v>
      </c>
      <c r="V218" s="105">
        <v>70</v>
      </c>
      <c r="W218" s="105">
        <v>70</v>
      </c>
      <c r="X218" s="105">
        <v>20</v>
      </c>
      <c r="Y218" s="105">
        <v>10</v>
      </c>
    </row>
    <row r="219" spans="1:25" x14ac:dyDescent="0.25">
      <c r="A219" s="280"/>
      <c r="B219" s="266"/>
      <c r="C219" s="277"/>
      <c r="D219" s="277"/>
      <c r="E219" s="48"/>
      <c r="F219" s="48"/>
      <c r="G219" s="90"/>
      <c r="H219" s="90"/>
      <c r="I219" s="48"/>
      <c r="J219" s="91"/>
      <c r="K219" s="281"/>
      <c r="L219" s="98">
        <f t="shared" si="9"/>
        <v>0</v>
      </c>
      <c r="M219" s="270">
        <f>L219*100/L218</f>
        <v>0</v>
      </c>
      <c r="N219" s="271"/>
      <c r="O219" s="271"/>
      <c r="P219" s="271"/>
      <c r="Q219" s="271"/>
      <c r="R219" s="271"/>
      <c r="S219" s="271"/>
      <c r="T219" s="271"/>
      <c r="U219" s="271"/>
      <c r="V219" s="271"/>
      <c r="W219" s="271"/>
      <c r="X219" s="271"/>
      <c r="Y219" s="271"/>
    </row>
    <row r="220" spans="1:25" x14ac:dyDescent="0.25">
      <c r="A220" s="278">
        <v>15</v>
      </c>
      <c r="B220" s="266" t="s">
        <v>390</v>
      </c>
      <c r="C220" s="276" t="s">
        <v>391</v>
      </c>
      <c r="D220" s="276" t="s">
        <v>392</v>
      </c>
      <c r="E220" s="276" t="s">
        <v>368</v>
      </c>
      <c r="F220" s="48" t="s">
        <v>393</v>
      </c>
      <c r="G220" s="90">
        <v>48</v>
      </c>
      <c r="H220" s="90">
        <v>48</v>
      </c>
      <c r="I220" s="48" t="s">
        <v>394</v>
      </c>
      <c r="J220" s="91" t="s">
        <v>315</v>
      </c>
      <c r="K220" s="282">
        <v>0</v>
      </c>
      <c r="L220" s="98">
        <f t="shared" si="9"/>
        <v>48</v>
      </c>
      <c r="M220" s="270">
        <f>L220*100/H220</f>
        <v>100</v>
      </c>
      <c r="N220" s="105">
        <v>4</v>
      </c>
      <c r="O220" s="105">
        <v>4</v>
      </c>
      <c r="P220" s="105">
        <v>4</v>
      </c>
      <c r="Q220" s="105">
        <v>4</v>
      </c>
      <c r="R220" s="105">
        <v>4</v>
      </c>
      <c r="S220" s="105">
        <v>4</v>
      </c>
      <c r="T220" s="105">
        <v>4</v>
      </c>
      <c r="U220" s="105">
        <v>4</v>
      </c>
      <c r="V220" s="105">
        <v>4</v>
      </c>
      <c r="W220" s="105">
        <v>4</v>
      </c>
      <c r="X220" s="105">
        <v>4</v>
      </c>
      <c r="Y220" s="105">
        <v>4</v>
      </c>
    </row>
    <row r="221" spans="1:25" x14ac:dyDescent="0.25">
      <c r="A221" s="280"/>
      <c r="B221" s="266"/>
      <c r="C221" s="277"/>
      <c r="D221" s="277"/>
      <c r="E221" s="277"/>
      <c r="F221" s="48"/>
      <c r="G221" s="90"/>
      <c r="H221" s="90"/>
      <c r="I221" s="48"/>
      <c r="J221" s="91"/>
      <c r="K221" s="283"/>
      <c r="L221" s="98">
        <f t="shared" si="9"/>
        <v>0</v>
      </c>
      <c r="M221" s="270">
        <f>L221*100/L220</f>
        <v>0</v>
      </c>
      <c r="N221" s="271"/>
      <c r="O221" s="271"/>
      <c r="P221" s="271"/>
      <c r="Q221" s="271"/>
      <c r="R221" s="271"/>
      <c r="S221" s="271"/>
      <c r="T221" s="271"/>
      <c r="U221" s="271"/>
      <c r="V221" s="271"/>
      <c r="W221" s="271"/>
      <c r="X221" s="271"/>
      <c r="Y221" s="271"/>
    </row>
    <row r="222" spans="1:25" x14ac:dyDescent="0.25">
      <c r="A222" s="278">
        <v>16</v>
      </c>
      <c r="B222" s="266" t="s">
        <v>395</v>
      </c>
      <c r="C222" s="276" t="s">
        <v>396</v>
      </c>
      <c r="D222" s="276" t="s">
        <v>397</v>
      </c>
      <c r="E222" s="276" t="s">
        <v>398</v>
      </c>
      <c r="F222" s="21" t="s">
        <v>360</v>
      </c>
      <c r="G222" s="90">
        <v>60</v>
      </c>
      <c r="H222" s="90">
        <v>60</v>
      </c>
      <c r="I222" s="48" t="s">
        <v>399</v>
      </c>
      <c r="J222" s="91" t="s">
        <v>315</v>
      </c>
      <c r="K222" s="279">
        <v>142500</v>
      </c>
      <c r="L222" s="98">
        <f t="shared" si="9"/>
        <v>60</v>
      </c>
      <c r="M222" s="270">
        <f>L222*100/H222</f>
        <v>100</v>
      </c>
      <c r="N222" s="105">
        <v>5</v>
      </c>
      <c r="O222" s="105">
        <v>5</v>
      </c>
      <c r="P222" s="105">
        <v>5</v>
      </c>
      <c r="Q222" s="105">
        <v>5</v>
      </c>
      <c r="R222" s="105">
        <v>5</v>
      </c>
      <c r="S222" s="105">
        <v>5</v>
      </c>
      <c r="T222" s="105">
        <v>5</v>
      </c>
      <c r="U222" s="105">
        <v>5</v>
      </c>
      <c r="V222" s="105">
        <v>5</v>
      </c>
      <c r="W222" s="105">
        <v>5</v>
      </c>
      <c r="X222" s="105">
        <v>5</v>
      </c>
      <c r="Y222" s="105">
        <v>5</v>
      </c>
    </row>
    <row r="223" spans="1:25" x14ac:dyDescent="0.25">
      <c r="A223" s="280"/>
      <c r="B223" s="266"/>
      <c r="C223" s="277"/>
      <c r="D223" s="277"/>
      <c r="E223" s="277"/>
      <c r="F223" s="45"/>
      <c r="G223" s="90"/>
      <c r="H223" s="90"/>
      <c r="I223" s="48"/>
      <c r="J223" s="91"/>
      <c r="K223" s="281"/>
      <c r="L223" s="98">
        <f t="shared" si="9"/>
        <v>0</v>
      </c>
      <c r="M223" s="270">
        <f>L223*100/L222</f>
        <v>0</v>
      </c>
      <c r="N223" s="271"/>
      <c r="O223" s="271"/>
      <c r="P223" s="271"/>
      <c r="Q223" s="271"/>
      <c r="R223" s="271"/>
      <c r="S223" s="271"/>
      <c r="T223" s="271"/>
      <c r="U223" s="271"/>
      <c r="V223" s="271"/>
      <c r="W223" s="271"/>
      <c r="X223" s="271"/>
      <c r="Y223" s="271"/>
    </row>
    <row r="224" spans="1:25" x14ac:dyDescent="0.25">
      <c r="A224" s="278">
        <v>17</v>
      </c>
      <c r="B224" s="266" t="s">
        <v>400</v>
      </c>
      <c r="C224" s="276" t="s">
        <v>401</v>
      </c>
      <c r="D224" s="276" t="s">
        <v>402</v>
      </c>
      <c r="E224" s="276" t="s">
        <v>403</v>
      </c>
      <c r="F224" s="21" t="s">
        <v>404</v>
      </c>
      <c r="G224" s="90">
        <v>288</v>
      </c>
      <c r="H224" s="90">
        <v>288</v>
      </c>
      <c r="I224" s="48" t="s">
        <v>405</v>
      </c>
      <c r="J224" s="91" t="s">
        <v>315</v>
      </c>
      <c r="K224" s="279">
        <v>0</v>
      </c>
      <c r="L224" s="98">
        <f t="shared" si="9"/>
        <v>288</v>
      </c>
      <c r="M224" s="270">
        <f>L224*100/H224</f>
        <v>100</v>
      </c>
      <c r="N224" s="105">
        <v>24</v>
      </c>
      <c r="O224" s="105">
        <v>24</v>
      </c>
      <c r="P224" s="105">
        <v>24</v>
      </c>
      <c r="Q224" s="105">
        <v>24</v>
      </c>
      <c r="R224" s="105">
        <v>24</v>
      </c>
      <c r="S224" s="105">
        <v>24</v>
      </c>
      <c r="T224" s="105">
        <v>24</v>
      </c>
      <c r="U224" s="105">
        <v>24</v>
      </c>
      <c r="V224" s="105">
        <v>24</v>
      </c>
      <c r="W224" s="105">
        <v>24</v>
      </c>
      <c r="X224" s="105">
        <v>24</v>
      </c>
      <c r="Y224" s="105">
        <v>24</v>
      </c>
    </row>
    <row r="225" spans="1:25" x14ac:dyDescent="0.25">
      <c r="A225" s="280"/>
      <c r="B225" s="266"/>
      <c r="C225" s="277"/>
      <c r="D225" s="277"/>
      <c r="E225" s="277"/>
      <c r="F225" s="45"/>
      <c r="G225" s="90"/>
      <c r="H225" s="90"/>
      <c r="I225" s="48"/>
      <c r="J225" s="91"/>
      <c r="K225" s="281"/>
      <c r="L225" s="98">
        <f t="shared" si="9"/>
        <v>0</v>
      </c>
      <c r="M225" s="270">
        <f>L225*100/L224</f>
        <v>0</v>
      </c>
      <c r="N225" s="271"/>
      <c r="O225" s="271"/>
      <c r="P225" s="271"/>
      <c r="Q225" s="271"/>
      <c r="R225" s="271"/>
      <c r="S225" s="271"/>
      <c r="T225" s="271"/>
      <c r="U225" s="271"/>
      <c r="V225" s="271"/>
      <c r="W225" s="271"/>
      <c r="X225" s="271"/>
      <c r="Y225" s="271"/>
    </row>
    <row r="226" spans="1:25" x14ac:dyDescent="0.25">
      <c r="A226" s="278">
        <v>18</v>
      </c>
      <c r="B226" s="266" t="s">
        <v>406</v>
      </c>
      <c r="C226" s="276" t="s">
        <v>407</v>
      </c>
      <c r="D226" s="276" t="s">
        <v>408</v>
      </c>
      <c r="E226" s="276" t="s">
        <v>403</v>
      </c>
      <c r="F226" s="21" t="s">
        <v>409</v>
      </c>
      <c r="G226" s="90">
        <v>384</v>
      </c>
      <c r="H226" s="90">
        <v>384</v>
      </c>
      <c r="I226" s="48" t="s">
        <v>405</v>
      </c>
      <c r="J226" s="91" t="s">
        <v>315</v>
      </c>
      <c r="K226" s="279">
        <v>0</v>
      </c>
      <c r="L226" s="98">
        <f t="shared" si="9"/>
        <v>384</v>
      </c>
      <c r="M226" s="270">
        <f>L226*100/H226</f>
        <v>100</v>
      </c>
      <c r="N226" s="105">
        <v>32</v>
      </c>
      <c r="O226" s="105">
        <v>32</v>
      </c>
      <c r="P226" s="105">
        <v>32</v>
      </c>
      <c r="Q226" s="105">
        <v>32</v>
      </c>
      <c r="R226" s="105">
        <v>32</v>
      </c>
      <c r="S226" s="105">
        <v>32</v>
      </c>
      <c r="T226" s="105">
        <v>32</v>
      </c>
      <c r="U226" s="105">
        <v>32</v>
      </c>
      <c r="V226" s="105">
        <v>32</v>
      </c>
      <c r="W226" s="105">
        <v>32</v>
      </c>
      <c r="X226" s="105">
        <v>32</v>
      </c>
      <c r="Y226" s="105">
        <v>32</v>
      </c>
    </row>
    <row r="227" spans="1:25" x14ac:dyDescent="0.25">
      <c r="A227" s="280"/>
      <c r="B227" s="266"/>
      <c r="C227" s="277"/>
      <c r="D227" s="277"/>
      <c r="E227" s="277"/>
      <c r="F227" s="45"/>
      <c r="G227" s="90"/>
      <c r="H227" s="90"/>
      <c r="I227" s="48"/>
      <c r="J227" s="91"/>
      <c r="K227" s="281"/>
      <c r="L227" s="98">
        <f t="shared" si="9"/>
        <v>0</v>
      </c>
      <c r="M227" s="270">
        <f>L227*100/L226</f>
        <v>0</v>
      </c>
      <c r="N227" s="271"/>
      <c r="O227" s="271"/>
      <c r="P227" s="271"/>
      <c r="Q227" s="271"/>
      <c r="R227" s="271"/>
      <c r="S227" s="271"/>
      <c r="T227" s="271"/>
      <c r="U227" s="271"/>
      <c r="V227" s="271"/>
      <c r="W227" s="271"/>
      <c r="X227" s="271"/>
      <c r="Y227" s="271"/>
    </row>
    <row r="228" spans="1:25" x14ac:dyDescent="0.25">
      <c r="A228" s="265">
        <v>19</v>
      </c>
      <c r="B228" s="266" t="s">
        <v>410</v>
      </c>
      <c r="C228" s="48" t="s">
        <v>411</v>
      </c>
      <c r="D228" s="21" t="s">
        <v>412</v>
      </c>
      <c r="E228" s="21" t="s">
        <v>413</v>
      </c>
      <c r="F228" s="48" t="s">
        <v>332</v>
      </c>
      <c r="G228" s="268">
        <v>24</v>
      </c>
      <c r="H228" s="269">
        <v>24</v>
      </c>
      <c r="I228" s="48" t="s">
        <v>414</v>
      </c>
      <c r="J228" s="91" t="s">
        <v>315</v>
      </c>
      <c r="K228" s="92">
        <v>12500</v>
      </c>
      <c r="L228" s="98">
        <f t="shared" si="9"/>
        <v>24</v>
      </c>
      <c r="M228" s="270">
        <f>L228*100/H228</f>
        <v>100</v>
      </c>
      <c r="N228" s="105">
        <v>2</v>
      </c>
      <c r="O228" s="105">
        <v>2</v>
      </c>
      <c r="P228" s="105">
        <v>2</v>
      </c>
      <c r="Q228" s="105">
        <v>2</v>
      </c>
      <c r="R228" s="105">
        <v>2</v>
      </c>
      <c r="S228" s="105">
        <v>2</v>
      </c>
      <c r="T228" s="105">
        <v>2</v>
      </c>
      <c r="U228" s="105">
        <v>2</v>
      </c>
      <c r="V228" s="105">
        <v>2</v>
      </c>
      <c r="W228" s="105">
        <v>2</v>
      </c>
      <c r="X228" s="105">
        <v>2</v>
      </c>
      <c r="Y228" s="105">
        <v>2</v>
      </c>
    </row>
    <row r="229" spans="1:25" x14ac:dyDescent="0.25">
      <c r="A229" s="265"/>
      <c r="B229" s="266"/>
      <c r="C229" s="48"/>
      <c r="D229" s="45"/>
      <c r="E229" s="45"/>
      <c r="F229" s="48"/>
      <c r="G229" s="268"/>
      <c r="H229" s="269"/>
      <c r="I229" s="48"/>
      <c r="J229" s="91"/>
      <c r="K229" s="48"/>
      <c r="L229" s="98">
        <f t="shared" si="9"/>
        <v>0</v>
      </c>
      <c r="M229" s="270">
        <f>L229*100/L228</f>
        <v>0</v>
      </c>
      <c r="N229" s="271"/>
      <c r="O229" s="271"/>
      <c r="P229" s="271"/>
      <c r="Q229" s="271"/>
      <c r="R229" s="271"/>
      <c r="S229" s="271"/>
      <c r="T229" s="271"/>
      <c r="U229" s="271"/>
      <c r="V229" s="271"/>
      <c r="W229" s="271"/>
      <c r="X229" s="271"/>
      <c r="Y229" s="271"/>
    </row>
    <row r="230" spans="1:25" x14ac:dyDescent="0.25">
      <c r="A230" s="265">
        <v>20</v>
      </c>
      <c r="B230" s="266" t="s">
        <v>415</v>
      </c>
      <c r="C230" s="48" t="s">
        <v>416</v>
      </c>
      <c r="D230" s="48" t="s">
        <v>417</v>
      </c>
      <c r="E230" s="48" t="s">
        <v>342</v>
      </c>
      <c r="F230" s="48" t="s">
        <v>332</v>
      </c>
      <c r="G230" s="268">
        <v>10</v>
      </c>
      <c r="H230" s="269">
        <v>10</v>
      </c>
      <c r="I230" s="48" t="s">
        <v>418</v>
      </c>
      <c r="J230" s="91" t="s">
        <v>315</v>
      </c>
      <c r="K230" s="92">
        <v>600000</v>
      </c>
      <c r="L230" s="98">
        <f t="shared" si="9"/>
        <v>10</v>
      </c>
      <c r="M230" s="270">
        <f>L230*100/H230</f>
        <v>100</v>
      </c>
      <c r="N230" s="105"/>
      <c r="O230" s="105">
        <v>1</v>
      </c>
      <c r="P230" s="105">
        <v>1</v>
      </c>
      <c r="Q230" s="105">
        <v>1</v>
      </c>
      <c r="R230" s="105">
        <v>1</v>
      </c>
      <c r="S230" s="105">
        <v>1</v>
      </c>
      <c r="T230" s="105">
        <v>1</v>
      </c>
      <c r="U230" s="105">
        <v>1</v>
      </c>
      <c r="V230" s="105">
        <v>1</v>
      </c>
      <c r="W230" s="105">
        <v>1</v>
      </c>
      <c r="X230" s="105">
        <v>1</v>
      </c>
      <c r="Y230" s="105"/>
    </row>
    <row r="231" spans="1:25" x14ac:dyDescent="0.25">
      <c r="A231" s="265"/>
      <c r="B231" s="266"/>
      <c r="C231" s="48"/>
      <c r="D231" s="48"/>
      <c r="E231" s="48"/>
      <c r="F231" s="48"/>
      <c r="G231" s="268"/>
      <c r="H231" s="269"/>
      <c r="I231" s="48"/>
      <c r="J231" s="91"/>
      <c r="K231" s="48"/>
      <c r="L231" s="98">
        <f t="shared" si="9"/>
        <v>0</v>
      </c>
      <c r="M231" s="270">
        <f>L231*100/L230</f>
        <v>0</v>
      </c>
      <c r="N231" s="271"/>
      <c r="O231" s="271"/>
      <c r="P231" s="271"/>
      <c r="Q231" s="271"/>
      <c r="R231" s="271"/>
      <c r="S231" s="271"/>
      <c r="T231" s="271"/>
      <c r="U231" s="271"/>
      <c r="V231" s="271"/>
      <c r="W231" s="271"/>
      <c r="X231" s="271"/>
      <c r="Y231" s="271"/>
    </row>
    <row r="232" spans="1:25" x14ac:dyDescent="0.25">
      <c r="A232" s="265">
        <v>21</v>
      </c>
      <c r="B232" s="266" t="s">
        <v>419</v>
      </c>
      <c r="C232" s="48" t="s">
        <v>420</v>
      </c>
      <c r="D232" s="48" t="s">
        <v>421</v>
      </c>
      <c r="E232" s="48" t="s">
        <v>342</v>
      </c>
      <c r="F232" s="48" t="s">
        <v>332</v>
      </c>
      <c r="G232" s="276">
        <v>6</v>
      </c>
      <c r="H232" s="284">
        <v>6</v>
      </c>
      <c r="I232" s="21" t="s">
        <v>418</v>
      </c>
      <c r="J232" s="24" t="s">
        <v>315</v>
      </c>
      <c r="K232" s="25">
        <v>0</v>
      </c>
      <c r="L232" s="98">
        <f t="shared" si="9"/>
        <v>6</v>
      </c>
      <c r="M232" s="270">
        <f>L232*100/H232</f>
        <v>100</v>
      </c>
      <c r="N232" s="105">
        <v>1</v>
      </c>
      <c r="O232" s="105">
        <v>1</v>
      </c>
      <c r="P232" s="105">
        <v>1</v>
      </c>
      <c r="Q232" s="105">
        <v>1</v>
      </c>
      <c r="R232" s="105"/>
      <c r="S232" s="105"/>
      <c r="T232" s="105"/>
      <c r="U232" s="105"/>
      <c r="V232" s="105"/>
      <c r="W232" s="105"/>
      <c r="X232" s="105">
        <v>1</v>
      </c>
      <c r="Y232" s="105">
        <v>1</v>
      </c>
    </row>
    <row r="233" spans="1:25" x14ac:dyDescent="0.25">
      <c r="A233" s="265"/>
      <c r="B233" s="266"/>
      <c r="C233" s="48"/>
      <c r="D233" s="48"/>
      <c r="E233" s="48"/>
      <c r="F233" s="48"/>
      <c r="G233" s="277"/>
      <c r="H233" s="285"/>
      <c r="I233" s="45"/>
      <c r="J233" s="50"/>
      <c r="K233" s="47"/>
      <c r="L233" s="98">
        <f t="shared" si="9"/>
        <v>0</v>
      </c>
      <c r="M233" s="270">
        <f>L233*100/L232</f>
        <v>0</v>
      </c>
      <c r="N233" s="271"/>
      <c r="O233" s="271"/>
      <c r="P233" s="271"/>
      <c r="Q233" s="271"/>
      <c r="R233" s="271"/>
      <c r="S233" s="271"/>
      <c r="T233" s="271"/>
      <c r="U233" s="271"/>
      <c r="V233" s="271"/>
      <c r="W233" s="271"/>
      <c r="X233" s="271"/>
      <c r="Y233" s="271"/>
    </row>
    <row r="234" spans="1:25" x14ac:dyDescent="0.25">
      <c r="A234" s="265">
        <v>22</v>
      </c>
      <c r="B234" s="266" t="s">
        <v>422</v>
      </c>
      <c r="C234" s="48" t="s">
        <v>423</v>
      </c>
      <c r="D234" s="48" t="s">
        <v>424</v>
      </c>
      <c r="E234" s="48" t="s">
        <v>342</v>
      </c>
      <c r="F234" s="48" t="s">
        <v>332</v>
      </c>
      <c r="G234" s="276">
        <v>12</v>
      </c>
      <c r="H234" s="284">
        <v>12</v>
      </c>
      <c r="I234" s="21" t="s">
        <v>425</v>
      </c>
      <c r="J234" s="24" t="s">
        <v>315</v>
      </c>
      <c r="K234" s="25">
        <v>0</v>
      </c>
      <c r="L234" s="98">
        <f t="shared" si="9"/>
        <v>12</v>
      </c>
      <c r="M234" s="270">
        <f>L234*100/H234</f>
        <v>100</v>
      </c>
      <c r="N234" s="105">
        <v>1</v>
      </c>
      <c r="O234" s="105">
        <v>1</v>
      </c>
      <c r="P234" s="105">
        <v>1</v>
      </c>
      <c r="Q234" s="105">
        <v>1</v>
      </c>
      <c r="R234" s="105">
        <v>1</v>
      </c>
      <c r="S234" s="105">
        <v>1</v>
      </c>
      <c r="T234" s="105">
        <v>1</v>
      </c>
      <c r="U234" s="105">
        <v>1</v>
      </c>
      <c r="V234" s="105">
        <v>1</v>
      </c>
      <c r="W234" s="105">
        <v>1</v>
      </c>
      <c r="X234" s="105">
        <v>1</v>
      </c>
      <c r="Y234" s="105">
        <v>1</v>
      </c>
    </row>
    <row r="235" spans="1:25" x14ac:dyDescent="0.25">
      <c r="A235" s="265"/>
      <c r="B235" s="266"/>
      <c r="C235" s="48"/>
      <c r="D235" s="21"/>
      <c r="E235" s="21"/>
      <c r="F235" s="21"/>
      <c r="G235" s="277"/>
      <c r="H235" s="285"/>
      <c r="I235" s="45"/>
      <c r="J235" s="50"/>
      <c r="K235" s="47"/>
      <c r="L235" s="98">
        <f t="shared" si="9"/>
        <v>0</v>
      </c>
      <c r="M235" s="270">
        <f>L235*100/L234</f>
        <v>0</v>
      </c>
      <c r="N235" s="271"/>
      <c r="O235" s="271"/>
      <c r="P235" s="271"/>
      <c r="Q235" s="271"/>
      <c r="R235" s="271"/>
      <c r="S235" s="271"/>
      <c r="T235" s="271"/>
      <c r="U235" s="271"/>
      <c r="V235" s="271"/>
      <c r="W235" s="271"/>
      <c r="X235" s="271"/>
      <c r="Y235" s="271"/>
    </row>
    <row r="236" spans="1:25" x14ac:dyDescent="0.25">
      <c r="A236" s="173">
        <v>8</v>
      </c>
      <c r="B236" s="52" t="s">
        <v>61</v>
      </c>
      <c r="C236" s="175"/>
      <c r="D236" s="175"/>
      <c r="E236" s="175"/>
      <c r="F236" s="175"/>
      <c r="G236" s="175"/>
      <c r="H236" s="286"/>
      <c r="I236" s="286"/>
      <c r="J236" s="175"/>
      <c r="K236" s="176"/>
      <c r="L236" s="59">
        <f t="shared" si="9"/>
        <v>0</v>
      </c>
      <c r="M236" s="194" t="e">
        <f>L236*100/K236</f>
        <v>#DIV/0!</v>
      </c>
      <c r="N236" s="61"/>
      <c r="O236" s="62"/>
      <c r="P236" s="62"/>
      <c r="Q236" s="62"/>
      <c r="R236" s="62"/>
      <c r="S236" s="62"/>
      <c r="T236" s="62"/>
      <c r="U236" s="62"/>
      <c r="V236" s="62"/>
      <c r="W236" s="62"/>
      <c r="X236" s="62"/>
      <c r="Y236" s="62"/>
    </row>
    <row r="237" spans="1:25" ht="15.75" x14ac:dyDescent="0.25">
      <c r="A237" s="76"/>
      <c r="B237" s="76"/>
      <c r="C237" s="76"/>
      <c r="D237" s="76"/>
      <c r="E237" s="76"/>
      <c r="F237" s="76"/>
      <c r="G237" s="76"/>
      <c r="H237" s="76"/>
      <c r="I237" s="76"/>
      <c r="J237" s="76"/>
      <c r="K237" s="76"/>
      <c r="L237" s="76"/>
      <c r="M237" s="77">
        <f>((M195+M197+M201+M203+M205+M233+M235+M207+M209+M213+M215+M217+M229+M231+M211+M219+M221+M223+M225+M227+M193+M199)*100)/2200</f>
        <v>0</v>
      </c>
      <c r="N237" s="78"/>
      <c r="O237" s="76"/>
      <c r="P237" s="76"/>
      <c r="Q237" s="76"/>
      <c r="R237" s="76"/>
      <c r="S237" s="76"/>
      <c r="T237" s="76"/>
      <c r="U237" s="76"/>
      <c r="V237" s="76"/>
      <c r="W237" s="76"/>
      <c r="X237" s="76"/>
      <c r="Y237" s="76"/>
    </row>
  </sheetData>
  <mergeCells count="1091">
    <mergeCell ref="A2:K2"/>
    <mergeCell ref="A3:K3"/>
    <mergeCell ref="A4:K4"/>
    <mergeCell ref="F234:F235"/>
    <mergeCell ref="G234:G235"/>
    <mergeCell ref="H234:H235"/>
    <mergeCell ref="I234:I235"/>
    <mergeCell ref="J234:J235"/>
    <mergeCell ref="K234:K235"/>
    <mergeCell ref="G232:G233"/>
    <mergeCell ref="H232:H233"/>
    <mergeCell ref="I232:I233"/>
    <mergeCell ref="J232:J233"/>
    <mergeCell ref="K232:K233"/>
    <mergeCell ref="A234:A235"/>
    <mergeCell ref="B234:B235"/>
    <mergeCell ref="C234:C235"/>
    <mergeCell ref="D234:D235"/>
    <mergeCell ref="E234:E235"/>
    <mergeCell ref="A232:A233"/>
    <mergeCell ref="B232:B233"/>
    <mergeCell ref="C232:C233"/>
    <mergeCell ref="D232:D233"/>
    <mergeCell ref="E232:E233"/>
    <mergeCell ref="F232:F233"/>
    <mergeCell ref="F230:F231"/>
    <mergeCell ref="G230:G231"/>
    <mergeCell ref="H230:H231"/>
    <mergeCell ref="I230:I231"/>
    <mergeCell ref="J230:J231"/>
    <mergeCell ref="K230:K231"/>
    <mergeCell ref="G228:G229"/>
    <mergeCell ref="H228:H229"/>
    <mergeCell ref="I228:I229"/>
    <mergeCell ref="J228:J229"/>
    <mergeCell ref="K228:K229"/>
    <mergeCell ref="A230:A231"/>
    <mergeCell ref="B230:B231"/>
    <mergeCell ref="C230:C231"/>
    <mergeCell ref="D230:D231"/>
    <mergeCell ref="E230:E231"/>
    <mergeCell ref="A228:A229"/>
    <mergeCell ref="B228:B229"/>
    <mergeCell ref="C228:C229"/>
    <mergeCell ref="D228:D229"/>
    <mergeCell ref="E228:E229"/>
    <mergeCell ref="F228:F229"/>
    <mergeCell ref="F226:F227"/>
    <mergeCell ref="G226:G227"/>
    <mergeCell ref="H226:H227"/>
    <mergeCell ref="I226:I227"/>
    <mergeCell ref="J226:J227"/>
    <mergeCell ref="K226:K227"/>
    <mergeCell ref="G224:G225"/>
    <mergeCell ref="H224:H225"/>
    <mergeCell ref="I224:I225"/>
    <mergeCell ref="J224:J225"/>
    <mergeCell ref="K224:K225"/>
    <mergeCell ref="A226:A227"/>
    <mergeCell ref="B226:B227"/>
    <mergeCell ref="C226:C227"/>
    <mergeCell ref="D226:D227"/>
    <mergeCell ref="E226:E227"/>
    <mergeCell ref="A224:A225"/>
    <mergeCell ref="B224:B225"/>
    <mergeCell ref="C224:C225"/>
    <mergeCell ref="D224:D225"/>
    <mergeCell ref="E224:E225"/>
    <mergeCell ref="F224:F225"/>
    <mergeCell ref="F222:F223"/>
    <mergeCell ref="G222:G223"/>
    <mergeCell ref="H222:H223"/>
    <mergeCell ref="I222:I223"/>
    <mergeCell ref="J222:J223"/>
    <mergeCell ref="K222:K223"/>
    <mergeCell ref="G220:G221"/>
    <mergeCell ref="H220:H221"/>
    <mergeCell ref="I220:I221"/>
    <mergeCell ref="J220:J221"/>
    <mergeCell ref="K220:K221"/>
    <mergeCell ref="A222:A223"/>
    <mergeCell ref="B222:B223"/>
    <mergeCell ref="C222:C223"/>
    <mergeCell ref="D222:D223"/>
    <mergeCell ref="E222:E223"/>
    <mergeCell ref="A220:A221"/>
    <mergeCell ref="B220:B221"/>
    <mergeCell ref="C220:C221"/>
    <mergeCell ref="D220:D221"/>
    <mergeCell ref="E220:E221"/>
    <mergeCell ref="F220:F221"/>
    <mergeCell ref="F218:F219"/>
    <mergeCell ref="G218:G219"/>
    <mergeCell ref="H218:H219"/>
    <mergeCell ref="I218:I219"/>
    <mergeCell ref="J218:J219"/>
    <mergeCell ref="K218:K219"/>
    <mergeCell ref="G216:G217"/>
    <mergeCell ref="H216:H217"/>
    <mergeCell ref="I216:I217"/>
    <mergeCell ref="J216:J217"/>
    <mergeCell ref="K216:K217"/>
    <mergeCell ref="A218:A219"/>
    <mergeCell ref="B218:B219"/>
    <mergeCell ref="C218:C219"/>
    <mergeCell ref="D218:D219"/>
    <mergeCell ref="E218:E219"/>
    <mergeCell ref="A216:A217"/>
    <mergeCell ref="B216:B217"/>
    <mergeCell ref="C216:C217"/>
    <mergeCell ref="D216:D217"/>
    <mergeCell ref="E216:E217"/>
    <mergeCell ref="F216:F217"/>
    <mergeCell ref="F214:F215"/>
    <mergeCell ref="G214:G215"/>
    <mergeCell ref="H214:H215"/>
    <mergeCell ref="I214:I215"/>
    <mergeCell ref="J214:J215"/>
    <mergeCell ref="K214:K215"/>
    <mergeCell ref="G212:G213"/>
    <mergeCell ref="H212:H213"/>
    <mergeCell ref="I212:I213"/>
    <mergeCell ref="J212:J213"/>
    <mergeCell ref="K212:K213"/>
    <mergeCell ref="A214:A215"/>
    <mergeCell ref="B214:B215"/>
    <mergeCell ref="C214:C215"/>
    <mergeCell ref="D214:D215"/>
    <mergeCell ref="E214:E215"/>
    <mergeCell ref="A212:A213"/>
    <mergeCell ref="B212:B213"/>
    <mergeCell ref="C212:C213"/>
    <mergeCell ref="D212:D213"/>
    <mergeCell ref="E212:E213"/>
    <mergeCell ref="F212:F213"/>
    <mergeCell ref="F210:F211"/>
    <mergeCell ref="G210:G211"/>
    <mergeCell ref="H210:H211"/>
    <mergeCell ref="I210:I211"/>
    <mergeCell ref="J210:J211"/>
    <mergeCell ref="K210:K211"/>
    <mergeCell ref="G208:G209"/>
    <mergeCell ref="H208:H209"/>
    <mergeCell ref="I208:I209"/>
    <mergeCell ref="J208:J209"/>
    <mergeCell ref="K208:K209"/>
    <mergeCell ref="A210:A211"/>
    <mergeCell ref="B210:B211"/>
    <mergeCell ref="C210:C211"/>
    <mergeCell ref="D210:D211"/>
    <mergeCell ref="E210:E211"/>
    <mergeCell ref="A208:A209"/>
    <mergeCell ref="B208:B209"/>
    <mergeCell ref="C208:C209"/>
    <mergeCell ref="D208:D209"/>
    <mergeCell ref="E208:E209"/>
    <mergeCell ref="F208:F209"/>
    <mergeCell ref="F206:F207"/>
    <mergeCell ref="G206:G207"/>
    <mergeCell ref="H206:H207"/>
    <mergeCell ref="I206:I207"/>
    <mergeCell ref="J206:J207"/>
    <mergeCell ref="K206:K207"/>
    <mergeCell ref="G204:G205"/>
    <mergeCell ref="H204:H205"/>
    <mergeCell ref="I204:I205"/>
    <mergeCell ref="J204:J205"/>
    <mergeCell ref="K204:K205"/>
    <mergeCell ref="A206:A207"/>
    <mergeCell ref="B206:B207"/>
    <mergeCell ref="C206:C207"/>
    <mergeCell ref="D206:D207"/>
    <mergeCell ref="E206:E207"/>
    <mergeCell ref="A204:A205"/>
    <mergeCell ref="B204:B205"/>
    <mergeCell ref="C204:C205"/>
    <mergeCell ref="D204:D205"/>
    <mergeCell ref="E204:E205"/>
    <mergeCell ref="F204:F205"/>
    <mergeCell ref="F202:F203"/>
    <mergeCell ref="G202:G203"/>
    <mergeCell ref="H202:H203"/>
    <mergeCell ref="I202:I203"/>
    <mergeCell ref="J202:J203"/>
    <mergeCell ref="K202:K203"/>
    <mergeCell ref="G200:G201"/>
    <mergeCell ref="H200:H201"/>
    <mergeCell ref="I200:I201"/>
    <mergeCell ref="J200:J201"/>
    <mergeCell ref="K200:K201"/>
    <mergeCell ref="A202:A203"/>
    <mergeCell ref="B202:B203"/>
    <mergeCell ref="C202:C203"/>
    <mergeCell ref="D202:D203"/>
    <mergeCell ref="E202:E203"/>
    <mergeCell ref="A200:A201"/>
    <mergeCell ref="B200:B201"/>
    <mergeCell ref="C200:C201"/>
    <mergeCell ref="D200:D201"/>
    <mergeCell ref="E200:E201"/>
    <mergeCell ref="F200:F201"/>
    <mergeCell ref="F198:F199"/>
    <mergeCell ref="G198:G199"/>
    <mergeCell ref="H198:H199"/>
    <mergeCell ref="I198:I199"/>
    <mergeCell ref="J198:J199"/>
    <mergeCell ref="K198:K199"/>
    <mergeCell ref="G196:G197"/>
    <mergeCell ref="H196:H197"/>
    <mergeCell ref="I196:I197"/>
    <mergeCell ref="J196:J197"/>
    <mergeCell ref="K196:K197"/>
    <mergeCell ref="A198:A199"/>
    <mergeCell ref="B198:B199"/>
    <mergeCell ref="C198:C199"/>
    <mergeCell ref="D198:D199"/>
    <mergeCell ref="E198:E199"/>
    <mergeCell ref="A196:A197"/>
    <mergeCell ref="B196:B197"/>
    <mergeCell ref="C196:C197"/>
    <mergeCell ref="D196:D197"/>
    <mergeCell ref="E196:E197"/>
    <mergeCell ref="F196:F197"/>
    <mergeCell ref="F194:F195"/>
    <mergeCell ref="G194:G195"/>
    <mergeCell ref="H194:H195"/>
    <mergeCell ref="I194:I195"/>
    <mergeCell ref="J194:J195"/>
    <mergeCell ref="K194:K195"/>
    <mergeCell ref="G192:G193"/>
    <mergeCell ref="H192:H193"/>
    <mergeCell ref="I192:I193"/>
    <mergeCell ref="J192:J193"/>
    <mergeCell ref="K192:K193"/>
    <mergeCell ref="A194:A195"/>
    <mergeCell ref="B194:B195"/>
    <mergeCell ref="C194:C195"/>
    <mergeCell ref="D194:D195"/>
    <mergeCell ref="E194:E195"/>
    <mergeCell ref="A192:A193"/>
    <mergeCell ref="B192:B193"/>
    <mergeCell ref="C192:C193"/>
    <mergeCell ref="D192:D193"/>
    <mergeCell ref="E192:E193"/>
    <mergeCell ref="F192:F193"/>
    <mergeCell ref="G189:G190"/>
    <mergeCell ref="H189:H190"/>
    <mergeCell ref="I189:I190"/>
    <mergeCell ref="J189:J190"/>
    <mergeCell ref="K189:K190"/>
    <mergeCell ref="L189:M189"/>
    <mergeCell ref="A189:A190"/>
    <mergeCell ref="B189:B190"/>
    <mergeCell ref="C189:C190"/>
    <mergeCell ref="D189:D190"/>
    <mergeCell ref="E189:E190"/>
    <mergeCell ref="F189:F190"/>
    <mergeCell ref="F182:F183"/>
    <mergeCell ref="G182:G183"/>
    <mergeCell ref="H182:H183"/>
    <mergeCell ref="I182:I183"/>
    <mergeCell ref="J182:J183"/>
    <mergeCell ref="K182:K183"/>
    <mergeCell ref="G180:G181"/>
    <mergeCell ref="H180:H181"/>
    <mergeCell ref="I180:I181"/>
    <mergeCell ref="J180:J181"/>
    <mergeCell ref="K180:K181"/>
    <mergeCell ref="A182:A183"/>
    <mergeCell ref="B182:B183"/>
    <mergeCell ref="C182:C183"/>
    <mergeCell ref="D182:D183"/>
    <mergeCell ref="E182:E183"/>
    <mergeCell ref="A180:A181"/>
    <mergeCell ref="B180:B181"/>
    <mergeCell ref="C180:C181"/>
    <mergeCell ref="D180:D181"/>
    <mergeCell ref="E180:E181"/>
    <mergeCell ref="F180:F181"/>
    <mergeCell ref="F178:F179"/>
    <mergeCell ref="G178:G179"/>
    <mergeCell ref="H178:H179"/>
    <mergeCell ref="I178:I179"/>
    <mergeCell ref="J178:J179"/>
    <mergeCell ref="K178:K179"/>
    <mergeCell ref="G176:G177"/>
    <mergeCell ref="H176:H177"/>
    <mergeCell ref="I176:I177"/>
    <mergeCell ref="J176:J177"/>
    <mergeCell ref="K176:K177"/>
    <mergeCell ref="A178:A179"/>
    <mergeCell ref="B178:B179"/>
    <mergeCell ref="C178:C179"/>
    <mergeCell ref="D178:D179"/>
    <mergeCell ref="E178:E179"/>
    <mergeCell ref="A176:A177"/>
    <mergeCell ref="B176:B177"/>
    <mergeCell ref="C176:C177"/>
    <mergeCell ref="D176:D177"/>
    <mergeCell ref="E176:E177"/>
    <mergeCell ref="F176:F177"/>
    <mergeCell ref="F174:F175"/>
    <mergeCell ref="G174:G175"/>
    <mergeCell ref="H174:H175"/>
    <mergeCell ref="I174:I175"/>
    <mergeCell ref="J174:J175"/>
    <mergeCell ref="K174:K175"/>
    <mergeCell ref="G172:G173"/>
    <mergeCell ref="H172:H173"/>
    <mergeCell ref="I172:I173"/>
    <mergeCell ref="J172:J173"/>
    <mergeCell ref="K172:K173"/>
    <mergeCell ref="A174:A175"/>
    <mergeCell ref="B174:B175"/>
    <mergeCell ref="C174:C175"/>
    <mergeCell ref="D174:D175"/>
    <mergeCell ref="E174:E175"/>
    <mergeCell ref="A172:A173"/>
    <mergeCell ref="B172:B173"/>
    <mergeCell ref="C172:C173"/>
    <mergeCell ref="D172:D173"/>
    <mergeCell ref="E172:E173"/>
    <mergeCell ref="F172:F173"/>
    <mergeCell ref="F170:F171"/>
    <mergeCell ref="G170:G171"/>
    <mergeCell ref="H170:H171"/>
    <mergeCell ref="I170:I171"/>
    <mergeCell ref="J170:J171"/>
    <mergeCell ref="K170:K171"/>
    <mergeCell ref="G168:G169"/>
    <mergeCell ref="H168:H169"/>
    <mergeCell ref="I168:I169"/>
    <mergeCell ref="J168:J169"/>
    <mergeCell ref="K168:K169"/>
    <mergeCell ref="A170:A171"/>
    <mergeCell ref="B170:B171"/>
    <mergeCell ref="C170:C171"/>
    <mergeCell ref="D170:D171"/>
    <mergeCell ref="E170:E171"/>
    <mergeCell ref="A168:A169"/>
    <mergeCell ref="B168:B169"/>
    <mergeCell ref="C168:C169"/>
    <mergeCell ref="D168:D169"/>
    <mergeCell ref="E168:E169"/>
    <mergeCell ref="F168:F169"/>
    <mergeCell ref="F166:F167"/>
    <mergeCell ref="G166:G167"/>
    <mergeCell ref="H166:H167"/>
    <mergeCell ref="I166:I167"/>
    <mergeCell ref="J166:J167"/>
    <mergeCell ref="K166:K167"/>
    <mergeCell ref="G162:G163"/>
    <mergeCell ref="H162:H163"/>
    <mergeCell ref="I162:I163"/>
    <mergeCell ref="J162:J163"/>
    <mergeCell ref="K162:K163"/>
    <mergeCell ref="A166:A167"/>
    <mergeCell ref="B166:B167"/>
    <mergeCell ref="C166:C167"/>
    <mergeCell ref="D166:D167"/>
    <mergeCell ref="E166:E167"/>
    <mergeCell ref="A162:A163"/>
    <mergeCell ref="B162:B163"/>
    <mergeCell ref="C162:C163"/>
    <mergeCell ref="D162:D163"/>
    <mergeCell ref="E162:E163"/>
    <mergeCell ref="F162:F163"/>
    <mergeCell ref="F160:F161"/>
    <mergeCell ref="G160:G161"/>
    <mergeCell ref="H160:H161"/>
    <mergeCell ref="I160:I161"/>
    <mergeCell ref="J160:J161"/>
    <mergeCell ref="K160:K161"/>
    <mergeCell ref="G158:G159"/>
    <mergeCell ref="H158:H159"/>
    <mergeCell ref="I158:I159"/>
    <mergeCell ref="J158:J159"/>
    <mergeCell ref="K158:K159"/>
    <mergeCell ref="A160:A161"/>
    <mergeCell ref="B160:B161"/>
    <mergeCell ref="C160:C161"/>
    <mergeCell ref="D160:D161"/>
    <mergeCell ref="E160:E161"/>
    <mergeCell ref="A158:A159"/>
    <mergeCell ref="B158:B159"/>
    <mergeCell ref="C158:C159"/>
    <mergeCell ref="D158:D159"/>
    <mergeCell ref="E158:E159"/>
    <mergeCell ref="F158:F159"/>
    <mergeCell ref="F154:F155"/>
    <mergeCell ref="G154:G155"/>
    <mergeCell ref="H154:H155"/>
    <mergeCell ref="I154:I155"/>
    <mergeCell ref="J154:J155"/>
    <mergeCell ref="K154:K155"/>
    <mergeCell ref="G152:G153"/>
    <mergeCell ref="H152:H153"/>
    <mergeCell ref="I152:I153"/>
    <mergeCell ref="J152:J153"/>
    <mergeCell ref="K152:K153"/>
    <mergeCell ref="A154:A155"/>
    <mergeCell ref="B154:B155"/>
    <mergeCell ref="C154:C155"/>
    <mergeCell ref="D154:D155"/>
    <mergeCell ref="E154:E155"/>
    <mergeCell ref="A152:A153"/>
    <mergeCell ref="B152:B153"/>
    <mergeCell ref="C152:C153"/>
    <mergeCell ref="D152:D153"/>
    <mergeCell ref="E152:E153"/>
    <mergeCell ref="F152:F153"/>
    <mergeCell ref="F150:F151"/>
    <mergeCell ref="G150:G151"/>
    <mergeCell ref="H150:H151"/>
    <mergeCell ref="I150:I151"/>
    <mergeCell ref="J150:J151"/>
    <mergeCell ref="K150:K151"/>
    <mergeCell ref="G148:G149"/>
    <mergeCell ref="H148:H149"/>
    <mergeCell ref="I148:I149"/>
    <mergeCell ref="J148:J149"/>
    <mergeCell ref="K148:K149"/>
    <mergeCell ref="A150:A151"/>
    <mergeCell ref="B150:B151"/>
    <mergeCell ref="C150:C151"/>
    <mergeCell ref="D150:D151"/>
    <mergeCell ref="E150:E151"/>
    <mergeCell ref="H146:H147"/>
    <mergeCell ref="I146:I147"/>
    <mergeCell ref="J146:J147"/>
    <mergeCell ref="K146:K147"/>
    <mergeCell ref="A148:A149"/>
    <mergeCell ref="B148:B149"/>
    <mergeCell ref="C148:C149"/>
    <mergeCell ref="D148:D149"/>
    <mergeCell ref="E148:E149"/>
    <mergeCell ref="F148:F149"/>
    <mergeCell ref="I144:I145"/>
    <mergeCell ref="J144:J145"/>
    <mergeCell ref="K144:K145"/>
    <mergeCell ref="A146:A147"/>
    <mergeCell ref="B146:B147"/>
    <mergeCell ref="C146:C147"/>
    <mergeCell ref="D146:D147"/>
    <mergeCell ref="E146:E147"/>
    <mergeCell ref="F146:F147"/>
    <mergeCell ref="G146:G147"/>
    <mergeCell ref="J142:J143"/>
    <mergeCell ref="K142:K143"/>
    <mergeCell ref="A144:A145"/>
    <mergeCell ref="B144:B145"/>
    <mergeCell ref="C144:C145"/>
    <mergeCell ref="D144:D145"/>
    <mergeCell ref="E144:E145"/>
    <mergeCell ref="F144:F145"/>
    <mergeCell ref="G144:G145"/>
    <mergeCell ref="H144:H145"/>
    <mergeCell ref="L139:M139"/>
    <mergeCell ref="A142:A143"/>
    <mergeCell ref="B142:B143"/>
    <mergeCell ref="C142:C143"/>
    <mergeCell ref="D142:D143"/>
    <mergeCell ref="E142:E143"/>
    <mergeCell ref="F142:F143"/>
    <mergeCell ref="G142:G143"/>
    <mergeCell ref="H142:H143"/>
    <mergeCell ref="I142:I143"/>
    <mergeCell ref="F139:F140"/>
    <mergeCell ref="G139:G140"/>
    <mergeCell ref="H139:H140"/>
    <mergeCell ref="I139:I140"/>
    <mergeCell ref="J139:J140"/>
    <mergeCell ref="K139:K140"/>
    <mergeCell ref="G133:G134"/>
    <mergeCell ref="H133:H134"/>
    <mergeCell ref="I133:I134"/>
    <mergeCell ref="J133:J134"/>
    <mergeCell ref="K133:K134"/>
    <mergeCell ref="A139:A140"/>
    <mergeCell ref="B139:B140"/>
    <mergeCell ref="C139:C140"/>
    <mergeCell ref="D139:D140"/>
    <mergeCell ref="E139:E140"/>
    <mergeCell ref="A133:A134"/>
    <mergeCell ref="B133:B134"/>
    <mergeCell ref="C133:C134"/>
    <mergeCell ref="D133:D134"/>
    <mergeCell ref="E133:E134"/>
    <mergeCell ref="F133:F134"/>
    <mergeCell ref="F131:F132"/>
    <mergeCell ref="G131:G132"/>
    <mergeCell ref="H131:H132"/>
    <mergeCell ref="I131:I132"/>
    <mergeCell ref="J131:J132"/>
    <mergeCell ref="K131:K132"/>
    <mergeCell ref="G129:G130"/>
    <mergeCell ref="H129:H130"/>
    <mergeCell ref="I129:I130"/>
    <mergeCell ref="J129:J130"/>
    <mergeCell ref="K129:K130"/>
    <mergeCell ref="A131:A132"/>
    <mergeCell ref="B131:B132"/>
    <mergeCell ref="C131:C132"/>
    <mergeCell ref="D131:D132"/>
    <mergeCell ref="E131:E132"/>
    <mergeCell ref="A129:A130"/>
    <mergeCell ref="B129:B130"/>
    <mergeCell ref="C129:C130"/>
    <mergeCell ref="D129:D130"/>
    <mergeCell ref="E129:E130"/>
    <mergeCell ref="F129:F130"/>
    <mergeCell ref="F127:F128"/>
    <mergeCell ref="G127:G128"/>
    <mergeCell ref="H127:H128"/>
    <mergeCell ref="I127:I128"/>
    <mergeCell ref="J127:J128"/>
    <mergeCell ref="K127:K128"/>
    <mergeCell ref="G125:G126"/>
    <mergeCell ref="H125:H126"/>
    <mergeCell ref="I125:I126"/>
    <mergeCell ref="J125:J126"/>
    <mergeCell ref="K125:K126"/>
    <mergeCell ref="A127:A128"/>
    <mergeCell ref="B127:B128"/>
    <mergeCell ref="C127:C128"/>
    <mergeCell ref="D127:D128"/>
    <mergeCell ref="E127:E128"/>
    <mergeCell ref="A125:A126"/>
    <mergeCell ref="B125:B126"/>
    <mergeCell ref="C125:C126"/>
    <mergeCell ref="D125:D126"/>
    <mergeCell ref="E125:E126"/>
    <mergeCell ref="F125:F126"/>
    <mergeCell ref="F123:F124"/>
    <mergeCell ref="G123:G124"/>
    <mergeCell ref="H123:H124"/>
    <mergeCell ref="I123:I124"/>
    <mergeCell ref="J123:J124"/>
    <mergeCell ref="K123:K124"/>
    <mergeCell ref="G121:G122"/>
    <mergeCell ref="H121:H122"/>
    <mergeCell ref="I121:I122"/>
    <mergeCell ref="J121:J122"/>
    <mergeCell ref="K121:K122"/>
    <mergeCell ref="A123:A124"/>
    <mergeCell ref="B123:B124"/>
    <mergeCell ref="C123:C124"/>
    <mergeCell ref="D123:D124"/>
    <mergeCell ref="E123:E124"/>
    <mergeCell ref="A121:A122"/>
    <mergeCell ref="B121:B122"/>
    <mergeCell ref="C121:C122"/>
    <mergeCell ref="D121:D122"/>
    <mergeCell ref="E121:E122"/>
    <mergeCell ref="F121:F122"/>
    <mergeCell ref="F119:F120"/>
    <mergeCell ref="G119:G120"/>
    <mergeCell ref="H119:H120"/>
    <mergeCell ref="I119:I120"/>
    <mergeCell ref="J119:J120"/>
    <mergeCell ref="K119:K120"/>
    <mergeCell ref="G117:G118"/>
    <mergeCell ref="H117:H118"/>
    <mergeCell ref="I117:I118"/>
    <mergeCell ref="J117:J118"/>
    <mergeCell ref="K117:K118"/>
    <mergeCell ref="A119:A120"/>
    <mergeCell ref="B119:B120"/>
    <mergeCell ref="C119:C120"/>
    <mergeCell ref="D119:D120"/>
    <mergeCell ref="E119:E120"/>
    <mergeCell ref="A117:A118"/>
    <mergeCell ref="B117:B118"/>
    <mergeCell ref="C117:C118"/>
    <mergeCell ref="D117:D118"/>
    <mergeCell ref="E117:E118"/>
    <mergeCell ref="F117:F118"/>
    <mergeCell ref="F115:F116"/>
    <mergeCell ref="G115:G116"/>
    <mergeCell ref="H115:H116"/>
    <mergeCell ref="I115:I116"/>
    <mergeCell ref="J115:J116"/>
    <mergeCell ref="K115:K116"/>
    <mergeCell ref="G113:G114"/>
    <mergeCell ref="H113:H114"/>
    <mergeCell ref="I113:I114"/>
    <mergeCell ref="J113:J114"/>
    <mergeCell ref="K113:K114"/>
    <mergeCell ref="A115:A116"/>
    <mergeCell ref="B115:B116"/>
    <mergeCell ref="C115:C116"/>
    <mergeCell ref="D115:D116"/>
    <mergeCell ref="E115:E116"/>
    <mergeCell ref="H111:H112"/>
    <mergeCell ref="I111:I112"/>
    <mergeCell ref="J111:J112"/>
    <mergeCell ref="K111:K112"/>
    <mergeCell ref="A113:A114"/>
    <mergeCell ref="B113:B114"/>
    <mergeCell ref="C113:C114"/>
    <mergeCell ref="D113:D114"/>
    <mergeCell ref="E113:E114"/>
    <mergeCell ref="F113:F114"/>
    <mergeCell ref="I109:I110"/>
    <mergeCell ref="J109:J110"/>
    <mergeCell ref="K109:K110"/>
    <mergeCell ref="A111:A112"/>
    <mergeCell ref="B111:B112"/>
    <mergeCell ref="C111:C112"/>
    <mergeCell ref="D111:D112"/>
    <mergeCell ref="E111:E112"/>
    <mergeCell ref="F111:F112"/>
    <mergeCell ref="G111:G112"/>
    <mergeCell ref="J107:J108"/>
    <mergeCell ref="K107:K108"/>
    <mergeCell ref="A109:A110"/>
    <mergeCell ref="B109:B110"/>
    <mergeCell ref="C109:C110"/>
    <mergeCell ref="D109:D110"/>
    <mergeCell ref="E109:E110"/>
    <mergeCell ref="F109:F110"/>
    <mergeCell ref="G109:G110"/>
    <mergeCell ref="H109:H110"/>
    <mergeCell ref="L105:M105"/>
    <mergeCell ref="A107:A108"/>
    <mergeCell ref="B107:B108"/>
    <mergeCell ref="C107:C108"/>
    <mergeCell ref="D107:D108"/>
    <mergeCell ref="E107:E108"/>
    <mergeCell ref="F107:F108"/>
    <mergeCell ref="G107:G108"/>
    <mergeCell ref="H107:H108"/>
    <mergeCell ref="I107:I108"/>
    <mergeCell ref="F105:F106"/>
    <mergeCell ref="G105:G106"/>
    <mergeCell ref="H105:H106"/>
    <mergeCell ref="I105:I106"/>
    <mergeCell ref="J105:J106"/>
    <mergeCell ref="K105:K106"/>
    <mergeCell ref="G98:G99"/>
    <mergeCell ref="H98:H99"/>
    <mergeCell ref="I98:I99"/>
    <mergeCell ref="J98:J99"/>
    <mergeCell ref="K98:K99"/>
    <mergeCell ref="A105:A106"/>
    <mergeCell ref="B105:B106"/>
    <mergeCell ref="C105:C106"/>
    <mergeCell ref="D105:D106"/>
    <mergeCell ref="E105:E106"/>
    <mergeCell ref="A98:A99"/>
    <mergeCell ref="B98:B99"/>
    <mergeCell ref="C98:C99"/>
    <mergeCell ref="D98:D99"/>
    <mergeCell ref="E98:E99"/>
    <mergeCell ref="F98:F99"/>
    <mergeCell ref="F96:F97"/>
    <mergeCell ref="G96:G97"/>
    <mergeCell ref="H96:H97"/>
    <mergeCell ref="I96:I97"/>
    <mergeCell ref="J96:J97"/>
    <mergeCell ref="K96:K97"/>
    <mergeCell ref="G94:G95"/>
    <mergeCell ref="H94:H95"/>
    <mergeCell ref="I94:I95"/>
    <mergeCell ref="J94:J95"/>
    <mergeCell ref="K94:K95"/>
    <mergeCell ref="A96:A97"/>
    <mergeCell ref="B96:B97"/>
    <mergeCell ref="C96:C97"/>
    <mergeCell ref="D96:D97"/>
    <mergeCell ref="E96:E97"/>
    <mergeCell ref="A94:A95"/>
    <mergeCell ref="B94:B95"/>
    <mergeCell ref="C94:C95"/>
    <mergeCell ref="D94:D95"/>
    <mergeCell ref="E94:E95"/>
    <mergeCell ref="F94:F95"/>
    <mergeCell ref="F92:F93"/>
    <mergeCell ref="G92:G93"/>
    <mergeCell ref="H92:H93"/>
    <mergeCell ref="I92:I93"/>
    <mergeCell ref="J92:J93"/>
    <mergeCell ref="K92:K93"/>
    <mergeCell ref="J88:J91"/>
    <mergeCell ref="K88:K91"/>
    <mergeCell ref="G90:G91"/>
    <mergeCell ref="H90:H91"/>
    <mergeCell ref="I90:I91"/>
    <mergeCell ref="A92:A93"/>
    <mergeCell ref="B92:B93"/>
    <mergeCell ref="C92:C93"/>
    <mergeCell ref="D92:D93"/>
    <mergeCell ref="E92:E93"/>
    <mergeCell ref="L85:M85"/>
    <mergeCell ref="A88:A91"/>
    <mergeCell ref="B88:B91"/>
    <mergeCell ref="C88:C91"/>
    <mergeCell ref="D88:D91"/>
    <mergeCell ref="E88:E91"/>
    <mergeCell ref="F88:F91"/>
    <mergeCell ref="G88:G89"/>
    <mergeCell ref="H88:H89"/>
    <mergeCell ref="I88:I89"/>
    <mergeCell ref="F85:F86"/>
    <mergeCell ref="G85:G86"/>
    <mergeCell ref="H85:H86"/>
    <mergeCell ref="I85:I86"/>
    <mergeCell ref="J85:J86"/>
    <mergeCell ref="K85:K86"/>
    <mergeCell ref="G82:G83"/>
    <mergeCell ref="H82:H83"/>
    <mergeCell ref="I82:I83"/>
    <mergeCell ref="J82:J83"/>
    <mergeCell ref="K82:K83"/>
    <mergeCell ref="A85:A86"/>
    <mergeCell ref="B85:B86"/>
    <mergeCell ref="C85:C86"/>
    <mergeCell ref="D85:D86"/>
    <mergeCell ref="E85:E86"/>
    <mergeCell ref="A82:A83"/>
    <mergeCell ref="B82:B83"/>
    <mergeCell ref="C82:C83"/>
    <mergeCell ref="D82:D83"/>
    <mergeCell ref="E82:E83"/>
    <mergeCell ref="F82:F83"/>
    <mergeCell ref="F80:F81"/>
    <mergeCell ref="G80:G81"/>
    <mergeCell ref="H80:H81"/>
    <mergeCell ref="I80:I81"/>
    <mergeCell ref="J80:J81"/>
    <mergeCell ref="K80:K81"/>
    <mergeCell ref="G78:G79"/>
    <mergeCell ref="H78:H79"/>
    <mergeCell ref="I78:I79"/>
    <mergeCell ref="J78:J79"/>
    <mergeCell ref="K78:K79"/>
    <mergeCell ref="A80:A81"/>
    <mergeCell ref="B80:B81"/>
    <mergeCell ref="C80:C81"/>
    <mergeCell ref="D80:D81"/>
    <mergeCell ref="E80:E81"/>
    <mergeCell ref="A78:A79"/>
    <mergeCell ref="B78:B79"/>
    <mergeCell ref="C78:C79"/>
    <mergeCell ref="D78:D79"/>
    <mergeCell ref="E78:E79"/>
    <mergeCell ref="F78:F79"/>
    <mergeCell ref="F76:F77"/>
    <mergeCell ref="G76:G77"/>
    <mergeCell ref="H76:H77"/>
    <mergeCell ref="I76:I77"/>
    <mergeCell ref="J76:J77"/>
    <mergeCell ref="K76:K77"/>
    <mergeCell ref="G74:G75"/>
    <mergeCell ref="H74:H75"/>
    <mergeCell ref="I74:I75"/>
    <mergeCell ref="J74:J75"/>
    <mergeCell ref="K74:K75"/>
    <mergeCell ref="A76:A77"/>
    <mergeCell ref="B76:B77"/>
    <mergeCell ref="C76:C77"/>
    <mergeCell ref="D76:D77"/>
    <mergeCell ref="E76:E77"/>
    <mergeCell ref="A74:A75"/>
    <mergeCell ref="B74:B75"/>
    <mergeCell ref="C74:C75"/>
    <mergeCell ref="D74:D75"/>
    <mergeCell ref="E74:E75"/>
    <mergeCell ref="F74:F75"/>
    <mergeCell ref="G71:G72"/>
    <mergeCell ref="H71:H72"/>
    <mergeCell ref="I71:I72"/>
    <mergeCell ref="J71:J72"/>
    <mergeCell ref="K71:K72"/>
    <mergeCell ref="L71:M71"/>
    <mergeCell ref="A71:A72"/>
    <mergeCell ref="B71:B72"/>
    <mergeCell ref="C71:C72"/>
    <mergeCell ref="D71:D72"/>
    <mergeCell ref="E71:E72"/>
    <mergeCell ref="F71:F72"/>
    <mergeCell ref="F66:F67"/>
    <mergeCell ref="G66:G67"/>
    <mergeCell ref="H66:H67"/>
    <mergeCell ref="I66:I67"/>
    <mergeCell ref="J66:J67"/>
    <mergeCell ref="K66:K67"/>
    <mergeCell ref="G64:G65"/>
    <mergeCell ref="H64:H65"/>
    <mergeCell ref="I64:I65"/>
    <mergeCell ref="J64:J65"/>
    <mergeCell ref="K64:K65"/>
    <mergeCell ref="A66:A67"/>
    <mergeCell ref="B66:B67"/>
    <mergeCell ref="C66:C67"/>
    <mergeCell ref="D66:D67"/>
    <mergeCell ref="E66:E67"/>
    <mergeCell ref="A64:A65"/>
    <mergeCell ref="B64:B65"/>
    <mergeCell ref="C64:C65"/>
    <mergeCell ref="D64:D65"/>
    <mergeCell ref="E64:E65"/>
    <mergeCell ref="F64:F65"/>
    <mergeCell ref="F62:F63"/>
    <mergeCell ref="G62:G63"/>
    <mergeCell ref="H62:H63"/>
    <mergeCell ref="I62:I63"/>
    <mergeCell ref="J62:J63"/>
    <mergeCell ref="K62:K63"/>
    <mergeCell ref="G60:G61"/>
    <mergeCell ref="H60:H61"/>
    <mergeCell ref="I60:I61"/>
    <mergeCell ref="J60:J61"/>
    <mergeCell ref="K60:K61"/>
    <mergeCell ref="A62:A63"/>
    <mergeCell ref="B62:B63"/>
    <mergeCell ref="C62:C63"/>
    <mergeCell ref="D62:D63"/>
    <mergeCell ref="E62:E63"/>
    <mergeCell ref="A60:A61"/>
    <mergeCell ref="B60:B61"/>
    <mergeCell ref="C60:C61"/>
    <mergeCell ref="D60:D61"/>
    <mergeCell ref="E60:E61"/>
    <mergeCell ref="F60:F61"/>
    <mergeCell ref="F58:F59"/>
    <mergeCell ref="G58:G59"/>
    <mergeCell ref="H58:H59"/>
    <mergeCell ref="I58:I59"/>
    <mergeCell ref="J58:J59"/>
    <mergeCell ref="K58:K59"/>
    <mergeCell ref="G56:G57"/>
    <mergeCell ref="H56:H57"/>
    <mergeCell ref="I56:I57"/>
    <mergeCell ref="J56:J57"/>
    <mergeCell ref="K56:K57"/>
    <mergeCell ref="A58:A59"/>
    <mergeCell ref="B58:B59"/>
    <mergeCell ref="C58:C59"/>
    <mergeCell ref="D58:D59"/>
    <mergeCell ref="E58:E59"/>
    <mergeCell ref="A56:A57"/>
    <mergeCell ref="B56:B57"/>
    <mergeCell ref="C56:C57"/>
    <mergeCell ref="D56:D57"/>
    <mergeCell ref="E56:E57"/>
    <mergeCell ref="F56:F57"/>
    <mergeCell ref="F54:F55"/>
    <mergeCell ref="G54:G55"/>
    <mergeCell ref="H54:H55"/>
    <mergeCell ref="I54:I55"/>
    <mergeCell ref="J54:J55"/>
    <mergeCell ref="K54:K55"/>
    <mergeCell ref="G52:G53"/>
    <mergeCell ref="H52:H53"/>
    <mergeCell ref="I52:I53"/>
    <mergeCell ref="J52:J53"/>
    <mergeCell ref="K52:K53"/>
    <mergeCell ref="A54:A55"/>
    <mergeCell ref="B54:B55"/>
    <mergeCell ref="C54:C55"/>
    <mergeCell ref="D54:D55"/>
    <mergeCell ref="E54:E55"/>
    <mergeCell ref="A52:A53"/>
    <mergeCell ref="B52:B53"/>
    <mergeCell ref="C52:C53"/>
    <mergeCell ref="D52:D53"/>
    <mergeCell ref="E52:E53"/>
    <mergeCell ref="F52:F53"/>
    <mergeCell ref="F50:F51"/>
    <mergeCell ref="G50:G51"/>
    <mergeCell ref="H50:H51"/>
    <mergeCell ref="I50:I51"/>
    <mergeCell ref="J50:J51"/>
    <mergeCell ref="K50:K51"/>
    <mergeCell ref="G48:G49"/>
    <mergeCell ref="H48:H49"/>
    <mergeCell ref="I48:I49"/>
    <mergeCell ref="J48:J49"/>
    <mergeCell ref="K48:K49"/>
    <mergeCell ref="A50:A51"/>
    <mergeCell ref="B50:B51"/>
    <mergeCell ref="C50:C51"/>
    <mergeCell ref="D50:D51"/>
    <mergeCell ref="E50:E51"/>
    <mergeCell ref="A48:A49"/>
    <mergeCell ref="B48:B49"/>
    <mergeCell ref="C48:C49"/>
    <mergeCell ref="D48:D49"/>
    <mergeCell ref="E48:E49"/>
    <mergeCell ref="F48:F49"/>
    <mergeCell ref="G45:G46"/>
    <mergeCell ref="H45:H46"/>
    <mergeCell ref="I45:I46"/>
    <mergeCell ref="J45:J46"/>
    <mergeCell ref="K45:K46"/>
    <mergeCell ref="L45:M45"/>
    <mergeCell ref="A45:A46"/>
    <mergeCell ref="B45:B46"/>
    <mergeCell ref="C45:C46"/>
    <mergeCell ref="D45:D46"/>
    <mergeCell ref="E45:E46"/>
    <mergeCell ref="F45:F46"/>
    <mergeCell ref="F39:F41"/>
    <mergeCell ref="G39:G41"/>
    <mergeCell ref="H39:H41"/>
    <mergeCell ref="I39:I41"/>
    <mergeCell ref="J39:J41"/>
    <mergeCell ref="K39:K41"/>
    <mergeCell ref="G37:G38"/>
    <mergeCell ref="H37:H38"/>
    <mergeCell ref="I37:I38"/>
    <mergeCell ref="J37:J38"/>
    <mergeCell ref="K37:K38"/>
    <mergeCell ref="A39:A41"/>
    <mergeCell ref="B39:B41"/>
    <mergeCell ref="C39:C41"/>
    <mergeCell ref="D39:D41"/>
    <mergeCell ref="E39:E41"/>
    <mergeCell ref="A37:A38"/>
    <mergeCell ref="B37:B38"/>
    <mergeCell ref="C37:C38"/>
    <mergeCell ref="D37:D38"/>
    <mergeCell ref="E37:E38"/>
    <mergeCell ref="F37:F38"/>
    <mergeCell ref="F34:F35"/>
    <mergeCell ref="G34:G35"/>
    <mergeCell ref="H34:H35"/>
    <mergeCell ref="I34:I35"/>
    <mergeCell ref="J34:J35"/>
    <mergeCell ref="K34:K35"/>
    <mergeCell ref="G32:G33"/>
    <mergeCell ref="H32:H33"/>
    <mergeCell ref="I32:I33"/>
    <mergeCell ref="J32:J33"/>
    <mergeCell ref="K32:K33"/>
    <mergeCell ref="A34:A35"/>
    <mergeCell ref="B34:B35"/>
    <mergeCell ref="C34:C35"/>
    <mergeCell ref="D34:D35"/>
    <mergeCell ref="E34:E35"/>
    <mergeCell ref="A32:A33"/>
    <mergeCell ref="B32:B33"/>
    <mergeCell ref="C32:C33"/>
    <mergeCell ref="D32:D33"/>
    <mergeCell ref="E32:E33"/>
    <mergeCell ref="F32:F33"/>
    <mergeCell ref="F30:F31"/>
    <mergeCell ref="G30:G31"/>
    <mergeCell ref="H30:H31"/>
    <mergeCell ref="I30:I31"/>
    <mergeCell ref="J30:J31"/>
    <mergeCell ref="K30:K31"/>
    <mergeCell ref="G28:G29"/>
    <mergeCell ref="H28:H29"/>
    <mergeCell ref="I28:I29"/>
    <mergeCell ref="J28:J29"/>
    <mergeCell ref="K28:K29"/>
    <mergeCell ref="A30:A31"/>
    <mergeCell ref="B30:B31"/>
    <mergeCell ref="C30:C31"/>
    <mergeCell ref="D30:D31"/>
    <mergeCell ref="E30:E31"/>
    <mergeCell ref="A28:A29"/>
    <mergeCell ref="B28:B29"/>
    <mergeCell ref="C28:C29"/>
    <mergeCell ref="D28:D29"/>
    <mergeCell ref="E28:E29"/>
    <mergeCell ref="F28:F29"/>
    <mergeCell ref="F26:F27"/>
    <mergeCell ref="G26:G27"/>
    <mergeCell ref="H26:H27"/>
    <mergeCell ref="I26:I27"/>
    <mergeCell ref="J26:J27"/>
    <mergeCell ref="K26:K27"/>
    <mergeCell ref="G24:G25"/>
    <mergeCell ref="H24:H25"/>
    <mergeCell ref="I24:I25"/>
    <mergeCell ref="J24:J25"/>
    <mergeCell ref="K24:K25"/>
    <mergeCell ref="A26:A27"/>
    <mergeCell ref="B26:B27"/>
    <mergeCell ref="C26:C27"/>
    <mergeCell ref="D26:D27"/>
    <mergeCell ref="E26:E27"/>
    <mergeCell ref="A24:A25"/>
    <mergeCell ref="B24:B25"/>
    <mergeCell ref="C24:C25"/>
    <mergeCell ref="D24:D25"/>
    <mergeCell ref="E24:E25"/>
    <mergeCell ref="F24:F25"/>
    <mergeCell ref="F22:F23"/>
    <mergeCell ref="G22:G23"/>
    <mergeCell ref="H22:H23"/>
    <mergeCell ref="I22:I23"/>
    <mergeCell ref="J22:J23"/>
    <mergeCell ref="K22:K23"/>
    <mergeCell ref="G20:G21"/>
    <mergeCell ref="H20:H21"/>
    <mergeCell ref="I20:I21"/>
    <mergeCell ref="J20:J21"/>
    <mergeCell ref="K20:K21"/>
    <mergeCell ref="A22:A23"/>
    <mergeCell ref="B22:B23"/>
    <mergeCell ref="C22:C23"/>
    <mergeCell ref="D22:D23"/>
    <mergeCell ref="E22:E23"/>
    <mergeCell ref="A20:A21"/>
    <mergeCell ref="B20:B21"/>
    <mergeCell ref="C20:C21"/>
    <mergeCell ref="D20:D21"/>
    <mergeCell ref="E20:E21"/>
    <mergeCell ref="F20:F21"/>
    <mergeCell ref="F18:F19"/>
    <mergeCell ref="G18:G19"/>
    <mergeCell ref="H18:H19"/>
    <mergeCell ref="I18:I19"/>
    <mergeCell ref="J18:J19"/>
    <mergeCell ref="K18:K19"/>
    <mergeCell ref="G16:G17"/>
    <mergeCell ref="H16:H17"/>
    <mergeCell ref="I16:I17"/>
    <mergeCell ref="J16:J17"/>
    <mergeCell ref="K16:K17"/>
    <mergeCell ref="A18:A19"/>
    <mergeCell ref="B18:B19"/>
    <mergeCell ref="C18:C19"/>
    <mergeCell ref="D18:D19"/>
    <mergeCell ref="E18:E19"/>
    <mergeCell ref="A16:A17"/>
    <mergeCell ref="B16:B17"/>
    <mergeCell ref="C16:C17"/>
    <mergeCell ref="D16:D17"/>
    <mergeCell ref="E16:E17"/>
    <mergeCell ref="F16:F17"/>
    <mergeCell ref="F14:F15"/>
    <mergeCell ref="G14:G15"/>
    <mergeCell ref="H14:H15"/>
    <mergeCell ref="I14:I15"/>
    <mergeCell ref="J14:J15"/>
    <mergeCell ref="K14:K15"/>
    <mergeCell ref="G12:G13"/>
    <mergeCell ref="H12:H13"/>
    <mergeCell ref="I12:I13"/>
    <mergeCell ref="J12:J13"/>
    <mergeCell ref="K12:K13"/>
    <mergeCell ref="A14:A15"/>
    <mergeCell ref="B14:B15"/>
    <mergeCell ref="C14:C15"/>
    <mergeCell ref="D14:D15"/>
    <mergeCell ref="E14:E15"/>
    <mergeCell ref="A12:A13"/>
    <mergeCell ref="B12:B13"/>
    <mergeCell ref="C12:C13"/>
    <mergeCell ref="D12:D13"/>
    <mergeCell ref="E12:E13"/>
    <mergeCell ref="F12:F13"/>
    <mergeCell ref="F10:F11"/>
    <mergeCell ref="G10:G11"/>
    <mergeCell ref="H10:H11"/>
    <mergeCell ref="I10:I11"/>
    <mergeCell ref="J10:J11"/>
    <mergeCell ref="K10:K11"/>
    <mergeCell ref="G8:G9"/>
    <mergeCell ref="H8:H9"/>
    <mergeCell ref="I8:I9"/>
    <mergeCell ref="J8:J9"/>
    <mergeCell ref="K8:K9"/>
    <mergeCell ref="A10:A11"/>
    <mergeCell ref="B10:B11"/>
    <mergeCell ref="C10:C11"/>
    <mergeCell ref="D10:D11"/>
    <mergeCell ref="E10:E11"/>
    <mergeCell ref="A8:A9"/>
    <mergeCell ref="B8:B9"/>
    <mergeCell ref="C8:C9"/>
    <mergeCell ref="D8:D9"/>
    <mergeCell ref="E8:E9"/>
    <mergeCell ref="F8:F9"/>
    <mergeCell ref="G6:G7"/>
    <mergeCell ref="H6:H7"/>
    <mergeCell ref="I6:I7"/>
    <mergeCell ref="J6:J7"/>
    <mergeCell ref="K6:K7"/>
    <mergeCell ref="L6:M6"/>
    <mergeCell ref="A6:A7"/>
    <mergeCell ref="B6:B7"/>
    <mergeCell ref="C6:C7"/>
    <mergeCell ref="D6:D7"/>
    <mergeCell ref="E6:E7"/>
    <mergeCell ref="F6:F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DIRECCION GENERAL</dc:creator>
  <cp:lastModifiedBy>DIRECCION GENERAL</cp:lastModifiedBy>
  <dcterms:created xsi:type="dcterms:W3CDTF">2026-01-05T15:30:23Z</dcterms:created>
  <dcterms:modified xsi:type="dcterms:W3CDTF">2026-01-05T15:32:26Z</dcterms:modified>
</cp:coreProperties>
</file>