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
    </mc:Choice>
  </mc:AlternateContent>
  <bookViews>
    <workbookView xWindow="0" yWindow="0" windowWidth="28800" windowHeight="12210"/>
  </bookViews>
  <sheets>
    <sheet name="Hoja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492" i="1" l="1"/>
  <c r="M492" i="1" s="1"/>
  <c r="L491" i="1"/>
  <c r="L490" i="1"/>
  <c r="M490" i="1" s="1"/>
  <c r="L488" i="1"/>
  <c r="M488" i="1" s="1"/>
  <c r="L487" i="1"/>
  <c r="L486" i="1"/>
  <c r="M486" i="1" s="1"/>
  <c r="M485" i="1"/>
  <c r="L485" i="1"/>
  <c r="L483" i="1"/>
  <c r="M483" i="1" s="1"/>
  <c r="L482" i="1"/>
  <c r="L481" i="1"/>
  <c r="M481" i="1" s="1"/>
  <c r="L479" i="1"/>
  <c r="L478" i="1"/>
  <c r="M478" i="1" s="1"/>
  <c r="L476" i="1"/>
  <c r="M476" i="1" s="1"/>
  <c r="L475" i="1"/>
  <c r="L474" i="1"/>
  <c r="M474" i="1" s="1"/>
  <c r="L473" i="1"/>
  <c r="L472" i="1"/>
  <c r="M472" i="1" s="1"/>
  <c r="L469" i="1"/>
  <c r="L468" i="1"/>
  <c r="L467" i="1"/>
  <c r="M467" i="1" s="1"/>
  <c r="L466" i="1"/>
  <c r="M466" i="1" s="1"/>
  <c r="L465" i="1"/>
  <c r="L464" i="1"/>
  <c r="M464" i="1" s="1"/>
  <c r="L463" i="1"/>
  <c r="L462" i="1"/>
  <c r="L461" i="1"/>
  <c r="M461" i="1" s="1"/>
  <c r="L460" i="1"/>
  <c r="M460" i="1" s="1"/>
  <c r="L453" i="1"/>
  <c r="L452" i="1"/>
  <c r="L451" i="1"/>
  <c r="M451" i="1" s="1"/>
  <c r="L450" i="1"/>
  <c r="M450" i="1" s="1"/>
  <c r="L449" i="1"/>
  <c r="M449" i="1" s="1"/>
  <c r="L448" i="1"/>
  <c r="L447" i="1"/>
  <c r="M447" i="1" s="1"/>
  <c r="L446" i="1"/>
  <c r="L445" i="1"/>
  <c r="M445" i="1" s="1"/>
  <c r="L444" i="1"/>
  <c r="L443" i="1"/>
  <c r="M443" i="1" s="1"/>
  <c r="L440" i="1"/>
  <c r="L439" i="1"/>
  <c r="M439" i="1" s="1"/>
  <c r="L438" i="1"/>
  <c r="L437" i="1"/>
  <c r="M437" i="1" s="1"/>
  <c r="L436" i="1"/>
  <c r="M436" i="1" s="1"/>
  <c r="L435" i="1"/>
  <c r="M435" i="1" s="1"/>
  <c r="M429" i="1"/>
  <c r="L429" i="1"/>
  <c r="M428" i="1"/>
  <c r="L428" i="1"/>
  <c r="M427" i="1"/>
  <c r="L426" i="1"/>
  <c r="M426" i="1" s="1"/>
  <c r="M425" i="1"/>
  <c r="L425" i="1"/>
  <c r="L424" i="1"/>
  <c r="M424" i="1" s="1"/>
  <c r="L423" i="1"/>
  <c r="L422" i="1"/>
  <c r="M422" i="1" s="1"/>
  <c r="L421" i="1"/>
  <c r="L420" i="1"/>
  <c r="M420" i="1" s="1"/>
  <c r="L419" i="1"/>
  <c r="M419" i="1" s="1"/>
  <c r="L417" i="1"/>
  <c r="L416" i="1"/>
  <c r="M416" i="1" s="1"/>
  <c r="L415" i="1"/>
  <c r="M415" i="1" s="1"/>
  <c r="L414" i="1"/>
  <c r="M414" i="1" s="1"/>
  <c r="L413" i="1"/>
  <c r="M413" i="1" s="1"/>
  <c r="M412" i="1"/>
  <c r="L412" i="1"/>
  <c r="L411" i="1"/>
  <c r="M411" i="1" s="1"/>
  <c r="L410" i="1"/>
  <c r="M410" i="1" s="1"/>
  <c r="L409" i="1"/>
  <c r="M409" i="1" s="1"/>
  <c r="L408" i="1"/>
  <c r="L407" i="1"/>
  <c r="M407" i="1" s="1"/>
  <c r="L405" i="1"/>
  <c r="M405" i="1" s="1"/>
  <c r="L404" i="1"/>
  <c r="L403" i="1"/>
  <c r="M403" i="1" s="1"/>
  <c r="L402" i="1"/>
  <c r="M402" i="1" s="1"/>
  <c r="L401" i="1"/>
  <c r="L400" i="1"/>
  <c r="M400" i="1" s="1"/>
  <c r="L399" i="1"/>
  <c r="M399" i="1" s="1"/>
  <c r="L398" i="1"/>
  <c r="L397" i="1"/>
  <c r="M397" i="1" s="1"/>
  <c r="L396" i="1"/>
  <c r="M396" i="1" s="1"/>
  <c r="L395" i="1"/>
  <c r="L394" i="1"/>
  <c r="M394" i="1" s="1"/>
  <c r="L393" i="1"/>
  <c r="L392" i="1"/>
  <c r="L391" i="1"/>
  <c r="M391" i="1" s="1"/>
  <c r="L390" i="1"/>
  <c r="M390" i="1" s="1"/>
  <c r="L389" i="1"/>
  <c r="L388" i="1"/>
  <c r="M388" i="1" s="1"/>
  <c r="L387" i="1"/>
  <c r="M387" i="1" s="1"/>
  <c r="L386" i="1"/>
  <c r="M386" i="1" s="1"/>
  <c r="L385" i="1"/>
  <c r="M385" i="1" s="1"/>
  <c r="L384" i="1"/>
  <c r="M384" i="1" s="1"/>
  <c r="L383" i="1"/>
  <c r="M383" i="1" s="1"/>
  <c r="L382" i="1"/>
  <c r="M382" i="1" s="1"/>
  <c r="L381" i="1"/>
  <c r="M381" i="1" s="1"/>
  <c r="L380" i="1"/>
  <c r="M380" i="1" s="1"/>
  <c r="L379" i="1"/>
  <c r="M379" i="1" s="1"/>
  <c r="L378" i="1"/>
  <c r="M378" i="1" s="1"/>
  <c r="L377" i="1"/>
  <c r="M377" i="1" s="1"/>
  <c r="L376" i="1"/>
  <c r="M376" i="1" s="1"/>
  <c r="L375" i="1"/>
  <c r="M375" i="1" s="1"/>
  <c r="L374" i="1"/>
  <c r="M374" i="1" s="1"/>
  <c r="L373" i="1"/>
  <c r="M373" i="1" s="1"/>
  <c r="L365" i="1"/>
  <c r="L364" i="1"/>
  <c r="M364" i="1" s="1"/>
  <c r="L362" i="1"/>
  <c r="M362" i="1" s="1"/>
  <c r="L361" i="1"/>
  <c r="M361" i="1" s="1"/>
  <c r="L360" i="1"/>
  <c r="M360" i="1" s="1"/>
  <c r="L359" i="1"/>
  <c r="L358" i="1"/>
  <c r="L357" i="1"/>
  <c r="L349" i="1"/>
  <c r="M349" i="1" s="1"/>
  <c r="L347" i="1"/>
  <c r="M347" i="1" s="1"/>
  <c r="L346" i="1"/>
  <c r="L345" i="1"/>
  <c r="M345" i="1" s="1"/>
  <c r="L344" i="1"/>
  <c r="M344" i="1" s="1"/>
  <c r="L343" i="1"/>
  <c r="L334" i="1"/>
  <c r="M334" i="1" s="1"/>
  <c r="L329" i="1"/>
  <c r="L328" i="1"/>
  <c r="M328" i="1" s="1"/>
  <c r="L327" i="1"/>
  <c r="M327" i="1" s="1"/>
  <c r="L326" i="1"/>
  <c r="L325" i="1"/>
  <c r="M325" i="1" s="1"/>
  <c r="L324" i="1"/>
  <c r="M324" i="1" s="1"/>
  <c r="L323" i="1"/>
  <c r="L322" i="1"/>
  <c r="M322" i="1" s="1"/>
  <c r="L321" i="1"/>
  <c r="L320" i="1"/>
  <c r="L319" i="1"/>
  <c r="L318" i="1"/>
  <c r="M318" i="1" s="1"/>
  <c r="L316" i="1"/>
  <c r="M316" i="1" s="1"/>
  <c r="L315" i="1"/>
  <c r="M315" i="1" s="1"/>
  <c r="M314" i="1"/>
  <c r="L314" i="1"/>
  <c r="L313" i="1"/>
  <c r="M313" i="1" s="1"/>
  <c r="L312" i="1"/>
  <c r="M312" i="1" s="1"/>
  <c r="L303" i="1"/>
  <c r="M303" i="1" s="1"/>
  <c r="L301" i="1"/>
  <c r="M301" i="1" s="1"/>
  <c r="L300" i="1"/>
  <c r="H300" i="1"/>
  <c r="L291" i="1"/>
  <c r="L287" i="1"/>
  <c r="M287" i="1" s="1"/>
  <c r="L286" i="1"/>
  <c r="L285" i="1"/>
  <c r="L284" i="1"/>
  <c r="M284" i="1" s="1"/>
  <c r="L282" i="1"/>
  <c r="M282" i="1" s="1"/>
  <c r="L281" i="1"/>
  <c r="L280" i="1"/>
  <c r="M280" i="1" s="1"/>
  <c r="L276" i="1"/>
  <c r="L275" i="1"/>
  <c r="L274" i="1"/>
  <c r="M274" i="1" s="1"/>
  <c r="L273" i="1"/>
  <c r="L272" i="1"/>
  <c r="L271" i="1"/>
  <c r="L269" i="1"/>
  <c r="M269" i="1" s="1"/>
  <c r="L268" i="1"/>
  <c r="M267" i="1"/>
  <c r="L267" i="1"/>
  <c r="L261" i="1"/>
  <c r="L258" i="1"/>
  <c r="L254" i="1"/>
  <c r="L251" i="1"/>
  <c r="L247" i="1"/>
  <c r="L243" i="1"/>
  <c r="L237" i="1"/>
  <c r="M235" i="1"/>
  <c r="L235" i="1"/>
  <c r="L234" i="1"/>
  <c r="M234" i="1" s="1"/>
  <c r="L233" i="1"/>
  <c r="M233" i="1" s="1"/>
  <c r="L230" i="1"/>
  <c r="M230" i="1" s="1"/>
  <c r="L228" i="1"/>
  <c r="M228" i="1" s="1"/>
  <c r="L227" i="1"/>
  <c r="M227" i="1" s="1"/>
  <c r="L226" i="1"/>
  <c r="L225" i="1"/>
  <c r="M226" i="1" s="1"/>
  <c r="L224" i="1"/>
  <c r="M224" i="1" s="1"/>
  <c r="L223" i="1"/>
  <c r="M223" i="1" s="1"/>
  <c r="Y222" i="1"/>
  <c r="X222" i="1"/>
  <c r="W222" i="1"/>
  <c r="V222" i="1"/>
  <c r="U222" i="1"/>
  <c r="T222" i="1"/>
  <c r="S222" i="1"/>
  <c r="R222" i="1"/>
  <c r="Q222" i="1"/>
  <c r="P222" i="1"/>
  <c r="O222" i="1"/>
  <c r="N222" i="1"/>
  <c r="Y221" i="1"/>
  <c r="X221" i="1"/>
  <c r="W221" i="1"/>
  <c r="V221" i="1"/>
  <c r="U221" i="1"/>
  <c r="T221" i="1"/>
  <c r="S221" i="1"/>
  <c r="R221" i="1"/>
  <c r="Q221" i="1"/>
  <c r="P221" i="1"/>
  <c r="O221" i="1"/>
  <c r="N221" i="1"/>
  <c r="Y220" i="1"/>
  <c r="X220" i="1"/>
  <c r="W220" i="1"/>
  <c r="V220" i="1"/>
  <c r="U220" i="1"/>
  <c r="T220" i="1"/>
  <c r="S220" i="1"/>
  <c r="R220" i="1"/>
  <c r="Q220" i="1"/>
  <c r="P220" i="1"/>
  <c r="O220" i="1"/>
  <c r="N220" i="1"/>
  <c r="H220" i="1"/>
  <c r="Y219" i="1"/>
  <c r="X219" i="1"/>
  <c r="W219" i="1"/>
  <c r="V219" i="1"/>
  <c r="U219" i="1"/>
  <c r="T219" i="1"/>
  <c r="S219" i="1"/>
  <c r="R219" i="1"/>
  <c r="Q219" i="1"/>
  <c r="P219" i="1"/>
  <c r="O219" i="1"/>
  <c r="N219" i="1"/>
  <c r="H219" i="1"/>
  <c r="L170" i="1"/>
  <c r="M170" i="1" s="1"/>
  <c r="L169" i="1"/>
  <c r="M169" i="1" s="1"/>
  <c r="L168" i="1"/>
  <c r="L167" i="1"/>
  <c r="M167" i="1" s="1"/>
  <c r="L166" i="1"/>
  <c r="M166" i="1" s="1"/>
  <c r="L165" i="1"/>
  <c r="M165" i="1" s="1"/>
  <c r="L164" i="1"/>
  <c r="L163" i="1"/>
  <c r="M164" i="1" s="1"/>
  <c r="L162" i="1"/>
  <c r="M162" i="1" s="1"/>
  <c r="L161" i="1"/>
  <c r="M161" i="1" s="1"/>
  <c r="L160" i="1"/>
  <c r="L159" i="1"/>
  <c r="M159" i="1" s="1"/>
  <c r="L148" i="1"/>
  <c r="M148" i="1" s="1"/>
  <c r="M150" i="1" s="1"/>
  <c r="L147" i="1"/>
  <c r="M147" i="1" s="1"/>
  <c r="L144" i="1"/>
  <c r="L143" i="1"/>
  <c r="M143" i="1" s="1"/>
  <c r="L142" i="1"/>
  <c r="M142" i="1" s="1"/>
  <c r="L141" i="1"/>
  <c r="M141" i="1" s="1"/>
  <c r="L140" i="1"/>
  <c r="M140" i="1" s="1"/>
  <c r="L139" i="1"/>
  <c r="M139" i="1" s="1"/>
  <c r="L137" i="1"/>
  <c r="M137" i="1" s="1"/>
  <c r="L136" i="1"/>
  <c r="L135" i="1"/>
  <c r="M135" i="1" s="1"/>
  <c r="L132" i="1"/>
  <c r="M132" i="1" s="1"/>
  <c r="M133" i="1" s="1"/>
  <c r="L131" i="1"/>
  <c r="M131" i="1" s="1"/>
  <c r="L128" i="1"/>
  <c r="L127" i="1"/>
  <c r="L126" i="1"/>
  <c r="M126" i="1" s="1"/>
  <c r="L125" i="1"/>
  <c r="L124" i="1"/>
  <c r="L123" i="1"/>
  <c r="L122" i="1"/>
  <c r="M122" i="1" s="1"/>
  <c r="L121" i="1"/>
  <c r="M121" i="1" s="1"/>
  <c r="L120" i="1"/>
  <c r="L119" i="1"/>
  <c r="M119" i="1" s="1"/>
  <c r="L118" i="1"/>
  <c r="M118" i="1" s="1"/>
  <c r="L117" i="1"/>
  <c r="M117" i="1" s="1"/>
  <c r="K116" i="1"/>
  <c r="L114" i="1"/>
  <c r="L113" i="1"/>
  <c r="M113" i="1" s="1"/>
  <c r="L112" i="1"/>
  <c r="L111" i="1"/>
  <c r="L110" i="1"/>
  <c r="L109" i="1"/>
  <c r="M109" i="1" s="1"/>
  <c r="K108" i="1"/>
  <c r="L106" i="1"/>
  <c r="M105" i="1"/>
  <c r="L105" i="1"/>
  <c r="L104" i="1"/>
  <c r="L103" i="1"/>
  <c r="M103" i="1" s="1"/>
  <c r="K102" i="1"/>
  <c r="L100" i="1"/>
  <c r="L99" i="1"/>
  <c r="M99" i="1" s="1"/>
  <c r="L98" i="1"/>
  <c r="L97" i="1"/>
  <c r="L96" i="1"/>
  <c r="M96" i="1" s="1"/>
  <c r="M95" i="1"/>
  <c r="L94" i="1"/>
  <c r="M93" i="1"/>
  <c r="L93" i="1"/>
  <c r="K92" i="1"/>
  <c r="L90" i="1"/>
  <c r="M90" i="1" s="1"/>
  <c r="L89" i="1"/>
  <c r="M89" i="1" s="1"/>
  <c r="L88" i="1"/>
  <c r="L87" i="1"/>
  <c r="M87" i="1" s="1"/>
  <c r="L86" i="1"/>
  <c r="M86" i="1" s="1"/>
  <c r="L85" i="1"/>
  <c r="M85" i="1" s="1"/>
  <c r="L84" i="1"/>
  <c r="L83" i="1"/>
  <c r="M83" i="1" s="1"/>
  <c r="L82" i="1"/>
  <c r="M82" i="1" s="1"/>
  <c r="L81" i="1"/>
  <c r="M81" i="1" s="1"/>
  <c r="L80" i="1"/>
  <c r="M80" i="1" s="1"/>
  <c r="M79" i="1"/>
  <c r="L79" i="1"/>
  <c r="K78" i="1"/>
  <c r="L76" i="1"/>
  <c r="L75" i="1"/>
  <c r="L73" i="1"/>
  <c r="L72" i="1"/>
  <c r="M72" i="1" s="1"/>
  <c r="L70" i="1"/>
  <c r="L69" i="1"/>
  <c r="M69" i="1" s="1"/>
  <c r="L68" i="1"/>
  <c r="M68" i="1" s="1"/>
  <c r="L67" i="1"/>
  <c r="M67" i="1" s="1"/>
  <c r="L66" i="1"/>
  <c r="M66" i="1" s="1"/>
  <c r="L65" i="1"/>
  <c r="M65" i="1" s="1"/>
  <c r="L64" i="1"/>
  <c r="M64" i="1" s="1"/>
  <c r="L63" i="1"/>
  <c r="M63" i="1" s="1"/>
  <c r="K62" i="1"/>
  <c r="L61" i="1"/>
  <c r="M61" i="1" s="1"/>
  <c r="L60" i="1"/>
  <c r="M60" i="1" s="1"/>
  <c r="L59" i="1"/>
  <c r="L58" i="1"/>
  <c r="M58" i="1" s="1"/>
  <c r="L57" i="1"/>
  <c r="L56" i="1"/>
  <c r="M57" i="1" s="1"/>
  <c r="L55" i="1"/>
  <c r="L54" i="1"/>
  <c r="M54" i="1" s="1"/>
  <c r="L53" i="1"/>
  <c r="L52" i="1"/>
  <c r="M52" i="1" s="1"/>
  <c r="L51" i="1"/>
  <c r="L50" i="1"/>
  <c r="L49" i="1"/>
  <c r="L48" i="1"/>
  <c r="M48" i="1" s="1"/>
  <c r="K47" i="1"/>
  <c r="L46" i="1"/>
  <c r="M46" i="1" s="1"/>
  <c r="L45" i="1"/>
  <c r="M45" i="1" s="1"/>
  <c r="L44" i="1"/>
  <c r="L43" i="1"/>
  <c r="M43" i="1" s="1"/>
  <c r="L42" i="1"/>
  <c r="M42" i="1" s="1"/>
  <c r="L41" i="1"/>
  <c r="M41" i="1" s="1"/>
  <c r="L40" i="1"/>
  <c r="M40" i="1" s="1"/>
  <c r="M39" i="1"/>
  <c r="L39" i="1"/>
  <c r="L38" i="1"/>
  <c r="M37" i="1"/>
  <c r="L37" i="1"/>
  <c r="L36" i="1"/>
  <c r="L35" i="1"/>
  <c r="M35" i="1" s="1"/>
  <c r="L34" i="1"/>
  <c r="L33" i="1"/>
  <c r="M33" i="1" s="1"/>
  <c r="W32" i="1"/>
  <c r="V32" i="1"/>
  <c r="U32" i="1"/>
  <c r="T32" i="1"/>
  <c r="S32" i="1"/>
  <c r="R32" i="1"/>
  <c r="N32" i="1"/>
  <c r="K32" i="1"/>
  <c r="L31" i="1"/>
  <c r="L30" i="1"/>
  <c r="L29" i="1"/>
  <c r="L28" i="1"/>
  <c r="L27" i="1"/>
  <c r="M28" i="1" s="1"/>
  <c r="L26" i="1"/>
  <c r="L25" i="1"/>
  <c r="M25" i="1" s="1"/>
  <c r="L24" i="1"/>
  <c r="L23" i="1"/>
  <c r="M23" i="1" s="1"/>
  <c r="L22" i="1"/>
  <c r="L21" i="1"/>
  <c r="L20" i="1"/>
  <c r="M20" i="1" s="1"/>
  <c r="M19" i="1"/>
  <c r="L19" i="1"/>
  <c r="L18" i="1"/>
  <c r="L17" i="1"/>
  <c r="M17" i="1" s="1"/>
  <c r="L15" i="1"/>
  <c r="L14" i="1"/>
  <c r="L13" i="1"/>
  <c r="L12" i="1"/>
  <c r="M12" i="1" s="1"/>
  <c r="L11" i="1"/>
  <c r="L10" i="1"/>
  <c r="M10" i="1" s="1"/>
  <c r="M38" i="1" l="1"/>
  <c r="M59" i="1"/>
  <c r="M94" i="1"/>
  <c r="M120" i="1"/>
  <c r="M286" i="1"/>
  <c r="M401" i="1"/>
  <c r="M408" i="1"/>
  <c r="M465" i="1"/>
  <c r="M11" i="1"/>
  <c r="M34" i="1"/>
  <c r="M70" i="1"/>
  <c r="M114" i="1"/>
  <c r="M323" i="1"/>
  <c r="M487" i="1"/>
  <c r="M272" i="1"/>
  <c r="M482" i="1"/>
  <c r="M36" i="1"/>
  <c r="M98" i="1"/>
  <c r="M398" i="1"/>
  <c r="M444" i="1"/>
  <c r="M15" i="1"/>
  <c r="M76" i="1"/>
  <c r="M112" i="1"/>
  <c r="M321" i="1"/>
  <c r="M343" i="1"/>
  <c r="M358" i="1"/>
  <c r="M417" i="1"/>
  <c r="M423" i="1"/>
  <c r="M18" i="1"/>
  <c r="L222" i="1"/>
  <c r="M222" i="1" s="1"/>
  <c r="M291" i="1"/>
  <c r="M389" i="1"/>
  <c r="M24" i="1"/>
  <c r="M44" i="1"/>
  <c r="M53" i="1"/>
  <c r="M84" i="1"/>
  <c r="M110" i="1"/>
  <c r="M115" i="1" s="1"/>
  <c r="M128" i="1"/>
  <c r="M136" i="1"/>
  <c r="M138" i="1" s="1"/>
  <c r="M275" i="1"/>
  <c r="M300" i="1"/>
  <c r="M319" i="1"/>
  <c r="M329" i="1"/>
  <c r="M438" i="1"/>
  <c r="M446" i="1"/>
  <c r="M463" i="1"/>
  <c r="M470" i="1" s="1"/>
  <c r="M473" i="1"/>
  <c r="M479" i="1"/>
  <c r="M75" i="1"/>
  <c r="M104" i="1"/>
  <c r="M107" i="1" s="1"/>
  <c r="M168" i="1"/>
  <c r="M346" i="1"/>
  <c r="M348" i="1" s="1"/>
  <c r="M365" i="1"/>
  <c r="M395" i="1"/>
  <c r="M404" i="1"/>
  <c r="M49" i="1"/>
  <c r="M100" i="1"/>
  <c r="M101" i="1" s="1"/>
  <c r="M106" i="1"/>
  <c r="M123" i="1"/>
  <c r="L219" i="1"/>
  <c r="M219" i="1" s="1"/>
  <c r="M271" i="1"/>
  <c r="M326" i="1"/>
  <c r="M421" i="1"/>
  <c r="M440" i="1"/>
  <c r="M448" i="1"/>
  <c r="M475" i="1"/>
  <c r="M13" i="1"/>
  <c r="M88" i="1"/>
  <c r="L220" i="1"/>
  <c r="M220" i="1" s="1"/>
  <c r="L221" i="1"/>
  <c r="M221" i="1" s="1"/>
  <c r="M22" i="1"/>
  <c r="M26" i="1"/>
  <c r="M51" i="1"/>
  <c r="M55" i="1"/>
  <c r="M73" i="1"/>
  <c r="M125" i="1"/>
  <c r="M160" i="1"/>
  <c r="M268" i="1"/>
  <c r="M281" i="1"/>
  <c r="M392" i="1"/>
  <c r="M469" i="1"/>
  <c r="M491" i="1"/>
  <c r="M462" i="1"/>
  <c r="M468" i="1"/>
  <c r="M331" i="1"/>
  <c r="M288" i="1"/>
  <c r="M406" i="1"/>
  <c r="M50" i="1"/>
  <c r="M56" i="1"/>
  <c r="M97" i="1"/>
  <c r="M111" i="1"/>
  <c r="M124" i="1"/>
  <c r="M127" i="1"/>
  <c r="M163" i="1"/>
  <c r="M225" i="1"/>
  <c r="M285" i="1"/>
  <c r="M320" i="1"/>
  <c r="M357" i="1"/>
  <c r="M14" i="1"/>
  <c r="M21" i="1"/>
  <c r="M27" i="1"/>
  <c r="M77" i="1" l="1"/>
  <c r="M277" i="1"/>
  <c r="M493" i="1"/>
  <c r="M430" i="1"/>
  <c r="M91" i="1"/>
  <c r="M367" i="1"/>
  <c r="M454" i="1"/>
  <c r="M129" i="1"/>
  <c r="M153" i="1"/>
  <c r="M477" i="1"/>
</calcChain>
</file>

<file path=xl/comments1.xml><?xml version="1.0" encoding="utf-8"?>
<comments xmlns="http://schemas.openxmlformats.org/spreadsheetml/2006/main">
  <authors>
    <author>DIRECCION GENERAL</author>
  </authors>
  <commentList>
    <comment ref="N11" authorId="0" shapeId="0">
      <text>
        <r>
          <rPr>
            <b/>
            <sz val="9"/>
            <color indexed="81"/>
            <rFont val="Tahoma"/>
            <family val="2"/>
          </rPr>
          <t>Faltan 3 recibos
Santa Martha 3 y 4
Pozo El Carmen</t>
        </r>
      </text>
    </comment>
    <comment ref="B117" authorId="0" shapeId="0">
      <text>
        <r>
          <rPr>
            <b/>
            <sz val="9"/>
            <color indexed="81"/>
            <rFont val="Tahoma"/>
            <family val="2"/>
          </rPr>
          <t xml:space="preserve">Incluye lineas de conducción y cajas rompedoras
</t>
        </r>
      </text>
    </comment>
  </commentList>
</comments>
</file>

<file path=xl/sharedStrings.xml><?xml version="1.0" encoding="utf-8"?>
<sst xmlns="http://schemas.openxmlformats.org/spreadsheetml/2006/main" count="1380" uniqueCount="577">
  <si>
    <t>No</t>
  </si>
  <si>
    <t>ACTIVIDAD</t>
  </si>
  <si>
    <t>OBJETIVO</t>
  </si>
  <si>
    <t>ESTRATEGIAS</t>
  </si>
  <si>
    <t>MEDIOS</t>
  </si>
  <si>
    <t>RESPONSABLE</t>
  </si>
  <si>
    <t>META ANUAL PROGRAMADA</t>
  </si>
  <si>
    <t>META MODIFICADA</t>
  </si>
  <si>
    <t>UNIDAD DE MEDIDA</t>
  </si>
  <si>
    <t xml:space="preserve"> TIPO DE INDICADOR (ASCENDETNTE, DESCENDENTE, SOSTENIBLE)</t>
  </si>
  <si>
    <t xml:space="preserve">PRESUPUESTO </t>
  </si>
  <si>
    <t>INDICADOR</t>
  </si>
  <si>
    <t xml:space="preserve">ENE  </t>
  </si>
  <si>
    <t>FEB</t>
  </si>
  <si>
    <t>MAR</t>
  </si>
  <si>
    <t>ABR</t>
  </si>
  <si>
    <t>MAY</t>
  </si>
  <si>
    <t>JUN</t>
  </si>
  <si>
    <t>JUL</t>
  </si>
  <si>
    <t>AGO</t>
  </si>
  <si>
    <t>SEP</t>
  </si>
  <si>
    <t>OCT</t>
  </si>
  <si>
    <t>NOV</t>
  </si>
  <si>
    <t>DIC</t>
  </si>
  <si>
    <t>CANTIDAD</t>
  </si>
  <si>
    <t>% AVANCE</t>
  </si>
  <si>
    <t>OPERACIÓN DE LAS FUENTES DE ABASTECIMIENTO</t>
  </si>
  <si>
    <t>COSTO DE ENERGÍA ELÉCTRICA Y VIGILANCIA DE POZO</t>
  </si>
  <si>
    <t xml:space="preserve">AGUA POTABLE SUFICIENTE. </t>
  </si>
  <si>
    <t>MANTENER OPERANDO LOS EQUIPOS DE BOMBEO</t>
  </si>
  <si>
    <t>SUMINISTRO DE ENERGÍA ELÉCTICA</t>
  </si>
  <si>
    <t xml:space="preserve">ING. FRANCISCO MARTINEZ RODRIGUEZ. </t>
  </si>
  <si>
    <t>$</t>
  </si>
  <si>
    <t>SOSTENIBLE</t>
  </si>
  <si>
    <t>1.1.1</t>
  </si>
  <si>
    <t xml:space="preserve">CONSUMO DE ENERGIA ELECTRICA </t>
  </si>
  <si>
    <t>KW</t>
  </si>
  <si>
    <t>VIGILANCIA DE POZOS</t>
  </si>
  <si>
    <t>MEDIOS MANUALES Y MECANICOS</t>
  </si>
  <si>
    <t>DÍAS</t>
  </si>
  <si>
    <t>VOLUMEN PRODUCCIÓN</t>
  </si>
  <si>
    <t>1.3.1</t>
  </si>
  <si>
    <t>VOLUMEN EXTRAIDO DE FUENTES SUPERFICIALES (LA MAROMA)</t>
  </si>
  <si>
    <t xml:space="preserve">  SUMINISTRO DE ENERGÍA ELÉCTICA</t>
  </si>
  <si>
    <t>M3</t>
  </si>
  <si>
    <t>DESCENDENTE</t>
  </si>
  <si>
    <t>1.3.2</t>
  </si>
  <si>
    <t>VOLUMEN TOTAL EXTRAIDO DE FUENTES SUBTERRANEAS (POZOS)</t>
  </si>
  <si>
    <t>ASCENDENTE</t>
  </si>
  <si>
    <t>1.3.3</t>
  </si>
  <si>
    <t>VOLUMEN PRODUCCIÓN POZO SAN ANTONIO</t>
  </si>
  <si>
    <t>1.3.4</t>
  </si>
  <si>
    <t>VOLUMEN PRODUCCIÓN POZO TANQUE COLORADO</t>
  </si>
  <si>
    <t>1.3.5</t>
  </si>
  <si>
    <t>VOLUMEN PRODUCCIÓN POZO CALEROS</t>
  </si>
  <si>
    <t>1.3.6</t>
  </si>
  <si>
    <t>VOLUMEN PRODUCCIÓN POZO NORIA DE LOS CASTILLOS</t>
  </si>
  <si>
    <t>Agua en transito</t>
  </si>
  <si>
    <t>Error de exactitud de las funtes de abastecimiento</t>
  </si>
  <si>
    <t>Tomas de agua en la comunidad de San Pedro</t>
  </si>
  <si>
    <t xml:space="preserve"> MANTENIMIENTO PREVENTIVO Y CORRECTIVO A SUBESTACIÓN, ARRANCADORES Y CAPACITORES.</t>
  </si>
  <si>
    <t>1.4.1</t>
  </si>
  <si>
    <t>SUSTITUCIÓN DE APARTARAYOS DAÑOS POR DESCARGAS ELÉCTRICAS.</t>
  </si>
  <si>
    <t>SUSTITUCIÓN</t>
  </si>
  <si>
    <t>1.4.2</t>
  </si>
  <si>
    <t>SUSTITUCIÓN DE CORTACIRCUITOS DAÑADOS POR DESCARGAS ELÉCTRICAS</t>
  </si>
  <si>
    <t>SUMISTRO DE ENERGÍA DE ELÉCTRICA.</t>
  </si>
  <si>
    <t>1.4.3</t>
  </si>
  <si>
    <t xml:space="preserve"> REPOSICIÓN DE FUSIBLES DAÑADOS POR DESCARGAS ELÉCTRICAS</t>
  </si>
  <si>
    <t>1.4.4</t>
  </si>
  <si>
    <t>CAMBIO DE TAPS AL TRANSFORMADOR DEBIDO A ALTIBAJOS EN EL SUMINISTRO DE ENERGÍA ELÉCTRICA.</t>
  </si>
  <si>
    <t>1.4.5</t>
  </si>
  <si>
    <t xml:space="preserve">REPOSICIÓN DE CAPACITORES EN EL EQUIPO ELECTROMECANICO, PARA MEJORAR EL FACTOR DE POTENCIA. </t>
  </si>
  <si>
    <t>INSTALACIÓN</t>
  </si>
  <si>
    <t>1.4.6</t>
  </si>
  <si>
    <t xml:space="preserve">REPOSICIÓN DE TRANSFORMADOR </t>
  </si>
  <si>
    <t>1.4.7</t>
  </si>
  <si>
    <t>MANTENIMIENTO PREVENTIVO Y CORRECTIVO A INFRESTRUCTURA ELECTRICA</t>
  </si>
  <si>
    <t>MTTO</t>
  </si>
  <si>
    <t>MANTENIMIENTO AL INTERIOR DE LOS POZOS</t>
  </si>
  <si>
    <t>1.5.1</t>
  </si>
  <si>
    <t>SUSTITUCIÓN DE EQUIPOS DE BOMBEO CON CAPACIDAD DE 75 HP</t>
  </si>
  <si>
    <t>1.5.2</t>
  </si>
  <si>
    <t>SUSTITUCIÓN DE EQUIPOS DE BOMBEO CON CAPACIDAD DE 20 o 15 HP</t>
  </si>
  <si>
    <t>1.5.3</t>
  </si>
  <si>
    <t>SUSTITUCIÓN DE EQUIPOS DE BOMBEO CON CAPACIDAD DE 50 HP</t>
  </si>
  <si>
    <t>1.5.4</t>
  </si>
  <si>
    <t>SUSTITUCIÓN DE EQUIPOS DE BOMBEO CON CAPACIDAD DE 7.5 HP O MENOS</t>
  </si>
  <si>
    <t>1.5.5</t>
  </si>
  <si>
    <t>SUSTITUCIÓN DE EQUIPOS DE BOMBEO CON CAPACIDAD DE 60 HP</t>
  </si>
  <si>
    <t>1.5.6</t>
  </si>
  <si>
    <t>REHABILITACIÓN DEL TREN DE DESCARGA INCLUYE REPARACIÓN DE SOLDADURA Y CAMBIO DE PIEZAS ESPECIALES</t>
  </si>
  <si>
    <t>REHABILTACIÓN</t>
  </si>
  <si>
    <t>1.5.7</t>
  </si>
  <si>
    <t>MANIOBRAS DE DESINTALACIÓN Y/O EQUIPO DE BOMBEO, INCLUYE REPOSICIÓN DE COLUMNA, REDUCCIONES Y CABLE SUMERGIBLE</t>
  </si>
  <si>
    <t>MANIOBRA</t>
  </si>
  <si>
    <t>REVISIÓN  AL INTERIOR DE LOS ARRANCADORES DE LOS POZOS</t>
  </si>
  <si>
    <t>1.6.1</t>
  </si>
  <si>
    <t>REVISIÓN AL INTERIOR DE LOS ARRANCADORES DE LOS POZOS</t>
  </si>
  <si>
    <t>MEDIOS MANUALES</t>
  </si>
  <si>
    <t>REVISIÓN</t>
  </si>
  <si>
    <t>1.6.2</t>
  </si>
  <si>
    <t>REALIZAR SONDEO PARA DETERMINAR NIVEL DINÁMICO Y/O ESTÁTICO.</t>
  </si>
  <si>
    <t>SONDEO</t>
  </si>
  <si>
    <t>1.6.3</t>
  </si>
  <si>
    <t>PINTURA DE TREN DE DESCARGA DEL POZO</t>
  </si>
  <si>
    <t>PINTURA</t>
  </si>
  <si>
    <t>1.6.4</t>
  </si>
  <si>
    <t>INSTALACIÓN DE ARRANCADOR</t>
  </si>
  <si>
    <t>TOMA DE EVIDENCIAS FOTOGRÁFICAS DE ACTIVIDADES DE LOS POZOS</t>
  </si>
  <si>
    <t>1.7.1</t>
  </si>
  <si>
    <t xml:space="preserve">MECANICOS Y MANUALES </t>
  </si>
  <si>
    <t>ING. FRANCISCO MARTÍNEZ RODRÍGUEZ</t>
  </si>
  <si>
    <t xml:space="preserve">FOTO </t>
  </si>
  <si>
    <t>LIMPIEZA DEL ÁREA DEL POZO</t>
  </si>
  <si>
    <t>1.8.1</t>
  </si>
  <si>
    <t>LIMPIEZA</t>
  </si>
  <si>
    <t>DESINFECCIÓN DEL AGUA</t>
  </si>
  <si>
    <t>LIMPIEZA INTERIOR Y EXTERIOR DE LA CASETA DE CLORACIÓN</t>
  </si>
  <si>
    <t>DESINFECTAR EL AGUA</t>
  </si>
  <si>
    <t>PINTURA INTERIOR Y EXTERIOR DE LA CASETA DE CLORACIÓN</t>
  </si>
  <si>
    <t xml:space="preserve">PINTURA </t>
  </si>
  <si>
    <t>REPOSICIÓN DE CONTENEDORES</t>
  </si>
  <si>
    <t>ADQUISICIÓN</t>
  </si>
  <si>
    <t xml:space="preserve">REPOSICIÓN </t>
  </si>
  <si>
    <t>MANTENIMIENTO A BOMBA DOSIFICADORA DE CLORO</t>
  </si>
  <si>
    <t xml:space="preserve">MANTENIMIENTO </t>
  </si>
  <si>
    <t>APLICACIÓN DE HIPOCLORITO DE SODIO AL 13% PARA DESINFECCIÓN DEL AGUA</t>
  </si>
  <si>
    <t>BOMBA DOSIFICADORA</t>
  </si>
  <si>
    <t>KG</t>
  </si>
  <si>
    <t xml:space="preserve"> ADQUISICIÓN DE HIPOCLORITO DE CALCIO  AL 65% PARA DESINFECCIÓN DEL AGUA</t>
  </si>
  <si>
    <t>ADQUISICIÒN</t>
  </si>
  <si>
    <t>LINEAS DE CONDUCCIÓN DE AGUA</t>
  </si>
  <si>
    <t>MANTENIMIENTOS PREVENTIVOS Y CORRECTIVOS DE LÍNEAS DE CONDUCCIÓN DE ASBESTO CEMENTO Y PVC.</t>
  </si>
  <si>
    <t>MANTENER EN BUEN ESTADO EL ACUEDUCTO</t>
  </si>
  <si>
    <t xml:space="preserve">MEDIOS MANUALES Y MECANICOS </t>
  </si>
  <si>
    <t>KMS</t>
  </si>
  <si>
    <t xml:space="preserve">INSTALACIÓN DE VÁLVULAS DE ADMISIÓN Y EXPULSIÓN DE AIRE DESDE EL POZO No. 10 HASTA LA DERIVACIÓN </t>
  </si>
  <si>
    <t xml:space="preserve">INSTALACIÓN DE VÁLVULAS DE ADMISIÓN Y EXPULSIÓN DE AIRE DESDE EL POZO NO. 10 HASTA LA DERIVACIÓN DE LA CABRA QUE SE HAN AVERIADO POR EL HIELO. </t>
  </si>
  <si>
    <t xml:space="preserve"> SONDEOS PARA LOCALIZAR EL PASO DEL ACUEDUCTO EN PROPIEDADES PRIVADAS, Y PÚBLICAS POR DONDE PASA LAS LÍNEAS DE CONDUCCIÓN.</t>
  </si>
  <si>
    <t xml:space="preserve">MEDIOS MANUALES O MECANICOS </t>
  </si>
  <si>
    <t>SONDEOS</t>
  </si>
  <si>
    <t>OPERACIÓN DEL ACUEDUCTO LA MAROMA</t>
  </si>
  <si>
    <t>MANTENIMIENTO PREVENTIVO Y VIGILANCIA DEL ACUEDUCTO "LA MAROMA"</t>
  </si>
  <si>
    <t>MANTENER EN CONDICIONES EL ACUEDUCTO</t>
  </si>
  <si>
    <t>MANTENIMIENTO CORRECTIVO ACUEDUCTO "LA MAROMA", REPARACIÓN DE FUGAS EN EL CANAL DE MAMPOSTERÍA.</t>
  </si>
  <si>
    <t>MANTENIMIENTO</t>
  </si>
  <si>
    <t>ANALISIS DE AGUA A POZOS</t>
  </si>
  <si>
    <t>MUESTRAS</t>
  </si>
  <si>
    <t xml:space="preserve">ANALISIS </t>
  </si>
  <si>
    <t>ANALISIS DE AGUA A DUCTOS</t>
  </si>
  <si>
    <t xml:space="preserve"> ANALISIS DE AGUA ACUEDUCTOS "LA MAROMA"</t>
  </si>
  <si>
    <t>ACCIONES PARA LA RECUPERACIÓN DE PÉRDIDAS DE AGUA EN LÍNEAS DE CONDUCCIÓN</t>
  </si>
  <si>
    <t xml:space="preserve">INSPECCIÓN EN CAJAS ROMPEDORAS </t>
  </si>
  <si>
    <t>RECORRIDOS</t>
  </si>
  <si>
    <t>6.1.1</t>
  </si>
  <si>
    <t xml:space="preserve">INSPECCIÓN EN LINEAS DE CONDUCCIÓN </t>
  </si>
  <si>
    <t>6.1.2</t>
  </si>
  <si>
    <t>RECUPERACIÓN DE AGUA POR INSPECCIÓN</t>
  </si>
  <si>
    <t>REGULACIÓN DE PRESIONES</t>
  </si>
  <si>
    <t>REGULACIÓN</t>
  </si>
  <si>
    <t>REPARACIÓN DE FUGAS</t>
  </si>
  <si>
    <t>FUGAS</t>
  </si>
  <si>
    <t>6.3.1</t>
  </si>
  <si>
    <t>RECUPERACIÓN DE AGUA POR FUGAS</t>
  </si>
  <si>
    <t>MEDICIÓN ULTRASONICA A LÍNEAS DE CONDUCCIÓN</t>
  </si>
  <si>
    <t>MEDIDOR PORTATIL, CAMARA FOTOGRAFICA, BITACORA</t>
  </si>
  <si>
    <t>LECTURAS</t>
  </si>
  <si>
    <t>COBERTURA DE MACROMEDICIÓN   EN POZOS</t>
  </si>
  <si>
    <t>MEDIDIOR EN FUENTE DE ABASTECIMIENTO</t>
  </si>
  <si>
    <t>MACROMEDIDORES</t>
  </si>
  <si>
    <t>MEDIDOR</t>
  </si>
  <si>
    <t>NUEVAS FUENTES DE ABASTECIMIENTO</t>
  </si>
  <si>
    <t>INCLUYE SUBESTACIÓN ELECTRICA, EQUIPO DE CONTROL Y OPERACIÓN ELECTRICO, CERCADO, EQUIPO DE BOMBEO, CABLE SUMERGIBLE, COLUMNA, TREN DE DESCARGA, LINEAS DE CONDUCCIÓN Y CONEXIÓN.</t>
  </si>
  <si>
    <t>DOTAR DE SERVICIO DE AGUA</t>
  </si>
  <si>
    <t>ING. FRANCISCO MRTÍNEZ</t>
  </si>
  <si>
    <t>POZO</t>
  </si>
  <si>
    <t>AMPLIACIONES DE LAS LÍNEAS DE CONDUCCIÓN</t>
  </si>
  <si>
    <t>ML</t>
  </si>
  <si>
    <t>APOYO A OTROS DEPARTAMENTOS</t>
  </si>
  <si>
    <t>AGUA POTABLE SUFICIENTE</t>
  </si>
  <si>
    <t>APOYAR</t>
  </si>
  <si>
    <t>ACTIVIDADES</t>
  </si>
  <si>
    <t>RECURSO HUMANO</t>
  </si>
  <si>
    <t>CONTAR CON PERSONAL SUFICIENTE PARA REALIZAR LAS TAREAS</t>
  </si>
  <si>
    <t>CONCLUIR EN SU TOTALIDAD LAS TAREAS PROGRAMADAS</t>
  </si>
  <si>
    <t>PERSONAL DE BASE Y DE CONTRATO</t>
  </si>
  <si>
    <t>SUELDOS</t>
  </si>
  <si>
    <t>COMBUSTIBLE</t>
  </si>
  <si>
    <t>CONTAR  CON SUMINISTRO DE COMBUSTIBLE EN TIEMPO Y FORMA PARA VEHICULOS, HERRAMIENTA Y EQUIPO.</t>
  </si>
  <si>
    <t>LITROS</t>
  </si>
  <si>
    <t>Importe ejercido</t>
  </si>
  <si>
    <t>OTROS REQUERIMIENTOS</t>
  </si>
  <si>
    <t>SERVICIOS DE ARRENDAMIENTO</t>
  </si>
  <si>
    <t xml:space="preserve"> RENTA DE RETROEXCAVADORA</t>
  </si>
  <si>
    <t>HRS</t>
  </si>
  <si>
    <t xml:space="preserve"> TRASLADO DE MATERIAL (MTS/MONTO)</t>
  </si>
  <si>
    <t>TOTAL EJERCIDO EN ORDENES DE TRABAJO (salidas de almacen)</t>
  </si>
  <si>
    <t xml:space="preserve">TOTAL EJERCIDO EN ORDENES DE COMPRA </t>
  </si>
  <si>
    <t>DISTRIBUCIÓN</t>
  </si>
  <si>
    <t>No.</t>
  </si>
  <si>
    <t>Tipo de indicador (ascendente, descendente, sostenible)</t>
  </si>
  <si>
    <t>PRESUPUESTO ASIGNADO</t>
  </si>
  <si>
    <t>Cantidad</t>
  </si>
  <si>
    <t>ACCIONES PARA LA RECUPERACION DE PERDIDAS DE AGUA EN REDES DE DISTRIBUCIÓN</t>
  </si>
  <si>
    <t>Fugas en cuadro</t>
  </si>
  <si>
    <t>Recuperación de agua no contabilizada</t>
  </si>
  <si>
    <t xml:space="preserve">Por medio de la reparación de fugas reportadas al CAI y las fugas detectadas 
</t>
  </si>
  <si>
    <t>Vehiculos Personal Equipos</t>
  </si>
  <si>
    <t>Ing. José Carlos Duarte Mendoza</t>
  </si>
  <si>
    <t>Fuga</t>
  </si>
  <si>
    <t xml:space="preserve">Recuperación de agua </t>
  </si>
  <si>
    <t>m3</t>
  </si>
  <si>
    <t>Ascendente</t>
  </si>
  <si>
    <t>Presupuesto ejercido</t>
  </si>
  <si>
    <t>1.1.2</t>
  </si>
  <si>
    <t>Fugas en ramal</t>
  </si>
  <si>
    <t>LEAO. Aaron Perez Martinez</t>
  </si>
  <si>
    <t>1.1.3</t>
  </si>
  <si>
    <t>Fugas en red general</t>
  </si>
  <si>
    <t>Sectores</t>
  </si>
  <si>
    <t xml:space="preserve">Estas fugas serán localizadas a través de recorrer cada uno de los domicilios existentes, así como los km de red de cada uno de los sectores </t>
  </si>
  <si>
    <t>1.2.1</t>
  </si>
  <si>
    <t xml:space="preserve">Deteccion de fugas en sector 1 </t>
  </si>
  <si>
    <t>Agua potable suficiente
Lograr una eficiencia mensual mínima del 60%.</t>
  </si>
  <si>
    <t>Detectar fugas de agua potable no visibles en la red de la ciudad, para la recuperación de agua no contabilizada. A traves de la reparacion de las mismas</t>
  </si>
  <si>
    <t>km recorridos</t>
  </si>
  <si>
    <t>km</t>
  </si>
  <si>
    <t>Domicilios</t>
  </si>
  <si>
    <t>domicilios</t>
  </si>
  <si>
    <t>Fuga detectada</t>
  </si>
  <si>
    <t>fugas</t>
  </si>
  <si>
    <t>Fuga reparada</t>
  </si>
  <si>
    <t>reparación</t>
  </si>
  <si>
    <t>1.2.2</t>
  </si>
  <si>
    <t xml:space="preserve">Deteccion de fugas en sector 2 </t>
  </si>
  <si>
    <t>1.2.3</t>
  </si>
  <si>
    <t xml:space="preserve">Deteccion de fugas en sector 3 </t>
  </si>
  <si>
    <t>1.2.4</t>
  </si>
  <si>
    <t xml:space="preserve">Deteccion de fugas en sector 4 </t>
  </si>
  <si>
    <t>1.2.5</t>
  </si>
  <si>
    <t xml:space="preserve">Deteccion de fugas en sector 5 </t>
  </si>
  <si>
    <t>1.2.6</t>
  </si>
  <si>
    <t>Deteccion de fugas en sector 6</t>
  </si>
  <si>
    <t>1.2.7</t>
  </si>
  <si>
    <t xml:space="preserve">Deteccion de fugas en sector 7 </t>
  </si>
  <si>
    <t>1.2.8</t>
  </si>
  <si>
    <t xml:space="preserve">Deteccion de fugas en sector 8 </t>
  </si>
  <si>
    <t>1.2.9</t>
  </si>
  <si>
    <t xml:space="preserve">Deteccion de fugas en sector 9 </t>
  </si>
  <si>
    <t>1.2.10</t>
  </si>
  <si>
    <t xml:space="preserve">Solicitud de localización de fugas Particulares </t>
  </si>
  <si>
    <t>Total de km recorridos</t>
  </si>
  <si>
    <t xml:space="preserve">Total de domicilios </t>
  </si>
  <si>
    <t>Total de fugas detectadas</t>
  </si>
  <si>
    <t>fuga</t>
  </si>
  <si>
    <t>Total de fugas reparadas</t>
  </si>
  <si>
    <t>reparada</t>
  </si>
  <si>
    <t>Recuperación de agua por detección de fuga</t>
  </si>
  <si>
    <t>REGULACION DE PRESIONES</t>
  </si>
  <si>
    <t>Agua potable suficiente Presiones con 1.200kg/cm2 como mínimo y maximo 2.000kg/cm2</t>
  </si>
  <si>
    <t>Por medio de la regulación llegar a la recuperación de caudales en los tanques evitando fugas por sobre presion en la red de distribucion</t>
  </si>
  <si>
    <t>Ing. Cristian Ruiz Díaz</t>
  </si>
  <si>
    <t>Recorrido</t>
  </si>
  <si>
    <t>sostenible</t>
  </si>
  <si>
    <t>Faltas de agua</t>
  </si>
  <si>
    <t>Reporte</t>
  </si>
  <si>
    <t>Descendente</t>
  </si>
  <si>
    <t>Bajas presiones</t>
  </si>
  <si>
    <t>CONTROL DE LECTURAS DE LOS MEDIDORES DE INSERCIÓN EN DUCTOS CEDRAL - MATEHUALA</t>
  </si>
  <si>
    <t>Ducto A´C 14"</t>
  </si>
  <si>
    <t>Agua potable suficiente</t>
  </si>
  <si>
    <t>Por medio de la intrumentacion remota, contar con el monitoreo de los caudales de nuestros ductos</t>
  </si>
  <si>
    <t>Ing. Gerardo Jovanny Martinez Alvarado</t>
  </si>
  <si>
    <t>Ducto PVC 12"</t>
  </si>
  <si>
    <t>CONROL Y SUPERVISIÓN DE LOS SECTORES EN MARCHA</t>
  </si>
  <si>
    <t>sector 1</t>
  </si>
  <si>
    <t>Por medio de la intrumentacion remota, istalada en los difentes sectores de la ciudad relizar volcados de datos de la informacion requierida para con elo realizar el balance hidrauilico de cada uno de los sectores</t>
  </si>
  <si>
    <t>Eficiencia</t>
  </si>
  <si>
    <t>DH11</t>
  </si>
  <si>
    <t>DH12</t>
  </si>
  <si>
    <t>DH13</t>
  </si>
  <si>
    <t>DH14</t>
  </si>
  <si>
    <t>DH15</t>
  </si>
  <si>
    <t>sector 2</t>
  </si>
  <si>
    <t>DH21</t>
  </si>
  <si>
    <t>DH22</t>
  </si>
  <si>
    <t>DH23</t>
  </si>
  <si>
    <t>sector 3</t>
  </si>
  <si>
    <t>DH31</t>
  </si>
  <si>
    <t>DH32</t>
  </si>
  <si>
    <t>DH33</t>
  </si>
  <si>
    <t>sector 4</t>
  </si>
  <si>
    <t>DH41</t>
  </si>
  <si>
    <t>DH42</t>
  </si>
  <si>
    <t>sector 5</t>
  </si>
  <si>
    <t>DH 51</t>
  </si>
  <si>
    <t>sector 6</t>
  </si>
  <si>
    <t>sector 7</t>
  </si>
  <si>
    <t>1.5.8</t>
  </si>
  <si>
    <t>sector 8</t>
  </si>
  <si>
    <t>DH81</t>
  </si>
  <si>
    <t>DH82</t>
  </si>
  <si>
    <t>1.5.9</t>
  </si>
  <si>
    <t>sector 9</t>
  </si>
  <si>
    <t>DH91</t>
  </si>
  <si>
    <t>DH92</t>
  </si>
  <si>
    <t>DH93</t>
  </si>
  <si>
    <t>DH94</t>
  </si>
  <si>
    <t>DH95</t>
  </si>
  <si>
    <t>Informes del control de los sectores</t>
  </si>
  <si>
    <t>Informes</t>
  </si>
  <si>
    <t>REHABILITACIÓN DE LA RED GENERAL</t>
  </si>
  <si>
    <t>Rehabilitaciones de la red general de agua</t>
  </si>
  <si>
    <t>Ing. Aron Pérez Mtz.</t>
  </si>
  <si>
    <t>ml</t>
  </si>
  <si>
    <t>Ampliaciones de la red de agua</t>
  </si>
  <si>
    <t>Ing. Aron Pérez Mtz</t>
  </si>
  <si>
    <t>COBERTURA DE MACROMEDICIÓN</t>
  </si>
  <si>
    <t>MACROMEDICIÓN EN DISTRITOS HIDROMETRICOS (SECTORIZACIÓN)</t>
  </si>
  <si>
    <t>100% de medición</t>
  </si>
  <si>
    <t>Toma de lecuras continuas</t>
  </si>
  <si>
    <t>2.1.1</t>
  </si>
  <si>
    <t>Sustitución de macromedidores en distritos hidrometricos</t>
  </si>
  <si>
    <t>pza</t>
  </si>
  <si>
    <t>MACROMEDICIÓN EN TANQUES DE REGULACIÓN</t>
  </si>
  <si>
    <t>2.2.1</t>
  </si>
  <si>
    <t>Adquisición de los macromedidores de tanque caleros, sector 8 y Ponciano Arriaga</t>
  </si>
  <si>
    <t>2.2.2</t>
  </si>
  <si>
    <t>Adquisición de macromedidor para tanque trojes y recreativo nuevo</t>
  </si>
  <si>
    <t>MANTENIMIENTOS PREVENTIVOS Y CORRECTIVOS A LA INFRESTRUCTURA HIDRÁULICA</t>
  </si>
  <si>
    <t xml:space="preserve">Mantenimiento preventivo a válvulas y cajas de válvulas </t>
  </si>
  <si>
    <t>3.1.1</t>
  </si>
  <si>
    <t>Revisión, limpieza y desazolve, sector 1</t>
  </si>
  <si>
    <t>Mantenerlas en constante mantenimiento para su buen funcionamiento para tener un buen control de los circuitos hidráulicos de la ciudad</t>
  </si>
  <si>
    <t xml:space="preserve">Limpieza a cajas de válvula de la ciudad para retirar el azolve que se encuentre para tenerlas en óptimas condiciones para su operación </t>
  </si>
  <si>
    <t>Cajas</t>
  </si>
  <si>
    <t>3.1.2</t>
  </si>
  <si>
    <t>Revisión, limpieza y desazolve, sector 2</t>
  </si>
  <si>
    <t>3.1.3</t>
  </si>
  <si>
    <t>Revisión, limpieza y desazolve, sector 3</t>
  </si>
  <si>
    <t>3.1.4</t>
  </si>
  <si>
    <t>Revisión, limpieza y desazolve, sector 4</t>
  </si>
  <si>
    <t>3.1.5</t>
  </si>
  <si>
    <t>Revisión, limpieza y desazolve, sector 5</t>
  </si>
  <si>
    <t>3.1.6</t>
  </si>
  <si>
    <t>Revisión, limpieza y desazolve, sector 6</t>
  </si>
  <si>
    <t>3.1.7</t>
  </si>
  <si>
    <t>Revisión, limpieza y desazolve, sector 7</t>
  </si>
  <si>
    <t>3.1.8</t>
  </si>
  <si>
    <t>Revisión, limpieza y desazolve, sector 8</t>
  </si>
  <si>
    <t>3.1.9</t>
  </si>
  <si>
    <t>Revisión, limpieza y desazolve, sector 9</t>
  </si>
  <si>
    <t>Cambio de válvulas</t>
  </si>
  <si>
    <t>3.2.1</t>
  </si>
  <si>
    <t>Cambio de valvula en sector 1</t>
  </si>
  <si>
    <t>válvulas funcionables</t>
  </si>
  <si>
    <t>Infraestructura en buenas condiciones: Mantenerlas en constante mantenimiento para su buen funcionamiento para tener un buen control de los circuitos hidráulicos de la ciudad</t>
  </si>
  <si>
    <t>Valvulas</t>
  </si>
  <si>
    <t>3.2.2</t>
  </si>
  <si>
    <t>Cambio de valvula en sector 2</t>
  </si>
  <si>
    <t>3.2.3</t>
  </si>
  <si>
    <t>Cambio de valvula en sector 3</t>
  </si>
  <si>
    <t>3.2.4</t>
  </si>
  <si>
    <t>Cambio de valvula en sector 4</t>
  </si>
  <si>
    <t>3.2.5</t>
  </si>
  <si>
    <t>Cambio de valvula en sector 5</t>
  </si>
  <si>
    <t>3.2.6</t>
  </si>
  <si>
    <t>Cambio de valvula en sector 6</t>
  </si>
  <si>
    <t>3.2.7</t>
  </si>
  <si>
    <t>Cambio de valvula en sector 7</t>
  </si>
  <si>
    <t>3.2.8</t>
  </si>
  <si>
    <t>Cambio de valvula en sector 8</t>
  </si>
  <si>
    <t>3.2.9</t>
  </si>
  <si>
    <t>Cambio de valvula en sector 9</t>
  </si>
  <si>
    <t>Rehabilitación o construcción de caja de válvula</t>
  </si>
  <si>
    <t>trabajos</t>
  </si>
  <si>
    <t xml:space="preserve">Mantenimientos preventivos y correctivos a tanques de regulación </t>
  </si>
  <si>
    <t>3.4.1</t>
  </si>
  <si>
    <t>Limpieza y deshierbe de áreas verdes</t>
  </si>
  <si>
    <t>Infraestructura en buenas condiciones</t>
  </si>
  <si>
    <t>Programación de la limpieza</t>
  </si>
  <si>
    <t>limpieza</t>
  </si>
  <si>
    <t>3.4.2</t>
  </si>
  <si>
    <t xml:space="preserve">Impermeabilización, resane de paredes y pintura </t>
  </si>
  <si>
    <t>Programación y ejecución de la impermeabilización</t>
  </si>
  <si>
    <t>3.4.3</t>
  </si>
  <si>
    <t>Revisión y regulación de los tanques</t>
  </si>
  <si>
    <t>Infraestuctura en buenas condiciones y agua suficiente a los usuarios</t>
  </si>
  <si>
    <t xml:space="preserve">Recorrido y revisión continua </t>
  </si>
  <si>
    <t>recorrido</t>
  </si>
  <si>
    <t>Mantenimiento a la infrestructura de pavimento (por rehabilitación, hundimientos u otros)</t>
  </si>
  <si>
    <t>reparaciones</t>
  </si>
  <si>
    <t>Sondeos</t>
  </si>
  <si>
    <t>Mantenimiento para su buen funcionamiento</t>
  </si>
  <si>
    <t>sondeos</t>
  </si>
  <si>
    <t xml:space="preserve">ACCIONES DE MEJORA </t>
  </si>
  <si>
    <t>Instalación de válvulas expulsoras de aire</t>
  </si>
  <si>
    <t>4.1.1</t>
  </si>
  <si>
    <t>Evitar errores en los elementos de medicion</t>
  </si>
  <si>
    <t>Infraestructura en buenas condiciones: Evitar la consecuente formación de burbujas y bolsas, es causa de incidentes</t>
  </si>
  <si>
    <t>4.1.2</t>
  </si>
  <si>
    <t>4.1.3</t>
  </si>
  <si>
    <t>4.1.4</t>
  </si>
  <si>
    <t>4.1.5</t>
  </si>
  <si>
    <t>4.1.6</t>
  </si>
  <si>
    <t>4.1.7</t>
  </si>
  <si>
    <t>4.1.8</t>
  </si>
  <si>
    <t>4.1.9</t>
  </si>
  <si>
    <t>SUSTITUCIÓN DE TOMAS DOMICILIARIAS DE TERMINACIÓN DE VIDA ÚTIL EN TODA LA CIUDAD (DERIVADO DE REPORTES DE FUGA, BAJA PRESIÓN).</t>
  </si>
  <si>
    <t>INFRAESTRUCTURA EN BUENAS CONDICIONES</t>
  </si>
  <si>
    <t xml:space="preserve">REPOSICIÓN DE TOMAS </t>
  </si>
  <si>
    <t>tomas</t>
  </si>
  <si>
    <t>RECURSO HUMANO;</t>
  </si>
  <si>
    <t>persona</t>
  </si>
  <si>
    <t>SUELDOS Y PRESTACIONES DE LEY</t>
  </si>
  <si>
    <t xml:space="preserve">Coordinador </t>
  </si>
  <si>
    <t>Base</t>
  </si>
  <si>
    <t>Ing. De Campo de Base</t>
  </si>
  <si>
    <t>Ing. De Campo Eventuales</t>
  </si>
  <si>
    <t>Eventual</t>
  </si>
  <si>
    <t>Oficiales Operativos</t>
  </si>
  <si>
    <t>Ayudantes Operativos</t>
  </si>
  <si>
    <t>Horas extras</t>
  </si>
  <si>
    <t>GIC</t>
  </si>
  <si>
    <t>hra</t>
  </si>
  <si>
    <t>lts</t>
  </si>
  <si>
    <t>Renta de retroexcavadora</t>
  </si>
  <si>
    <t>Retiro de escombro</t>
  </si>
  <si>
    <t>DRENAJE</t>
  </si>
  <si>
    <t xml:space="preserve"> MANTENIMIENTO Y AMPLIACION DE INFRAESTRUCTURA SANITARIA</t>
  </si>
  <si>
    <t>MANTENIMIENTO PREVENTIVO Y CORRECTIVO A LA INFRAESTRUCTURA SANITARIA</t>
  </si>
  <si>
    <t>INSPECCION DE POZOS DE VISITA, PARA VERIFICAR SU CORRECTO FUNCIONAMIENTO.</t>
  </si>
  <si>
    <t>DETERMINAR LAS ACCIONES DE MANTENIMIENTO QUE CORRESPONDAN.</t>
  </si>
  <si>
    <t>VISITA FISICA AL SITIO</t>
  </si>
  <si>
    <t>VEHICULOS, PERSONAL, HERRAMIENTA MENOR.</t>
  </si>
  <si>
    <t>ING. MARTIN RUBEN SANCHEZ</t>
  </si>
  <si>
    <t>DESAZOLVE DE POZOS DE VISITA, CON MEDIOS MANUALES.</t>
  </si>
  <si>
    <t>RETIRAR MATERIAL SOLIDO PARA EVITAR OBSTRUCCION EN EL FLUJO DE AGUA RESIDUAL</t>
  </si>
  <si>
    <t>MANTENER  EN OPTIMAS CONDICIONES DE OPERACIÓN LAS REDES DE ALCANTARILLADO</t>
  </si>
  <si>
    <t>RENIVELACION DE TAPA Y BROCAL EN POZO DE VISITA.</t>
  </si>
  <si>
    <t>QUE TODAS LAS TAPAS ESTEN A NIVEL DE PISO TERMINADO</t>
  </si>
  <si>
    <t>REALIZAR RECORRIDOPARA UBICAR LAS TAPAS Y  BROCALES , DESNIVELADOS Y  PROCEDER A SU RENIVELACION.</t>
  </si>
  <si>
    <t>RENIVELACIÓN</t>
  </si>
  <si>
    <t>SUSTITUCION DE TAPA Y BROCAL EN POZO DE VISITA.</t>
  </si>
  <si>
    <t>CONTAR CON TAPAS DE POZOS DE VISITA EN BUENAS CONDICIONES QUE PERMITAN REALIZAR TRABAJOS DE MANTENIMIENTO A LOS POZOS DE VISITA</t>
  </si>
  <si>
    <t>REALIZAR RECORRIDO FISICO Y ATENDER REPORTES DADOS DE ALTA EN EL SISTEMA</t>
  </si>
  <si>
    <t>RECUPERACION Y REINSTALACION DE TAPAS DE POZO DE VISITA. (CUANDO SE PRESENTAN LLUVIAS DE GRAN INTENSIDAD)</t>
  </si>
  <si>
    <t>CONTAR CON TAPAS EN TODOS LOS POZOS DE VISITA PARA EVITAR POSIBLES ACCIDENTES DE TRANSITO</t>
  </si>
  <si>
    <t>REALIZAR RECORRIDO PARA UBICAR LAS TAPAS Y PROCEDER A SU INSTALACION</t>
  </si>
  <si>
    <t>TAPA</t>
  </si>
  <si>
    <t>DESAZOLVE DE FOSAS SEPTICAS Y LINEAS DE DRENAJE CON MEDIOS MECANICOS (CAMION VACTOR).</t>
  </si>
  <si>
    <t>ATENDER SOLICITUDES POR ESTE CONCEPTO</t>
  </si>
  <si>
    <t>PRESTAR EL SERVICIO EN LOS LUGARES QUE NO SE CUENTA CON COBERTURA DE ALCANTARILLADO SANITARIO</t>
  </si>
  <si>
    <t>PERSONAL, VEHICULOS, CAMION VACTOR, HERRAMIENTA MENOR.</t>
  </si>
  <si>
    <t>LAVADO DE TUBERIAS, UTILIZANDO MEDIOS MECANICOS ( CAMION VACTOR)</t>
  </si>
  <si>
    <t>MANTENER EM OPTIMAS CONDICIONES DE OPERACIÓN LAS REDES DE ALCANTARILLADO</t>
  </si>
  <si>
    <t>REALIZAR TRABAJOS PARA RETIRAR TAPONAMIENTOS EN LA TUBERIA DE RED GENERAL, ASI COMO DE LAS DESCARGAS DOMICILIARIAS</t>
  </si>
  <si>
    <t>MANTENER EM OPTIMAS CONDICIONES DE OPERACIÓN LAS REDES DE ALCANTARILLADO Y DESCARGAS DOMICILIARIAS</t>
  </si>
  <si>
    <t>PERSONAL, VEHICULOS,  HERRAMIENTA MENOR.</t>
  </si>
  <si>
    <t>TAPONAMIENTO</t>
  </si>
  <si>
    <t>TRABAJOS PARA REPARAR TUBERIAS DE DESCARGAS DOMICILIARIAS COLAPSADAS</t>
  </si>
  <si>
    <t>REALIZAR ZONDEO Y SUSTITUIR EL TRAMO DE TUBERIA DAÑADO</t>
  </si>
  <si>
    <t>MANTENER EM OPTIMAS CONDICIONES DE OPERACIÓN LAS DESCARGAS DOMICILIARIAS</t>
  </si>
  <si>
    <t>PERSONAL, VEHICILOS,  HERRAMIENTA MENOR.</t>
  </si>
  <si>
    <t>REPARACION</t>
  </si>
  <si>
    <t>TRABAJOS PARA REPARAR TUBERIAS DE RED GENERAL COLAPSADAS</t>
  </si>
  <si>
    <t>DESAZOLVE DE CARCAMOS DESARENADORES, POR MEDIOS MANUALES.</t>
  </si>
  <si>
    <t>REHABILITACION DE LA RED DE ALCANTARILLADO SANITARIO, DESCARGAS Y POZOS DE VISITA.</t>
  </si>
  <si>
    <t>CAMBIAR  POR ELEMENTOS NUEVOS TODOS LOS COMPONENTES DE LA RED</t>
  </si>
  <si>
    <t>PERSONAL, VEHICULOS,  HERRAMIENTA MENOR, MAQUINARIA EQUIPO</t>
  </si>
  <si>
    <t>AMPLIACION DE LA RED DE ALCANTARILLADO SANITARIO, DESCARGAS Y POZOS DE VISITA.</t>
  </si>
  <si>
    <t>CONSTRUIR TRAMOS NUEVOS DE RED</t>
  </si>
  <si>
    <t>INCREMENTAR LA COBERTURA EN EL SERVICIO DE ALCANTARILLADO SANITARIO</t>
  </si>
  <si>
    <t>CONSTRUCCION DE POZO DE VISITA TIPO COMUN, INCLUYE BROGAL Y TAPA.</t>
  </si>
  <si>
    <t>TENER ACCESO A LA RED DE ALCANTARILLADO PARA DAR MANTENIMIENTO DE MANERA CORRECTA.</t>
  </si>
  <si>
    <t>MANTENER EN OPTIMAS CONDICIONES DE OPERACIÓN LAS REDES DE ALCANTARILLADO</t>
  </si>
  <si>
    <t>REPOSICIÓN DE CONCRETO (BACHES)</t>
  </si>
  <si>
    <t>DAR MANTENIMIENTO DE MANERA CORRECTA</t>
  </si>
  <si>
    <t>BACHE</t>
  </si>
  <si>
    <t>PERSONA</t>
  </si>
  <si>
    <t>LT</t>
  </si>
  <si>
    <t>DIESEL</t>
  </si>
  <si>
    <t>HORAS</t>
  </si>
  <si>
    <t xml:space="preserve"> TRASLADO DE MATERIAL (MTS)</t>
  </si>
  <si>
    <r>
      <t xml:space="preserve">DETECCIÓN DE FUGAS </t>
    </r>
    <r>
      <rPr>
        <sz val="10"/>
        <color theme="1"/>
        <rFont val="Arial Narrow"/>
        <family val="2"/>
      </rPr>
      <t>(recuperación de agua no contabilizada mediante equipos de detección de fugas)</t>
    </r>
  </si>
  <si>
    <t>CONTROL</t>
  </si>
  <si>
    <t>SUPERVISIÓN</t>
  </si>
  <si>
    <t>ENE</t>
  </si>
  <si>
    <t>OBRAS Y ACCIONES CON RECURSO DE GENERACION INTERNA Y MEZCLA FEDERAL;</t>
  </si>
  <si>
    <t>Supervisión de obra de  Sustitución, Modernización o Rehabilitación o estudios para trabajos en Agua Potable. (PRODDER)</t>
  </si>
  <si>
    <t>Control fisico y administrativo, durante la ejecución de los proyectos contratados para construir, mejorar y sustituir la infraestructura de agua potable para concluir los procesos constructivos, satisfactoriamente, en el lapso de tiempo establecido.</t>
  </si>
  <si>
    <t>Revisar detalladamente, previo al inicio de los trabajos, la información, las condiciones en las que se desarrollará la obra y el sitio de los trabajos, así como las  partes y características del proyecto y todo lo necesario que permita iniciar los trabajos de supervisión según lo programado y que la contratista los ejecute ininterrumpidamente hasta su conclusión.</t>
  </si>
  <si>
    <t>Medio de Transporte (Vehículo), equipo de topografía, equipo de medición (Flexómetros de diferentes medidas, odómetro, manómetro etc.),equipo de cómputo, impresora, software, escáner, cursos constantes de capacitación.</t>
  </si>
  <si>
    <t>Ing. Joel Blas Muñoz Loredo.</t>
  </si>
  <si>
    <t>Contrato y/o Proyecto</t>
  </si>
  <si>
    <t>Supervisión de obra de  Sustitución, Modernización o Rehabilitación  en Alcantarillado Sanitario (PROSANEAR)</t>
  </si>
  <si>
    <t>Control Control fisico y administrativo durante la ejecución de los proyectos contratados para construir, mejorar y sustituir la infraestructura de Alcantarillado Sanitario para concluir los procesos constructivos, satisfactoriamente, en el lapso de tiempo establecido</t>
  </si>
  <si>
    <t>Supervisión de obra de  sustitución, modernización o rehabilitación  o estudios  para trabajos en Agua potable, Alcantarillado Sanitario u otros con recursos del GIC</t>
  </si>
  <si>
    <t>Control Control fisico y administrativo durante la ejecución de los proyectos contratados para construir, mejorar y sustituir la infraestructura de hidraulica y sanitaria para concluir los procesos constructivos, satisfactoriamente, en el lapso de tiempo establecido</t>
  </si>
  <si>
    <t>Padrón piloto para la regularización de cobertura de servicios derivados del acueducto Cedral-Matehuala; comunidades de: San Pedro, San Isidro, Cedral, Santa Teresa, la Cabra, San Rafael.</t>
  </si>
  <si>
    <t>Generación de convenio de colaboración con la (UAMRA) Unidad Académica Multidisciplinaria Región Altiplano (COARA) para elaboración de proyecto de diagnóstico de telemetría de la zona de pozos profundos y actuadores de las redes de distribución; que se encuentran en estado de obsolescencia.</t>
  </si>
  <si>
    <t>Bitácora Electrónica de seguimiento a Obra Pública</t>
  </si>
  <si>
    <t xml:space="preserve">Aperturas, control, llenado, seguimiento y ejecución del cierre de la herramienta de bitácora Electronica de seguimiento a obra pública por cada una de las obras en las que se utilicen recursos de programas federales. </t>
  </si>
  <si>
    <t>Aplicar el procedimiento autorizado para dar cumplimiento a la ley de obras públicas y servicios relacionados con las mismas y su reglamento tanto estatal como federal.</t>
  </si>
  <si>
    <t>Equipo de cómputo, impresora, software, escáner, cursos constantes de capacitación.</t>
  </si>
  <si>
    <t>C.S. Ing. Joel Blas Muñoz Loredo.</t>
  </si>
  <si>
    <t>Obras con recursos federales/ bitácoras Cerradas, Documentación, tramite de Estimaciones y expediente técnico.</t>
  </si>
  <si>
    <t>Bitácora convencional de Obra Pública…recurosos GIC</t>
  </si>
  <si>
    <t xml:space="preserve">Aperturas, control, llenado, seguimiento y ejecución del cierre de la herramienta de bitácoraconvencional de seguimiento a obra pública por cada una de las obras en las que se utilicen recursos propios (G.I.C.). </t>
  </si>
  <si>
    <t>Obras con recursos G .I.C./ bitácoras Cerradas, Documentación, tramite de Estimaciones y expediente técnico.</t>
  </si>
  <si>
    <t>Recepción y revisiones de números generadores para tramite de estimaciones de obr…</t>
  </si>
  <si>
    <t>Recabar la información para integrar el expediente de estimación con los parámetros que aplican al organismo operador para el trámite del pago de los contratos de obra.</t>
  </si>
  <si>
    <t>Revisar en campo y en coordinación con la contratista las volumetrías de la documentación soporte para presentar estimación de  avances de obra.</t>
  </si>
  <si>
    <t>Medio de Transporte (Vehículo), equipo de topografía, equipo de medición (Flexómetros de diferentes medidas, odómetro, manómetro etc.),equipo de cómputo, impresora, software, escáner, cursos constantes de capacitación</t>
  </si>
  <si>
    <t>Formato</t>
  </si>
  <si>
    <t>Integración y tramite de estimaciones de obra</t>
  </si>
  <si>
    <t>Recabar la información para el trámite del pago de los contratos de obra.</t>
  </si>
  <si>
    <t>Informar y solicitar a las áreas del organismo involucradas en la generación de la información que se requiere, con la finalidad de disminuir el tiempo de elaboración de los tramites así como de  los pagos y entregar esta información para que la integren al expediente.</t>
  </si>
  <si>
    <t>Medio de Transporte, Equipo de cómputo, impresora, software, escáner, cursos constantes de capacitación.</t>
  </si>
  <si>
    <t>Litros</t>
  </si>
  <si>
    <t>PROYECTOS</t>
  </si>
  <si>
    <t>DAR FACTIBILIDADES AL DESARROLLO DE VIVIENDA DENTRO DEL ÁREA FACTIBLE</t>
  </si>
  <si>
    <t>CONTAR CON MAYOR COBERTURA DE LOS SERVICIOS DE MANERA EFICIENTE Y FUNCIONAL</t>
  </si>
  <si>
    <t>Contar con las herramientas necesarioas como son: equipo de trabajo, vehiculo, softwar de apoyo y fundamentar con las Ley de Aguas, Ley de Desarrollo Urbano y  Ley de Desarrollo Territorial</t>
  </si>
  <si>
    <t>PERSONAL, VEHICULO, EQUIPOS</t>
  </si>
  <si>
    <t>ING. MARÍA DEL CARMEN MEDELLIN MUÑIZ</t>
  </si>
  <si>
    <t>Atención a solicitudes de ampliación de cobertura de servicios de agua potable y alcantarillado sanitario en colonias populares de usuarios particulares y de la Coordinación de Desarrollo Social.</t>
  </si>
  <si>
    <t>Atender y dar respuesta a todas las solicitudesen tiempo y forma</t>
  </si>
  <si>
    <t>Diseñar de la manera más adecuada las ampliaciones de infraestructura de acuerdo a las condiciones existentes con fundamento en la Ley de Aguas del Estado de San Luis Potosi.</t>
  </si>
  <si>
    <t>PERSONAL, VEHICULOS, EQUIPOS</t>
  </si>
  <si>
    <t>resoluciones contestadas</t>
  </si>
  <si>
    <t xml:space="preserve">Elaboración de proyectos derivado de solicitudes de factibilidad de agua </t>
  </si>
  <si>
    <t>Elaborar proyectos para solicitudes de factibilidad</t>
  </si>
  <si>
    <t>proyectos</t>
  </si>
  <si>
    <t>Elaboración de proyectos derivado de solicitudes de factibilidad de alcantarillado sanitrio</t>
  </si>
  <si>
    <t>Atención a supervisiones de obras de Agua Potable a usuarios y la Coordinación de Desarrollo Social</t>
  </si>
  <si>
    <t>SUPERVISAR TODAS LAS AMPLIACIONES REALIZADAS</t>
  </si>
  <si>
    <t>Supervisar la obras apegandose a los lineamientos y normatividad de este Organismo Operador.</t>
  </si>
  <si>
    <t>ampliación</t>
  </si>
  <si>
    <t>Atención a supervisiones de obras de Alcantarillado Sanitario a usuarios y la Coordinación de Desarrollo Social</t>
  </si>
  <si>
    <t>ELABORACION DE PROYECTOS EJECUTIVOS</t>
  </si>
  <si>
    <t xml:space="preserve"> MEJORAR Y/O AMPLIAR LA COBERTURA DE SERVICIOS DE AGUA POTABLE Y ALCANTARILLADO </t>
  </si>
  <si>
    <t>Contar con el equipo  y herramienta necesarios para la elaboracíón de los proyectos y disminuir los tiempos de elaboración, realizar los levantamientos topográficos a detalle asi como la revisión de las condiciones físicas que guarda la infraestructura, usando la normatividad actual y aplicable para lograr una mejor gectión de recursos para llevarlos a cabo.</t>
  </si>
  <si>
    <t>proyecto</t>
  </si>
  <si>
    <t>Proyectos para Sustitución de redes de agua potable</t>
  </si>
  <si>
    <t xml:space="preserve">CONTAR CON LOS PROYECTOS PARA REHABILITACION DE LAS REDES QUE SE ENCUENTREN ABSOLETAS </t>
  </si>
  <si>
    <t xml:space="preserve">Usar la normativa actual y aplicable para lograr una mejor gestión de recursos para llevarlos a cabo </t>
  </si>
  <si>
    <t>Proyectos para Rehabilitación de redes de alcantarillado sanitario</t>
  </si>
  <si>
    <t>ATENCIÓN A FRACCIONADORES Y NUEVOS DESARROLLOS</t>
  </si>
  <si>
    <t>ATENDER Y DAR SEGUIMIENTO AL TRAMITE Y PROCESOS CONSTRUCTIVOS DE  LOS FRACCIONAMIENTOS EN PROCESO Y A NUEVOS DESARROLLOS</t>
  </si>
  <si>
    <t>Con Fundamento en la normatiivdad aplicable mejorar y estandarizar la supervisión y control de la construcción de las obras dentro de Fraccionamientos para el buen funcionamiento de las nuevas Infraestructuras.</t>
  </si>
  <si>
    <t>visitas</t>
  </si>
  <si>
    <t>ADQUISICIONES (EQUIPO DE COMPUTO, MOBILIARIO, MAQUINARIA MENOR, EQUIPOS DE TRANSPORTE O EQUIPO DE TRABAJO)</t>
  </si>
  <si>
    <t>CONTAR CON TECNOLOGIA DE VANGUARDIA PARA UNA OPTIMA REALIZACION DE LOS TRABAJOS</t>
  </si>
  <si>
    <t>Dar soluciones rápidas a las solicitudes presentadas, con ayuda de  heramientas, equipo de topográfia y equipo de computo.</t>
  </si>
  <si>
    <t xml:space="preserve">equipo de trabajo  </t>
  </si>
  <si>
    <t>Equipo de estación total (Incluye curso de capcitación de manejo del equipo)</t>
  </si>
  <si>
    <t xml:space="preserve">TENER EL EQUIPO DE TRABAJO </t>
  </si>
  <si>
    <t>Rapidez para mediciones en distacias largas para elaborara los proyectos en forma y tiempo adecuados.</t>
  </si>
  <si>
    <t>HERRAMIENTA</t>
  </si>
  <si>
    <t>CONTAR CON PERSONAL CAPACITADO Y APTO PARA EL TRABAJO ASIGNADO</t>
  </si>
  <si>
    <t>Atención a solicitudes realizando  los levantamientos topográficos,Proyectos y supervisiones que sea necesario  de los Fraccionamientos, la Coordinación de Desarrollo Social,  a Usuarios y comunidades.</t>
  </si>
  <si>
    <t xml:space="preserve">GARANTIZAR EL SERVICIO DE TRANSPORTE </t>
  </si>
  <si>
    <t>VEHICULO</t>
  </si>
  <si>
    <t>LTS</t>
  </si>
  <si>
    <t>CAPACITACION (EN EL SECTOR HIDRICO Y SANITARIO)</t>
  </si>
  <si>
    <t>MEJORA EN LA EFICIENCIA APLICADA A LOS TRABAJOS REALIZADOS</t>
  </si>
  <si>
    <t>Contar con el conocimiento y herramientas de tecnología avanzada para aplicarla en la elaboracion de los trabajos y asi obtener eficiencia y rapidez.</t>
  </si>
  <si>
    <t>PERSONAL, EQUIPOS</t>
  </si>
  <si>
    <t>SERVICIO DE ARRENDAMIENTO</t>
  </si>
  <si>
    <t>MEJORAR LA EFICIENCIA CUANDO SE PRESENTAN OBSTACULOS EN EL AREA DE PROYECCION</t>
  </si>
  <si>
    <t>Contar con equipo para  una mejor eficiencia y rapida ejecución de los trabajos</t>
  </si>
  <si>
    <t>HR</t>
  </si>
  <si>
    <t>SERVICIOS DE AGUA POTABLE, ALCANTARILLADO Y SANEAMIENTO DE MATEHUALA, S.L.P., SAPSAM</t>
  </si>
  <si>
    <t xml:space="preserve">PROGRAMA OPERATIVO ANUAL 2026 </t>
  </si>
  <si>
    <t>GERENCIA TECNICA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</si>
</sst>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8" formatCode="&quot;$&quot;#,##0.00;[Red]\-&quot;$&quot;#,##0.00"/>
    <numFmt numFmtId="44" formatCode="_-&quot;$&quot;* #,##0.00_-;\-&quot;$&quot;* #,##0.00_-;_-&quot;$&quot;* &quot;-&quot;??_-;_-@_-"/>
    <numFmt numFmtId="43" formatCode="_-* #,##0.00_-;\-* #,##0.00_-;_-* &quot;-&quot;??_-;_-@_-"/>
    <numFmt numFmtId="164" formatCode="&quot;$&quot;#,##0.00"/>
    <numFmt numFmtId="165" formatCode="0.0"/>
    <numFmt numFmtId="166" formatCode="#,##0_ ;\-#,##0\ "/>
    <numFmt numFmtId="167" formatCode="0.00_ ;\-0.00\ "/>
  </numFmts>
  <fonts count="22" x14ac:knownFonts="1">
    <font>
      <sz val="11"/>
      <color theme="1"/>
      <name val="Calibri"/>
      <family val="2"/>
      <scheme val="minor"/>
    </font>
    <font>
      <sz val="11"/>
      <color theme="1"/>
      <name val="Calibri"/>
      <family val="2"/>
      <scheme val="minor"/>
    </font>
    <font>
      <b/>
      <sz val="10"/>
      <color theme="1"/>
      <name val="Arial Narrow"/>
      <family val="2"/>
    </font>
    <font>
      <b/>
      <sz val="8"/>
      <color theme="1"/>
      <name val="Arial Narrow"/>
      <family val="2"/>
    </font>
    <font>
      <b/>
      <sz val="9"/>
      <color theme="1"/>
      <name val="Arial Narrow"/>
      <family val="2"/>
    </font>
    <font>
      <sz val="8"/>
      <color theme="1"/>
      <name val="Arial Narrow"/>
      <family val="2"/>
    </font>
    <font>
      <sz val="10"/>
      <color theme="1"/>
      <name val="Arial Narrow"/>
      <family val="2"/>
    </font>
    <font>
      <sz val="9"/>
      <color theme="1"/>
      <name val="Arial Narrow"/>
      <family val="2"/>
    </font>
    <font>
      <sz val="10"/>
      <color rgb="FFFF0000"/>
      <name val="Arial Narrow"/>
      <family val="2"/>
    </font>
    <font>
      <sz val="10"/>
      <name val="Arial Narrow"/>
      <family val="2"/>
    </font>
    <font>
      <b/>
      <sz val="10"/>
      <name val="Arial Narrow"/>
      <family val="2"/>
    </font>
    <font>
      <b/>
      <sz val="10"/>
      <color theme="0"/>
      <name val="Arial Narrow"/>
      <family val="2"/>
    </font>
    <font>
      <sz val="10"/>
      <color theme="0"/>
      <name val="Arial Narrow"/>
      <family val="2"/>
    </font>
    <font>
      <b/>
      <sz val="12"/>
      <color theme="0"/>
      <name val="Arial Narrow"/>
      <family val="2"/>
    </font>
    <font>
      <b/>
      <sz val="12"/>
      <color theme="1"/>
      <name val="Arial Narrow"/>
      <family val="2"/>
    </font>
    <font>
      <sz val="14"/>
      <color theme="1"/>
      <name val="Arial Narrow"/>
      <family val="2"/>
    </font>
    <font>
      <sz val="9"/>
      <name val="Arial Narrow"/>
      <family val="2"/>
    </font>
    <font>
      <b/>
      <sz val="9"/>
      <name val="Arial Narrow"/>
      <family val="2"/>
    </font>
    <font>
      <b/>
      <sz val="14"/>
      <color theme="1"/>
      <name val="Arial Narrow"/>
      <family val="2"/>
    </font>
    <font>
      <b/>
      <sz val="9"/>
      <color indexed="81"/>
      <name val="Tahoma"/>
      <family val="2"/>
    </font>
    <font>
      <sz val="12"/>
      <color theme="1"/>
      <name val="Arial Narrow"/>
      <family val="2"/>
    </font>
    <font>
      <b/>
      <sz val="16"/>
      <color theme="1"/>
      <name val="Arial Narrow"/>
      <family val="2"/>
    </font>
  </fonts>
  <fills count="16">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4" tint="0.59999389629810485"/>
        <bgColor indexed="64"/>
      </patternFill>
    </fill>
    <fill>
      <patternFill patternType="solid">
        <fgColor rgb="FFFFC000"/>
        <bgColor indexed="64"/>
      </patternFill>
    </fill>
    <fill>
      <patternFill patternType="solid">
        <fgColor theme="7" tint="0.59999389629810485"/>
        <bgColor indexed="64"/>
      </patternFill>
    </fill>
    <fill>
      <patternFill patternType="solid">
        <fgColor theme="0"/>
        <bgColor indexed="64"/>
      </patternFill>
    </fill>
    <fill>
      <patternFill patternType="solid">
        <fgColor rgb="FF92D050"/>
        <bgColor indexed="64"/>
      </patternFill>
    </fill>
    <fill>
      <patternFill patternType="solid">
        <fgColor theme="4" tint="0.79998168889431442"/>
        <bgColor indexed="64"/>
      </patternFill>
    </fill>
    <fill>
      <patternFill patternType="solid">
        <fgColor theme="1"/>
        <bgColor indexed="64"/>
      </patternFill>
    </fill>
    <fill>
      <patternFill patternType="solid">
        <fgColor theme="0" tint="-0.34998626667073579"/>
        <bgColor indexed="64"/>
      </patternFill>
    </fill>
    <fill>
      <patternFill patternType="solid">
        <fgColor theme="0" tint="-4.9989318521683403E-2"/>
        <bgColor indexed="64"/>
      </patternFill>
    </fill>
    <fill>
      <patternFill patternType="solid">
        <fgColor theme="7" tint="0.79998168889431442"/>
        <bgColor indexed="64"/>
      </patternFill>
    </fill>
    <fill>
      <patternFill patternType="solid">
        <fgColor rgb="FFFEE8B2"/>
        <bgColor indexed="64"/>
      </patternFill>
    </fill>
    <fill>
      <patternFill patternType="solid">
        <fgColor theme="8" tint="0.79998168889431442"/>
        <bgColor indexed="64"/>
      </patternFill>
    </fill>
  </fills>
  <borders count="36">
    <border>
      <left/>
      <right/>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style="thin">
        <color indexed="64"/>
      </bottom>
      <diagonal/>
    </border>
    <border>
      <left/>
      <right style="thin">
        <color indexed="64"/>
      </right>
      <top/>
      <bottom/>
      <diagonal/>
    </border>
    <border>
      <left style="thin">
        <color indexed="64"/>
      </left>
      <right style="thin">
        <color indexed="64"/>
      </right>
      <top/>
      <bottom/>
      <diagonal/>
    </border>
    <border>
      <left/>
      <right/>
      <top/>
      <bottom style="thin">
        <color indexed="64"/>
      </bottom>
      <diagonal/>
    </border>
    <border>
      <left style="thin">
        <color auto="1"/>
      </left>
      <right/>
      <top/>
      <bottom style="thin">
        <color auto="1"/>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top style="medium">
        <color indexed="64"/>
      </top>
      <bottom/>
      <diagonal/>
    </border>
    <border>
      <left style="medium">
        <color indexed="64"/>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right/>
      <top style="medium">
        <color indexed="64"/>
      </top>
      <bottom style="medium">
        <color indexed="64"/>
      </bottom>
      <diagonal/>
    </border>
    <border>
      <left/>
      <right style="medium">
        <color indexed="64"/>
      </right>
      <top/>
      <bottom/>
      <diagonal/>
    </border>
    <border>
      <left style="medium">
        <color indexed="64"/>
      </left>
      <right style="medium">
        <color indexed="64"/>
      </right>
      <top/>
      <bottom/>
      <diagonal/>
    </border>
    <border>
      <left style="medium">
        <color indexed="64"/>
      </left>
      <right style="medium">
        <color indexed="64"/>
      </right>
      <top/>
      <bottom style="thin">
        <color indexed="64"/>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thin">
        <color auto="1"/>
      </top>
      <bottom/>
      <diagonal/>
    </border>
    <border>
      <left style="thin">
        <color indexed="64"/>
      </left>
      <right/>
      <top style="thin">
        <color indexed="64"/>
      </top>
      <bottom/>
      <diagonal/>
    </border>
    <border>
      <left style="thin">
        <color indexed="64"/>
      </left>
      <right/>
      <top/>
      <bottom/>
      <diagonal/>
    </border>
    <border>
      <left style="thin">
        <color indexed="64"/>
      </left>
      <right style="thin">
        <color indexed="64"/>
      </right>
      <top style="medium">
        <color indexed="64"/>
      </top>
      <bottom/>
      <diagonal/>
    </border>
    <border>
      <left style="thin">
        <color indexed="64"/>
      </left>
      <right/>
      <top style="medium">
        <color indexed="64"/>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s>
  <cellStyleXfs count="5">
    <xf numFmtId="0" fontId="0" fillId="0" borderId="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44" fontId="1" fillId="0" borderId="0" applyFont="0" applyFill="0" applyBorder="0" applyAlignment="0" applyProtection="0"/>
  </cellStyleXfs>
  <cellXfs count="765">
    <xf numFmtId="0" fontId="0" fillId="0" borderId="0" xfId="0"/>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xf>
    <xf numFmtId="0" fontId="2" fillId="2" borderId="2" xfId="0" applyFont="1" applyFill="1" applyBorder="1" applyAlignment="1">
      <alignment horizontal="center" vertical="center" wrapText="1"/>
    </xf>
    <xf numFmtId="0" fontId="3" fillId="2" borderId="2" xfId="0" applyFont="1" applyFill="1" applyBorder="1" applyAlignment="1">
      <alignment horizontal="center" vertical="center" wrapText="1"/>
    </xf>
    <xf numFmtId="164" fontId="2" fillId="2" borderId="2" xfId="0" applyNumberFormat="1" applyFont="1" applyFill="1" applyBorder="1" applyAlignment="1">
      <alignment horizontal="center" vertical="center" wrapText="1"/>
    </xf>
    <xf numFmtId="0" fontId="2" fillId="3" borderId="2" xfId="0" applyFont="1" applyFill="1" applyBorder="1" applyAlignment="1">
      <alignment horizontal="center" vertical="center" wrapText="1"/>
    </xf>
    <xf numFmtId="0" fontId="2" fillId="2" borderId="2" xfId="0" applyFont="1" applyFill="1" applyBorder="1" applyAlignment="1">
      <alignment horizontal="center" vertical="center"/>
    </xf>
    <xf numFmtId="0" fontId="4" fillId="3" borderId="2" xfId="0" applyFont="1" applyFill="1" applyBorder="1" applyAlignment="1">
      <alignment horizontal="center" vertical="center" wrapText="1"/>
    </xf>
    <xf numFmtId="0" fontId="5" fillId="2" borderId="2" xfId="0" applyFont="1" applyFill="1" applyBorder="1" applyAlignment="1">
      <alignment horizontal="center" vertical="center"/>
    </xf>
    <xf numFmtId="0" fontId="2" fillId="0" borderId="1" xfId="0" applyFont="1" applyBorder="1" applyAlignment="1">
      <alignment horizontal="center" vertical="center" wrapText="1"/>
    </xf>
    <xf numFmtId="0" fontId="2" fillId="0" borderId="3" xfId="0" applyFont="1" applyBorder="1" applyAlignment="1">
      <alignment vertical="center" wrapText="1"/>
    </xf>
    <xf numFmtId="0" fontId="2" fillId="0" borderId="4" xfId="0" applyFont="1" applyBorder="1" applyAlignment="1">
      <alignment vertical="center" wrapText="1"/>
    </xf>
    <xf numFmtId="0" fontId="2" fillId="0" borderId="1" xfId="0" applyFont="1" applyBorder="1" applyAlignment="1">
      <alignment vertical="center" wrapText="1"/>
    </xf>
    <xf numFmtId="165" fontId="2" fillId="0" borderId="1" xfId="0" applyNumberFormat="1" applyFont="1" applyBorder="1" applyAlignment="1">
      <alignment horizontal="center" vertical="center" wrapText="1"/>
    </xf>
    <xf numFmtId="0" fontId="6" fillId="0" borderId="2" xfId="0" applyFont="1" applyBorder="1" applyAlignment="1">
      <alignment horizontal="left" vertical="center" wrapText="1"/>
    </xf>
    <xf numFmtId="0" fontId="6" fillId="0" borderId="2" xfId="0" applyFont="1" applyBorder="1" applyAlignment="1">
      <alignment horizontal="center" vertical="center" wrapText="1"/>
    </xf>
    <xf numFmtId="0" fontId="7" fillId="0" borderId="2" xfId="0" applyFont="1" applyBorder="1" applyAlignment="1">
      <alignment horizontal="center" vertical="center" wrapText="1"/>
    </xf>
    <xf numFmtId="3" fontId="6" fillId="0" borderId="2" xfId="0" applyNumberFormat="1" applyFont="1" applyBorder="1" applyAlignment="1">
      <alignment horizontal="center" vertical="center" wrapText="1"/>
    </xf>
    <xf numFmtId="9" fontId="6" fillId="0" borderId="2" xfId="3" applyFont="1" applyFill="1" applyBorder="1" applyAlignment="1">
      <alignment horizontal="center" vertical="center" wrapText="1"/>
    </xf>
    <xf numFmtId="44" fontId="2" fillId="0" borderId="2" xfId="0" applyNumberFormat="1" applyFont="1" applyBorder="1" applyAlignment="1">
      <alignment horizontal="center" vertical="center" wrapText="1"/>
    </xf>
    <xf numFmtId="166" fontId="7" fillId="3" borderId="5" xfId="0" applyNumberFormat="1" applyFont="1" applyFill="1" applyBorder="1" applyAlignment="1">
      <alignment horizontal="center" vertical="center" wrapText="1"/>
    </xf>
    <xf numFmtId="2" fontId="7" fillId="3" borderId="2" xfId="1" applyNumberFormat="1" applyFont="1" applyFill="1" applyBorder="1" applyAlignment="1">
      <alignment horizontal="center" vertical="center"/>
    </xf>
    <xf numFmtId="44" fontId="7" fillId="4" borderId="2" xfId="0" applyNumberFormat="1" applyFont="1" applyFill="1" applyBorder="1" applyAlignment="1">
      <alignment horizontal="center" vertical="center"/>
    </xf>
    <xf numFmtId="44" fontId="5" fillId="3" borderId="2" xfId="0" applyNumberFormat="1" applyFont="1" applyFill="1" applyBorder="1" applyAlignment="1">
      <alignment horizontal="center" vertical="center" wrapText="1"/>
    </xf>
    <xf numFmtId="2" fontId="7" fillId="3" borderId="2" xfId="1" applyNumberFormat="1" applyFont="1" applyFill="1" applyBorder="1" applyAlignment="1">
      <alignment horizontal="right" vertical="center" wrapText="1"/>
    </xf>
    <xf numFmtId="44" fontId="7" fillId="5" borderId="2" xfId="0" applyNumberFormat="1" applyFont="1" applyFill="1" applyBorder="1" applyAlignment="1">
      <alignment horizontal="center" vertical="center"/>
    </xf>
    <xf numFmtId="44" fontId="7" fillId="5" borderId="2" xfId="0" applyNumberFormat="1" applyFont="1" applyFill="1" applyBorder="1" applyAlignment="1">
      <alignment vertical="center"/>
    </xf>
    <xf numFmtId="165" fontId="2" fillId="0" borderId="6" xfId="0" applyNumberFormat="1" applyFont="1" applyBorder="1" applyAlignment="1">
      <alignment horizontal="center" vertical="center" wrapText="1"/>
    </xf>
    <xf numFmtId="0" fontId="6" fillId="0" borderId="7" xfId="0" applyFont="1" applyBorder="1" applyAlignment="1">
      <alignment horizontal="left" vertical="center" wrapText="1"/>
    </xf>
    <xf numFmtId="44" fontId="6" fillId="0" borderId="7" xfId="0" applyNumberFormat="1" applyFont="1" applyBorder="1" applyAlignment="1">
      <alignment horizontal="center" vertical="center" wrapText="1"/>
    </xf>
    <xf numFmtId="166" fontId="6" fillId="3" borderId="5" xfId="0" applyNumberFormat="1" applyFont="1" applyFill="1" applyBorder="1" applyAlignment="1">
      <alignment horizontal="center" vertical="center" wrapText="1"/>
    </xf>
    <xf numFmtId="2" fontId="6" fillId="3" borderId="2" xfId="1" applyNumberFormat="1" applyFont="1" applyFill="1" applyBorder="1" applyAlignment="1">
      <alignment horizontal="right" vertical="center"/>
    </xf>
    <xf numFmtId="3" fontId="6" fillId="4" borderId="2" xfId="0" applyNumberFormat="1" applyFont="1" applyFill="1" applyBorder="1" applyAlignment="1">
      <alignment horizontal="center" vertical="center"/>
    </xf>
    <xf numFmtId="3" fontId="6" fillId="4" borderId="2" xfId="0" applyNumberFormat="1" applyFont="1" applyFill="1" applyBorder="1" applyAlignment="1">
      <alignment vertical="center"/>
    </xf>
    <xf numFmtId="165" fontId="2" fillId="0" borderId="8" xfId="0" applyNumberFormat="1" applyFont="1" applyBorder="1" applyAlignment="1">
      <alignment horizontal="center" vertical="center" wrapText="1"/>
    </xf>
    <xf numFmtId="0" fontId="6" fillId="0" borderId="5" xfId="0" applyFont="1" applyBorder="1" applyAlignment="1">
      <alignment horizontal="left" vertical="center" wrapText="1"/>
    </xf>
    <xf numFmtId="44" fontId="6" fillId="0" borderId="5" xfId="0" applyNumberFormat="1" applyFont="1" applyBorder="1" applyAlignment="1">
      <alignment horizontal="center" vertical="center" wrapText="1"/>
    </xf>
    <xf numFmtId="2" fontId="6" fillId="3" borderId="2" xfId="1" applyNumberFormat="1" applyFont="1" applyFill="1" applyBorder="1" applyAlignment="1">
      <alignment horizontal="right" vertical="center" wrapText="1"/>
    </xf>
    <xf numFmtId="3" fontId="6" fillId="6" borderId="2" xfId="0" applyNumberFormat="1" applyFont="1" applyFill="1" applyBorder="1" applyAlignment="1">
      <alignment horizontal="center"/>
    </xf>
    <xf numFmtId="0" fontId="6" fillId="0" borderId="7" xfId="0" applyFont="1" applyBorder="1" applyAlignment="1">
      <alignment horizontal="center" vertical="center" wrapText="1"/>
    </xf>
    <xf numFmtId="0" fontId="7" fillId="0" borderId="7" xfId="0" applyFont="1" applyBorder="1" applyAlignment="1">
      <alignment horizontal="center" vertical="center" wrapText="1"/>
    </xf>
    <xf numFmtId="3" fontId="6" fillId="0" borderId="7" xfId="0" applyNumberFormat="1" applyFont="1" applyBorder="1" applyAlignment="1">
      <alignment horizontal="center" vertical="center" wrapText="1"/>
    </xf>
    <xf numFmtId="9" fontId="6" fillId="0" borderId="7" xfId="3" applyFont="1" applyFill="1" applyBorder="1" applyAlignment="1">
      <alignment horizontal="center" vertical="center" wrapText="1"/>
    </xf>
    <xf numFmtId="0" fontId="6" fillId="0" borderId="5" xfId="0" applyFont="1" applyBorder="1" applyAlignment="1">
      <alignment horizontal="center" vertical="center" wrapText="1"/>
    </xf>
    <xf numFmtId="0" fontId="7" fillId="0" borderId="5" xfId="0" applyFont="1" applyBorder="1" applyAlignment="1">
      <alignment horizontal="center" vertical="center" wrapText="1"/>
    </xf>
    <xf numFmtId="3" fontId="6" fillId="0" borderId="5" xfId="0" applyNumberFormat="1" applyFont="1" applyBorder="1" applyAlignment="1">
      <alignment horizontal="center" vertical="center" wrapText="1"/>
    </xf>
    <xf numFmtId="9" fontId="6" fillId="0" borderId="5" xfId="3" applyFont="1" applyFill="1" applyBorder="1" applyAlignment="1">
      <alignment horizontal="center" vertical="center" wrapText="1"/>
    </xf>
    <xf numFmtId="165" fontId="2" fillId="0" borderId="9" xfId="0" applyNumberFormat="1" applyFont="1" applyBorder="1" applyAlignment="1">
      <alignment horizontal="center" vertical="center" wrapText="1"/>
    </xf>
    <xf numFmtId="0" fontId="2" fillId="7" borderId="3" xfId="0" applyFont="1" applyFill="1" applyBorder="1" applyAlignment="1">
      <alignment vertical="center" wrapText="1"/>
    </xf>
    <xf numFmtId="0" fontId="2" fillId="7" borderId="4" xfId="0" applyFont="1" applyFill="1" applyBorder="1" applyAlignment="1">
      <alignment vertical="center" wrapText="1"/>
    </xf>
    <xf numFmtId="0" fontId="4" fillId="7" borderId="4" xfId="0" applyFont="1" applyFill="1" applyBorder="1" applyAlignment="1">
      <alignment vertical="center" wrapText="1"/>
    </xf>
    <xf numFmtId="0" fontId="2" fillId="7" borderId="4" xfId="0" applyFont="1" applyFill="1" applyBorder="1" applyAlignment="1">
      <alignment horizontal="center" vertical="center" wrapText="1"/>
    </xf>
    <xf numFmtId="164" fontId="2" fillId="0" borderId="7" xfId="0" applyNumberFormat="1" applyFont="1" applyBorder="1" applyAlignment="1">
      <alignment horizontal="center" vertical="center" wrapText="1"/>
    </xf>
    <xf numFmtId="43" fontId="6" fillId="3" borderId="2" xfId="1" applyFont="1" applyFill="1" applyBorder="1" applyAlignment="1">
      <alignment horizontal="right" vertical="center"/>
    </xf>
    <xf numFmtId="164" fontId="2" fillId="0" borderId="10" xfId="0" applyNumberFormat="1" applyFont="1" applyBorder="1" applyAlignment="1">
      <alignment horizontal="center" vertical="center" wrapText="1"/>
    </xf>
    <xf numFmtId="3" fontId="6" fillId="0" borderId="7" xfId="0" applyNumberFormat="1" applyFont="1" applyFill="1" applyBorder="1" applyAlignment="1">
      <alignment horizontal="center" vertical="center" wrapText="1"/>
    </xf>
    <xf numFmtId="3" fontId="6" fillId="0" borderId="5" xfId="0" applyNumberFormat="1" applyFont="1" applyFill="1" applyBorder="1" applyAlignment="1">
      <alignment horizontal="center" vertical="center" wrapText="1"/>
    </xf>
    <xf numFmtId="166" fontId="6" fillId="3" borderId="2" xfId="0" applyNumberFormat="1" applyFont="1" applyFill="1" applyBorder="1" applyAlignment="1">
      <alignment horizontal="center" vertical="center" wrapText="1"/>
    </xf>
    <xf numFmtId="164" fontId="2" fillId="0" borderId="5" xfId="0" applyNumberFormat="1" applyFont="1" applyBorder="1" applyAlignment="1">
      <alignment horizontal="center" vertical="center" wrapText="1"/>
    </xf>
    <xf numFmtId="165" fontId="2" fillId="0" borderId="8" xfId="0" applyNumberFormat="1" applyFont="1" applyBorder="1" applyAlignment="1">
      <alignment horizontal="center" vertical="center" wrapText="1"/>
    </xf>
    <xf numFmtId="0" fontId="6" fillId="0" borderId="5" xfId="0" applyFont="1" applyBorder="1" applyAlignment="1">
      <alignment horizontal="left" vertical="center" wrapText="1"/>
    </xf>
    <xf numFmtId="0" fontId="6" fillId="0" borderId="5" xfId="0" applyFont="1" applyBorder="1" applyAlignment="1">
      <alignment horizontal="center" vertical="center" wrapText="1"/>
    </xf>
    <xf numFmtId="3" fontId="6" fillId="0" borderId="5" xfId="0" applyNumberFormat="1" applyFont="1" applyBorder="1" applyAlignment="1">
      <alignment horizontal="center" vertical="center" wrapText="1"/>
    </xf>
    <xf numFmtId="9" fontId="6" fillId="0" borderId="5" xfId="3" applyFont="1" applyFill="1" applyBorder="1" applyAlignment="1">
      <alignment horizontal="center" vertical="center" wrapText="1"/>
    </xf>
    <xf numFmtId="164" fontId="6" fillId="0" borderId="5" xfId="0" applyNumberFormat="1" applyFont="1" applyBorder="1" applyAlignment="1">
      <alignment horizontal="center" vertical="center" wrapText="1"/>
    </xf>
    <xf numFmtId="166" fontId="6" fillId="3" borderId="4" xfId="0" applyNumberFormat="1" applyFont="1" applyFill="1" applyBorder="1" applyAlignment="1">
      <alignment horizontal="center" vertical="center" wrapText="1"/>
    </xf>
    <xf numFmtId="2" fontId="6" fillId="3" borderId="4" xfId="1" applyNumberFormat="1" applyFont="1" applyFill="1" applyBorder="1" applyAlignment="1">
      <alignment horizontal="center" vertical="center" wrapText="1"/>
    </xf>
    <xf numFmtId="3" fontId="6" fillId="6" borderId="4" xfId="0" applyNumberFormat="1" applyFont="1" applyFill="1" applyBorder="1" applyAlignment="1">
      <alignment horizontal="center"/>
    </xf>
    <xf numFmtId="0" fontId="2" fillId="0" borderId="2" xfId="0" applyFont="1" applyBorder="1" applyAlignment="1">
      <alignment horizontal="left" vertical="center" wrapText="1"/>
    </xf>
    <xf numFmtId="44" fontId="2" fillId="0" borderId="2" xfId="0" applyNumberFormat="1" applyFont="1" applyBorder="1" applyAlignment="1">
      <alignment horizontal="center" vertical="center" wrapText="1"/>
    </xf>
    <xf numFmtId="3" fontId="2" fillId="0" borderId="4" xfId="0" applyNumberFormat="1" applyFont="1" applyFill="1" applyBorder="1" applyAlignment="1">
      <alignment horizontal="center" vertical="center" wrapText="1"/>
    </xf>
    <xf numFmtId="0" fontId="2" fillId="0" borderId="4" xfId="0" applyFont="1" applyFill="1" applyBorder="1" applyAlignment="1">
      <alignment vertical="center" wrapText="1"/>
    </xf>
    <xf numFmtId="3" fontId="2" fillId="0" borderId="4" xfId="0" applyNumberFormat="1" applyFont="1" applyFill="1" applyBorder="1" applyAlignment="1">
      <alignment vertical="center" wrapText="1"/>
    </xf>
    <xf numFmtId="0" fontId="2" fillId="0" borderId="1" xfId="0" applyFont="1" applyBorder="1" applyAlignment="1">
      <alignment horizontal="center" vertical="center" wrapText="1"/>
    </xf>
    <xf numFmtId="44" fontId="6" fillId="0" borderId="2" xfId="0" applyNumberFormat="1" applyFont="1" applyBorder="1" applyAlignment="1">
      <alignment horizontal="center" vertical="center" wrapText="1"/>
    </xf>
    <xf numFmtId="0" fontId="6" fillId="0" borderId="2" xfId="0" applyFont="1" applyBorder="1" applyAlignment="1">
      <alignment horizontal="left" vertical="top" wrapText="1"/>
    </xf>
    <xf numFmtId="0" fontId="6" fillId="4" borderId="2" xfId="0" applyFont="1" applyFill="1" applyBorder="1" applyAlignment="1">
      <alignment horizontal="center"/>
    </xf>
    <xf numFmtId="0" fontId="6" fillId="0" borderId="2" xfId="0" applyFont="1" applyBorder="1" applyAlignment="1">
      <alignment vertical="center" wrapText="1"/>
    </xf>
    <xf numFmtId="0" fontId="6" fillId="0" borderId="9" xfId="0" applyFont="1" applyBorder="1" applyAlignment="1">
      <alignment horizontal="center" vertical="center"/>
    </xf>
    <xf numFmtId="0" fontId="2" fillId="0" borderId="11" xfId="0" applyFont="1" applyBorder="1" applyAlignment="1">
      <alignment vertical="center" wrapText="1"/>
    </xf>
    <xf numFmtId="0" fontId="2" fillId="0" borderId="11" xfId="0" applyFont="1" applyBorder="1" applyAlignment="1">
      <alignment horizontal="center" vertical="center" wrapText="1"/>
    </xf>
    <xf numFmtId="0" fontId="2" fillId="0" borderId="6" xfId="0" applyFont="1" applyBorder="1" applyAlignment="1">
      <alignment horizontal="center" vertical="center" wrapText="1"/>
    </xf>
    <xf numFmtId="44" fontId="6" fillId="0" borderId="7" xfId="0" applyNumberFormat="1" applyFont="1" applyBorder="1" applyAlignment="1">
      <alignment horizontal="left" vertical="center" wrapText="1"/>
    </xf>
    <xf numFmtId="0" fontId="6" fillId="4" borderId="2" xfId="0" applyFont="1" applyFill="1" applyBorder="1" applyAlignment="1">
      <alignment horizontal="center" vertical="center"/>
    </xf>
    <xf numFmtId="0" fontId="6" fillId="0" borderId="8" xfId="0" applyFont="1" applyBorder="1" applyAlignment="1">
      <alignment horizontal="center" vertical="center" wrapText="1"/>
    </xf>
    <xf numFmtId="44" fontId="6" fillId="0" borderId="5" xfId="0" applyNumberFormat="1" applyFont="1" applyBorder="1" applyAlignment="1">
      <alignment horizontal="left" vertical="center" wrapText="1"/>
    </xf>
    <xf numFmtId="44" fontId="6" fillId="0" borderId="2" xfId="0" applyNumberFormat="1" applyFont="1" applyBorder="1" applyAlignment="1">
      <alignment horizontal="left" vertical="center" wrapText="1"/>
    </xf>
    <xf numFmtId="0" fontId="6" fillId="0" borderId="2" xfId="0" applyFont="1" applyBorder="1" applyAlignment="1">
      <alignment horizontal="center" vertical="center"/>
    </xf>
    <xf numFmtId="0" fontId="6" fillId="6" borderId="2" xfId="0" applyFont="1" applyFill="1" applyBorder="1" applyAlignment="1">
      <alignment horizontal="center" vertical="center"/>
    </xf>
    <xf numFmtId="44" fontId="6" fillId="0" borderId="7" xfId="0" applyNumberFormat="1" applyFont="1" applyBorder="1" applyAlignment="1">
      <alignment horizontal="left" vertical="center"/>
    </xf>
    <xf numFmtId="0" fontId="6" fillId="0" borderId="5" xfId="0" applyFont="1" applyBorder="1" applyAlignment="1">
      <alignment vertical="center" wrapText="1"/>
    </xf>
    <xf numFmtId="44" fontId="6" fillId="0" borderId="5" xfId="0" applyNumberFormat="1" applyFont="1" applyBorder="1" applyAlignment="1">
      <alignment horizontal="left" vertical="center"/>
    </xf>
    <xf numFmtId="0" fontId="6" fillId="0" borderId="6" xfId="0" applyFont="1" applyBorder="1" applyAlignment="1">
      <alignment horizontal="center" vertical="center" wrapText="1"/>
    </xf>
    <xf numFmtId="0" fontId="6" fillId="3" borderId="2" xfId="0" applyFont="1" applyFill="1" applyBorder="1" applyAlignment="1">
      <alignment horizontal="center" vertical="center" wrapText="1"/>
    </xf>
    <xf numFmtId="0" fontId="2" fillId="0" borderId="2" xfId="0" applyFont="1" applyBorder="1" applyAlignment="1">
      <alignment horizontal="center" vertical="center" wrapText="1"/>
    </xf>
    <xf numFmtId="44" fontId="2" fillId="0" borderId="2" xfId="0" applyNumberFormat="1" applyFont="1" applyBorder="1" applyAlignment="1">
      <alignment vertical="center" wrapText="1"/>
    </xf>
    <xf numFmtId="0" fontId="2" fillId="0" borderId="4" xfId="0" applyFont="1" applyBorder="1" applyAlignment="1">
      <alignment horizontal="center" vertical="center" wrapText="1"/>
    </xf>
    <xf numFmtId="0" fontId="2" fillId="0" borderId="8" xfId="0" applyFont="1" applyBorder="1" applyAlignment="1">
      <alignment horizontal="center" vertical="center" wrapText="1"/>
    </xf>
    <xf numFmtId="3" fontId="6" fillId="4" borderId="2" xfId="0" applyNumberFormat="1" applyFont="1" applyFill="1" applyBorder="1" applyAlignment="1">
      <alignment horizontal="center"/>
    </xf>
    <xf numFmtId="0" fontId="6" fillId="0" borderId="8" xfId="0" applyFont="1" applyBorder="1" applyAlignment="1">
      <alignment horizontal="center" vertical="center" wrapText="1"/>
    </xf>
    <xf numFmtId="0" fontId="2" fillId="8" borderId="8" xfId="0" applyFont="1" applyFill="1" applyBorder="1" applyAlignment="1">
      <alignment horizontal="center" vertical="center" wrapText="1"/>
    </xf>
    <xf numFmtId="0" fontId="6" fillId="8" borderId="12" xfId="0" applyFont="1" applyFill="1" applyBorder="1" applyAlignment="1">
      <alignment horizontal="left" vertical="center" wrapText="1"/>
    </xf>
    <xf numFmtId="0" fontId="6" fillId="8" borderId="11" xfId="0" applyFont="1" applyFill="1" applyBorder="1" applyAlignment="1">
      <alignment horizontal="center" vertical="center" wrapText="1"/>
    </xf>
    <xf numFmtId="0" fontId="6" fillId="8" borderId="8" xfId="0" applyFont="1" applyFill="1" applyBorder="1" applyAlignment="1">
      <alignment horizontal="center" vertical="center" wrapText="1"/>
    </xf>
    <xf numFmtId="44" fontId="6" fillId="8" borderId="5" xfId="0" applyNumberFormat="1" applyFont="1" applyFill="1" applyBorder="1" applyAlignment="1">
      <alignment horizontal="center" vertical="center" wrapText="1"/>
    </xf>
    <xf numFmtId="166" fontId="6" fillId="8" borderId="5" xfId="0" applyNumberFormat="1" applyFont="1" applyFill="1" applyBorder="1" applyAlignment="1">
      <alignment horizontal="center" vertical="center" wrapText="1"/>
    </xf>
    <xf numFmtId="2" fontId="2" fillId="8" borderId="2" xfId="1" applyNumberFormat="1" applyFont="1" applyFill="1" applyBorder="1" applyAlignment="1">
      <alignment horizontal="center" vertical="center" wrapText="1"/>
    </xf>
    <xf numFmtId="0" fontId="6" fillId="8" borderId="2" xfId="0" applyFont="1" applyFill="1" applyBorder="1" applyAlignment="1">
      <alignment horizontal="center"/>
    </xf>
    <xf numFmtId="0" fontId="2" fillId="0" borderId="3" xfId="0" applyFont="1" applyBorder="1" applyAlignment="1">
      <alignment horizontal="left" vertical="center" wrapText="1"/>
    </xf>
    <xf numFmtId="0" fontId="2" fillId="0" borderId="4" xfId="0" applyFont="1" applyBorder="1" applyAlignment="1">
      <alignment horizontal="left" vertical="center" wrapText="1"/>
    </xf>
    <xf numFmtId="0" fontId="2" fillId="0" borderId="1" xfId="0" applyFont="1" applyBorder="1" applyAlignment="1">
      <alignment horizontal="left" vertical="center" wrapText="1"/>
    </xf>
    <xf numFmtId="0" fontId="2" fillId="0" borderId="2" xfId="0" applyFont="1" applyBorder="1" applyAlignment="1">
      <alignment vertical="center" wrapText="1"/>
    </xf>
    <xf numFmtId="0" fontId="2" fillId="0" borderId="2" xfId="0" applyFont="1" applyBorder="1" applyAlignment="1">
      <alignment horizontal="center" vertical="center" wrapText="1"/>
    </xf>
    <xf numFmtId="0" fontId="6" fillId="6" borderId="2" xfId="0" applyFont="1" applyFill="1" applyBorder="1" applyAlignment="1">
      <alignment horizontal="center"/>
    </xf>
    <xf numFmtId="0" fontId="6" fillId="0" borderId="7" xfId="0" applyFont="1" applyBorder="1" applyAlignment="1">
      <alignment horizontal="center" vertical="top" wrapText="1"/>
    </xf>
    <xf numFmtId="0" fontId="6" fillId="0" borderId="5" xfId="0" applyFont="1" applyBorder="1" applyAlignment="1">
      <alignment horizontal="center" vertical="top" wrapText="1"/>
    </xf>
    <xf numFmtId="0" fontId="2" fillId="8" borderId="11" xfId="0" applyFont="1" applyFill="1" applyBorder="1" applyAlignment="1">
      <alignment horizontal="center" vertical="center" wrapText="1"/>
    </xf>
    <xf numFmtId="0" fontId="6" fillId="8" borderId="11" xfId="0" applyFont="1" applyFill="1" applyBorder="1" applyAlignment="1">
      <alignment horizontal="center" vertical="top" wrapText="1"/>
    </xf>
    <xf numFmtId="166" fontId="6" fillId="8" borderId="11" xfId="0" applyNumberFormat="1" applyFont="1" applyFill="1" applyBorder="1" applyAlignment="1">
      <alignment horizontal="center" vertical="center" wrapText="1"/>
    </xf>
    <xf numFmtId="2" fontId="2" fillId="8" borderId="4" xfId="1" applyNumberFormat="1" applyFont="1" applyFill="1" applyBorder="1" applyAlignment="1">
      <alignment horizontal="center" vertical="center" wrapText="1"/>
    </xf>
    <xf numFmtId="0" fontId="6" fillId="8" borderId="4" xfId="0" applyFont="1" applyFill="1" applyBorder="1" applyAlignment="1">
      <alignment horizontal="center"/>
    </xf>
    <xf numFmtId="0" fontId="2" fillId="7" borderId="3" xfId="0" applyFont="1" applyFill="1" applyBorder="1" applyAlignment="1">
      <alignment horizontal="left" vertical="center" wrapText="1"/>
    </xf>
    <xf numFmtId="0" fontId="2" fillId="7" borderId="4" xfId="0" applyFont="1" applyFill="1" applyBorder="1" applyAlignment="1">
      <alignment horizontal="left" vertical="center" wrapText="1"/>
    </xf>
    <xf numFmtId="44" fontId="2" fillId="7" borderId="2" xfId="0" applyNumberFormat="1" applyFont="1" applyFill="1" applyBorder="1" applyAlignment="1">
      <alignment vertical="center" wrapText="1"/>
    </xf>
    <xf numFmtId="0" fontId="2" fillId="8" borderId="4" xfId="0" applyFont="1" applyFill="1" applyBorder="1" applyAlignment="1">
      <alignment horizontal="center" vertical="center" wrapText="1"/>
    </xf>
    <xf numFmtId="0" fontId="6" fillId="8" borderId="3" xfId="0" applyFont="1" applyFill="1" applyBorder="1" applyAlignment="1">
      <alignment horizontal="left" vertical="center" wrapText="1"/>
    </xf>
    <xf numFmtId="0" fontId="6" fillId="8" borderId="4" xfId="0" applyFont="1" applyFill="1" applyBorder="1" applyAlignment="1">
      <alignment horizontal="center" vertical="center" wrapText="1"/>
    </xf>
    <xf numFmtId="44" fontId="6" fillId="8" borderId="2" xfId="0" applyNumberFormat="1" applyFont="1" applyFill="1" applyBorder="1" applyAlignment="1">
      <alignment horizontal="center" vertical="center" wrapText="1"/>
    </xf>
    <xf numFmtId="0" fontId="6" fillId="8" borderId="1" xfId="0" applyFont="1" applyFill="1" applyBorder="1" applyAlignment="1">
      <alignment horizontal="center"/>
    </xf>
    <xf numFmtId="0" fontId="2" fillId="7" borderId="1" xfId="0" applyFont="1" applyFill="1" applyBorder="1" applyAlignment="1">
      <alignment vertical="center" wrapText="1"/>
    </xf>
    <xf numFmtId="2" fontId="6" fillId="3" borderId="5" xfId="1" applyNumberFormat="1" applyFont="1" applyFill="1" applyBorder="1" applyAlignment="1">
      <alignment horizontal="right" vertical="center" wrapText="1"/>
    </xf>
    <xf numFmtId="0" fontId="2" fillId="8" borderId="1" xfId="0" applyFont="1" applyFill="1" applyBorder="1" applyAlignment="1">
      <alignment horizontal="center" vertical="center" wrapText="1"/>
    </xf>
    <xf numFmtId="0" fontId="6" fillId="8" borderId="1" xfId="0" applyFont="1" applyFill="1" applyBorder="1" applyAlignment="1">
      <alignment horizontal="center" vertical="center" wrapText="1"/>
    </xf>
    <xf numFmtId="0" fontId="2" fillId="7" borderId="2" xfId="0" applyFont="1" applyFill="1" applyBorder="1" applyAlignment="1">
      <alignment vertical="center" wrapText="1"/>
    </xf>
    <xf numFmtId="0" fontId="2" fillId="7" borderId="2" xfId="0" applyFont="1" applyFill="1" applyBorder="1" applyAlignment="1">
      <alignment horizontal="center" vertical="center" wrapText="1"/>
    </xf>
    <xf numFmtId="0" fontId="2" fillId="0" borderId="9" xfId="0" applyFont="1" applyBorder="1" applyAlignment="1">
      <alignment horizontal="center" vertical="center" wrapText="1"/>
    </xf>
    <xf numFmtId="0" fontId="6" fillId="8" borderId="2" xfId="0" applyFont="1" applyFill="1" applyBorder="1" applyAlignment="1">
      <alignment horizontal="left" vertical="center" wrapText="1"/>
    </xf>
    <xf numFmtId="0" fontId="6" fillId="8" borderId="2" xfId="0" applyFont="1" applyFill="1" applyBorder="1" applyAlignment="1">
      <alignment horizontal="center" vertical="center" wrapText="1"/>
    </xf>
    <xf numFmtId="2" fontId="2" fillId="8" borderId="2" xfId="1" applyNumberFormat="1" applyFont="1" applyFill="1" applyBorder="1" applyAlignment="1">
      <alignment horizontal="center" vertical="center"/>
    </xf>
    <xf numFmtId="0" fontId="2" fillId="7" borderId="2" xfId="0" applyFont="1" applyFill="1" applyBorder="1" applyAlignment="1">
      <alignment horizontal="left" vertical="center" wrapText="1"/>
    </xf>
    <xf numFmtId="0" fontId="2" fillId="0" borderId="1" xfId="0" applyFont="1" applyBorder="1" applyAlignment="1">
      <alignment horizontal="right" vertical="center" wrapText="1"/>
    </xf>
    <xf numFmtId="0" fontId="2" fillId="0" borderId="6" xfId="0" applyFont="1" applyBorder="1" applyAlignment="1">
      <alignment horizontal="right" vertical="center" wrapText="1"/>
    </xf>
    <xf numFmtId="0" fontId="2" fillId="0" borderId="8" xfId="0" applyFont="1" applyBorder="1" applyAlignment="1">
      <alignment horizontal="right" vertical="center" wrapText="1"/>
    </xf>
    <xf numFmtId="0" fontId="2" fillId="7" borderId="6" xfId="0" applyFont="1" applyFill="1" applyBorder="1" applyAlignment="1">
      <alignment horizontal="right" vertical="center" wrapText="1"/>
    </xf>
    <xf numFmtId="0" fontId="6" fillId="7" borderId="7" xfId="0" applyFont="1" applyFill="1" applyBorder="1" applyAlignment="1">
      <alignment horizontal="left" vertical="center" wrapText="1"/>
    </xf>
    <xf numFmtId="0" fontId="6" fillId="0" borderId="2" xfId="0" applyFont="1" applyBorder="1" applyAlignment="1">
      <alignment horizontal="center" vertical="center" wrapText="1"/>
    </xf>
    <xf numFmtId="0" fontId="6" fillId="0" borderId="7" xfId="0" applyFont="1" applyBorder="1" applyAlignment="1">
      <alignment horizontal="center" vertical="center" wrapText="1"/>
    </xf>
    <xf numFmtId="0" fontId="2" fillId="0" borderId="7" xfId="0" applyFont="1" applyBorder="1" applyAlignment="1">
      <alignment horizontal="center" vertical="center" wrapText="1"/>
    </xf>
    <xf numFmtId="0" fontId="6" fillId="7" borderId="7" xfId="0" applyFont="1" applyFill="1" applyBorder="1" applyAlignment="1">
      <alignment horizontal="center" vertical="center" wrapText="1"/>
    </xf>
    <xf numFmtId="44" fontId="2" fillId="0" borderId="7" xfId="0" applyNumberFormat="1" applyFont="1" applyBorder="1" applyAlignment="1">
      <alignment horizontal="center" vertical="center" wrapText="1"/>
    </xf>
    <xf numFmtId="2" fontId="6" fillId="3" borderId="2" xfId="0" applyNumberFormat="1" applyFont="1" applyFill="1" applyBorder="1" applyAlignment="1">
      <alignment horizontal="center" vertical="center" wrapText="1"/>
    </xf>
    <xf numFmtId="0" fontId="6" fillId="9" borderId="2" xfId="0" applyFont="1" applyFill="1" applyBorder="1" applyAlignment="1">
      <alignment horizontal="center" vertical="center"/>
    </xf>
    <xf numFmtId="0" fontId="2" fillId="0" borderId="1" xfId="0" applyFont="1" applyBorder="1" applyAlignment="1">
      <alignment horizontal="right" vertical="center" wrapText="1"/>
    </xf>
    <xf numFmtId="0" fontId="6" fillId="7" borderId="2" xfId="0" applyFont="1" applyFill="1" applyBorder="1" applyAlignment="1">
      <alignment vertical="center" wrapText="1"/>
    </xf>
    <xf numFmtId="44" fontId="6" fillId="0" borderId="2" xfId="0" applyNumberFormat="1" applyFont="1" applyBorder="1" applyAlignment="1">
      <alignment horizontal="center" vertical="center" wrapText="1"/>
    </xf>
    <xf numFmtId="3" fontId="6" fillId="6" borderId="2" xfId="0" applyNumberFormat="1" applyFont="1" applyFill="1" applyBorder="1" applyAlignment="1">
      <alignment horizontal="center" vertical="center"/>
    </xf>
    <xf numFmtId="0" fontId="2" fillId="8" borderId="8" xfId="0" applyFont="1" applyFill="1" applyBorder="1" applyAlignment="1">
      <alignment horizontal="right" vertical="center" wrapText="1"/>
    </xf>
    <xf numFmtId="0" fontId="6" fillId="8" borderId="5" xfId="0" applyFont="1" applyFill="1" applyBorder="1" applyAlignment="1">
      <alignment horizontal="left" vertical="center" wrapText="1"/>
    </xf>
    <xf numFmtId="0" fontId="6" fillId="8" borderId="5" xfId="0" applyFont="1" applyFill="1" applyBorder="1" applyAlignment="1">
      <alignment horizontal="center" vertical="center" wrapText="1"/>
    </xf>
    <xf numFmtId="0" fontId="6" fillId="8" borderId="2" xfId="0" applyFont="1" applyFill="1" applyBorder="1" applyAlignment="1">
      <alignment horizontal="center" vertical="center"/>
    </xf>
    <xf numFmtId="2" fontId="6" fillId="3" borderId="2" xfId="1" applyNumberFormat="1" applyFont="1" applyFill="1" applyBorder="1" applyAlignment="1">
      <alignment horizontal="center" vertical="center"/>
    </xf>
    <xf numFmtId="2" fontId="6" fillId="3" borderId="2" xfId="1" applyNumberFormat="1" applyFont="1" applyFill="1" applyBorder="1" applyAlignment="1">
      <alignment horizontal="center" vertical="center" wrapText="1"/>
    </xf>
    <xf numFmtId="0" fontId="2" fillId="8" borderId="6" xfId="0" applyFont="1" applyFill="1" applyBorder="1" applyAlignment="1">
      <alignment horizontal="center" vertical="center" wrapText="1"/>
    </xf>
    <xf numFmtId="0" fontId="6" fillId="8" borderId="10" xfId="0" applyFont="1" applyFill="1" applyBorder="1" applyAlignment="1">
      <alignment horizontal="left" vertical="center" wrapText="1"/>
    </xf>
    <xf numFmtId="0" fontId="6" fillId="8" borderId="7" xfId="0" applyFont="1" applyFill="1" applyBorder="1" applyAlignment="1">
      <alignment horizontal="center" vertical="center" wrapText="1"/>
    </xf>
    <xf numFmtId="0" fontId="6" fillId="8" borderId="10" xfId="0" applyFont="1" applyFill="1" applyBorder="1" applyAlignment="1">
      <alignment horizontal="center" vertical="center" wrapText="1"/>
    </xf>
    <xf numFmtId="44" fontId="6" fillId="8" borderId="7" xfId="0" applyNumberFormat="1" applyFont="1" applyFill="1" applyBorder="1" applyAlignment="1">
      <alignment horizontal="center" vertical="center" wrapText="1"/>
    </xf>
    <xf numFmtId="0" fontId="2" fillId="0" borderId="6" xfId="0" applyFont="1" applyBorder="1" applyAlignment="1">
      <alignment horizontal="center" vertical="center" wrapText="1"/>
    </xf>
    <xf numFmtId="0" fontId="2" fillId="0" borderId="7" xfId="0" applyFont="1" applyBorder="1" applyAlignment="1">
      <alignment horizontal="left" vertical="center" wrapText="1"/>
    </xf>
    <xf numFmtId="164" fontId="6" fillId="0" borderId="7" xfId="0" applyNumberFormat="1" applyFont="1" applyBorder="1" applyAlignment="1">
      <alignment horizontal="center" vertical="center" wrapText="1"/>
    </xf>
    <xf numFmtId="166" fontId="6" fillId="0" borderId="5" xfId="0" applyNumberFormat="1" applyFont="1" applyBorder="1" applyAlignment="1">
      <alignment horizontal="center" vertical="center" wrapText="1"/>
    </xf>
    <xf numFmtId="2" fontId="6" fillId="0" borderId="2" xfId="1" applyNumberFormat="1" applyFont="1" applyFill="1" applyBorder="1" applyAlignment="1">
      <alignment horizontal="center" vertical="center" wrapText="1"/>
    </xf>
    <xf numFmtId="44" fontId="6" fillId="0" borderId="2" xfId="0" applyNumberFormat="1" applyFont="1" applyBorder="1" applyAlignment="1">
      <alignment horizontal="center"/>
    </xf>
    <xf numFmtId="44" fontId="6" fillId="0" borderId="2" xfId="0" applyNumberFormat="1" applyFont="1" applyBorder="1"/>
    <xf numFmtId="0" fontId="6" fillId="0" borderId="7" xfId="0" applyFont="1" applyFill="1" applyBorder="1" applyAlignment="1">
      <alignment horizontal="center" vertical="center" wrapText="1"/>
    </xf>
    <xf numFmtId="0" fontId="6" fillId="0" borderId="5" xfId="0" applyFont="1" applyFill="1" applyBorder="1" applyAlignment="1">
      <alignment horizontal="center" vertical="center" wrapText="1"/>
    </xf>
    <xf numFmtId="0" fontId="2" fillId="0" borderId="9" xfId="0" applyFont="1" applyBorder="1" applyAlignment="1">
      <alignment horizontal="center" vertical="center" wrapText="1"/>
    </xf>
    <xf numFmtId="0" fontId="6" fillId="0" borderId="10" xfId="0" applyFont="1" applyBorder="1" applyAlignment="1">
      <alignment horizontal="left" vertical="center" wrapText="1"/>
    </xf>
    <xf numFmtId="0" fontId="6" fillId="0" borderId="10" xfId="0" applyFont="1" applyBorder="1" applyAlignment="1">
      <alignment horizontal="center" vertical="center" wrapText="1"/>
    </xf>
    <xf numFmtId="0" fontId="6" fillId="0" borderId="10" xfId="0" applyFont="1" applyFill="1" applyBorder="1" applyAlignment="1">
      <alignment horizontal="center" vertical="center" wrapText="1"/>
    </xf>
    <xf numFmtId="44" fontId="6" fillId="0" borderId="10" xfId="0" applyNumberFormat="1" applyFont="1" applyBorder="1" applyAlignment="1">
      <alignment horizontal="center" vertical="center" wrapText="1"/>
    </xf>
    <xf numFmtId="0" fontId="2" fillId="8" borderId="9" xfId="0" applyFont="1" applyFill="1" applyBorder="1" applyAlignment="1">
      <alignment horizontal="center" vertical="center" wrapText="1"/>
    </xf>
    <xf numFmtId="44" fontId="6" fillId="8" borderId="10" xfId="0" applyNumberFormat="1" applyFont="1" applyFill="1" applyBorder="1" applyAlignment="1">
      <alignment horizontal="center" vertical="center" wrapText="1"/>
    </xf>
    <xf numFmtId="0" fontId="2" fillId="7" borderId="7" xfId="0" applyFont="1" applyFill="1" applyBorder="1" applyAlignment="1">
      <alignment horizontal="left" vertical="center" wrapText="1"/>
    </xf>
    <xf numFmtId="0" fontId="2" fillId="7" borderId="5" xfId="0" applyFont="1" applyFill="1" applyBorder="1" applyAlignment="1">
      <alignment horizontal="left" vertical="center" wrapText="1"/>
    </xf>
    <xf numFmtId="0" fontId="2" fillId="0" borderId="6" xfId="0" applyFont="1" applyBorder="1" applyAlignment="1">
      <alignment horizontal="center" vertical="center"/>
    </xf>
    <xf numFmtId="44" fontId="6" fillId="0" borderId="7" xfId="0" applyNumberFormat="1" applyFont="1" applyBorder="1" applyAlignment="1">
      <alignment horizontal="center" vertical="center" wrapText="1"/>
    </xf>
    <xf numFmtId="0" fontId="6" fillId="0" borderId="7" xfId="0" applyFont="1" applyBorder="1" applyAlignment="1">
      <alignment horizontal="center" vertical="center"/>
    </xf>
    <xf numFmtId="9" fontId="6" fillId="0" borderId="7" xfId="3" applyFont="1" applyFill="1" applyBorder="1" applyAlignment="1">
      <alignment horizontal="center" vertical="center"/>
    </xf>
    <xf numFmtId="44" fontId="6" fillId="0" borderId="7" xfId="0" applyNumberFormat="1" applyFont="1" applyBorder="1" applyAlignment="1">
      <alignment horizontal="center" vertical="center"/>
    </xf>
    <xf numFmtId="44" fontId="6" fillId="3" borderId="2" xfId="0" applyNumberFormat="1" applyFont="1" applyFill="1" applyBorder="1" applyAlignment="1">
      <alignment horizontal="center" vertical="center" wrapText="1"/>
    </xf>
    <xf numFmtId="44" fontId="6" fillId="5" borderId="2" xfId="0" applyNumberFormat="1" applyFont="1" applyFill="1" applyBorder="1" applyAlignment="1">
      <alignment horizontal="center" vertical="center"/>
    </xf>
    <xf numFmtId="44" fontId="6" fillId="5" borderId="2" xfId="0" applyNumberFormat="1" applyFont="1" applyFill="1" applyBorder="1" applyAlignment="1">
      <alignment vertical="center"/>
    </xf>
    <xf numFmtId="0" fontId="2" fillId="0" borderId="7" xfId="0" applyFont="1" applyBorder="1" applyAlignment="1">
      <alignment horizontal="left" vertical="center" wrapText="1"/>
    </xf>
    <xf numFmtId="164" fontId="8" fillId="0" borderId="7" xfId="0" applyNumberFormat="1" applyFont="1" applyBorder="1" applyAlignment="1">
      <alignment horizontal="center" vertical="center" wrapText="1"/>
    </xf>
    <xf numFmtId="43" fontId="6" fillId="3" borderId="2" xfId="1" applyFont="1" applyFill="1" applyBorder="1" applyAlignment="1">
      <alignment horizontal="center" vertical="center" wrapText="1"/>
    </xf>
    <xf numFmtId="0" fontId="6" fillId="4" borderId="2" xfId="0" applyFont="1" applyFill="1" applyBorder="1"/>
    <xf numFmtId="0" fontId="6" fillId="0" borderId="5" xfId="0" applyFont="1" applyBorder="1" applyAlignment="1">
      <alignment horizontal="center" wrapText="1"/>
    </xf>
    <xf numFmtId="164" fontId="8" fillId="0" borderId="5" xfId="0" applyNumberFormat="1" applyFont="1" applyBorder="1" applyAlignment="1">
      <alignment horizontal="center" vertical="center" wrapText="1"/>
    </xf>
    <xf numFmtId="0" fontId="6" fillId="6" borderId="2" xfId="0" applyFont="1" applyFill="1" applyBorder="1"/>
    <xf numFmtId="0" fontId="6" fillId="0" borderId="1" xfId="0" applyFont="1" applyBorder="1" applyAlignment="1">
      <alignment horizontal="center" vertical="center" wrapText="1"/>
    </xf>
    <xf numFmtId="0" fontId="6" fillId="7" borderId="2" xfId="0" applyFont="1" applyFill="1" applyBorder="1" applyAlignment="1">
      <alignment horizontal="left" vertical="center" wrapText="1"/>
    </xf>
    <xf numFmtId="0" fontId="6" fillId="0" borderId="2" xfId="0" applyFont="1" applyBorder="1" applyAlignment="1">
      <alignment wrapText="1"/>
    </xf>
    <xf numFmtId="0" fontId="6" fillId="0" borderId="2" xfId="0" applyFont="1" applyBorder="1" applyAlignment="1">
      <alignment vertical="center" wrapText="1"/>
    </xf>
    <xf numFmtId="164" fontId="8" fillId="0" borderId="2" xfId="0" applyNumberFormat="1" applyFont="1" applyBorder="1" applyAlignment="1">
      <alignment horizontal="center" vertical="center" wrapText="1"/>
    </xf>
    <xf numFmtId="0" fontId="6" fillId="5" borderId="2" xfId="0" applyFont="1" applyFill="1" applyBorder="1" applyAlignment="1">
      <alignment horizontal="center"/>
    </xf>
    <xf numFmtId="0" fontId="6" fillId="5" borderId="2" xfId="0" applyFont="1" applyFill="1" applyBorder="1"/>
    <xf numFmtId="0" fontId="2" fillId="0" borderId="4" xfId="0" applyFont="1" applyBorder="1" applyAlignment="1">
      <alignment horizontal="center" vertical="center" wrapText="1"/>
    </xf>
    <xf numFmtId="0" fontId="6" fillId="0" borderId="4" xfId="0" applyFont="1" applyBorder="1" applyAlignment="1">
      <alignment wrapText="1"/>
    </xf>
    <xf numFmtId="0" fontId="2" fillId="7" borderId="6" xfId="0" applyFont="1" applyFill="1" applyBorder="1" applyAlignment="1">
      <alignment horizontal="center" vertical="center" wrapText="1"/>
    </xf>
    <xf numFmtId="0" fontId="2" fillId="7" borderId="2" xfId="0" applyFont="1" applyFill="1" applyBorder="1" applyAlignment="1">
      <alignment vertical="center"/>
    </xf>
    <xf numFmtId="0" fontId="2" fillId="7" borderId="2" xfId="0" applyFont="1" applyFill="1" applyBorder="1" applyAlignment="1">
      <alignment horizontal="center" wrapText="1"/>
    </xf>
    <xf numFmtId="44" fontId="6" fillId="0" borderId="2" xfId="4" applyFont="1" applyFill="1" applyBorder="1" applyAlignment="1">
      <alignment horizontal="center" vertical="center" wrapText="1"/>
    </xf>
    <xf numFmtId="44" fontId="2" fillId="0" borderId="2" xfId="0" applyNumberFormat="1" applyFont="1" applyBorder="1" applyAlignment="1">
      <alignment vertical="center"/>
    </xf>
    <xf numFmtId="164" fontId="2" fillId="0" borderId="2" xfId="0" applyNumberFormat="1" applyFont="1" applyBorder="1" applyAlignment="1">
      <alignment vertical="center"/>
    </xf>
    <xf numFmtId="44" fontId="2" fillId="0" borderId="2" xfId="0" applyNumberFormat="1" applyFont="1" applyBorder="1" applyAlignment="1">
      <alignment horizontal="center" vertical="center"/>
    </xf>
    <xf numFmtId="0" fontId="2" fillId="0" borderId="2" xfId="0" applyFont="1" applyBorder="1" applyAlignment="1">
      <alignment vertical="center"/>
    </xf>
    <xf numFmtId="0" fontId="2" fillId="7" borderId="9" xfId="0" applyFont="1" applyFill="1" applyBorder="1" applyAlignment="1">
      <alignment horizontal="center" vertical="center" wrapText="1"/>
    </xf>
    <xf numFmtId="0" fontId="6" fillId="0" borderId="2" xfId="0" applyFont="1" applyBorder="1" applyAlignment="1">
      <alignment horizontal="left" vertical="center"/>
    </xf>
    <xf numFmtId="0" fontId="6" fillId="7" borderId="2" xfId="0" applyFont="1" applyFill="1" applyBorder="1" applyAlignment="1">
      <alignment horizontal="left" vertical="center"/>
    </xf>
    <xf numFmtId="0" fontId="2" fillId="0" borderId="2" xfId="0" applyFont="1" applyBorder="1" applyAlignment="1">
      <alignment horizontal="center" vertical="center"/>
    </xf>
    <xf numFmtId="0" fontId="9" fillId="7" borderId="2" xfId="4" applyNumberFormat="1" applyFont="1" applyFill="1" applyBorder="1" applyAlignment="1">
      <alignment horizontal="center" vertical="center"/>
    </xf>
    <xf numFmtId="0" fontId="9" fillId="0" borderId="2" xfId="4" applyNumberFormat="1" applyFont="1" applyFill="1" applyBorder="1" applyAlignment="1">
      <alignment horizontal="center" vertical="center" wrapText="1"/>
    </xf>
    <xf numFmtId="0" fontId="9" fillId="0" borderId="2" xfId="0" applyFont="1" applyBorder="1" applyAlignment="1">
      <alignment horizontal="center" vertical="center"/>
    </xf>
    <xf numFmtId="0" fontId="10" fillId="0" borderId="2" xfId="0" applyFont="1" applyBorder="1" applyAlignment="1">
      <alignment vertical="center"/>
    </xf>
    <xf numFmtId="44" fontId="10" fillId="0" borderId="2" xfId="0" applyNumberFormat="1" applyFont="1" applyBorder="1" applyAlignment="1">
      <alignment vertical="center"/>
    </xf>
    <xf numFmtId="0" fontId="2" fillId="3" borderId="2" xfId="0" applyFont="1" applyFill="1" applyBorder="1" applyAlignment="1">
      <alignment horizontal="center" vertical="center"/>
    </xf>
    <xf numFmtId="2" fontId="2" fillId="3" borderId="2" xfId="0" applyNumberFormat="1" applyFont="1" applyFill="1" applyBorder="1" applyAlignment="1">
      <alignment horizontal="center" vertical="center"/>
    </xf>
    <xf numFmtId="0" fontId="2" fillId="4" borderId="2" xfId="0" applyFont="1" applyFill="1" applyBorder="1" applyAlignment="1">
      <alignment horizontal="center" vertical="center"/>
    </xf>
    <xf numFmtId="44" fontId="6" fillId="7" borderId="2" xfId="4" applyFont="1" applyFill="1" applyBorder="1" applyAlignment="1">
      <alignment horizontal="center" vertical="center"/>
    </xf>
    <xf numFmtId="164" fontId="6" fillId="0" borderId="2" xfId="4" applyNumberFormat="1" applyFont="1" applyFill="1" applyBorder="1" applyAlignment="1">
      <alignment horizontal="center" vertical="center" wrapText="1"/>
    </xf>
    <xf numFmtId="0" fontId="6" fillId="0" borderId="2" xfId="0" applyFont="1" applyBorder="1" applyAlignment="1">
      <alignment horizontal="center" vertical="center"/>
    </xf>
    <xf numFmtId="164" fontId="2" fillId="0" borderId="2" xfId="0" applyNumberFormat="1" applyFont="1" applyBorder="1" applyAlignment="1">
      <alignment horizontal="center" vertical="center"/>
    </xf>
    <xf numFmtId="0" fontId="6" fillId="0" borderId="2" xfId="0" applyFont="1" applyBorder="1" applyAlignment="1">
      <alignment vertical="center"/>
    </xf>
    <xf numFmtId="0" fontId="2" fillId="7" borderId="8" xfId="0" applyFont="1" applyFill="1" applyBorder="1" applyAlignment="1">
      <alignment horizontal="center" vertical="center" wrapText="1"/>
    </xf>
    <xf numFmtId="0" fontId="6" fillId="8" borderId="2" xfId="0" applyFont="1" applyFill="1" applyBorder="1" applyAlignment="1">
      <alignment horizontal="left" vertical="center"/>
    </xf>
    <xf numFmtId="0" fontId="2" fillId="8" borderId="2" xfId="0" applyFont="1" applyFill="1" applyBorder="1" applyAlignment="1">
      <alignment horizontal="center" wrapText="1"/>
    </xf>
    <xf numFmtId="0" fontId="2" fillId="8" borderId="2" xfId="0" applyFont="1" applyFill="1" applyBorder="1" applyAlignment="1">
      <alignment horizontal="center" vertical="center"/>
    </xf>
    <xf numFmtId="0" fontId="2" fillId="8" borderId="2" xfId="0" applyFont="1" applyFill="1" applyBorder="1" applyAlignment="1">
      <alignment horizontal="left" vertical="center"/>
    </xf>
    <xf numFmtId="44" fontId="2" fillId="8" borderId="2" xfId="4" applyFont="1" applyFill="1" applyBorder="1" applyAlignment="1">
      <alignment horizontal="center" vertical="center"/>
    </xf>
    <xf numFmtId="164" fontId="6" fillId="8" borderId="2" xfId="4" applyNumberFormat="1" applyFont="1" applyFill="1" applyBorder="1" applyAlignment="1">
      <alignment horizontal="center" vertical="center" wrapText="1"/>
    </xf>
    <xf numFmtId="164" fontId="2" fillId="8" borderId="2" xfId="0" applyNumberFormat="1" applyFont="1" applyFill="1" applyBorder="1" applyAlignment="1">
      <alignment horizontal="center" vertical="center"/>
    </xf>
    <xf numFmtId="2" fontId="2" fillId="8" borderId="2" xfId="0" applyNumberFormat="1" applyFont="1" applyFill="1" applyBorder="1" applyAlignment="1">
      <alignment horizontal="center" vertical="center"/>
    </xf>
    <xf numFmtId="0" fontId="6" fillId="8" borderId="2" xfId="0" applyFont="1" applyFill="1" applyBorder="1" applyAlignment="1">
      <alignment vertical="center"/>
    </xf>
    <xf numFmtId="0" fontId="2" fillId="7" borderId="8" xfId="0" applyFont="1" applyFill="1" applyBorder="1" applyAlignment="1">
      <alignment horizontal="center" vertical="center" wrapText="1"/>
    </xf>
    <xf numFmtId="0" fontId="2" fillId="7" borderId="2" xfId="0" applyFont="1" applyFill="1" applyBorder="1" applyAlignment="1">
      <alignment horizontal="left" vertical="center"/>
    </xf>
    <xf numFmtId="0" fontId="2" fillId="0" borderId="2" xfId="0" applyFont="1" applyBorder="1" applyAlignment="1">
      <alignment horizontal="left" vertical="center"/>
    </xf>
    <xf numFmtId="44" fontId="2" fillId="7" borderId="2" xfId="4" applyFont="1" applyFill="1" applyBorder="1" applyAlignment="1">
      <alignment horizontal="center" vertical="center"/>
    </xf>
    <xf numFmtId="44" fontId="2" fillId="0" borderId="2" xfId="0" applyNumberFormat="1" applyFont="1" applyFill="1" applyBorder="1" applyAlignment="1">
      <alignment horizontal="center" vertical="center"/>
    </xf>
    <xf numFmtId="44" fontId="6" fillId="0" borderId="2" xfId="0" applyNumberFormat="1" applyFont="1" applyFill="1" applyBorder="1" applyAlignment="1">
      <alignment vertical="center"/>
    </xf>
    <xf numFmtId="44" fontId="6" fillId="0" borderId="2" xfId="0" applyNumberFormat="1" applyFont="1" applyFill="1" applyBorder="1" applyAlignment="1">
      <alignment horizontal="center" vertical="center"/>
    </xf>
    <xf numFmtId="0" fontId="11" fillId="10" borderId="1" xfId="0" applyFont="1" applyFill="1" applyBorder="1" applyAlignment="1">
      <alignment horizontal="center" vertical="center" wrapText="1"/>
    </xf>
    <xf numFmtId="0" fontId="12" fillId="10" borderId="2" xfId="0" applyFont="1" applyFill="1" applyBorder="1" applyAlignment="1">
      <alignment horizontal="left" vertical="center"/>
    </xf>
    <xf numFmtId="0" fontId="11" fillId="10" borderId="2" xfId="0" applyFont="1" applyFill="1" applyBorder="1" applyAlignment="1">
      <alignment horizontal="center" wrapText="1"/>
    </xf>
    <xf numFmtId="0" fontId="11" fillId="10" borderId="2" xfId="0" applyFont="1" applyFill="1" applyBorder="1" applyAlignment="1">
      <alignment horizontal="center" vertical="center"/>
    </xf>
    <xf numFmtId="0" fontId="11" fillId="10" borderId="2" xfId="0" applyFont="1" applyFill="1" applyBorder="1" applyAlignment="1">
      <alignment horizontal="left" vertical="center"/>
    </xf>
    <xf numFmtId="44" fontId="11" fillId="10" borderId="2" xfId="4" applyFont="1" applyFill="1" applyBorder="1" applyAlignment="1">
      <alignment horizontal="center" vertical="center"/>
    </xf>
    <xf numFmtId="164" fontId="12" fillId="10" borderId="2" xfId="4" applyNumberFormat="1" applyFont="1" applyFill="1" applyBorder="1" applyAlignment="1">
      <alignment horizontal="center" vertical="center" wrapText="1"/>
    </xf>
    <xf numFmtId="164" fontId="11" fillId="10" borderId="2" xfId="0" applyNumberFormat="1" applyFont="1" applyFill="1" applyBorder="1" applyAlignment="1">
      <alignment horizontal="center" vertical="center"/>
    </xf>
    <xf numFmtId="2" fontId="13" fillId="10" borderId="2" xfId="0" applyNumberFormat="1" applyFont="1" applyFill="1" applyBorder="1" applyAlignment="1">
      <alignment horizontal="center"/>
    </xf>
    <xf numFmtId="0" fontId="12" fillId="10" borderId="2" xfId="0" applyFont="1" applyFill="1" applyBorder="1" applyAlignment="1">
      <alignment vertical="center"/>
    </xf>
    <xf numFmtId="0" fontId="12" fillId="10" borderId="2" xfId="0" applyFont="1" applyFill="1" applyBorder="1" applyAlignment="1">
      <alignment horizontal="center" vertical="center"/>
    </xf>
    <xf numFmtId="0" fontId="14" fillId="0" borderId="0" xfId="0" applyFont="1"/>
    <xf numFmtId="0" fontId="15" fillId="0" borderId="0" xfId="0" applyFont="1"/>
    <xf numFmtId="0" fontId="15" fillId="0" borderId="0" xfId="0" applyFont="1" applyAlignment="1">
      <alignment horizontal="center"/>
    </xf>
    <xf numFmtId="0" fontId="2" fillId="0" borderId="13" xfId="0" applyFont="1" applyBorder="1" applyAlignment="1">
      <alignment horizontal="center" vertical="center" wrapText="1"/>
    </xf>
    <xf numFmtId="0" fontId="2" fillId="0" borderId="13" xfId="0" applyFont="1" applyBorder="1" applyAlignment="1">
      <alignment horizontal="center" vertical="center"/>
    </xf>
    <xf numFmtId="0" fontId="2" fillId="0" borderId="14" xfId="0" applyFont="1" applyBorder="1" applyAlignment="1">
      <alignment horizontal="center" vertical="center"/>
    </xf>
    <xf numFmtId="0" fontId="2" fillId="0" borderId="14" xfId="0" applyFont="1" applyBorder="1" applyAlignment="1">
      <alignment horizontal="center" vertical="center" wrapText="1"/>
    </xf>
    <xf numFmtId="0" fontId="3" fillId="0" borderId="14" xfId="0" applyFont="1" applyBorder="1" applyAlignment="1">
      <alignment horizontal="center" vertical="center" wrapText="1"/>
    </xf>
    <xf numFmtId="0" fontId="3" fillId="0" borderId="15" xfId="0" applyFont="1" applyBorder="1" applyAlignment="1">
      <alignment horizontal="center" vertical="center" wrapText="1"/>
    </xf>
    <xf numFmtId="0" fontId="2" fillId="0" borderId="15" xfId="0" applyFont="1" applyBorder="1" applyAlignment="1">
      <alignment horizontal="center" vertical="center" wrapText="1"/>
    </xf>
    <xf numFmtId="0" fontId="2" fillId="11" borderId="16" xfId="0" applyFont="1" applyFill="1" applyBorder="1" applyAlignment="1">
      <alignment horizontal="center" vertical="center" wrapText="1"/>
    </xf>
    <xf numFmtId="0" fontId="2" fillId="11" borderId="17" xfId="0" applyFont="1" applyFill="1" applyBorder="1" applyAlignment="1">
      <alignment horizontal="center" vertical="center" wrapText="1"/>
    </xf>
    <xf numFmtId="164" fontId="10" fillId="2" borderId="18" xfId="0" applyNumberFormat="1" applyFont="1" applyFill="1" applyBorder="1" applyAlignment="1">
      <alignment horizontal="center" vertical="center"/>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0" xfId="0" applyFont="1" applyBorder="1" applyAlignment="1">
      <alignment horizontal="center" vertical="center"/>
    </xf>
    <xf numFmtId="0" fontId="2" fillId="0" borderId="20" xfId="0" applyFont="1" applyBorder="1" applyAlignment="1">
      <alignment horizontal="center" vertical="center" wrapText="1"/>
    </xf>
    <xf numFmtId="0" fontId="3" fillId="0" borderId="21" xfId="0" applyFont="1" applyBorder="1" applyAlignment="1">
      <alignment horizontal="center" vertical="center" wrapText="1"/>
    </xf>
    <xf numFmtId="0" fontId="3" fillId="0" borderId="22" xfId="0" applyFont="1" applyBorder="1" applyAlignment="1">
      <alignment horizontal="center" vertical="center" wrapText="1"/>
    </xf>
    <xf numFmtId="0" fontId="2" fillId="0" borderId="22" xfId="0" applyFont="1" applyBorder="1" applyAlignment="1">
      <alignment horizontal="center" vertical="center" wrapText="1"/>
    </xf>
    <xf numFmtId="0" fontId="2" fillId="11" borderId="23" xfId="0" applyFont="1" applyFill="1" applyBorder="1" applyAlignment="1">
      <alignment horizontal="center" vertical="center" wrapText="1"/>
    </xf>
    <xf numFmtId="0" fontId="2" fillId="11" borderId="24" xfId="0" applyFont="1" applyFill="1" applyBorder="1" applyAlignment="1">
      <alignment horizontal="center" vertical="center" wrapText="1"/>
    </xf>
    <xf numFmtId="164" fontId="9" fillId="2" borderId="18" xfId="0" applyNumberFormat="1" applyFont="1" applyFill="1" applyBorder="1" applyAlignment="1">
      <alignment horizontal="center" vertical="center"/>
    </xf>
    <xf numFmtId="164" fontId="9" fillId="2" borderId="25" xfId="0" applyNumberFormat="1" applyFont="1" applyFill="1" applyBorder="1" applyAlignment="1">
      <alignment horizontal="center" vertical="center"/>
    </xf>
    <xf numFmtId="0" fontId="10" fillId="2" borderId="1" xfId="0" applyFont="1" applyFill="1" applyBorder="1" applyAlignment="1">
      <alignment vertical="center" wrapText="1"/>
    </xf>
    <xf numFmtId="0" fontId="10" fillId="2" borderId="2" xfId="0" applyFont="1" applyFill="1" applyBorder="1" applyAlignment="1">
      <alignment horizontal="left" vertical="center" wrapText="1"/>
    </xf>
    <xf numFmtId="0" fontId="10" fillId="0" borderId="0" xfId="0" applyFont="1" applyAlignment="1">
      <alignment vertical="center" wrapText="1"/>
    </xf>
    <xf numFmtId="0" fontId="10" fillId="0" borderId="0" xfId="0" applyFont="1" applyAlignment="1">
      <alignment horizontal="center" vertical="center" wrapText="1"/>
    </xf>
    <xf numFmtId="0" fontId="10" fillId="12" borderId="1" xfId="0" applyFont="1" applyFill="1" applyBorder="1" applyAlignment="1">
      <alignment vertical="center" wrapText="1"/>
    </xf>
    <xf numFmtId="0" fontId="10" fillId="12" borderId="2" xfId="0" applyFont="1" applyFill="1" applyBorder="1" applyAlignment="1">
      <alignment horizontal="left" vertical="center" wrapText="1"/>
    </xf>
    <xf numFmtId="0" fontId="6" fillId="0" borderId="2" xfId="0" applyFont="1" applyBorder="1" applyAlignment="1">
      <alignment horizontal="right" vertical="center"/>
    </xf>
    <xf numFmtId="2" fontId="6" fillId="0" borderId="2" xfId="0" applyNumberFormat="1" applyFont="1" applyBorder="1" applyAlignment="1">
      <alignment horizontal="center" vertical="center" wrapText="1"/>
    </xf>
    <xf numFmtId="44" fontId="2" fillId="0" borderId="2" xfId="2" applyFont="1" applyFill="1" applyBorder="1" applyAlignment="1">
      <alignment horizontal="center" vertical="center" wrapText="1"/>
    </xf>
    <xf numFmtId="3" fontId="2" fillId="11" borderId="2" xfId="2" applyNumberFormat="1" applyFont="1" applyFill="1" applyBorder="1" applyAlignment="1">
      <alignment horizontal="center" vertical="center" wrapText="1"/>
    </xf>
    <xf numFmtId="2" fontId="2" fillId="11" borderId="3" xfId="2" applyNumberFormat="1" applyFont="1" applyFill="1" applyBorder="1" applyAlignment="1">
      <alignment horizontal="center" vertical="center" wrapText="1"/>
    </xf>
    <xf numFmtId="0" fontId="9" fillId="9" borderId="2" xfId="0" applyFont="1" applyFill="1" applyBorder="1" applyAlignment="1">
      <alignment horizontal="center" vertical="center" wrapText="1"/>
    </xf>
    <xf numFmtId="167" fontId="2" fillId="11" borderId="3" xfId="2" applyNumberFormat="1" applyFont="1" applyFill="1" applyBorder="1" applyAlignment="1">
      <alignment horizontal="center" vertical="center" wrapText="1"/>
    </xf>
    <xf numFmtId="0" fontId="6" fillId="6" borderId="2" xfId="0" applyNumberFormat="1" applyFont="1" applyFill="1" applyBorder="1" applyAlignment="1">
      <alignment vertical="center"/>
    </xf>
    <xf numFmtId="0" fontId="2" fillId="0" borderId="2" xfId="0" applyFont="1" applyBorder="1" applyAlignment="1">
      <alignment horizontal="left" vertical="center" wrapText="1"/>
    </xf>
    <xf numFmtId="2" fontId="6" fillId="0" borderId="2" xfId="0" applyNumberFormat="1" applyFont="1" applyBorder="1" applyAlignment="1">
      <alignment horizontal="center" vertical="center" wrapText="1"/>
    </xf>
    <xf numFmtId="44" fontId="2" fillId="0" borderId="2" xfId="2" applyFont="1" applyFill="1" applyBorder="1" applyAlignment="1">
      <alignment horizontal="center" vertical="center" wrapText="1"/>
    </xf>
    <xf numFmtId="0" fontId="2" fillId="11" borderId="2" xfId="2" applyNumberFormat="1" applyFont="1" applyFill="1" applyBorder="1" applyAlignment="1">
      <alignment horizontal="center" vertical="center" wrapText="1"/>
    </xf>
    <xf numFmtId="167" fontId="2" fillId="11" borderId="4" xfId="2" applyNumberFormat="1" applyFont="1" applyFill="1" applyBorder="1" applyAlignment="1">
      <alignment horizontal="center" vertical="center" wrapText="1"/>
    </xf>
    <xf numFmtId="8" fontId="2" fillId="0" borderId="2" xfId="0" applyNumberFormat="1" applyFont="1" applyBorder="1" applyAlignment="1">
      <alignment horizontal="center" vertical="center" wrapText="1"/>
    </xf>
    <xf numFmtId="44" fontId="2" fillId="11" borderId="2" xfId="2" applyFont="1" applyFill="1" applyBorder="1" applyAlignment="1">
      <alignment horizontal="center" vertical="center" wrapText="1"/>
    </xf>
    <xf numFmtId="44" fontId="9" fillId="5" borderId="2" xfId="2" applyFont="1" applyFill="1" applyBorder="1" applyAlignment="1">
      <alignment horizontal="center" vertical="center" wrapText="1"/>
    </xf>
    <xf numFmtId="44" fontId="16" fillId="5" borderId="2" xfId="2" applyFont="1" applyFill="1" applyBorder="1" applyAlignment="1">
      <alignment vertical="center" wrapText="1"/>
    </xf>
    <xf numFmtId="44" fontId="9" fillId="5" borderId="2" xfId="2" applyFont="1" applyFill="1" applyBorder="1" applyAlignment="1">
      <alignment vertical="center" wrapText="1"/>
    </xf>
    <xf numFmtId="2" fontId="2" fillId="11" borderId="4" xfId="2" applyNumberFormat="1" applyFont="1" applyFill="1" applyBorder="1" applyAlignment="1">
      <alignment horizontal="center" vertical="center" wrapText="1"/>
    </xf>
    <xf numFmtId="44" fontId="10" fillId="5" borderId="2" xfId="2" applyFont="1" applyFill="1" applyBorder="1" applyAlignment="1">
      <alignment horizontal="center" vertical="center" wrapText="1"/>
    </xf>
    <xf numFmtId="44" fontId="17" fillId="5" borderId="2" xfId="2" applyFont="1" applyFill="1" applyBorder="1" applyAlignment="1">
      <alignment horizontal="center" vertical="center" wrapText="1"/>
    </xf>
    <xf numFmtId="4" fontId="6" fillId="0" borderId="2" xfId="0" applyNumberFormat="1" applyFont="1" applyBorder="1" applyAlignment="1">
      <alignment horizontal="center" vertical="center" wrapText="1"/>
    </xf>
    <xf numFmtId="0" fontId="10" fillId="12" borderId="26" xfId="0" applyFont="1" applyFill="1" applyBorder="1" applyAlignment="1">
      <alignment vertical="center" wrapText="1"/>
    </xf>
    <xf numFmtId="0" fontId="10" fillId="12" borderId="3" xfId="0" applyFont="1" applyFill="1" applyBorder="1" applyAlignment="1">
      <alignment horizontal="left" vertical="center" wrapText="1"/>
    </xf>
    <xf numFmtId="0" fontId="10" fillId="12" borderId="4" xfId="0" applyFont="1" applyFill="1" applyBorder="1" applyAlignment="1">
      <alignment horizontal="left" vertical="center" wrapText="1"/>
    </xf>
    <xf numFmtId="0" fontId="10" fillId="0" borderId="26" xfId="0" applyFont="1" applyBorder="1" applyAlignment="1">
      <alignment vertical="center" wrapText="1"/>
    </xf>
    <xf numFmtId="0" fontId="10" fillId="0" borderId="11" xfId="0" applyFont="1" applyBorder="1" applyAlignment="1">
      <alignment horizontal="center" vertical="center" wrapText="1"/>
    </xf>
    <xf numFmtId="0" fontId="10" fillId="0" borderId="11" xfId="0" applyFont="1" applyBorder="1" applyAlignment="1">
      <alignment vertical="center" wrapText="1"/>
    </xf>
    <xf numFmtId="0" fontId="10" fillId="0" borderId="27" xfId="0" applyFont="1" applyBorder="1" applyAlignment="1">
      <alignment vertical="center" wrapText="1"/>
    </xf>
    <xf numFmtId="0" fontId="10" fillId="0" borderId="27" xfId="0" applyFont="1" applyBorder="1" applyAlignment="1">
      <alignment horizontal="center" vertical="center" wrapText="1"/>
    </xf>
    <xf numFmtId="0" fontId="10" fillId="0" borderId="26" xfId="0" applyFont="1" applyBorder="1" applyAlignment="1">
      <alignment horizontal="center" vertical="center" wrapText="1"/>
    </xf>
    <xf numFmtId="0" fontId="10" fillId="0" borderId="6" xfId="0" applyFont="1" applyBorder="1" applyAlignment="1">
      <alignment horizontal="center" vertical="center" wrapText="1"/>
    </xf>
    <xf numFmtId="0" fontId="10" fillId="0" borderId="26" xfId="0" applyFont="1" applyBorder="1" applyAlignment="1">
      <alignment horizontal="center" vertical="center" wrapText="1"/>
    </xf>
    <xf numFmtId="0" fontId="6" fillId="0" borderId="27" xfId="0" applyFont="1" applyBorder="1" applyAlignment="1">
      <alignment horizontal="center" vertical="center" wrapText="1"/>
    </xf>
    <xf numFmtId="0" fontId="6" fillId="0" borderId="26" xfId="0" applyFont="1" applyBorder="1" applyAlignment="1">
      <alignment horizontal="center" vertical="center" wrapText="1"/>
    </xf>
    <xf numFmtId="0" fontId="10" fillId="0" borderId="26" xfId="0" applyFont="1" applyBorder="1" applyAlignment="1">
      <alignment horizontal="left" vertical="center" wrapText="1"/>
    </xf>
    <xf numFmtId="0" fontId="10" fillId="0" borderId="2" xfId="0" applyFont="1" applyBorder="1" applyAlignment="1">
      <alignment horizontal="center" vertical="center" wrapText="1"/>
    </xf>
    <xf numFmtId="0" fontId="10" fillId="0" borderId="2" xfId="0" applyFont="1" applyBorder="1" applyAlignment="1">
      <alignment horizontal="left" vertical="center" wrapText="1"/>
    </xf>
    <xf numFmtId="0" fontId="6" fillId="0" borderId="6" xfId="0" applyFont="1" applyBorder="1" applyAlignment="1">
      <alignment horizontal="right" vertical="center" wrapText="1"/>
    </xf>
    <xf numFmtId="44" fontId="2" fillId="0" borderId="7" xfId="0" applyNumberFormat="1" applyFont="1" applyBorder="1" applyAlignment="1">
      <alignment horizontal="center" vertical="center" wrapText="1"/>
    </xf>
    <xf numFmtId="44" fontId="2" fillId="2" borderId="2" xfId="0" applyNumberFormat="1" applyFont="1" applyFill="1" applyBorder="1" applyAlignment="1">
      <alignment horizontal="center" vertical="center" wrapText="1"/>
    </xf>
    <xf numFmtId="44" fontId="2" fillId="2" borderId="3" xfId="0" applyNumberFormat="1" applyFont="1" applyFill="1" applyBorder="1" applyAlignment="1">
      <alignment horizontal="center" vertical="center" wrapText="1"/>
    </xf>
    <xf numFmtId="0" fontId="9" fillId="0" borderId="2" xfId="0" applyFont="1" applyFill="1" applyBorder="1" applyAlignment="1">
      <alignment horizontal="center" vertical="center" wrapText="1"/>
    </xf>
    <xf numFmtId="0" fontId="9" fillId="0" borderId="2" xfId="0" applyFont="1" applyFill="1" applyBorder="1" applyAlignment="1">
      <alignment vertical="center" wrapText="1"/>
    </xf>
    <xf numFmtId="0" fontId="9" fillId="9" borderId="2" xfId="0" applyFont="1" applyFill="1" applyBorder="1" applyAlignment="1">
      <alignment vertical="center" wrapText="1"/>
    </xf>
    <xf numFmtId="0" fontId="6" fillId="0" borderId="1" xfId="0" applyFont="1" applyBorder="1" applyAlignment="1">
      <alignment horizontal="right" vertical="center" wrapText="1"/>
    </xf>
    <xf numFmtId="0" fontId="6" fillId="0" borderId="2" xfId="0" applyFont="1" applyBorder="1" applyAlignment="1">
      <alignment horizontal="left" vertical="center" wrapText="1"/>
    </xf>
    <xf numFmtId="0" fontId="6" fillId="0" borderId="10" xfId="0" applyFont="1" applyBorder="1" applyAlignment="1">
      <alignment horizontal="center" vertical="center" wrapText="1"/>
    </xf>
    <xf numFmtId="44" fontId="2" fillId="0" borderId="10" xfId="0" applyNumberFormat="1" applyFont="1" applyBorder="1" applyAlignment="1">
      <alignment horizontal="center" vertical="center" wrapText="1"/>
    </xf>
    <xf numFmtId="3" fontId="6" fillId="0" borderId="7" xfId="0" applyNumberFormat="1" applyFont="1" applyBorder="1" applyAlignment="1">
      <alignment horizontal="center" vertical="center" wrapText="1"/>
    </xf>
    <xf numFmtId="0" fontId="2" fillId="2" borderId="3" xfId="0" applyFont="1" applyFill="1" applyBorder="1" applyAlignment="1">
      <alignment horizontal="center" vertical="center" wrapText="1"/>
    </xf>
    <xf numFmtId="3" fontId="6" fillId="0" borderId="2" xfId="0" applyNumberFormat="1" applyFont="1" applyBorder="1" applyAlignment="1">
      <alignment horizontal="center" vertical="center" wrapText="1"/>
    </xf>
    <xf numFmtId="3" fontId="9" fillId="0" borderId="2" xfId="0" applyNumberFormat="1" applyFont="1" applyFill="1" applyBorder="1" applyAlignment="1">
      <alignment horizontal="center" vertical="center" wrapText="1"/>
    </xf>
    <xf numFmtId="3" fontId="9" fillId="9" borderId="2" xfId="0" applyNumberFormat="1" applyFont="1" applyFill="1" applyBorder="1" applyAlignment="1">
      <alignment vertical="center" wrapText="1"/>
    </xf>
    <xf numFmtId="0" fontId="2" fillId="2" borderId="26" xfId="0" applyFont="1" applyFill="1" applyBorder="1" applyAlignment="1">
      <alignment horizontal="center" vertical="center" wrapText="1"/>
    </xf>
    <xf numFmtId="44" fontId="2" fillId="0" borderId="5" xfId="0" applyNumberFormat="1" applyFont="1" applyBorder="1" applyAlignment="1">
      <alignment horizontal="center" vertical="center" wrapText="1"/>
    </xf>
    <xf numFmtId="44" fontId="2" fillId="2" borderId="7" xfId="0" applyNumberFormat="1" applyFont="1" applyFill="1" applyBorder="1" applyAlignment="1">
      <alignment horizontal="center" vertical="center" wrapText="1"/>
    </xf>
    <xf numFmtId="2" fontId="6" fillId="0" borderId="1" xfId="0" applyNumberFormat="1" applyFont="1" applyBorder="1" applyAlignment="1">
      <alignment horizontal="right" wrapText="1"/>
    </xf>
    <xf numFmtId="0" fontId="2" fillId="0" borderId="2" xfId="0" applyFont="1" applyBorder="1" applyAlignment="1">
      <alignment wrapText="1"/>
    </xf>
    <xf numFmtId="0" fontId="2" fillId="0" borderId="7" xfId="0" applyFont="1" applyBorder="1" applyAlignment="1">
      <alignment vertical="center" wrapText="1"/>
    </xf>
    <xf numFmtId="0" fontId="2" fillId="0" borderId="27" xfId="0" applyFont="1" applyBorder="1" applyAlignment="1">
      <alignment vertical="center" wrapText="1"/>
    </xf>
    <xf numFmtId="0" fontId="2" fillId="0" borderId="2" xfId="0" applyFont="1" applyFill="1" applyBorder="1" applyAlignment="1">
      <alignment horizontal="center" vertical="center" wrapText="1"/>
    </xf>
    <xf numFmtId="0" fontId="2" fillId="0" borderId="2" xfId="0" applyFont="1" applyFill="1" applyBorder="1" applyAlignment="1">
      <alignment vertical="center" wrapText="1"/>
    </xf>
    <xf numFmtId="0" fontId="6" fillId="0" borderId="2" xfId="0" applyFont="1" applyFill="1" applyBorder="1" applyAlignment="1">
      <alignment horizontal="right" vertical="center" wrapText="1"/>
    </xf>
    <xf numFmtId="2" fontId="6" fillId="0" borderId="4" xfId="0" applyNumberFormat="1" applyFont="1" applyBorder="1" applyAlignment="1">
      <alignment horizontal="right" wrapText="1"/>
    </xf>
    <xf numFmtId="0" fontId="2" fillId="0" borderId="3" xfId="0" applyFont="1" applyBorder="1" applyAlignment="1">
      <alignment wrapText="1"/>
    </xf>
    <xf numFmtId="0" fontId="6" fillId="0" borderId="11" xfId="0" applyFont="1" applyBorder="1" applyAlignment="1">
      <alignment horizontal="center" vertical="center" wrapText="1"/>
    </xf>
    <xf numFmtId="0" fontId="2" fillId="0" borderId="10" xfId="0" applyFont="1" applyBorder="1" applyAlignment="1">
      <alignment vertical="center" wrapText="1"/>
    </xf>
    <xf numFmtId="0" fontId="2" fillId="0" borderId="28" xfId="0" applyFont="1" applyBorder="1" applyAlignment="1">
      <alignment vertical="center" wrapText="1"/>
    </xf>
    <xf numFmtId="0" fontId="2" fillId="2" borderId="7" xfId="0" applyFont="1" applyFill="1" applyBorder="1" applyAlignment="1">
      <alignment horizontal="center" vertical="center" wrapText="1"/>
    </xf>
    <xf numFmtId="2" fontId="2" fillId="2" borderId="26" xfId="0" applyNumberFormat="1" applyFont="1" applyFill="1" applyBorder="1" applyAlignment="1">
      <alignment horizontal="center" vertical="center" wrapText="1"/>
    </xf>
    <xf numFmtId="0" fontId="2" fillId="13" borderId="2" xfId="0" applyFont="1" applyFill="1" applyBorder="1" applyAlignment="1">
      <alignment horizontal="center" vertical="center" wrapText="1"/>
    </xf>
    <xf numFmtId="3" fontId="2" fillId="13" borderId="5" xfId="0" applyNumberFormat="1" applyFont="1" applyFill="1" applyBorder="1" applyAlignment="1">
      <alignment horizontal="center" vertical="center" wrapText="1"/>
    </xf>
    <xf numFmtId="3" fontId="6" fillId="0" borderId="5" xfId="0" applyNumberFormat="1" applyFont="1" applyFill="1" applyBorder="1" applyAlignment="1">
      <alignment horizontal="center" vertical="center" wrapText="1"/>
    </xf>
    <xf numFmtId="0" fontId="6" fillId="0" borderId="5" xfId="0" applyFont="1" applyFill="1" applyBorder="1" applyAlignment="1">
      <alignment horizontal="center" vertical="center" wrapText="1"/>
    </xf>
    <xf numFmtId="0" fontId="6" fillId="0" borderId="3" xfId="0" applyFont="1" applyBorder="1" applyAlignment="1">
      <alignment wrapText="1"/>
    </xf>
    <xf numFmtId="0" fontId="6" fillId="0" borderId="1" xfId="0" applyFont="1" applyBorder="1" applyAlignment="1">
      <alignment wrapText="1"/>
    </xf>
    <xf numFmtId="0" fontId="2" fillId="0" borderId="5" xfId="0" applyFont="1" applyBorder="1" applyAlignment="1">
      <alignment vertical="center" wrapText="1"/>
    </xf>
    <xf numFmtId="0" fontId="2" fillId="0" borderId="12" xfId="0" applyFont="1" applyBorder="1" applyAlignment="1">
      <alignment vertical="center" wrapText="1"/>
    </xf>
    <xf numFmtId="44" fontId="2" fillId="5" borderId="2" xfId="0" applyNumberFormat="1" applyFont="1" applyFill="1" applyBorder="1" applyAlignment="1">
      <alignment horizontal="center" vertical="center" wrapText="1"/>
    </xf>
    <xf numFmtId="44" fontId="2" fillId="5" borderId="2" xfId="0" applyNumberFormat="1" applyFont="1" applyFill="1" applyBorder="1" applyAlignment="1">
      <alignment vertical="center" wrapText="1"/>
    </xf>
    <xf numFmtId="44" fontId="9" fillId="5" borderId="2" xfId="0" applyNumberFormat="1" applyFont="1" applyFill="1" applyBorder="1" applyAlignment="1">
      <alignment vertical="center" wrapText="1"/>
    </xf>
    <xf numFmtId="0" fontId="10" fillId="12" borderId="6" xfId="0" applyFont="1" applyFill="1" applyBorder="1" applyAlignment="1">
      <alignment horizontal="center" vertical="center" wrapText="1"/>
    </xf>
    <xf numFmtId="0" fontId="10" fillId="12" borderId="27" xfId="0" applyFont="1" applyFill="1" applyBorder="1" applyAlignment="1">
      <alignment horizontal="left" vertical="center" wrapText="1"/>
    </xf>
    <xf numFmtId="44" fontId="2" fillId="0" borderId="27" xfId="0" applyNumberFormat="1" applyFont="1" applyBorder="1" applyAlignment="1">
      <alignment horizontal="center" vertical="center" wrapText="1"/>
    </xf>
    <xf numFmtId="0" fontId="2" fillId="2" borderId="2" xfId="0" applyFont="1" applyFill="1" applyBorder="1" applyAlignment="1">
      <alignment horizontal="center" vertical="center" wrapText="1"/>
    </xf>
    <xf numFmtId="0" fontId="2" fillId="2" borderId="3" xfId="0" applyNumberFormat="1" applyFont="1" applyFill="1" applyBorder="1" applyAlignment="1">
      <alignment horizontal="center" vertical="center" wrapText="1"/>
    </xf>
    <xf numFmtId="0" fontId="6" fillId="9" borderId="2" xfId="0" applyFont="1" applyFill="1" applyBorder="1" applyAlignment="1">
      <alignment horizontal="center" vertical="center" wrapText="1"/>
    </xf>
    <xf numFmtId="0" fontId="10" fillId="12" borderId="8" xfId="0" applyFont="1" applyFill="1" applyBorder="1" applyAlignment="1">
      <alignment horizontal="center" vertical="center" wrapText="1"/>
    </xf>
    <xf numFmtId="0" fontId="10" fillId="12" borderId="12" xfId="0" applyFont="1" applyFill="1" applyBorder="1" applyAlignment="1">
      <alignment horizontal="left" vertical="center" wrapText="1"/>
    </xf>
    <xf numFmtId="0" fontId="6" fillId="0" borderId="11" xfId="0" applyFont="1" applyBorder="1" applyAlignment="1">
      <alignment horizontal="center" vertical="center" wrapText="1"/>
    </xf>
    <xf numFmtId="44" fontId="2" fillId="0" borderId="12" xfId="0" applyNumberFormat="1" applyFont="1" applyBorder="1" applyAlignment="1">
      <alignment horizontal="center" vertical="center" wrapText="1"/>
    </xf>
    <xf numFmtId="0" fontId="2" fillId="2" borderId="4" xfId="0" applyFont="1" applyFill="1" applyBorder="1" applyAlignment="1">
      <alignment horizontal="center" vertical="center" wrapText="1"/>
    </xf>
    <xf numFmtId="2" fontId="2" fillId="2" borderId="4" xfId="0" applyNumberFormat="1" applyFont="1" applyFill="1" applyBorder="1" applyAlignment="1">
      <alignment horizontal="center" vertical="center" wrapText="1"/>
    </xf>
    <xf numFmtId="0" fontId="2" fillId="0" borderId="4" xfId="0" applyFont="1" applyBorder="1"/>
    <xf numFmtId="0" fontId="2" fillId="0" borderId="4" xfId="0" applyFont="1" applyBorder="1" applyAlignment="1">
      <alignment horizontal="center"/>
    </xf>
    <xf numFmtId="8" fontId="2" fillId="0" borderId="3" xfId="0" applyNumberFormat="1" applyFont="1" applyBorder="1" applyAlignment="1">
      <alignment horizontal="center" vertical="center" wrapText="1"/>
    </xf>
    <xf numFmtId="44" fontId="2" fillId="2" borderId="4" xfId="0" applyNumberFormat="1" applyFont="1" applyFill="1" applyBorder="1" applyAlignment="1">
      <alignment horizontal="center" vertical="center" wrapText="1"/>
    </xf>
    <xf numFmtId="44" fontId="10" fillId="5" borderId="2" xfId="0" applyNumberFormat="1" applyFont="1" applyFill="1" applyBorder="1" applyAlignment="1">
      <alignment horizontal="center" vertical="center" wrapText="1"/>
    </xf>
    <xf numFmtId="0" fontId="6" fillId="0" borderId="1" xfId="0" applyFont="1" applyBorder="1" applyAlignment="1" applyProtection="1">
      <alignment horizontal="right" vertical="center"/>
      <protection locked="0"/>
    </xf>
    <xf numFmtId="0" fontId="2" fillId="0" borderId="7" xfId="0" applyFont="1" applyBorder="1" applyAlignment="1" applyProtection="1">
      <alignment horizontal="left" vertical="center" wrapText="1"/>
      <protection locked="0"/>
    </xf>
    <xf numFmtId="0" fontId="6" fillId="0" borderId="7" xfId="0" applyFont="1" applyBorder="1" applyAlignment="1" applyProtection="1">
      <alignment horizontal="center" vertical="center" wrapText="1"/>
      <protection locked="0"/>
    </xf>
    <xf numFmtId="0" fontId="6" fillId="0" borderId="2" xfId="0" applyFont="1" applyBorder="1" applyAlignment="1" applyProtection="1">
      <alignment horizontal="center" vertical="center" wrapText="1"/>
      <protection locked="0"/>
    </xf>
    <xf numFmtId="0" fontId="6" fillId="0" borderId="3" xfId="0" applyFont="1" applyBorder="1" applyAlignment="1" applyProtection="1">
      <alignment horizontal="center" vertical="center" wrapText="1"/>
      <protection locked="0"/>
    </xf>
    <xf numFmtId="44" fontId="9" fillId="0" borderId="2" xfId="0" applyNumberFormat="1" applyFont="1" applyBorder="1" applyAlignment="1" applyProtection="1">
      <alignment horizontal="center" vertical="center" wrapText="1"/>
      <protection locked="0"/>
    </xf>
    <xf numFmtId="2" fontId="2" fillId="11" borderId="2" xfId="2" applyNumberFormat="1" applyFont="1" applyFill="1" applyBorder="1" applyAlignment="1">
      <alignment horizontal="center" vertical="center" wrapText="1"/>
    </xf>
    <xf numFmtId="0" fontId="6" fillId="0" borderId="3" xfId="0" applyFont="1" applyBorder="1" applyAlignment="1" applyProtection="1">
      <alignment vertical="center" wrapText="1"/>
      <protection locked="0"/>
    </xf>
    <xf numFmtId="0" fontId="6" fillId="0" borderId="4" xfId="0" applyFont="1" applyBorder="1" applyAlignment="1" applyProtection="1">
      <alignment vertical="center" wrapText="1"/>
      <protection locked="0"/>
    </xf>
    <xf numFmtId="0" fontId="6" fillId="0" borderId="4" xfId="0" applyFont="1" applyBorder="1" applyAlignment="1" applyProtection="1">
      <alignment horizontal="center" vertical="center" wrapText="1"/>
      <protection locked="0"/>
    </xf>
    <xf numFmtId="44" fontId="9" fillId="0" borderId="2" xfId="2" applyFont="1" applyFill="1" applyBorder="1" applyAlignment="1" applyProtection="1">
      <alignment horizontal="center" vertical="center" wrapText="1"/>
      <protection locked="0"/>
    </xf>
    <xf numFmtId="2" fontId="2" fillId="0" borderId="2" xfId="2" applyNumberFormat="1" applyFont="1" applyFill="1" applyBorder="1" applyAlignment="1">
      <alignment horizontal="center" vertical="center" wrapText="1"/>
    </xf>
    <xf numFmtId="2" fontId="2" fillId="0" borderId="3" xfId="2" applyNumberFormat="1" applyFont="1" applyFill="1" applyBorder="1" applyAlignment="1">
      <alignment horizontal="center" vertical="center" wrapText="1"/>
    </xf>
    <xf numFmtId="0" fontId="2" fillId="0" borderId="27" xfId="0" applyFont="1" applyBorder="1" applyAlignment="1" applyProtection="1">
      <alignment horizontal="left" vertical="center" wrapText="1"/>
      <protection locked="0"/>
    </xf>
    <xf numFmtId="44" fontId="6" fillId="0" borderId="2" xfId="0" applyNumberFormat="1" applyFont="1" applyBorder="1" applyAlignment="1" applyProtection="1">
      <alignment horizontal="center" vertical="center" wrapText="1"/>
      <protection locked="0"/>
    </xf>
    <xf numFmtId="44" fontId="2" fillId="0" borderId="3" xfId="2" applyFont="1" applyFill="1" applyBorder="1" applyAlignment="1">
      <alignment horizontal="center" vertical="center" wrapText="1"/>
    </xf>
    <xf numFmtId="0" fontId="2" fillId="12" borderId="1" xfId="0" applyFont="1" applyFill="1" applyBorder="1" applyAlignment="1">
      <alignment horizontal="right"/>
    </xf>
    <xf numFmtId="0" fontId="2" fillId="12" borderId="3" xfId="0" applyFont="1" applyFill="1" applyBorder="1" applyAlignment="1">
      <alignment horizontal="left"/>
    </xf>
    <xf numFmtId="0" fontId="2" fillId="12" borderId="4" xfId="0" applyFont="1" applyFill="1" applyBorder="1" applyAlignment="1">
      <alignment horizontal="left"/>
    </xf>
    <xf numFmtId="8" fontId="2" fillId="0" borderId="0" xfId="0" applyNumberFormat="1" applyFont="1" applyAlignment="1">
      <alignment horizontal="center" vertical="center" wrapText="1"/>
    </xf>
    <xf numFmtId="164" fontId="10" fillId="0" borderId="2" xfId="0" applyNumberFormat="1" applyFont="1" applyBorder="1" applyAlignment="1">
      <alignment horizontal="center" vertical="center" wrapText="1"/>
    </xf>
    <xf numFmtId="164" fontId="2" fillId="0" borderId="2" xfId="0" applyNumberFormat="1" applyFont="1" applyBorder="1" applyAlignment="1">
      <alignment horizontal="center" vertical="center" wrapText="1"/>
    </xf>
    <xf numFmtId="0" fontId="6" fillId="0" borderId="1" xfId="0" applyFont="1" applyBorder="1" applyAlignment="1">
      <alignment horizontal="right"/>
    </xf>
    <xf numFmtId="0" fontId="2" fillId="0" borderId="1" xfId="0" applyFont="1" applyBorder="1" applyAlignment="1">
      <alignment horizontal="left" vertical="center" wrapText="1"/>
    </xf>
    <xf numFmtId="3" fontId="2" fillId="0" borderId="7" xfId="0" applyNumberFormat="1" applyFont="1" applyBorder="1"/>
    <xf numFmtId="2" fontId="2" fillId="2" borderId="3" xfId="0" applyNumberFormat="1" applyFont="1" applyFill="1" applyBorder="1" applyAlignment="1">
      <alignment horizontal="center" vertical="center" wrapText="1"/>
    </xf>
    <xf numFmtId="0" fontId="6" fillId="6" borderId="2" xfId="0" applyNumberFormat="1" applyFont="1" applyFill="1" applyBorder="1" applyAlignment="1">
      <alignment horizontal="center" vertical="center"/>
    </xf>
    <xf numFmtId="3" fontId="2" fillId="0" borderId="5" xfId="0" applyNumberFormat="1" applyFont="1" applyBorder="1"/>
    <xf numFmtId="0" fontId="6" fillId="0" borderId="4" xfId="0" applyFont="1" applyBorder="1" applyAlignment="1">
      <alignment horizontal="right"/>
    </xf>
    <xf numFmtId="0" fontId="6" fillId="0" borderId="4" xfId="0" applyFont="1" applyBorder="1" applyAlignment="1">
      <alignment horizontal="left" vertical="center" wrapText="1"/>
    </xf>
    <xf numFmtId="3" fontId="2" fillId="0" borderId="11" xfId="0" applyNumberFormat="1" applyFont="1" applyBorder="1"/>
    <xf numFmtId="44" fontId="2" fillId="0" borderId="11" xfId="0" applyNumberFormat="1" applyFont="1" applyBorder="1" applyAlignment="1">
      <alignment horizontal="center" vertical="center" wrapText="1"/>
    </xf>
    <xf numFmtId="44" fontId="9" fillId="5" borderId="2" xfId="0" applyNumberFormat="1" applyFont="1" applyFill="1" applyBorder="1" applyAlignment="1">
      <alignment horizontal="center" vertical="center" wrapText="1"/>
    </xf>
    <xf numFmtId="0" fontId="10" fillId="12" borderId="4" xfId="0" applyFont="1" applyFill="1" applyBorder="1" applyAlignment="1">
      <alignment vertical="center" wrapText="1"/>
    </xf>
    <xf numFmtId="0" fontId="10" fillId="0" borderId="4" xfId="0" applyFont="1" applyBorder="1" applyAlignment="1">
      <alignment vertical="center" wrapText="1"/>
    </xf>
    <xf numFmtId="0" fontId="10" fillId="0" borderId="4" xfId="0" applyFont="1" applyBorder="1" applyAlignment="1">
      <alignment horizontal="center" vertical="center" wrapText="1"/>
    </xf>
    <xf numFmtId="9" fontId="6" fillId="0" borderId="27" xfId="0" applyNumberFormat="1" applyFont="1" applyBorder="1" applyAlignment="1">
      <alignment horizontal="center" vertical="center" wrapText="1"/>
    </xf>
    <xf numFmtId="0" fontId="9" fillId="14" borderId="2" xfId="0" applyFont="1" applyFill="1" applyBorder="1" applyAlignment="1">
      <alignment horizontal="center" vertical="center" wrapText="1"/>
    </xf>
    <xf numFmtId="0" fontId="2" fillId="0" borderId="2" xfId="0" applyFont="1" applyBorder="1" applyAlignment="1">
      <alignment horizontal="right" vertical="center" wrapText="1"/>
    </xf>
    <xf numFmtId="0" fontId="6" fillId="0" borderId="28" xfId="0" applyFont="1" applyBorder="1" applyAlignment="1">
      <alignment horizontal="center" vertical="center" wrapText="1"/>
    </xf>
    <xf numFmtId="0" fontId="6" fillId="0" borderId="9" xfId="0" applyFont="1" applyBorder="1" applyAlignment="1">
      <alignment horizontal="center" vertical="center" wrapText="1"/>
    </xf>
    <xf numFmtId="44" fontId="2" fillId="0" borderId="28" xfId="0" applyNumberFormat="1" applyFont="1" applyBorder="1" applyAlignment="1">
      <alignment horizontal="center" vertical="center" wrapText="1"/>
    </xf>
    <xf numFmtId="0" fontId="9" fillId="14" borderId="2" xfId="0" applyFont="1" applyFill="1" applyBorder="1" applyAlignment="1">
      <alignment vertical="center" wrapText="1"/>
    </xf>
    <xf numFmtId="0" fontId="6" fillId="0" borderId="12" xfId="0" applyFont="1" applyBorder="1" applyAlignment="1">
      <alignment horizontal="center" vertical="center" wrapText="1"/>
    </xf>
    <xf numFmtId="0" fontId="2" fillId="0" borderId="26" xfId="0" applyFont="1" applyBorder="1" applyAlignment="1">
      <alignment horizontal="center" vertical="center" wrapText="1"/>
    </xf>
    <xf numFmtId="0" fontId="2" fillId="0" borderId="26" xfId="0" applyFont="1" applyBorder="1" applyAlignment="1">
      <alignment horizontal="left" vertical="center" wrapText="1"/>
    </xf>
    <xf numFmtId="2" fontId="2" fillId="2" borderId="2" xfId="0" applyNumberFormat="1" applyFont="1" applyFill="1" applyBorder="1" applyAlignment="1">
      <alignment horizontal="center" vertical="center" wrapText="1"/>
    </xf>
    <xf numFmtId="0" fontId="2" fillId="0" borderId="11" xfId="0" applyFont="1" applyBorder="1" applyAlignment="1">
      <alignment horizontal="center" vertical="center" wrapText="1"/>
    </xf>
    <xf numFmtId="0" fontId="2" fillId="0" borderId="11" xfId="0" applyFont="1" applyBorder="1" applyAlignment="1">
      <alignment horizontal="left" vertical="center" wrapText="1"/>
    </xf>
    <xf numFmtId="0" fontId="6" fillId="0" borderId="4" xfId="0" applyFont="1" applyBorder="1" applyAlignment="1">
      <alignment horizontal="left" wrapText="1"/>
    </xf>
    <xf numFmtId="0" fontId="6" fillId="0" borderId="4" xfId="0" applyFont="1" applyBorder="1" applyAlignment="1">
      <alignment horizontal="left" wrapText="1"/>
    </xf>
    <xf numFmtId="0" fontId="6" fillId="0" borderId="4" xfId="0" applyFont="1" applyBorder="1" applyAlignment="1">
      <alignment horizontal="center" vertical="center" wrapText="1"/>
    </xf>
    <xf numFmtId="0" fontId="2" fillId="0" borderId="3" xfId="0" applyFont="1" applyBorder="1" applyAlignment="1">
      <alignment horizontal="center" vertical="center" wrapText="1"/>
    </xf>
    <xf numFmtId="0" fontId="2" fillId="12" borderId="1" xfId="0" applyFont="1" applyFill="1" applyBorder="1" applyAlignment="1">
      <alignment horizontal="left"/>
    </xf>
    <xf numFmtId="0" fontId="6" fillId="0" borderId="1" xfId="0" applyFont="1" applyBorder="1" applyAlignment="1">
      <alignment horizontal="left"/>
    </xf>
    <xf numFmtId="0" fontId="2" fillId="0" borderId="2" xfId="0" applyFont="1" applyBorder="1" applyAlignment="1">
      <alignment horizontal="left"/>
    </xf>
    <xf numFmtId="0" fontId="6" fillId="0" borderId="2" xfId="0" applyFont="1" applyBorder="1" applyAlignment="1">
      <alignment horizontal="center"/>
    </xf>
    <xf numFmtId="0" fontId="2" fillId="0" borderId="3" xfId="0" applyFont="1" applyBorder="1" applyAlignment="1">
      <alignment horizontal="center"/>
    </xf>
    <xf numFmtId="3" fontId="2" fillId="2" borderId="2" xfId="0" applyNumberFormat="1" applyFont="1" applyFill="1" applyBorder="1" applyAlignment="1">
      <alignment horizontal="center" vertical="center" wrapText="1"/>
    </xf>
    <xf numFmtId="0" fontId="10" fillId="9" borderId="2" xfId="0" applyFont="1" applyFill="1" applyBorder="1" applyAlignment="1">
      <alignment horizontal="center" vertical="center" wrapText="1"/>
    </xf>
    <xf numFmtId="0" fontId="2" fillId="9" borderId="2" xfId="0" applyFont="1" applyFill="1" applyBorder="1" applyAlignment="1">
      <alignment horizontal="center" vertical="center" wrapText="1"/>
    </xf>
    <xf numFmtId="0" fontId="6" fillId="0" borderId="6" xfId="0" applyFont="1" applyBorder="1" applyAlignment="1">
      <alignment horizontal="left"/>
    </xf>
    <xf numFmtId="0" fontId="2" fillId="0" borderId="7" xfId="0" applyFont="1" applyBorder="1" applyAlignment="1">
      <alignment horizontal="left"/>
    </xf>
    <xf numFmtId="0" fontId="2" fillId="0" borderId="27" xfId="0" applyFont="1" applyBorder="1" applyAlignment="1">
      <alignment horizontal="left"/>
    </xf>
    <xf numFmtId="4" fontId="2" fillId="0" borderId="27" xfId="0" applyNumberFormat="1" applyFont="1" applyBorder="1" applyAlignment="1">
      <alignment horizontal="center"/>
    </xf>
    <xf numFmtId="8" fontId="2" fillId="0" borderId="7" xfId="0" applyNumberFormat="1" applyFont="1" applyBorder="1" applyAlignment="1">
      <alignment horizontal="center" vertical="center" wrapText="1"/>
    </xf>
    <xf numFmtId="44" fontId="2" fillId="2" borderId="2" xfId="2" applyFont="1" applyFill="1" applyBorder="1" applyAlignment="1">
      <alignment horizontal="center" vertical="center" wrapText="1"/>
    </xf>
    <xf numFmtId="0" fontId="6" fillId="9" borderId="2" xfId="0" applyFont="1" applyFill="1" applyBorder="1"/>
    <xf numFmtId="0" fontId="2" fillId="0" borderId="27" xfId="0" applyFont="1" applyBorder="1" applyAlignment="1">
      <alignment horizontal="center"/>
    </xf>
    <xf numFmtId="44" fontId="6" fillId="5" borderId="2" xfId="0" applyNumberFormat="1" applyFont="1" applyFill="1" applyBorder="1" applyAlignment="1">
      <alignment horizontal="center" vertical="center" wrapText="1"/>
    </xf>
    <xf numFmtId="0" fontId="6" fillId="8" borderId="6" xfId="0" applyFont="1" applyFill="1" applyBorder="1" applyAlignment="1">
      <alignment horizontal="left"/>
    </xf>
    <xf numFmtId="0" fontId="2" fillId="8" borderId="7" xfId="0" applyFont="1" applyFill="1" applyBorder="1" applyAlignment="1">
      <alignment horizontal="left"/>
    </xf>
    <xf numFmtId="0" fontId="2" fillId="8" borderId="27" xfId="0" applyFont="1" applyFill="1" applyBorder="1" applyAlignment="1">
      <alignment horizontal="left"/>
    </xf>
    <xf numFmtId="0" fontId="2" fillId="8" borderId="27" xfId="0" applyFont="1" applyFill="1" applyBorder="1" applyAlignment="1">
      <alignment horizontal="center"/>
    </xf>
    <xf numFmtId="8" fontId="2" fillId="8" borderId="7" xfId="0" applyNumberFormat="1" applyFont="1" applyFill="1" applyBorder="1" applyAlignment="1">
      <alignment horizontal="center" vertical="center" wrapText="1"/>
    </xf>
    <xf numFmtId="44" fontId="2" fillId="8" borderId="2" xfId="0" applyNumberFormat="1" applyFont="1" applyFill="1" applyBorder="1" applyAlignment="1">
      <alignment horizontal="center" vertical="center" wrapText="1"/>
    </xf>
    <xf numFmtId="2" fontId="2" fillId="8" borderId="2" xfId="0" applyNumberFormat="1" applyFont="1" applyFill="1" applyBorder="1" applyAlignment="1">
      <alignment horizontal="center" vertical="center" wrapText="1"/>
    </xf>
    <xf numFmtId="44" fontId="10" fillId="8" borderId="2" xfId="0" applyNumberFormat="1" applyFont="1" applyFill="1" applyBorder="1" applyAlignment="1">
      <alignment horizontal="center" vertical="center" wrapText="1"/>
    </xf>
    <xf numFmtId="0" fontId="10" fillId="2" borderId="6" xfId="0" applyFont="1" applyFill="1" applyBorder="1" applyAlignment="1">
      <alignment vertical="center" wrapText="1"/>
    </xf>
    <xf numFmtId="0" fontId="10" fillId="2" borderId="7" xfId="0" applyFont="1" applyFill="1" applyBorder="1" applyAlignment="1">
      <alignment horizontal="left" vertical="center" wrapText="1"/>
    </xf>
    <xf numFmtId="0" fontId="2" fillId="12" borderId="2" xfId="0" applyFont="1" applyFill="1" applyBorder="1" applyAlignment="1">
      <alignment horizontal="left"/>
    </xf>
    <xf numFmtId="0" fontId="6" fillId="12" borderId="2" xfId="0" applyFont="1" applyFill="1" applyBorder="1" applyAlignment="1">
      <alignment horizontal="center"/>
    </xf>
    <xf numFmtId="0" fontId="2" fillId="12" borderId="3" xfId="0" applyFont="1" applyFill="1" applyBorder="1" applyAlignment="1">
      <alignment horizontal="left"/>
    </xf>
    <xf numFmtId="0" fontId="2" fillId="12" borderId="3" xfId="0" applyFont="1" applyFill="1" applyBorder="1" applyAlignment="1">
      <alignment horizontal="center"/>
    </xf>
    <xf numFmtId="0" fontId="6" fillId="12" borderId="2" xfId="0" applyFont="1" applyFill="1" applyBorder="1" applyAlignment="1">
      <alignment horizontal="center" vertical="center" wrapText="1"/>
    </xf>
    <xf numFmtId="44" fontId="2" fillId="12" borderId="2" xfId="0" applyNumberFormat="1" applyFont="1" applyFill="1" applyBorder="1" applyAlignment="1">
      <alignment horizontal="center" vertical="center" wrapText="1"/>
    </xf>
    <xf numFmtId="8" fontId="2" fillId="2" borderId="2" xfId="0" applyNumberFormat="1" applyFont="1" applyFill="1" applyBorder="1" applyAlignment="1">
      <alignment horizontal="center" vertical="center" wrapText="1"/>
    </xf>
    <xf numFmtId="0" fontId="6" fillId="0" borderId="6" xfId="0" applyFont="1" applyBorder="1" applyAlignment="1">
      <alignment horizontal="right" vertical="center"/>
    </xf>
    <xf numFmtId="0" fontId="6" fillId="0" borderId="7" xfId="0" applyFont="1" applyBorder="1" applyAlignment="1">
      <alignment horizontal="left" vertical="center"/>
    </xf>
    <xf numFmtId="0" fontId="2" fillId="0" borderId="7" xfId="0" applyFont="1" applyBorder="1" applyAlignment="1">
      <alignment horizontal="center"/>
    </xf>
    <xf numFmtId="0" fontId="6" fillId="0" borderId="7" xfId="0" applyFont="1" applyBorder="1" applyAlignment="1">
      <alignment horizontal="center" vertical="center"/>
    </xf>
    <xf numFmtId="0" fontId="9" fillId="9" borderId="2" xfId="0" applyNumberFormat="1" applyFont="1" applyFill="1" applyBorder="1" applyAlignment="1">
      <alignment horizontal="center" vertical="center" wrapText="1"/>
    </xf>
    <xf numFmtId="0" fontId="6" fillId="9" borderId="2" xfId="0" applyNumberFormat="1" applyFont="1" applyFill="1" applyBorder="1" applyAlignment="1">
      <alignment horizontal="center" vertical="center" wrapText="1"/>
    </xf>
    <xf numFmtId="0" fontId="6" fillId="0" borderId="8" xfId="0" applyFont="1" applyBorder="1" applyAlignment="1">
      <alignment horizontal="right" vertical="center"/>
    </xf>
    <xf numFmtId="0" fontId="6" fillId="0" borderId="5" xfId="0" applyFont="1" applyBorder="1" applyAlignment="1">
      <alignment horizontal="left" vertical="center"/>
    </xf>
    <xf numFmtId="0" fontId="2" fillId="0" borderId="5" xfId="0" applyFont="1" applyBorder="1" applyAlignment="1">
      <alignment horizontal="center"/>
    </xf>
    <xf numFmtId="0" fontId="6" fillId="0" borderId="5" xfId="0" applyFont="1" applyBorder="1" applyAlignment="1">
      <alignment horizontal="center" vertical="center"/>
    </xf>
    <xf numFmtId="0" fontId="6" fillId="0" borderId="6" xfId="0" applyFont="1" applyBorder="1" applyAlignment="1">
      <alignment horizontal="right"/>
    </xf>
    <xf numFmtId="0" fontId="6" fillId="0" borderId="7" xfId="0" applyFont="1" applyBorder="1" applyAlignment="1">
      <alignment horizontal="left"/>
    </xf>
    <xf numFmtId="0" fontId="2" fillId="12" borderId="6" xfId="0" applyFont="1" applyFill="1" applyBorder="1" applyAlignment="1">
      <alignment horizontal="right" vertical="center"/>
    </xf>
    <xf numFmtId="0" fontId="2" fillId="12" borderId="7" xfId="0" applyFont="1" applyFill="1" applyBorder="1" applyAlignment="1">
      <alignment horizontal="left" vertical="center"/>
    </xf>
    <xf numFmtId="0" fontId="6" fillId="12" borderId="7" xfId="0" applyFont="1" applyFill="1" applyBorder="1" applyAlignment="1">
      <alignment horizontal="center" vertical="center"/>
    </xf>
    <xf numFmtId="0" fontId="2" fillId="12" borderId="7" xfId="0" applyFont="1" applyFill="1" applyBorder="1" applyAlignment="1">
      <alignment horizontal="center" vertical="center" wrapText="1"/>
    </xf>
    <xf numFmtId="0" fontId="2" fillId="12" borderId="27" xfId="0" applyFont="1" applyFill="1" applyBorder="1" applyAlignment="1">
      <alignment horizontal="left" vertical="center"/>
    </xf>
    <xf numFmtId="0" fontId="2" fillId="12" borderId="3" xfId="0" applyFont="1" applyFill="1" applyBorder="1" applyAlignment="1">
      <alignment horizontal="center" vertical="center"/>
    </xf>
    <xf numFmtId="0" fontId="6" fillId="12" borderId="7" xfId="0" applyFont="1" applyFill="1" applyBorder="1" applyAlignment="1">
      <alignment horizontal="center" vertical="center" wrapText="1"/>
    </xf>
    <xf numFmtId="44" fontId="2" fillId="12" borderId="7" xfId="0" applyNumberFormat="1" applyFont="1" applyFill="1" applyBorder="1" applyAlignment="1">
      <alignment horizontal="center" vertical="center" wrapText="1"/>
    </xf>
    <xf numFmtId="0" fontId="6" fillId="8" borderId="6" xfId="0" applyFont="1" applyFill="1" applyBorder="1" applyAlignment="1">
      <alignment horizontal="right"/>
    </xf>
    <xf numFmtId="0" fontId="6" fillId="8" borderId="7" xfId="0" applyFont="1" applyFill="1" applyBorder="1" applyAlignment="1">
      <alignment horizontal="left"/>
    </xf>
    <xf numFmtId="0" fontId="10" fillId="0" borderId="3" xfId="0" applyFont="1" applyBorder="1" applyAlignment="1">
      <alignment vertical="center" wrapText="1"/>
    </xf>
    <xf numFmtId="0" fontId="6" fillId="0" borderId="3" xfId="0" applyFont="1" applyBorder="1" applyAlignment="1">
      <alignment horizontal="center" vertical="center" wrapText="1"/>
    </xf>
    <xf numFmtId="2" fontId="2" fillId="2" borderId="2" xfId="0" applyNumberFormat="1" applyFont="1" applyFill="1" applyBorder="1" applyAlignment="1">
      <alignment horizontal="center" vertical="center" wrapText="1"/>
    </xf>
    <xf numFmtId="0" fontId="6" fillId="0" borderId="26" xfId="0" applyFont="1" applyBorder="1" applyAlignment="1">
      <alignment horizontal="right" vertical="center" wrapText="1"/>
    </xf>
    <xf numFmtId="0" fontId="2" fillId="0" borderId="4" xfId="0" applyFont="1" applyBorder="1" applyAlignment="1">
      <alignment horizontal="left" vertical="center" wrapText="1"/>
    </xf>
    <xf numFmtId="0" fontId="2" fillId="0" borderId="26" xfId="0" applyFont="1" applyBorder="1" applyAlignment="1">
      <alignment horizontal="left" wrapText="1"/>
    </xf>
    <xf numFmtId="0" fontId="2" fillId="0" borderId="6" xfId="0" applyFont="1" applyBorder="1" applyAlignment="1">
      <alignment horizontal="left" wrapText="1"/>
    </xf>
    <xf numFmtId="0" fontId="2" fillId="0" borderId="26" xfId="0" applyFont="1" applyBorder="1" applyAlignment="1">
      <alignment horizontal="left" wrapText="1"/>
    </xf>
    <xf numFmtId="0" fontId="2" fillId="0" borderId="27" xfId="0" applyFont="1" applyBorder="1" applyAlignment="1">
      <alignment horizontal="center" vertical="center" wrapText="1"/>
    </xf>
    <xf numFmtId="44" fontId="2" fillId="0" borderId="28" xfId="0" applyNumberFormat="1" applyFont="1" applyBorder="1" applyAlignment="1">
      <alignment vertical="center" wrapText="1"/>
    </xf>
    <xf numFmtId="0" fontId="2" fillId="12" borderId="1" xfId="0" applyFont="1" applyFill="1" applyBorder="1" applyAlignment="1">
      <alignment horizontal="right" vertical="center" wrapText="1"/>
    </xf>
    <xf numFmtId="0" fontId="2" fillId="12" borderId="2" xfId="0" applyFont="1" applyFill="1" applyBorder="1" applyAlignment="1">
      <alignment horizontal="left" vertical="center" wrapText="1"/>
    </xf>
    <xf numFmtId="2" fontId="2" fillId="2" borderId="7" xfId="0" applyNumberFormat="1" applyFont="1" applyFill="1" applyBorder="1" applyAlignment="1">
      <alignment horizontal="center" vertical="center" wrapText="1"/>
    </xf>
    <xf numFmtId="2" fontId="2" fillId="2" borderId="10" xfId="0" applyNumberFormat="1" applyFont="1" applyFill="1" applyBorder="1" applyAlignment="1">
      <alignment horizontal="center" vertical="center" wrapText="1"/>
    </xf>
    <xf numFmtId="2" fontId="2" fillId="2" borderId="5" xfId="0" applyNumberFormat="1" applyFont="1" applyFill="1" applyBorder="1" applyAlignment="1">
      <alignment horizontal="center" vertical="center" wrapText="1"/>
    </xf>
    <xf numFmtId="0" fontId="2" fillId="0" borderId="1" xfId="0" applyFont="1" applyBorder="1" applyAlignment="1">
      <alignment horizontal="left" wrapText="1"/>
    </xf>
    <xf numFmtId="0" fontId="2" fillId="0" borderId="2" xfId="0" applyFont="1" applyBorder="1" applyAlignment="1">
      <alignment horizontal="left" wrapText="1"/>
    </xf>
    <xf numFmtId="0" fontId="2" fillId="0" borderId="2" xfId="0" applyFont="1" applyBorder="1" applyAlignment="1">
      <alignment horizontal="left" wrapText="1"/>
    </xf>
    <xf numFmtId="0" fontId="2" fillId="12" borderId="1" xfId="0" applyFont="1" applyFill="1" applyBorder="1" applyAlignment="1">
      <alignment horizontal="right" vertical="center" wrapText="1"/>
    </xf>
    <xf numFmtId="0" fontId="2" fillId="12" borderId="2" xfId="0" applyFont="1" applyFill="1" applyBorder="1" applyAlignment="1">
      <alignment horizontal="center" vertical="center" wrapText="1"/>
    </xf>
    <xf numFmtId="0" fontId="6" fillId="12" borderId="2" xfId="0" applyFont="1" applyFill="1" applyBorder="1" applyAlignment="1">
      <alignment horizontal="center" vertical="center" wrapText="1"/>
    </xf>
    <xf numFmtId="0" fontId="2" fillId="12" borderId="1" xfId="0" applyFont="1" applyFill="1" applyBorder="1" applyAlignment="1">
      <alignment horizontal="right" wrapText="1"/>
    </xf>
    <xf numFmtId="0" fontId="2" fillId="12" borderId="2" xfId="0" applyFont="1" applyFill="1" applyBorder="1" applyAlignment="1">
      <alignment horizontal="left" wrapText="1"/>
    </xf>
    <xf numFmtId="44" fontId="4" fillId="5" borderId="2" xfId="0" applyNumberFormat="1" applyFont="1" applyFill="1" applyBorder="1" applyAlignment="1">
      <alignment horizontal="center" vertical="center" wrapText="1"/>
    </xf>
    <xf numFmtId="0" fontId="2" fillId="12" borderId="8" xfId="0" applyFont="1" applyFill="1" applyBorder="1" applyAlignment="1">
      <alignment horizontal="right" vertical="center" wrapText="1"/>
    </xf>
    <xf numFmtId="0" fontId="2" fillId="12" borderId="5" xfId="0" applyFont="1" applyFill="1" applyBorder="1" applyAlignment="1">
      <alignment horizontal="left" vertical="center" wrapText="1"/>
    </xf>
    <xf numFmtId="44" fontId="2" fillId="2" borderId="5" xfId="0" applyNumberFormat="1" applyFont="1" applyFill="1" applyBorder="1" applyAlignment="1">
      <alignment horizontal="center" vertical="center" wrapText="1"/>
    </xf>
    <xf numFmtId="0" fontId="2" fillId="0" borderId="5" xfId="0" applyFont="1" applyBorder="1" applyAlignment="1">
      <alignment horizontal="left" vertical="center" wrapText="1"/>
    </xf>
    <xf numFmtId="10" fontId="6" fillId="0" borderId="7" xfId="0" applyNumberFormat="1" applyFont="1" applyBorder="1" applyAlignment="1">
      <alignment horizontal="center" vertical="center" wrapText="1"/>
    </xf>
    <xf numFmtId="10" fontId="6" fillId="0" borderId="5" xfId="0" applyNumberFormat="1" applyFont="1" applyBorder="1" applyAlignment="1">
      <alignment horizontal="center" vertical="center" wrapText="1"/>
    </xf>
    <xf numFmtId="0" fontId="2" fillId="14" borderId="2" xfId="0" applyFont="1" applyFill="1" applyBorder="1" applyAlignment="1">
      <alignment horizontal="center" vertical="center" wrapText="1"/>
    </xf>
    <xf numFmtId="0" fontId="6" fillId="0" borderId="8" xfId="0" applyFont="1" applyBorder="1" applyAlignment="1">
      <alignment horizontal="center" vertical="center"/>
    </xf>
    <xf numFmtId="0" fontId="2" fillId="0" borderId="5" xfId="0" applyFont="1" applyBorder="1" applyAlignment="1">
      <alignment horizontal="left" vertical="center" wrapText="1"/>
    </xf>
    <xf numFmtId="0" fontId="6" fillId="0" borderId="12" xfId="0" applyFont="1" applyBorder="1" applyAlignment="1">
      <alignment horizontal="center" vertical="center" wrapText="1"/>
    </xf>
    <xf numFmtId="44" fontId="2" fillId="0" borderId="28" xfId="0" applyNumberFormat="1" applyFont="1" applyBorder="1" applyAlignment="1">
      <alignment horizontal="center" vertical="center" wrapText="1"/>
    </xf>
    <xf numFmtId="0" fontId="2" fillId="12" borderId="26" xfId="0" applyFont="1" applyFill="1" applyBorder="1" applyAlignment="1">
      <alignment horizontal="center" vertical="center" wrapText="1"/>
    </xf>
    <xf numFmtId="0" fontId="2" fillId="12" borderId="26" xfId="0" applyFont="1" applyFill="1" applyBorder="1" applyAlignment="1">
      <alignment horizontal="left" vertical="center" wrapText="1"/>
    </xf>
    <xf numFmtId="0" fontId="6" fillId="12" borderId="26" xfId="0" applyFont="1" applyFill="1" applyBorder="1" applyAlignment="1">
      <alignment horizontal="center" vertical="center" wrapText="1"/>
    </xf>
    <xf numFmtId="0" fontId="2" fillId="12" borderId="11" xfId="0" applyFont="1" applyFill="1" applyBorder="1" applyAlignment="1">
      <alignment horizontal="center" vertical="center" wrapText="1"/>
    </xf>
    <xf numFmtId="0" fontId="2" fillId="12" borderId="11" xfId="0" applyFont="1" applyFill="1" applyBorder="1" applyAlignment="1">
      <alignment horizontal="left" vertical="center" wrapText="1"/>
    </xf>
    <xf numFmtId="0" fontId="6" fillId="12" borderId="11" xfId="0" applyFont="1" applyFill="1" applyBorder="1" applyAlignment="1">
      <alignment horizontal="center" vertical="center" wrapText="1"/>
    </xf>
    <xf numFmtId="0" fontId="6" fillId="0" borderId="26" xfId="0" applyFont="1" applyBorder="1" applyAlignment="1">
      <alignment horizontal="right" vertical="center"/>
    </xf>
    <xf numFmtId="0" fontId="2" fillId="0" borderId="26" xfId="0" applyFont="1" applyBorder="1" applyAlignment="1">
      <alignment horizontal="left" vertical="center" wrapText="1"/>
    </xf>
    <xf numFmtId="0" fontId="6" fillId="0" borderId="26" xfId="0" applyFont="1" applyBorder="1" applyAlignment="1">
      <alignment horizontal="left" vertical="center" wrapText="1"/>
    </xf>
    <xf numFmtId="0" fontId="6" fillId="0" borderId="26" xfId="0" applyFont="1" applyBorder="1" applyAlignment="1">
      <alignment horizontal="center" vertical="center" wrapText="1"/>
    </xf>
    <xf numFmtId="0" fontId="6" fillId="0" borderId="6" xfId="0" applyFont="1" applyBorder="1" applyAlignment="1">
      <alignment horizontal="left" vertical="center" wrapText="1"/>
    </xf>
    <xf numFmtId="0" fontId="6" fillId="0" borderId="27" xfId="0" applyFont="1" applyBorder="1" applyAlignment="1">
      <alignment horizontal="center" vertical="center" wrapText="1"/>
    </xf>
    <xf numFmtId="0" fontId="6" fillId="0" borderId="7" xfId="0" applyFont="1" applyBorder="1" applyAlignment="1">
      <alignment horizontal="left" vertical="center" wrapText="1"/>
    </xf>
    <xf numFmtId="0" fontId="2" fillId="0" borderId="26" xfId="0" applyFont="1" applyBorder="1" applyAlignment="1">
      <alignment horizontal="center" vertical="center"/>
    </xf>
    <xf numFmtId="0" fontId="6" fillId="15" borderId="2" xfId="0" applyFont="1" applyFill="1" applyBorder="1" applyAlignment="1">
      <alignment horizontal="center" vertical="center" wrapText="1"/>
    </xf>
    <xf numFmtId="0" fontId="2" fillId="0" borderId="11" xfId="0" applyFont="1" applyBorder="1" applyAlignment="1">
      <alignment horizontal="center" vertical="center"/>
    </xf>
    <xf numFmtId="0" fontId="6" fillId="0" borderId="0" xfId="0" applyFont="1" applyBorder="1" applyAlignment="1">
      <alignment horizontal="center" vertical="center"/>
    </xf>
    <xf numFmtId="0" fontId="2" fillId="0" borderId="0" xfId="0" applyFont="1" applyAlignment="1">
      <alignment horizontal="left" vertical="center" wrapText="1"/>
    </xf>
    <xf numFmtId="0" fontId="6" fillId="0" borderId="0" xfId="0" applyFont="1" applyAlignment="1">
      <alignment horizontal="center" vertical="center" wrapText="1"/>
    </xf>
    <xf numFmtId="0" fontId="6" fillId="0" borderId="9" xfId="0" applyFont="1" applyBorder="1" applyAlignment="1">
      <alignment horizontal="center" vertical="center" wrapText="1"/>
    </xf>
    <xf numFmtId="0" fontId="6" fillId="8" borderId="0" xfId="0" applyFont="1" applyFill="1" applyBorder="1" applyAlignment="1">
      <alignment horizontal="center" vertical="center"/>
    </xf>
    <xf numFmtId="0" fontId="2" fillId="8" borderId="0" xfId="0" applyFont="1" applyFill="1" applyAlignment="1">
      <alignment horizontal="left" vertical="center" wrapText="1"/>
    </xf>
    <xf numFmtId="0" fontId="6" fillId="8" borderId="0" xfId="0" applyFont="1" applyFill="1" applyAlignment="1">
      <alignment horizontal="center" vertical="center" wrapText="1"/>
    </xf>
    <xf numFmtId="0" fontId="6" fillId="8" borderId="9" xfId="0" applyFont="1" applyFill="1" applyBorder="1" applyAlignment="1">
      <alignment horizontal="center" vertical="center" wrapText="1"/>
    </xf>
    <xf numFmtId="44" fontId="2" fillId="8" borderId="28" xfId="0" applyNumberFormat="1" applyFont="1" applyFill="1" applyBorder="1" applyAlignment="1">
      <alignment horizontal="center" vertical="center" wrapText="1"/>
    </xf>
    <xf numFmtId="0" fontId="10" fillId="2" borderId="27" xfId="0" applyFont="1" applyFill="1" applyBorder="1" applyAlignment="1">
      <alignment horizontal="left" vertical="center" wrapText="1"/>
    </xf>
    <xf numFmtId="0" fontId="9" fillId="12" borderId="4" xfId="0" applyFont="1" applyFill="1" applyBorder="1" applyAlignment="1">
      <alignment horizontal="right" vertical="center" wrapText="1"/>
    </xf>
    <xf numFmtId="0" fontId="10" fillId="12" borderId="3" xfId="0" applyFont="1" applyFill="1" applyBorder="1" applyAlignment="1">
      <alignment vertical="center" wrapText="1"/>
    </xf>
    <xf numFmtId="0" fontId="10" fillId="2" borderId="2" xfId="0" applyFont="1" applyFill="1" applyBorder="1" applyAlignment="1">
      <alignment vertical="center" wrapText="1"/>
    </xf>
    <xf numFmtId="0" fontId="10" fillId="2" borderId="2" xfId="0" applyFont="1" applyFill="1" applyBorder="1" applyAlignment="1">
      <alignment horizontal="center" vertical="center" wrapText="1"/>
    </xf>
    <xf numFmtId="0" fontId="6" fillId="0" borderId="2" xfId="0" applyFont="1" applyFill="1" applyBorder="1" applyAlignment="1">
      <alignment horizontal="center" vertical="center" wrapText="1"/>
    </xf>
    <xf numFmtId="44" fontId="2" fillId="6" borderId="2" xfId="0" applyNumberFormat="1" applyFont="1" applyFill="1" applyBorder="1" applyAlignment="1">
      <alignment horizontal="center" vertical="center"/>
    </xf>
    <xf numFmtId="0" fontId="2" fillId="12" borderId="1" xfId="0" applyFont="1" applyFill="1" applyBorder="1" applyAlignment="1">
      <alignment horizontal="center" vertical="center" wrapText="1"/>
    </xf>
    <xf numFmtId="0" fontId="9" fillId="9" borderId="1" xfId="0" applyFont="1" applyFill="1" applyBorder="1" applyAlignment="1">
      <alignment horizontal="center" vertical="center" wrapText="1"/>
    </xf>
    <xf numFmtId="0" fontId="2" fillId="0" borderId="1" xfId="0" applyFont="1" applyBorder="1" applyAlignment="1">
      <alignment vertical="center"/>
    </xf>
    <xf numFmtId="44" fontId="2" fillId="5" borderId="4" xfId="0" applyNumberFormat="1" applyFont="1" applyFill="1" applyBorder="1" applyAlignment="1">
      <alignment horizontal="center" vertical="center"/>
    </xf>
    <xf numFmtId="44" fontId="2" fillId="5" borderId="4" xfId="0" applyNumberFormat="1" applyFont="1" applyFill="1" applyBorder="1" applyAlignment="1">
      <alignment vertical="center"/>
    </xf>
    <xf numFmtId="0" fontId="2" fillId="8" borderId="1" xfId="0" applyFont="1" applyFill="1" applyBorder="1" applyAlignment="1">
      <alignment vertical="center"/>
    </xf>
    <xf numFmtId="0" fontId="2" fillId="8" borderId="2" xfId="0" applyFont="1" applyFill="1" applyBorder="1" applyAlignment="1">
      <alignment vertical="center"/>
    </xf>
    <xf numFmtId="44" fontId="2" fillId="8" borderId="26" xfId="0" applyNumberFormat="1" applyFont="1" applyFill="1" applyBorder="1" applyAlignment="1">
      <alignment horizontal="center" vertical="center"/>
    </xf>
    <xf numFmtId="44" fontId="2" fillId="8" borderId="26" xfId="0" applyNumberFormat="1" applyFont="1" applyFill="1" applyBorder="1" applyAlignment="1">
      <alignment vertical="center"/>
    </xf>
    <xf numFmtId="0" fontId="2" fillId="2" borderId="1" xfId="0" applyFont="1" applyFill="1" applyBorder="1" applyAlignment="1">
      <alignment vertical="center" wrapText="1"/>
    </xf>
    <xf numFmtId="0" fontId="2" fillId="2" borderId="2" xfId="0" applyFont="1" applyFill="1" applyBorder="1" applyAlignment="1">
      <alignment vertical="center" wrapText="1"/>
    </xf>
    <xf numFmtId="44" fontId="2" fillId="0" borderId="2" xfId="0" applyNumberFormat="1" applyFont="1" applyBorder="1" applyAlignment="1">
      <alignment horizontal="center" vertical="center"/>
    </xf>
    <xf numFmtId="44" fontId="2" fillId="2" borderId="2" xfId="0" applyNumberFormat="1" applyFont="1" applyFill="1" applyBorder="1" applyAlignment="1">
      <alignment horizontal="center" vertical="center"/>
    </xf>
    <xf numFmtId="2" fontId="2" fillId="2" borderId="2" xfId="0" applyNumberFormat="1" applyFont="1" applyFill="1" applyBorder="1" applyAlignment="1">
      <alignment horizontal="center" vertical="center"/>
    </xf>
    <xf numFmtId="44" fontId="2" fillId="5" borderId="7" xfId="0" applyNumberFormat="1" applyFont="1" applyFill="1" applyBorder="1" applyAlignment="1">
      <alignment horizontal="center" vertical="center"/>
    </xf>
    <xf numFmtId="0" fontId="6" fillId="0" borderId="1" xfId="0" applyFont="1" applyBorder="1" applyAlignment="1">
      <alignment horizontal="center" vertical="center"/>
    </xf>
    <xf numFmtId="0" fontId="2" fillId="0" borderId="2" xfId="0" applyFont="1" applyBorder="1" applyAlignment="1">
      <alignment horizontal="center" vertical="center"/>
    </xf>
    <xf numFmtId="44" fontId="2" fillId="5" borderId="10" xfId="0" applyNumberFormat="1" applyFont="1" applyFill="1" applyBorder="1" applyAlignment="1">
      <alignment horizontal="center" vertical="center"/>
    </xf>
    <xf numFmtId="0" fontId="6" fillId="0" borderId="1" xfId="0" applyFont="1" applyBorder="1" applyAlignment="1">
      <alignment vertical="center"/>
    </xf>
    <xf numFmtId="4" fontId="6" fillId="0" borderId="2" xfId="0" applyNumberFormat="1" applyFont="1" applyBorder="1" applyAlignment="1">
      <alignment horizontal="center" vertical="center"/>
    </xf>
    <xf numFmtId="44" fontId="2" fillId="5" borderId="5" xfId="0" applyNumberFormat="1" applyFont="1" applyFill="1" applyBorder="1" applyAlignment="1">
      <alignment horizontal="center" vertical="center"/>
    </xf>
    <xf numFmtId="0" fontId="2" fillId="2" borderId="1" xfId="0" applyFont="1" applyFill="1" applyBorder="1" applyAlignment="1">
      <alignment horizontal="right" vertical="center"/>
    </xf>
    <xf numFmtId="0" fontId="2" fillId="2" borderId="2" xfId="0" applyFont="1" applyFill="1" applyBorder="1" applyAlignment="1">
      <alignment horizontal="left" vertical="center"/>
    </xf>
    <xf numFmtId="4" fontId="6" fillId="0" borderId="2" xfId="1" applyNumberFormat="1" applyFont="1" applyFill="1" applyBorder="1" applyAlignment="1">
      <alignment horizontal="center" vertical="center" wrapText="1"/>
    </xf>
    <xf numFmtId="4" fontId="2" fillId="2" borderId="2" xfId="0" applyNumberFormat="1" applyFont="1" applyFill="1" applyBorder="1" applyAlignment="1">
      <alignment horizontal="center" vertical="center"/>
    </xf>
    <xf numFmtId="2" fontId="2" fillId="2" borderId="2" xfId="0" applyNumberFormat="1" applyFont="1" applyFill="1" applyBorder="1" applyAlignment="1">
      <alignment horizontal="center" vertical="center"/>
    </xf>
    <xf numFmtId="4" fontId="2" fillId="9" borderId="2" xfId="0" applyNumberFormat="1" applyFont="1" applyFill="1" applyBorder="1" applyAlignment="1">
      <alignment horizontal="center" vertical="center"/>
    </xf>
    <xf numFmtId="2" fontId="2" fillId="0" borderId="2" xfId="0" applyNumberFormat="1" applyFont="1" applyBorder="1" applyAlignment="1">
      <alignment vertical="center"/>
    </xf>
    <xf numFmtId="2" fontId="2" fillId="0" borderId="2" xfId="0" applyNumberFormat="1" applyFont="1" applyBorder="1" applyAlignment="1">
      <alignment horizontal="center" vertical="center"/>
    </xf>
    <xf numFmtId="44" fontId="2" fillId="2" borderId="2"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44" fontId="2" fillId="5" borderId="2" xfId="0" applyNumberFormat="1" applyFont="1" applyFill="1" applyBorder="1" applyAlignment="1">
      <alignment horizontal="center" vertical="center"/>
    </xf>
    <xf numFmtId="0" fontId="2" fillId="2" borderId="1" xfId="0" applyFont="1" applyFill="1" applyBorder="1" applyAlignment="1">
      <alignment vertical="center"/>
    </xf>
    <xf numFmtId="0" fontId="2" fillId="2" borderId="2" xfId="0" applyFont="1" applyFill="1" applyBorder="1" applyAlignment="1">
      <alignment vertical="center"/>
    </xf>
    <xf numFmtId="44" fontId="2" fillId="2" borderId="2" xfId="0" applyNumberFormat="1" applyFont="1" applyFill="1" applyBorder="1" applyAlignment="1">
      <alignment vertical="center"/>
    </xf>
    <xf numFmtId="44" fontId="2" fillId="5" borderId="2" xfId="0" applyNumberFormat="1" applyFont="1" applyFill="1" applyBorder="1" applyAlignment="1">
      <alignment vertical="center"/>
    </xf>
    <xf numFmtId="0" fontId="6" fillId="0" borderId="1" xfId="0" applyFont="1" applyBorder="1" applyAlignment="1">
      <alignment horizontal="right" vertical="center"/>
    </xf>
    <xf numFmtId="0" fontId="6" fillId="0" borderId="2" xfId="0" applyFont="1" applyBorder="1" applyAlignment="1">
      <alignment horizontal="left" vertical="center"/>
    </xf>
    <xf numFmtId="164" fontId="2" fillId="0" borderId="2" xfId="0" applyNumberFormat="1" applyFont="1" applyBorder="1" applyAlignment="1">
      <alignment horizontal="center" vertical="center"/>
    </xf>
    <xf numFmtId="0" fontId="6" fillId="0" borderId="1" xfId="0" applyFont="1" applyBorder="1" applyAlignment="1">
      <alignment horizontal="right" vertical="center"/>
    </xf>
    <xf numFmtId="0" fontId="11" fillId="10" borderId="0" xfId="0" applyFont="1" applyFill="1"/>
    <xf numFmtId="2" fontId="13" fillId="10" borderId="0" xfId="0" applyNumberFormat="1" applyFont="1" applyFill="1" applyAlignment="1">
      <alignment horizontal="center" vertical="center"/>
    </xf>
    <xf numFmtId="0" fontId="11" fillId="10" borderId="0" xfId="0" applyFont="1" applyFill="1" applyAlignment="1">
      <alignment horizontal="center"/>
    </xf>
    <xf numFmtId="0" fontId="18" fillId="0" borderId="0" xfId="0" applyFont="1"/>
    <xf numFmtId="0" fontId="2" fillId="2" borderId="2" xfId="0" applyFont="1" applyFill="1" applyBorder="1" applyAlignment="1">
      <alignment horizontal="center"/>
    </xf>
    <xf numFmtId="0" fontId="2" fillId="3" borderId="2" xfId="0" applyFont="1" applyFill="1" applyBorder="1" applyAlignment="1">
      <alignment horizontal="center" vertical="center" wrapText="1"/>
    </xf>
    <xf numFmtId="0" fontId="6" fillId="0" borderId="2" xfId="0" applyFont="1" applyBorder="1" applyAlignment="1">
      <alignment horizontal="center" vertical="top" wrapText="1"/>
    </xf>
    <xf numFmtId="9" fontId="6" fillId="0" borderId="2" xfId="3" applyFont="1" applyBorder="1" applyAlignment="1">
      <alignment horizontal="center" vertical="center" wrapText="1"/>
    </xf>
    <xf numFmtId="0" fontId="6" fillId="0" borderId="2" xfId="0" applyFont="1" applyBorder="1" applyAlignment="1">
      <alignment horizontal="left" vertical="top" wrapText="1"/>
    </xf>
    <xf numFmtId="0" fontId="6" fillId="0" borderId="2" xfId="0" applyFont="1" applyBorder="1" applyAlignment="1">
      <alignment horizontal="center" vertical="top" wrapText="1"/>
    </xf>
    <xf numFmtId="9" fontId="6" fillId="0" borderId="2" xfId="3" applyFont="1" applyBorder="1" applyAlignment="1">
      <alignment horizontal="center" vertical="center" wrapText="1"/>
    </xf>
    <xf numFmtId="0" fontId="6" fillId="5" borderId="2" xfId="0" applyFont="1" applyFill="1" applyBorder="1" applyAlignment="1">
      <alignment horizontal="center" vertical="center"/>
    </xf>
    <xf numFmtId="0" fontId="6" fillId="0" borderId="7" xfId="0" applyFont="1" applyBorder="1" applyAlignment="1">
      <alignment horizontal="center" vertical="top" wrapText="1"/>
    </xf>
    <xf numFmtId="9" fontId="6" fillId="0" borderId="7" xfId="3" applyFont="1" applyBorder="1" applyAlignment="1">
      <alignment horizontal="center" vertical="center" wrapText="1"/>
    </xf>
    <xf numFmtId="0" fontId="6" fillId="0" borderId="7" xfId="0" applyFont="1" applyBorder="1" applyAlignment="1">
      <alignment horizontal="left" vertical="top" wrapText="1"/>
    </xf>
    <xf numFmtId="44" fontId="6" fillId="0" borderId="7" xfId="0" applyNumberFormat="1" applyFont="1" applyBorder="1" applyAlignment="1">
      <alignment vertical="center" wrapText="1"/>
    </xf>
    <xf numFmtId="0" fontId="6" fillId="0" borderId="5" xfId="0" applyFont="1" applyBorder="1" applyAlignment="1">
      <alignment horizontal="left" vertical="top" wrapText="1"/>
    </xf>
    <xf numFmtId="0" fontId="6" fillId="0" borderId="2" xfId="0" applyFont="1" applyBorder="1" applyAlignment="1">
      <alignment horizontal="center" wrapText="1"/>
    </xf>
    <xf numFmtId="0" fontId="6" fillId="0" borderId="5" xfId="0" applyFont="1" applyBorder="1" applyAlignment="1">
      <alignment horizontal="left" vertical="top" wrapText="1"/>
    </xf>
    <xf numFmtId="0" fontId="6" fillId="0" borderId="2" xfId="0" applyFont="1" applyBorder="1" applyAlignment="1">
      <alignment horizontal="center" wrapText="1"/>
    </xf>
    <xf numFmtId="0" fontId="6" fillId="0" borderId="5" xfId="0" applyFont="1" applyBorder="1" applyAlignment="1">
      <alignment wrapText="1"/>
    </xf>
    <xf numFmtId="0" fontId="2" fillId="0" borderId="6" xfId="0" applyFont="1" applyBorder="1" applyAlignment="1">
      <alignment horizontal="center" vertical="center"/>
    </xf>
    <xf numFmtId="0" fontId="6" fillId="0" borderId="2" xfId="0" applyFont="1" applyBorder="1" applyAlignment="1">
      <alignment horizontal="right" vertical="center" wrapText="1"/>
    </xf>
    <xf numFmtId="0" fontId="6" fillId="0" borderId="8" xfId="0" applyFont="1" applyBorder="1" applyAlignment="1">
      <alignment horizontal="center" vertical="center"/>
    </xf>
    <xf numFmtId="44" fontId="6" fillId="6" borderId="2" xfId="0" applyNumberFormat="1" applyFont="1" applyFill="1" applyBorder="1" applyAlignment="1">
      <alignment vertical="center"/>
    </xf>
    <xf numFmtId="0" fontId="6" fillId="0" borderId="2" xfId="0" applyFont="1" applyBorder="1" applyAlignment="1">
      <alignment horizontal="right" vertical="center" wrapText="1"/>
    </xf>
    <xf numFmtId="3" fontId="6" fillId="9" borderId="2" xfId="0" applyNumberFormat="1" applyFont="1" applyFill="1" applyBorder="1" applyAlignment="1">
      <alignment horizontal="center" vertical="center"/>
    </xf>
    <xf numFmtId="2" fontId="2" fillId="0" borderId="6" xfId="0" applyNumberFormat="1" applyFont="1" applyBorder="1" applyAlignment="1">
      <alignment horizontal="center" vertical="center" wrapText="1"/>
    </xf>
    <xf numFmtId="2" fontId="6" fillId="0" borderId="8" xfId="0" applyNumberFormat="1" applyFont="1" applyBorder="1" applyAlignment="1">
      <alignment horizontal="center" vertical="center" wrapText="1"/>
    </xf>
    <xf numFmtId="0" fontId="6" fillId="0" borderId="7" xfId="0" applyFont="1" applyBorder="1" applyAlignment="1">
      <alignment horizontal="left" vertical="top" wrapText="1"/>
    </xf>
    <xf numFmtId="9" fontId="6" fillId="0" borderId="7" xfId="3" applyFont="1" applyFill="1" applyBorder="1" applyAlignment="1">
      <alignment horizontal="center" vertical="center" wrapText="1"/>
    </xf>
    <xf numFmtId="0" fontId="6" fillId="8" borderId="7" xfId="0" applyFont="1" applyFill="1" applyBorder="1" applyAlignment="1">
      <alignment horizontal="left" vertical="center" wrapText="1"/>
    </xf>
    <xf numFmtId="0" fontId="6" fillId="8" borderId="7" xfId="0" applyFont="1" applyFill="1" applyBorder="1" applyAlignment="1">
      <alignment horizontal="left" vertical="top" wrapText="1"/>
    </xf>
    <xf numFmtId="0" fontId="6" fillId="8" borderId="7" xfId="0" applyFont="1" applyFill="1" applyBorder="1" applyAlignment="1">
      <alignment horizontal="center" vertical="center"/>
    </xf>
    <xf numFmtId="9" fontId="6" fillId="8" borderId="7" xfId="3" applyFont="1" applyFill="1" applyBorder="1" applyAlignment="1">
      <alignment horizontal="center" vertical="center" wrapText="1"/>
    </xf>
    <xf numFmtId="44" fontId="6" fillId="8" borderId="2" xfId="0" applyNumberFormat="1" applyFont="1" applyFill="1" applyBorder="1" applyAlignment="1">
      <alignment horizontal="center" vertical="center"/>
    </xf>
    <xf numFmtId="44" fontId="6" fillId="0" borderId="7" xfId="0" applyNumberFormat="1" applyFont="1" applyBorder="1" applyAlignment="1">
      <alignment vertical="center"/>
    </xf>
    <xf numFmtId="0" fontId="6" fillId="0" borderId="5" xfId="0" applyFont="1" applyBorder="1" applyAlignment="1">
      <alignment vertical="center"/>
    </xf>
    <xf numFmtId="0" fontId="6" fillId="0" borderId="10" xfId="0" applyFont="1" applyBorder="1" applyAlignment="1">
      <alignment horizontal="left" vertical="top" wrapText="1"/>
    </xf>
    <xf numFmtId="0" fontId="6" fillId="0" borderId="10" xfId="0" applyFont="1" applyBorder="1" applyAlignment="1">
      <alignment vertical="center" wrapText="1"/>
    </xf>
    <xf numFmtId="0" fontId="6" fillId="0" borderId="10" xfId="0" applyFont="1" applyBorder="1"/>
    <xf numFmtId="0" fontId="6" fillId="0" borderId="10" xfId="0" applyFont="1" applyBorder="1" applyAlignment="1">
      <alignment wrapText="1"/>
    </xf>
    <xf numFmtId="0" fontId="2" fillId="0" borderId="7" xfId="0" applyFont="1" applyBorder="1" applyAlignment="1">
      <alignment vertical="center" wrapText="1"/>
    </xf>
    <xf numFmtId="9" fontId="6" fillId="0" borderId="7" xfId="3" applyFont="1" applyBorder="1" applyAlignment="1">
      <alignment horizontal="center" vertical="center" wrapText="1"/>
    </xf>
    <xf numFmtId="0" fontId="2" fillId="0" borderId="5" xfId="0" applyFont="1" applyBorder="1" applyAlignment="1">
      <alignment vertical="center" wrapText="1"/>
    </xf>
    <xf numFmtId="0" fontId="6" fillId="0" borderId="5" xfId="0" applyFont="1" applyBorder="1" applyAlignment="1">
      <alignment horizontal="center" vertical="top" wrapText="1"/>
    </xf>
    <xf numFmtId="0" fontId="6" fillId="0" borderId="5" xfId="0" applyFont="1" applyBorder="1" applyAlignment="1">
      <alignment vertical="center" wrapText="1"/>
    </xf>
    <xf numFmtId="0" fontId="2" fillId="0" borderId="6" xfId="0" applyFont="1" applyFill="1" applyBorder="1" applyAlignment="1">
      <alignment horizontal="center" vertical="center" wrapText="1"/>
    </xf>
    <xf numFmtId="0" fontId="2" fillId="0" borderId="7" xfId="0" applyFont="1" applyFill="1" applyBorder="1" applyAlignment="1">
      <alignment vertical="center" wrapText="1"/>
    </xf>
    <xf numFmtId="0" fontId="6" fillId="0" borderId="7" xfId="0" applyFont="1" applyFill="1" applyBorder="1" applyAlignment="1">
      <alignment horizontal="center" vertical="top" wrapText="1"/>
    </xf>
    <xf numFmtId="0" fontId="6" fillId="0" borderId="7" xfId="0" applyFont="1" applyFill="1" applyBorder="1" applyAlignment="1">
      <alignment horizontal="left" vertical="center" wrapText="1"/>
    </xf>
    <xf numFmtId="44" fontId="6" fillId="0" borderId="7" xfId="0" applyNumberFormat="1" applyFont="1" applyFill="1" applyBorder="1" applyAlignment="1">
      <alignment horizontal="center" vertical="center" wrapText="1"/>
    </xf>
    <xf numFmtId="0" fontId="6" fillId="3" borderId="2" xfId="1" applyNumberFormat="1" applyFont="1" applyFill="1" applyBorder="1" applyAlignment="1">
      <alignment horizontal="center" vertical="center" wrapText="1"/>
    </xf>
    <xf numFmtId="0" fontId="6" fillId="0" borderId="2" xfId="0" applyNumberFormat="1" applyFont="1" applyFill="1" applyBorder="1" applyAlignment="1">
      <alignment horizontal="center" vertical="center"/>
    </xf>
    <xf numFmtId="0" fontId="6" fillId="9" borderId="2" xfId="0" applyNumberFormat="1" applyFont="1" applyFill="1" applyBorder="1" applyAlignment="1">
      <alignment horizontal="center" vertical="center"/>
    </xf>
    <xf numFmtId="0" fontId="2" fillId="0" borderId="8" xfId="0" applyFont="1" applyFill="1" applyBorder="1" applyAlignment="1">
      <alignment horizontal="center" vertical="center" wrapText="1"/>
    </xf>
    <xf numFmtId="0" fontId="2" fillId="0" borderId="5" xfId="0" applyFont="1" applyFill="1" applyBorder="1" applyAlignment="1">
      <alignment vertical="center" wrapText="1"/>
    </xf>
    <xf numFmtId="0" fontId="6" fillId="0" borderId="5" xfId="0" applyFont="1" applyFill="1" applyBorder="1" applyAlignment="1">
      <alignment horizontal="center" vertical="top" wrapText="1"/>
    </xf>
    <xf numFmtId="0" fontId="6" fillId="0" borderId="5" xfId="0" applyFont="1" applyFill="1" applyBorder="1" applyAlignment="1">
      <alignment vertical="center" wrapText="1"/>
    </xf>
    <xf numFmtId="0" fontId="6" fillId="0" borderId="9" xfId="0" applyFont="1" applyFill="1" applyBorder="1" applyAlignment="1">
      <alignment horizontal="center" vertical="center" wrapText="1"/>
    </xf>
    <xf numFmtId="0" fontId="6" fillId="0" borderId="2" xfId="0" applyFont="1" applyFill="1" applyBorder="1" applyAlignment="1">
      <alignment horizontal="left" vertical="center" wrapText="1"/>
    </xf>
    <xf numFmtId="0" fontId="6" fillId="0" borderId="5" xfId="0" applyFont="1" applyFill="1" applyBorder="1" applyAlignment="1">
      <alignment horizontal="center" vertical="top" wrapText="1"/>
    </xf>
    <xf numFmtId="0" fontId="6" fillId="0" borderId="5" xfId="0" applyFont="1" applyFill="1" applyBorder="1" applyAlignment="1">
      <alignment vertical="center" wrapText="1"/>
    </xf>
    <xf numFmtId="0" fontId="2" fillId="0" borderId="1" xfId="0" applyFont="1" applyFill="1" applyBorder="1" applyAlignment="1">
      <alignment horizontal="center" vertical="center"/>
    </xf>
    <xf numFmtId="0" fontId="2" fillId="0" borderId="2" xfId="0" applyFont="1" applyFill="1" applyBorder="1" applyAlignment="1">
      <alignment horizontal="left" vertical="center" wrapText="1"/>
    </xf>
    <xf numFmtId="44" fontId="6" fillId="0" borderId="2" xfId="0" applyNumberFormat="1" applyFont="1" applyFill="1" applyBorder="1" applyAlignment="1">
      <alignment vertical="center" wrapText="1"/>
    </xf>
    <xf numFmtId="0" fontId="6" fillId="0" borderId="2" xfId="0" applyFont="1" applyFill="1" applyBorder="1" applyAlignment="1">
      <alignment horizontal="center" vertical="center"/>
    </xf>
    <xf numFmtId="9" fontId="6" fillId="0" borderId="2" xfId="3" applyFont="1" applyFill="1" applyBorder="1" applyAlignment="1">
      <alignment horizontal="center" vertical="center"/>
    </xf>
    <xf numFmtId="44" fontId="6" fillId="0" borderId="2" xfId="0" applyNumberFormat="1" applyFont="1" applyFill="1" applyBorder="1" applyAlignment="1">
      <alignment horizontal="center" vertical="center" wrapText="1"/>
    </xf>
    <xf numFmtId="0" fontId="2" fillId="0" borderId="10" xfId="0" applyFont="1" applyBorder="1" applyAlignment="1">
      <alignment horizontal="left" vertical="center" wrapText="1"/>
    </xf>
    <xf numFmtId="0" fontId="6" fillId="0" borderId="10" xfId="0" applyFont="1" applyBorder="1" applyAlignment="1">
      <alignment horizontal="center" vertical="top" wrapText="1"/>
    </xf>
    <xf numFmtId="44" fontId="6" fillId="0" borderId="10" xfId="0" applyNumberFormat="1" applyFont="1" applyBorder="1" applyAlignment="1">
      <alignment horizontal="center" vertical="center" wrapText="1"/>
    </xf>
    <xf numFmtId="3" fontId="6" fillId="0" borderId="7" xfId="0" applyNumberFormat="1" applyFont="1" applyBorder="1" applyAlignment="1">
      <alignment horizontal="center" vertical="center"/>
    </xf>
    <xf numFmtId="3" fontId="6" fillId="0" borderId="5" xfId="0" applyNumberFormat="1" applyFont="1" applyBorder="1" applyAlignment="1">
      <alignment horizontal="center" vertical="center"/>
    </xf>
    <xf numFmtId="0" fontId="6" fillId="0" borderId="2" xfId="0" applyFont="1" applyBorder="1"/>
    <xf numFmtId="44" fontId="6" fillId="7" borderId="2" xfId="0" applyNumberFormat="1" applyFont="1" applyFill="1" applyBorder="1" applyAlignment="1">
      <alignment horizontal="left" vertical="center"/>
    </xf>
    <xf numFmtId="0" fontId="6" fillId="3" borderId="2" xfId="0" applyNumberFormat="1" applyFont="1" applyFill="1" applyBorder="1" applyAlignment="1">
      <alignment horizontal="center" vertical="center" wrapText="1"/>
    </xf>
    <xf numFmtId="44" fontId="6" fillId="5" borderId="2" xfId="0" applyNumberFormat="1" applyFont="1" applyFill="1" applyBorder="1" applyAlignment="1">
      <alignment horizontal="center"/>
    </xf>
    <xf numFmtId="44" fontId="6" fillId="5" borderId="2" xfId="0" applyNumberFormat="1" applyFont="1" applyFill="1" applyBorder="1"/>
    <xf numFmtId="0" fontId="12" fillId="10" borderId="0" xfId="0" applyFont="1" applyFill="1"/>
    <xf numFmtId="0" fontId="12" fillId="10" borderId="0" xfId="0" applyFont="1" applyFill="1" applyAlignment="1">
      <alignment horizontal="center"/>
    </xf>
    <xf numFmtId="0" fontId="2" fillId="2" borderId="15" xfId="0" applyFont="1" applyFill="1" applyBorder="1" applyAlignment="1">
      <alignment horizontal="center" vertical="center" wrapText="1"/>
    </xf>
    <xf numFmtId="0" fontId="2" fillId="2" borderId="29" xfId="0" applyFont="1" applyFill="1" applyBorder="1" applyAlignment="1">
      <alignment horizontal="center" vertical="center"/>
    </xf>
    <xf numFmtId="0" fontId="3" fillId="2" borderId="29" xfId="0" applyFont="1" applyFill="1" applyBorder="1" applyAlignment="1">
      <alignment horizontal="center" vertical="center" wrapText="1"/>
    </xf>
    <xf numFmtId="0" fontId="2" fillId="2" borderId="29" xfId="0" applyFont="1" applyFill="1" applyBorder="1" applyAlignment="1">
      <alignment horizontal="center" vertical="center" wrapText="1"/>
    </xf>
    <xf numFmtId="0" fontId="2" fillId="2" borderId="30" xfId="0" applyFont="1" applyFill="1" applyBorder="1" applyAlignment="1">
      <alignment horizontal="center" vertical="center" wrapText="1"/>
    </xf>
    <xf numFmtId="0" fontId="2" fillId="3" borderId="31" xfId="0" applyFont="1" applyFill="1" applyBorder="1" applyAlignment="1">
      <alignment horizontal="center" vertical="center" wrapText="1"/>
    </xf>
    <xf numFmtId="0" fontId="2" fillId="3" borderId="32" xfId="0" applyFont="1" applyFill="1" applyBorder="1" applyAlignment="1">
      <alignment horizontal="center" vertical="center" wrapText="1"/>
    </xf>
    <xf numFmtId="0" fontId="2" fillId="2" borderId="32" xfId="0" applyFont="1" applyFill="1" applyBorder="1" applyAlignment="1">
      <alignment horizontal="center"/>
    </xf>
    <xf numFmtId="0" fontId="2" fillId="2" borderId="22" xfId="0" applyFont="1" applyFill="1" applyBorder="1" applyAlignment="1">
      <alignment horizontal="center" vertical="center" wrapText="1"/>
    </xf>
    <xf numFmtId="0" fontId="2" fillId="2" borderId="10" xfId="0" applyFont="1" applyFill="1" applyBorder="1" applyAlignment="1">
      <alignment horizontal="center" vertical="center"/>
    </xf>
    <xf numFmtId="0" fontId="3" fillId="2" borderId="10" xfId="0" applyFont="1" applyFill="1" applyBorder="1" applyAlignment="1">
      <alignment horizontal="center" vertical="center" wrapText="1"/>
    </xf>
    <xf numFmtId="0" fontId="2" fillId="2" borderId="10" xfId="0" applyFont="1" applyFill="1" applyBorder="1" applyAlignment="1">
      <alignment horizontal="center" vertical="center" wrapText="1"/>
    </xf>
    <xf numFmtId="0" fontId="2" fillId="2" borderId="28" xfId="0" applyFont="1" applyFill="1" applyBorder="1" applyAlignment="1">
      <alignment horizontal="center" vertical="center" wrapText="1"/>
    </xf>
    <xf numFmtId="0" fontId="2" fillId="3" borderId="33" xfId="0" applyFont="1" applyFill="1" applyBorder="1" applyAlignment="1">
      <alignment horizontal="center" vertical="center" wrapText="1"/>
    </xf>
    <xf numFmtId="0" fontId="2" fillId="3" borderId="7" xfId="0" applyFont="1" applyFill="1" applyBorder="1" applyAlignment="1">
      <alignment horizontal="center" vertical="center" wrapText="1"/>
    </xf>
    <xf numFmtId="0" fontId="5" fillId="2" borderId="7" xfId="0" applyFont="1" applyFill="1" applyBorder="1" applyAlignment="1">
      <alignment horizontal="center" vertical="center"/>
    </xf>
    <xf numFmtId="4" fontId="6" fillId="0" borderId="7" xfId="0" applyNumberFormat="1" applyFont="1" applyBorder="1" applyAlignment="1">
      <alignment horizontal="center" vertical="center" wrapText="1"/>
    </xf>
    <xf numFmtId="164" fontId="6" fillId="0" borderId="7" xfId="0" applyNumberFormat="1" applyFont="1" applyBorder="1" applyAlignment="1">
      <alignment horizontal="center" vertical="center" wrapText="1"/>
    </xf>
    <xf numFmtId="43" fontId="6" fillId="3" borderId="2" xfId="0" applyNumberFormat="1" applyFont="1" applyFill="1" applyBorder="1" applyAlignment="1">
      <alignment horizontal="center" vertical="center" wrapText="1"/>
    </xf>
    <xf numFmtId="2" fontId="6" fillId="3" borderId="2" xfId="3" applyNumberFormat="1" applyFont="1" applyFill="1" applyBorder="1" applyAlignment="1">
      <alignment horizontal="center" vertical="center" wrapText="1"/>
    </xf>
    <xf numFmtId="2" fontId="6" fillId="4" borderId="2" xfId="0" applyNumberFormat="1" applyFont="1" applyFill="1" applyBorder="1" applyAlignment="1">
      <alignment horizontal="center" vertical="center"/>
    </xf>
    <xf numFmtId="4" fontId="6" fillId="0" borderId="10" xfId="0" applyNumberFormat="1" applyFont="1" applyBorder="1" applyAlignment="1">
      <alignment horizontal="center" vertical="center" wrapText="1"/>
    </xf>
    <xf numFmtId="9" fontId="6" fillId="0" borderId="10" xfId="3" applyFont="1" applyBorder="1" applyAlignment="1">
      <alignment horizontal="center" vertical="center" wrapText="1"/>
    </xf>
    <xf numFmtId="164" fontId="6" fillId="0" borderId="10" xfId="0" applyNumberFormat="1" applyFont="1" applyBorder="1" applyAlignment="1">
      <alignment horizontal="center" vertical="center" wrapText="1"/>
    </xf>
    <xf numFmtId="0" fontId="6" fillId="6" borderId="5" xfId="0" applyFont="1" applyFill="1" applyBorder="1" applyAlignment="1">
      <alignment horizontal="center" vertical="center"/>
    </xf>
    <xf numFmtId="4" fontId="6" fillId="0" borderId="7" xfId="0" applyNumberFormat="1" applyFont="1" applyFill="1" applyBorder="1" applyAlignment="1">
      <alignment horizontal="center" vertical="center" wrapText="1"/>
    </xf>
    <xf numFmtId="4" fontId="6" fillId="0" borderId="10" xfId="0" applyNumberFormat="1" applyFont="1" applyFill="1" applyBorder="1" applyAlignment="1">
      <alignment horizontal="center" vertical="center" wrapText="1"/>
    </xf>
    <xf numFmtId="4" fontId="6" fillId="0" borderId="2" xfId="0" applyNumberFormat="1" applyFont="1" applyFill="1" applyBorder="1" applyAlignment="1">
      <alignment horizontal="center" vertical="center" wrapText="1"/>
    </xf>
    <xf numFmtId="164" fontId="6" fillId="0" borderId="2" xfId="0" applyNumberFormat="1" applyFont="1" applyBorder="1" applyAlignment="1">
      <alignment horizontal="center" vertical="center" wrapText="1"/>
    </xf>
    <xf numFmtId="4" fontId="6" fillId="0" borderId="2" xfId="0" applyNumberFormat="1" applyFont="1" applyBorder="1" applyAlignment="1">
      <alignment horizontal="center" vertical="center" wrapText="1"/>
    </xf>
    <xf numFmtId="164" fontId="6" fillId="0" borderId="2" xfId="0" applyNumberFormat="1" applyFont="1" applyBorder="1" applyAlignment="1">
      <alignment horizontal="center" vertical="center" wrapText="1"/>
    </xf>
    <xf numFmtId="0" fontId="2" fillId="0" borderId="7" xfId="0" applyFont="1" applyBorder="1" applyAlignment="1">
      <alignment horizontal="center" vertical="center" wrapText="1"/>
    </xf>
    <xf numFmtId="0" fontId="2" fillId="0" borderId="5" xfId="0" applyFont="1" applyBorder="1" applyAlignment="1">
      <alignment horizontal="center" vertical="center" wrapText="1"/>
    </xf>
    <xf numFmtId="4" fontId="6" fillId="0" borderId="5" xfId="0" applyNumberFormat="1" applyFont="1" applyBorder="1" applyAlignment="1">
      <alignment horizontal="center" vertical="center" wrapText="1"/>
    </xf>
    <xf numFmtId="164" fontId="6" fillId="0" borderId="5" xfId="0" applyNumberFormat="1" applyFont="1" applyBorder="1" applyAlignment="1">
      <alignment horizontal="center" vertical="center" wrapText="1"/>
    </xf>
    <xf numFmtId="9" fontId="6" fillId="0" borderId="2" xfId="0" applyNumberFormat="1" applyFont="1" applyBorder="1" applyAlignment="1">
      <alignment horizontal="left" vertical="center" wrapText="1"/>
    </xf>
    <xf numFmtId="2" fontId="6" fillId="0" borderId="2" xfId="0" applyNumberFormat="1" applyFont="1" applyBorder="1" applyAlignment="1">
      <alignment horizontal="left" vertical="center" wrapText="1"/>
    </xf>
    <xf numFmtId="0" fontId="12" fillId="0" borderId="0" xfId="0" applyFont="1" applyFill="1"/>
    <xf numFmtId="2" fontId="13" fillId="0" borderId="0" xfId="0" applyNumberFormat="1" applyFont="1" applyFill="1" applyAlignment="1">
      <alignment horizontal="center" vertical="center"/>
    </xf>
    <xf numFmtId="0" fontId="12" fillId="0" borderId="0" xfId="0" applyFont="1" applyFill="1" applyAlignment="1">
      <alignment horizontal="center"/>
    </xf>
    <xf numFmtId="0" fontId="2" fillId="3" borderId="34" xfId="0" applyFont="1" applyFill="1" applyBorder="1" applyAlignment="1">
      <alignment horizontal="center" vertical="center" wrapText="1"/>
    </xf>
    <xf numFmtId="0" fontId="2" fillId="3" borderId="35" xfId="0" applyFont="1" applyFill="1" applyBorder="1" applyAlignment="1">
      <alignment horizontal="center" vertical="center" wrapText="1"/>
    </xf>
    <xf numFmtId="0" fontId="6" fillId="2" borderId="35" xfId="0" applyFont="1" applyFill="1" applyBorder="1" applyAlignment="1">
      <alignment horizontal="center" vertical="center"/>
    </xf>
    <xf numFmtId="0" fontId="6" fillId="2" borderId="35" xfId="0" applyFont="1" applyFill="1" applyBorder="1" applyAlignment="1">
      <alignment vertical="center"/>
    </xf>
    <xf numFmtId="2" fontId="6" fillId="0" borderId="5" xfId="3" applyNumberFormat="1" applyFont="1" applyFill="1" applyBorder="1" applyAlignment="1">
      <alignment horizontal="center" vertical="center" wrapText="1"/>
    </xf>
    <xf numFmtId="0" fontId="6" fillId="0" borderId="5" xfId="0" applyFont="1" applyBorder="1" applyAlignment="1">
      <alignment horizontal="center" vertical="center"/>
    </xf>
    <xf numFmtId="0" fontId="6" fillId="0" borderId="10" xfId="0" applyFont="1" applyBorder="1" applyAlignment="1">
      <alignment horizontal="left" vertical="center" wrapText="1"/>
    </xf>
    <xf numFmtId="3" fontId="6" fillId="0" borderId="10" xfId="0" applyNumberFormat="1" applyFont="1" applyBorder="1" applyAlignment="1">
      <alignment horizontal="center" vertical="center" wrapText="1"/>
    </xf>
    <xf numFmtId="2" fontId="6" fillId="3" borderId="5" xfId="3" applyNumberFormat="1" applyFont="1" applyFill="1" applyBorder="1" applyAlignment="1">
      <alignment horizontal="center" vertical="center" wrapText="1"/>
    </xf>
    <xf numFmtId="0" fontId="6" fillId="6" borderId="5" xfId="0" applyFont="1" applyFill="1" applyBorder="1" applyAlignment="1">
      <alignment horizontal="center"/>
    </xf>
    <xf numFmtId="0" fontId="6" fillId="6" borderId="5" xfId="0" applyFont="1" applyFill="1" applyBorder="1"/>
    <xf numFmtId="0" fontId="6" fillId="4" borderId="5" xfId="0" applyFont="1" applyFill="1" applyBorder="1" applyAlignment="1">
      <alignment horizontal="center" vertical="center"/>
    </xf>
    <xf numFmtId="9" fontId="6" fillId="0" borderId="5" xfId="3" applyFont="1" applyBorder="1" applyAlignment="1">
      <alignment horizontal="center" vertical="center" wrapText="1"/>
    </xf>
    <xf numFmtId="0" fontId="6" fillId="8" borderId="5" xfId="0" applyFont="1" applyFill="1" applyBorder="1" applyAlignment="1">
      <alignment horizontal="center" vertical="top" wrapText="1"/>
    </xf>
    <xf numFmtId="3" fontId="6" fillId="8" borderId="5" xfId="0" applyNumberFormat="1" applyFont="1" applyFill="1" applyBorder="1" applyAlignment="1">
      <alignment horizontal="center" vertical="center" wrapText="1"/>
    </xf>
    <xf numFmtId="9" fontId="6" fillId="8" borderId="5" xfId="3" applyFont="1" applyFill="1" applyBorder="1" applyAlignment="1">
      <alignment horizontal="center" vertical="center" wrapText="1"/>
    </xf>
    <xf numFmtId="2" fontId="2" fillId="8" borderId="5" xfId="3" applyNumberFormat="1" applyFont="1" applyFill="1" applyBorder="1" applyAlignment="1">
      <alignment horizontal="center" vertical="center" wrapText="1"/>
    </xf>
    <xf numFmtId="0" fontId="6" fillId="8" borderId="5" xfId="0" applyFont="1" applyFill="1" applyBorder="1" applyAlignment="1">
      <alignment horizontal="center" vertical="center"/>
    </xf>
    <xf numFmtId="2" fontId="6" fillId="0" borderId="2" xfId="3" applyNumberFormat="1" applyFont="1" applyFill="1" applyBorder="1" applyAlignment="1">
      <alignment horizontal="center" vertical="center" wrapText="1"/>
    </xf>
    <xf numFmtId="0" fontId="6" fillId="3" borderId="5" xfId="0" applyFont="1" applyFill="1" applyBorder="1" applyAlignment="1">
      <alignment horizontal="center" vertical="center" wrapText="1"/>
    </xf>
    <xf numFmtId="2" fontId="6" fillId="4" borderId="5" xfId="0" applyNumberFormat="1" applyFont="1" applyFill="1" applyBorder="1" applyAlignment="1">
      <alignment horizontal="center" vertical="center"/>
    </xf>
    <xf numFmtId="44" fontId="6" fillId="5" borderId="5" xfId="0" applyNumberFormat="1" applyFont="1" applyFill="1" applyBorder="1" applyAlignment="1">
      <alignment horizontal="center" vertical="center"/>
    </xf>
    <xf numFmtId="0" fontId="6" fillId="8" borderId="7" xfId="0" applyFont="1" applyFill="1" applyBorder="1" applyAlignment="1">
      <alignment horizontal="center" vertical="top" wrapText="1"/>
    </xf>
    <xf numFmtId="3" fontId="6" fillId="8" borderId="7" xfId="0" applyNumberFormat="1" applyFont="1" applyFill="1" applyBorder="1" applyAlignment="1">
      <alignment horizontal="center" vertical="center" wrapText="1"/>
    </xf>
    <xf numFmtId="44" fontId="6" fillId="8" borderId="5" xfId="0" applyNumberFormat="1" applyFont="1" applyFill="1" applyBorder="1" applyAlignment="1">
      <alignment horizontal="center" vertical="center"/>
    </xf>
    <xf numFmtId="9" fontId="6" fillId="0" borderId="5" xfId="3" applyFont="1" applyBorder="1" applyAlignment="1">
      <alignment horizontal="center" vertical="center" wrapText="1"/>
    </xf>
    <xf numFmtId="44" fontId="6" fillId="0" borderId="5" xfId="0" applyNumberFormat="1" applyFont="1" applyBorder="1" applyAlignment="1">
      <alignment horizontal="center" vertical="center" wrapText="1"/>
    </xf>
    <xf numFmtId="44" fontId="6" fillId="3" borderId="5" xfId="0" applyNumberFormat="1" applyFont="1" applyFill="1" applyBorder="1" applyAlignment="1">
      <alignment horizontal="center" vertical="center" wrapText="1"/>
    </xf>
    <xf numFmtId="0" fontId="2" fillId="0" borderId="10" xfId="0" applyFont="1" applyBorder="1" applyAlignment="1">
      <alignment horizontal="center" vertical="center" wrapText="1"/>
    </xf>
    <xf numFmtId="0" fontId="6" fillId="0" borderId="10" xfId="0" applyFont="1" applyBorder="1" applyAlignment="1">
      <alignment horizontal="center" vertical="top" wrapText="1"/>
    </xf>
    <xf numFmtId="3" fontId="6" fillId="0" borderId="10" xfId="0" applyNumberFormat="1" applyFont="1" applyBorder="1" applyAlignment="1">
      <alignment horizontal="center" vertical="center" wrapText="1"/>
    </xf>
    <xf numFmtId="9" fontId="6" fillId="0" borderId="10" xfId="3" applyFont="1" applyBorder="1" applyAlignment="1">
      <alignment horizontal="center" vertical="center" wrapText="1"/>
    </xf>
    <xf numFmtId="44" fontId="2" fillId="0" borderId="10" xfId="0" applyNumberFormat="1" applyFont="1" applyBorder="1" applyAlignment="1">
      <alignment horizontal="center" vertical="center" wrapText="1"/>
    </xf>
    <xf numFmtId="0" fontId="20" fillId="0" borderId="0" xfId="0" applyFont="1" applyAlignment="1">
      <alignment horizontal="center"/>
    </xf>
    <xf numFmtId="0" fontId="21" fillId="0" borderId="0" xfId="0" applyFont="1" applyAlignment="1">
      <alignment horizontal="center"/>
    </xf>
    <xf numFmtId="0" fontId="14" fillId="0" borderId="0" xfId="0" applyFont="1" applyAlignment="1">
      <alignment horizontal="center"/>
    </xf>
  </cellXfs>
  <cellStyles count="5">
    <cellStyle name="Millares" xfId="1" builtinId="3"/>
    <cellStyle name="Moneda" xfId="2" builtinId="4"/>
    <cellStyle name="Moneda 2" xfId="4"/>
    <cellStyle name="Normal" xfId="0" builtinId="0"/>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wmf"/></Relationships>
</file>

<file path=xl/drawings/drawing1.xml><?xml version="1.0" encoding="utf-8"?>
<xdr:wsDr xmlns:xdr="http://schemas.openxmlformats.org/drawingml/2006/spreadsheetDrawing" xmlns:a="http://schemas.openxmlformats.org/drawingml/2006/main">
  <xdr:twoCellAnchor>
    <xdr:from>
      <xdr:col>0</xdr:col>
      <xdr:colOff>161925</xdr:colOff>
      <xdr:row>2</xdr:row>
      <xdr:rowOff>114300</xdr:rowOff>
    </xdr:from>
    <xdr:to>
      <xdr:col>1</xdr:col>
      <xdr:colOff>304736</xdr:colOff>
      <xdr:row>3</xdr:row>
      <xdr:rowOff>185738</xdr:rowOff>
    </xdr:to>
    <xdr:pic>
      <xdr:nvPicPr>
        <xdr:cNvPr id="2" name="Picture 1">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61925" y="504825"/>
          <a:ext cx="752411" cy="3286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2:Y493"/>
  <sheetViews>
    <sheetView tabSelected="1" workbookViewId="0">
      <selection activeCell="I31" sqref="I31"/>
    </sheetView>
  </sheetViews>
  <sheetFormatPr baseColWidth="10" defaultRowHeight="15" x14ac:dyDescent="0.25"/>
  <cols>
    <col min="1" max="1" width="9.140625" customWidth="1"/>
    <col min="2" max="2" width="47.28515625" customWidth="1"/>
    <col min="3" max="6" width="0" hidden="1" customWidth="1"/>
    <col min="7" max="7" width="11" customWidth="1"/>
    <col min="8" max="8" width="10.85546875" customWidth="1"/>
    <col min="9" max="9" width="14.5703125" customWidth="1"/>
    <col min="10" max="10" width="14.140625" customWidth="1"/>
    <col min="11" max="11" width="15.85546875" customWidth="1"/>
    <col min="12" max="12" width="11" bestFit="1" customWidth="1"/>
    <col min="13" max="13" width="9" customWidth="1"/>
    <col min="14" max="25" width="10.7109375" customWidth="1"/>
  </cols>
  <sheetData>
    <row r="2" spans="1:25" ht="15.75" x14ac:dyDescent="0.25">
      <c r="A2" s="764" t="s">
        <v>574</v>
      </c>
      <c r="B2" s="764"/>
      <c r="C2" s="764"/>
      <c r="D2" s="764"/>
      <c r="E2" s="764"/>
      <c r="F2" s="764"/>
      <c r="G2" s="764"/>
      <c r="H2" s="764"/>
      <c r="I2" s="764"/>
      <c r="J2" s="764"/>
      <c r="K2" s="764"/>
    </row>
    <row r="3" spans="1:25" ht="20.25" x14ac:dyDescent="0.3">
      <c r="A3" s="763" t="s">
        <v>575</v>
      </c>
      <c r="B3" s="763"/>
      <c r="C3" s="763"/>
      <c r="D3" s="763"/>
      <c r="E3" s="763"/>
      <c r="F3" s="763"/>
      <c r="G3" s="763"/>
      <c r="H3" s="763"/>
      <c r="I3" s="763"/>
      <c r="J3" s="763"/>
      <c r="K3" s="763"/>
    </row>
    <row r="4" spans="1:25" ht="15.75" x14ac:dyDescent="0.25">
      <c r="A4" s="762" t="s">
        <v>576</v>
      </c>
      <c r="B4" s="762"/>
      <c r="C4" s="762"/>
      <c r="D4" s="762"/>
      <c r="E4" s="762"/>
      <c r="F4" s="762"/>
      <c r="G4" s="762"/>
      <c r="H4" s="762"/>
      <c r="I4" s="762"/>
      <c r="J4" s="762"/>
      <c r="K4" s="762"/>
    </row>
    <row r="6" spans="1:25" ht="15.75" x14ac:dyDescent="0.25">
      <c r="A6" s="263" t="s">
        <v>486</v>
      </c>
    </row>
    <row r="7" spans="1:25" x14ac:dyDescent="0.25">
      <c r="A7" s="1" t="s">
        <v>0</v>
      </c>
      <c r="B7" s="2" t="s">
        <v>1</v>
      </c>
      <c r="C7" s="2" t="s">
        <v>2</v>
      </c>
      <c r="D7" s="3" t="s">
        <v>3</v>
      </c>
      <c r="E7" s="2" t="s">
        <v>4</v>
      </c>
      <c r="F7" s="2" t="s">
        <v>5</v>
      </c>
      <c r="G7" s="4" t="s">
        <v>6</v>
      </c>
      <c r="H7" s="4" t="s">
        <v>7</v>
      </c>
      <c r="I7" s="3" t="s">
        <v>8</v>
      </c>
      <c r="J7" s="3" t="s">
        <v>9</v>
      </c>
      <c r="K7" s="5" t="s">
        <v>10</v>
      </c>
      <c r="L7" s="6" t="s">
        <v>11</v>
      </c>
      <c r="M7" s="6"/>
      <c r="N7" s="7" t="s">
        <v>12</v>
      </c>
      <c r="O7" s="7" t="s">
        <v>13</v>
      </c>
      <c r="P7" s="7" t="s">
        <v>14</v>
      </c>
      <c r="Q7" s="7" t="s">
        <v>15</v>
      </c>
      <c r="R7" s="7" t="s">
        <v>16</v>
      </c>
      <c r="S7" s="7" t="s">
        <v>17</v>
      </c>
      <c r="T7" s="7" t="s">
        <v>18</v>
      </c>
      <c r="U7" s="7" t="s">
        <v>19</v>
      </c>
      <c r="V7" s="7" t="s">
        <v>20</v>
      </c>
      <c r="W7" s="7" t="s">
        <v>21</v>
      </c>
      <c r="X7" s="7" t="s">
        <v>22</v>
      </c>
      <c r="Y7" s="7" t="s">
        <v>23</v>
      </c>
    </row>
    <row r="8" spans="1:25" x14ac:dyDescent="0.25">
      <c r="A8" s="1"/>
      <c r="B8" s="2"/>
      <c r="C8" s="2"/>
      <c r="D8" s="3"/>
      <c r="E8" s="2"/>
      <c r="F8" s="2"/>
      <c r="G8" s="4"/>
      <c r="H8" s="4"/>
      <c r="I8" s="3"/>
      <c r="J8" s="3"/>
      <c r="K8" s="5"/>
      <c r="L8" s="8" t="s">
        <v>24</v>
      </c>
      <c r="M8" s="8" t="s">
        <v>25</v>
      </c>
      <c r="N8" s="9" t="s">
        <v>24</v>
      </c>
      <c r="O8" s="9" t="s">
        <v>24</v>
      </c>
      <c r="P8" s="9" t="s">
        <v>24</v>
      </c>
      <c r="Q8" s="9" t="s">
        <v>24</v>
      </c>
      <c r="R8" s="9" t="s">
        <v>24</v>
      </c>
      <c r="S8" s="9" t="s">
        <v>24</v>
      </c>
      <c r="T8" s="9" t="s">
        <v>24</v>
      </c>
      <c r="U8" s="9" t="s">
        <v>24</v>
      </c>
      <c r="V8" s="9" t="s">
        <v>24</v>
      </c>
      <c r="W8" s="9" t="s">
        <v>24</v>
      </c>
      <c r="X8" s="9" t="s">
        <v>24</v>
      </c>
      <c r="Y8" s="9" t="s">
        <v>24</v>
      </c>
    </row>
    <row r="9" spans="1:25" x14ac:dyDescent="0.25">
      <c r="A9" s="10">
        <v>1</v>
      </c>
      <c r="B9" s="11" t="s">
        <v>26</v>
      </c>
      <c r="C9" s="12"/>
      <c r="D9" s="12"/>
      <c r="E9" s="12"/>
      <c r="F9" s="12"/>
      <c r="G9" s="12"/>
      <c r="H9" s="12"/>
      <c r="I9" s="12"/>
      <c r="J9" s="12"/>
      <c r="K9" s="12"/>
      <c r="L9" s="12"/>
      <c r="M9" s="12"/>
      <c r="N9" s="12"/>
      <c r="O9" s="12"/>
      <c r="P9" s="12"/>
      <c r="Q9" s="12"/>
      <c r="R9" s="12"/>
      <c r="S9" s="12"/>
      <c r="T9" s="12"/>
      <c r="U9" s="12"/>
      <c r="V9" s="12"/>
      <c r="W9" s="12"/>
      <c r="X9" s="12"/>
      <c r="Y9" s="13"/>
    </row>
    <row r="10" spans="1:25" x14ac:dyDescent="0.25">
      <c r="A10" s="14">
        <v>1.1000000000000001</v>
      </c>
      <c r="B10" s="15" t="s">
        <v>27</v>
      </c>
      <c r="C10" s="15" t="s">
        <v>28</v>
      </c>
      <c r="D10" s="16" t="s">
        <v>29</v>
      </c>
      <c r="E10" s="16" t="s">
        <v>30</v>
      </c>
      <c r="F10" s="17" t="s">
        <v>31</v>
      </c>
      <c r="G10" s="18">
        <v>14685113</v>
      </c>
      <c r="H10" s="18">
        <v>14685113</v>
      </c>
      <c r="I10" s="16" t="s">
        <v>32</v>
      </c>
      <c r="J10" s="19" t="s">
        <v>33</v>
      </c>
      <c r="K10" s="20">
        <v>14685113</v>
      </c>
      <c r="L10" s="21">
        <f t="shared" ref="L10:L15" si="0">SUM(N10:Y10)</f>
        <v>14685113</v>
      </c>
      <c r="M10" s="22">
        <f>L10*100/H10</f>
        <v>100</v>
      </c>
      <c r="N10" s="23">
        <v>1237739</v>
      </c>
      <c r="O10" s="23">
        <v>1134496</v>
      </c>
      <c r="P10" s="23">
        <v>1241006</v>
      </c>
      <c r="Q10" s="23">
        <v>1202300</v>
      </c>
      <c r="R10" s="23">
        <v>1244274</v>
      </c>
      <c r="S10" s="23">
        <v>1205462</v>
      </c>
      <c r="T10" s="23">
        <v>1247541</v>
      </c>
      <c r="U10" s="23">
        <v>1249175</v>
      </c>
      <c r="V10" s="23">
        <v>1210205</v>
      </c>
      <c r="W10" s="23">
        <v>1252442</v>
      </c>
      <c r="X10" s="23">
        <v>1213367</v>
      </c>
      <c r="Y10" s="23">
        <v>1247106</v>
      </c>
    </row>
    <row r="11" spans="1:25" x14ac:dyDescent="0.25">
      <c r="A11" s="14"/>
      <c r="B11" s="15"/>
      <c r="C11" s="15"/>
      <c r="D11" s="16"/>
      <c r="E11" s="16"/>
      <c r="F11" s="17"/>
      <c r="G11" s="18"/>
      <c r="H11" s="18"/>
      <c r="I11" s="16"/>
      <c r="J11" s="19"/>
      <c r="K11" s="20"/>
      <c r="L11" s="24">
        <f t="shared" si="0"/>
        <v>0</v>
      </c>
      <c r="M11" s="25">
        <f>L11*100/L10</f>
        <v>0</v>
      </c>
      <c r="N11" s="26"/>
      <c r="O11" s="27"/>
      <c r="P11" s="27"/>
      <c r="Q11" s="27"/>
      <c r="R11" s="27"/>
      <c r="S11" s="27"/>
      <c r="T11" s="27"/>
      <c r="U11" s="27"/>
      <c r="V11" s="27"/>
      <c r="W11" s="27"/>
      <c r="X11" s="27"/>
      <c r="Y11" s="27"/>
    </row>
    <row r="12" spans="1:25" x14ac:dyDescent="0.25">
      <c r="A12" s="28" t="s">
        <v>34</v>
      </c>
      <c r="B12" s="29" t="s">
        <v>35</v>
      </c>
      <c r="C12" s="15" t="s">
        <v>28</v>
      </c>
      <c r="D12" s="16" t="s">
        <v>29</v>
      </c>
      <c r="E12" s="16" t="s">
        <v>30</v>
      </c>
      <c r="F12" s="17" t="s">
        <v>31</v>
      </c>
      <c r="G12" s="18">
        <v>4807186</v>
      </c>
      <c r="H12" s="18">
        <v>4807186</v>
      </c>
      <c r="I12" s="16" t="s">
        <v>36</v>
      </c>
      <c r="J12" s="19" t="s">
        <v>33</v>
      </c>
      <c r="K12" s="30"/>
      <c r="L12" s="31">
        <f t="shared" si="0"/>
        <v>4807186</v>
      </c>
      <c r="M12" s="32">
        <f>L12*100/H12</f>
        <v>100</v>
      </c>
      <c r="N12" s="33">
        <v>404989</v>
      </c>
      <c r="O12" s="34">
        <v>371110</v>
      </c>
      <c r="P12" s="34">
        <v>406043</v>
      </c>
      <c r="Q12" s="34">
        <v>393365</v>
      </c>
      <c r="R12" s="34">
        <v>407097</v>
      </c>
      <c r="S12" s="34">
        <v>394385</v>
      </c>
      <c r="T12" s="34">
        <v>408151</v>
      </c>
      <c r="U12" s="34">
        <v>408678</v>
      </c>
      <c r="V12" s="34">
        <v>395915</v>
      </c>
      <c r="W12" s="34">
        <v>409732</v>
      </c>
      <c r="X12" s="34">
        <v>396935</v>
      </c>
      <c r="Y12" s="34">
        <v>410786</v>
      </c>
    </row>
    <row r="13" spans="1:25" x14ac:dyDescent="0.25">
      <c r="A13" s="35"/>
      <c r="B13" s="36"/>
      <c r="C13" s="15"/>
      <c r="D13" s="16"/>
      <c r="E13" s="16"/>
      <c r="F13" s="17"/>
      <c r="G13" s="18"/>
      <c r="H13" s="18"/>
      <c r="I13" s="16"/>
      <c r="J13" s="19"/>
      <c r="K13" s="37"/>
      <c r="L13" s="31">
        <f t="shared" si="0"/>
        <v>0</v>
      </c>
      <c r="M13" s="38">
        <f>L13*100/L12</f>
        <v>0</v>
      </c>
      <c r="N13" s="39"/>
      <c r="O13" s="39"/>
      <c r="P13" s="39"/>
      <c r="Q13" s="39"/>
      <c r="R13" s="39"/>
      <c r="S13" s="39"/>
      <c r="T13" s="39"/>
      <c r="U13" s="39"/>
      <c r="V13" s="39"/>
      <c r="W13" s="39"/>
      <c r="X13" s="39"/>
      <c r="Y13" s="39"/>
    </row>
    <row r="14" spans="1:25" x14ac:dyDescent="0.25">
      <c r="A14" s="28">
        <v>1.2</v>
      </c>
      <c r="B14" s="29" t="s">
        <v>37</v>
      </c>
      <c r="C14" s="29" t="s">
        <v>28</v>
      </c>
      <c r="D14" s="40" t="s">
        <v>29</v>
      </c>
      <c r="E14" s="40" t="s">
        <v>38</v>
      </c>
      <c r="F14" s="41" t="s">
        <v>31</v>
      </c>
      <c r="G14" s="42">
        <v>365</v>
      </c>
      <c r="H14" s="42">
        <v>365</v>
      </c>
      <c r="I14" s="40" t="s">
        <v>39</v>
      </c>
      <c r="J14" s="43" t="s">
        <v>33</v>
      </c>
      <c r="K14" s="30">
        <v>0</v>
      </c>
      <c r="L14" s="31">
        <f t="shared" si="0"/>
        <v>365</v>
      </c>
      <c r="M14" s="32">
        <f>L14*100/H14</f>
        <v>100</v>
      </c>
      <c r="N14" s="33">
        <v>31</v>
      </c>
      <c r="O14" s="33">
        <v>28</v>
      </c>
      <c r="P14" s="33">
        <v>31</v>
      </c>
      <c r="Q14" s="33">
        <v>30</v>
      </c>
      <c r="R14" s="33">
        <v>31</v>
      </c>
      <c r="S14" s="33">
        <v>30</v>
      </c>
      <c r="T14" s="33">
        <v>31</v>
      </c>
      <c r="U14" s="33">
        <v>31</v>
      </c>
      <c r="V14" s="33">
        <v>30</v>
      </c>
      <c r="W14" s="33">
        <v>31</v>
      </c>
      <c r="X14" s="33">
        <v>30</v>
      </c>
      <c r="Y14" s="33">
        <v>31</v>
      </c>
    </row>
    <row r="15" spans="1:25" x14ac:dyDescent="0.25">
      <c r="A15" s="35"/>
      <c r="B15" s="36"/>
      <c r="C15" s="36"/>
      <c r="D15" s="44"/>
      <c r="E15" s="44"/>
      <c r="F15" s="45"/>
      <c r="G15" s="46"/>
      <c r="H15" s="46"/>
      <c r="I15" s="44"/>
      <c r="J15" s="47"/>
      <c r="K15" s="37"/>
      <c r="L15" s="31">
        <f t="shared" si="0"/>
        <v>0</v>
      </c>
      <c r="M15" s="38">
        <f>L15*100/L14</f>
        <v>0</v>
      </c>
      <c r="N15" s="39"/>
      <c r="O15" s="39"/>
      <c r="P15" s="39"/>
      <c r="Q15" s="39"/>
      <c r="R15" s="39"/>
      <c r="S15" s="39"/>
      <c r="T15" s="39"/>
      <c r="U15" s="39"/>
      <c r="V15" s="39"/>
      <c r="W15" s="39"/>
      <c r="X15" s="39"/>
      <c r="Y15" s="39"/>
    </row>
    <row r="16" spans="1:25" x14ac:dyDescent="0.25">
      <c r="A16" s="48">
        <v>1.3</v>
      </c>
      <c r="B16" s="49" t="s">
        <v>40</v>
      </c>
      <c r="C16" s="50"/>
      <c r="D16" s="50"/>
      <c r="E16" s="50"/>
      <c r="F16" s="51"/>
      <c r="G16" s="50"/>
      <c r="H16" s="50"/>
      <c r="I16" s="50"/>
      <c r="J16" s="50"/>
      <c r="K16" s="50"/>
      <c r="L16" s="50"/>
      <c r="M16" s="50"/>
      <c r="N16" s="52"/>
      <c r="O16" s="50"/>
      <c r="P16" s="50"/>
      <c r="Q16" s="50"/>
      <c r="R16" s="50"/>
      <c r="S16" s="50"/>
      <c r="T16" s="50"/>
      <c r="U16" s="50"/>
      <c r="V16" s="50"/>
      <c r="W16" s="50"/>
      <c r="X16" s="50"/>
      <c r="Y16" s="50"/>
    </row>
    <row r="17" spans="1:25" x14ac:dyDescent="0.25">
      <c r="A17" s="28" t="s">
        <v>41</v>
      </c>
      <c r="B17" s="29" t="s">
        <v>42</v>
      </c>
      <c r="C17" s="29" t="s">
        <v>28</v>
      </c>
      <c r="D17" s="40" t="s">
        <v>29</v>
      </c>
      <c r="E17" s="40" t="s">
        <v>43</v>
      </c>
      <c r="F17" s="41" t="s">
        <v>31</v>
      </c>
      <c r="G17" s="42">
        <v>51265</v>
      </c>
      <c r="H17" s="42">
        <v>51265</v>
      </c>
      <c r="I17" s="40" t="s">
        <v>44</v>
      </c>
      <c r="J17" s="43" t="s">
        <v>45</v>
      </c>
      <c r="K17" s="53">
        <v>0</v>
      </c>
      <c r="L17" s="31">
        <f t="shared" ref="L17:L31" si="1">SUM(N17:Y17)</f>
        <v>51265</v>
      </c>
      <c r="M17" s="54">
        <f>L17*100/H17</f>
        <v>100</v>
      </c>
      <c r="N17" s="33">
        <v>34885</v>
      </c>
      <c r="O17" s="33">
        <v>16380</v>
      </c>
      <c r="P17" s="33"/>
      <c r="Q17" s="33"/>
      <c r="R17" s="33"/>
      <c r="S17" s="33"/>
      <c r="T17" s="33"/>
      <c r="U17" s="33"/>
      <c r="V17" s="33"/>
      <c r="W17" s="33"/>
      <c r="X17" s="33"/>
      <c r="Y17" s="33"/>
    </row>
    <row r="18" spans="1:25" x14ac:dyDescent="0.25">
      <c r="A18" s="35"/>
      <c r="B18" s="36"/>
      <c r="C18" s="36"/>
      <c r="D18" s="44"/>
      <c r="E18" s="44"/>
      <c r="F18" s="45"/>
      <c r="G18" s="46"/>
      <c r="H18" s="46"/>
      <c r="I18" s="44"/>
      <c r="J18" s="47"/>
      <c r="K18" s="55"/>
      <c r="L18" s="31">
        <f t="shared" si="1"/>
        <v>0</v>
      </c>
      <c r="M18" s="38">
        <f>L18*100/L17</f>
        <v>0</v>
      </c>
      <c r="N18" s="39"/>
      <c r="O18" s="39"/>
      <c r="P18" s="39"/>
      <c r="Q18" s="39"/>
      <c r="R18" s="39"/>
      <c r="S18" s="39"/>
      <c r="T18" s="39"/>
      <c r="U18" s="39"/>
      <c r="V18" s="39"/>
      <c r="W18" s="39"/>
      <c r="X18" s="39"/>
      <c r="Y18" s="39"/>
    </row>
    <row r="19" spans="1:25" x14ac:dyDescent="0.25">
      <c r="A19" s="28" t="s">
        <v>46</v>
      </c>
      <c r="B19" s="29" t="s">
        <v>47</v>
      </c>
      <c r="C19" s="29" t="s">
        <v>28</v>
      </c>
      <c r="D19" s="40" t="s">
        <v>29</v>
      </c>
      <c r="E19" s="40" t="s">
        <v>43</v>
      </c>
      <c r="F19" s="41" t="s">
        <v>31</v>
      </c>
      <c r="G19" s="42">
        <v>7842867</v>
      </c>
      <c r="H19" s="42">
        <v>7842867</v>
      </c>
      <c r="I19" s="40" t="s">
        <v>44</v>
      </c>
      <c r="J19" s="43" t="s">
        <v>48</v>
      </c>
      <c r="K19" s="55"/>
      <c r="L19" s="31">
        <f t="shared" si="1"/>
        <v>7842867</v>
      </c>
      <c r="M19" s="32">
        <f>L19*100/H19</f>
        <v>100</v>
      </c>
      <c r="N19" s="33">
        <v>662440</v>
      </c>
      <c r="O19" s="33">
        <v>606281</v>
      </c>
      <c r="P19" s="33">
        <v>663556</v>
      </c>
      <c r="Q19" s="33">
        <v>642546</v>
      </c>
      <c r="R19" s="33">
        <v>664672</v>
      </c>
      <c r="S19" s="33">
        <v>643626</v>
      </c>
      <c r="T19" s="33">
        <v>665788</v>
      </c>
      <c r="U19" s="33">
        <v>666346</v>
      </c>
      <c r="V19" s="33">
        <v>645246</v>
      </c>
      <c r="W19" s="33">
        <v>667462</v>
      </c>
      <c r="X19" s="33">
        <v>646326</v>
      </c>
      <c r="Y19" s="33">
        <v>668578</v>
      </c>
    </row>
    <row r="20" spans="1:25" x14ac:dyDescent="0.25">
      <c r="A20" s="35"/>
      <c r="B20" s="36"/>
      <c r="C20" s="36"/>
      <c r="D20" s="44"/>
      <c r="E20" s="44"/>
      <c r="F20" s="45"/>
      <c r="G20" s="46"/>
      <c r="H20" s="46"/>
      <c r="I20" s="44"/>
      <c r="J20" s="47"/>
      <c r="K20" s="55"/>
      <c r="L20" s="31">
        <f t="shared" si="1"/>
        <v>0</v>
      </c>
      <c r="M20" s="38">
        <f>L20*100/L19</f>
        <v>0</v>
      </c>
      <c r="N20" s="39"/>
      <c r="O20" s="39"/>
      <c r="P20" s="39"/>
      <c r="Q20" s="39"/>
      <c r="R20" s="39"/>
      <c r="S20" s="39"/>
      <c r="T20" s="39"/>
      <c r="U20" s="39"/>
      <c r="V20" s="39"/>
      <c r="W20" s="39"/>
      <c r="X20" s="39"/>
      <c r="Y20" s="39"/>
    </row>
    <row r="21" spans="1:25" x14ac:dyDescent="0.25">
      <c r="A21" s="28" t="s">
        <v>49</v>
      </c>
      <c r="B21" s="29" t="s">
        <v>50</v>
      </c>
      <c r="C21" s="29" t="s">
        <v>28</v>
      </c>
      <c r="D21" s="40" t="s">
        <v>29</v>
      </c>
      <c r="E21" s="40" t="s">
        <v>43</v>
      </c>
      <c r="F21" s="41" t="s">
        <v>31</v>
      </c>
      <c r="G21" s="42">
        <v>7906</v>
      </c>
      <c r="H21" s="42">
        <v>7906</v>
      </c>
      <c r="I21" s="40" t="s">
        <v>44</v>
      </c>
      <c r="J21" s="43" t="s">
        <v>45</v>
      </c>
      <c r="K21" s="55"/>
      <c r="L21" s="31">
        <f t="shared" si="1"/>
        <v>7906</v>
      </c>
      <c r="M21" s="32">
        <f>L21*100/H21</f>
        <v>100</v>
      </c>
      <c r="N21" s="33">
        <v>670</v>
      </c>
      <c r="O21" s="33">
        <v>624</v>
      </c>
      <c r="P21" s="33">
        <v>670</v>
      </c>
      <c r="Q21" s="33">
        <v>648</v>
      </c>
      <c r="R21" s="33">
        <v>670</v>
      </c>
      <c r="S21" s="33">
        <v>648</v>
      </c>
      <c r="T21" s="33">
        <v>670</v>
      </c>
      <c r="U21" s="33">
        <v>670</v>
      </c>
      <c r="V21" s="33">
        <v>648</v>
      </c>
      <c r="W21" s="33">
        <v>670</v>
      </c>
      <c r="X21" s="33">
        <v>648</v>
      </c>
      <c r="Y21" s="33">
        <v>670</v>
      </c>
    </row>
    <row r="22" spans="1:25" x14ac:dyDescent="0.25">
      <c r="A22" s="35"/>
      <c r="B22" s="36"/>
      <c r="C22" s="36"/>
      <c r="D22" s="44"/>
      <c r="E22" s="44"/>
      <c r="F22" s="45"/>
      <c r="G22" s="46"/>
      <c r="H22" s="46"/>
      <c r="I22" s="44"/>
      <c r="J22" s="47"/>
      <c r="K22" s="55"/>
      <c r="L22" s="31">
        <f t="shared" si="1"/>
        <v>0</v>
      </c>
      <c r="M22" s="38">
        <f>L22*100/L21</f>
        <v>0</v>
      </c>
      <c r="N22" s="39"/>
      <c r="O22" s="39"/>
      <c r="P22" s="39"/>
      <c r="Q22" s="39"/>
      <c r="R22" s="39"/>
      <c r="S22" s="39"/>
      <c r="T22" s="39"/>
      <c r="U22" s="39"/>
      <c r="V22" s="39"/>
      <c r="W22" s="39"/>
      <c r="X22" s="39"/>
      <c r="Y22" s="39"/>
    </row>
    <row r="23" spans="1:25" x14ac:dyDescent="0.25">
      <c r="A23" s="28" t="s">
        <v>51</v>
      </c>
      <c r="B23" s="29" t="s">
        <v>52</v>
      </c>
      <c r="C23" s="29" t="s">
        <v>28</v>
      </c>
      <c r="D23" s="40" t="s">
        <v>29</v>
      </c>
      <c r="E23" s="40" t="s">
        <v>43</v>
      </c>
      <c r="F23" s="41" t="s">
        <v>31</v>
      </c>
      <c r="G23" s="42">
        <v>5270</v>
      </c>
      <c r="H23" s="42">
        <v>5270</v>
      </c>
      <c r="I23" s="40" t="s">
        <v>44</v>
      </c>
      <c r="J23" s="43" t="s">
        <v>48</v>
      </c>
      <c r="K23" s="55"/>
      <c r="L23" s="31">
        <f t="shared" si="1"/>
        <v>5270</v>
      </c>
      <c r="M23" s="32">
        <f>L23*100/H23</f>
        <v>100</v>
      </c>
      <c r="N23" s="33">
        <v>446</v>
      </c>
      <c r="O23" s="33">
        <v>420</v>
      </c>
      <c r="P23" s="33">
        <v>446</v>
      </c>
      <c r="Q23" s="33">
        <v>432</v>
      </c>
      <c r="R23" s="33">
        <v>446</v>
      </c>
      <c r="S23" s="33">
        <v>432</v>
      </c>
      <c r="T23" s="33">
        <v>446</v>
      </c>
      <c r="U23" s="33">
        <v>446</v>
      </c>
      <c r="V23" s="33">
        <v>432</v>
      </c>
      <c r="W23" s="33">
        <v>446</v>
      </c>
      <c r="X23" s="33">
        <v>432</v>
      </c>
      <c r="Y23" s="33">
        <v>446</v>
      </c>
    </row>
    <row r="24" spans="1:25" x14ac:dyDescent="0.25">
      <c r="A24" s="35"/>
      <c r="B24" s="36"/>
      <c r="C24" s="36"/>
      <c r="D24" s="44"/>
      <c r="E24" s="44"/>
      <c r="F24" s="45"/>
      <c r="G24" s="46"/>
      <c r="H24" s="46"/>
      <c r="I24" s="44"/>
      <c r="J24" s="47"/>
      <c r="K24" s="55"/>
      <c r="L24" s="31">
        <f t="shared" si="1"/>
        <v>0</v>
      </c>
      <c r="M24" s="38">
        <f>L24*100/L23</f>
        <v>0</v>
      </c>
      <c r="N24" s="39"/>
      <c r="O24" s="39"/>
      <c r="P24" s="39"/>
      <c r="Q24" s="39"/>
      <c r="R24" s="39"/>
      <c r="S24" s="39"/>
      <c r="T24" s="39"/>
      <c r="U24" s="39"/>
      <c r="V24" s="39"/>
      <c r="W24" s="39"/>
      <c r="X24" s="39"/>
      <c r="Y24" s="39"/>
    </row>
    <row r="25" spans="1:25" x14ac:dyDescent="0.25">
      <c r="A25" s="28" t="s">
        <v>53</v>
      </c>
      <c r="B25" s="29" t="s">
        <v>54</v>
      </c>
      <c r="C25" s="29" t="s">
        <v>28</v>
      </c>
      <c r="D25" s="40" t="s">
        <v>29</v>
      </c>
      <c r="E25" s="40" t="s">
        <v>43</v>
      </c>
      <c r="F25" s="41" t="s">
        <v>31</v>
      </c>
      <c r="G25" s="42">
        <v>15379</v>
      </c>
      <c r="H25" s="56">
        <v>15379</v>
      </c>
      <c r="I25" s="40" t="s">
        <v>44</v>
      </c>
      <c r="J25" s="43" t="s">
        <v>48</v>
      </c>
      <c r="K25" s="55"/>
      <c r="L25" s="31">
        <f t="shared" si="1"/>
        <v>15379</v>
      </c>
      <c r="M25" s="32">
        <f>L25*100/H25</f>
        <v>100</v>
      </c>
      <c r="N25" s="33">
        <v>1303</v>
      </c>
      <c r="O25" s="33">
        <v>1218</v>
      </c>
      <c r="P25" s="33">
        <v>1303</v>
      </c>
      <c r="Q25" s="33">
        <v>1260</v>
      </c>
      <c r="R25" s="33">
        <v>1303</v>
      </c>
      <c r="S25" s="33">
        <v>1260</v>
      </c>
      <c r="T25" s="33">
        <v>1303</v>
      </c>
      <c r="U25" s="33">
        <v>1303</v>
      </c>
      <c r="V25" s="33">
        <v>1260</v>
      </c>
      <c r="W25" s="33">
        <v>1303</v>
      </c>
      <c r="X25" s="33">
        <v>1260</v>
      </c>
      <c r="Y25" s="33">
        <v>1303</v>
      </c>
    </row>
    <row r="26" spans="1:25" x14ac:dyDescent="0.25">
      <c r="A26" s="35"/>
      <c r="B26" s="36"/>
      <c r="C26" s="36"/>
      <c r="D26" s="44"/>
      <c r="E26" s="44"/>
      <c r="F26" s="45"/>
      <c r="G26" s="46"/>
      <c r="H26" s="57"/>
      <c r="I26" s="44"/>
      <c r="J26" s="47"/>
      <c r="K26" s="55"/>
      <c r="L26" s="58">
        <f t="shared" si="1"/>
        <v>0</v>
      </c>
      <c r="M26" s="38">
        <f>L26*100/L25</f>
        <v>0</v>
      </c>
      <c r="N26" s="39"/>
      <c r="O26" s="39"/>
      <c r="P26" s="39"/>
      <c r="Q26" s="39"/>
      <c r="R26" s="39"/>
      <c r="S26" s="39"/>
      <c r="T26" s="39"/>
      <c r="U26" s="39"/>
      <c r="V26" s="39"/>
      <c r="W26" s="39"/>
      <c r="X26" s="39"/>
      <c r="Y26" s="39"/>
    </row>
    <row r="27" spans="1:25" x14ac:dyDescent="0.25">
      <c r="A27" s="28" t="s">
        <v>55</v>
      </c>
      <c r="B27" s="29" t="s">
        <v>56</v>
      </c>
      <c r="C27" s="29" t="s">
        <v>28</v>
      </c>
      <c r="D27" s="40" t="s">
        <v>29</v>
      </c>
      <c r="E27" s="40" t="s">
        <v>43</v>
      </c>
      <c r="F27" s="41" t="s">
        <v>31</v>
      </c>
      <c r="G27" s="42">
        <v>23717</v>
      </c>
      <c r="H27" s="56">
        <v>23717</v>
      </c>
      <c r="I27" s="40" t="s">
        <v>44</v>
      </c>
      <c r="J27" s="43" t="s">
        <v>48</v>
      </c>
      <c r="K27" s="55"/>
      <c r="L27" s="58">
        <f t="shared" si="1"/>
        <v>23717</v>
      </c>
      <c r="M27" s="38">
        <f>L27*100/H27</f>
        <v>100</v>
      </c>
      <c r="N27" s="33">
        <v>2009</v>
      </c>
      <c r="O27" s="33">
        <v>1878</v>
      </c>
      <c r="P27" s="33">
        <v>2009</v>
      </c>
      <c r="Q27" s="33">
        <v>1944</v>
      </c>
      <c r="R27" s="33">
        <v>2009</v>
      </c>
      <c r="S27" s="33">
        <v>1944</v>
      </c>
      <c r="T27" s="33">
        <v>2009</v>
      </c>
      <c r="U27" s="33">
        <v>2009</v>
      </c>
      <c r="V27" s="33">
        <v>1944</v>
      </c>
      <c r="W27" s="33">
        <v>2009</v>
      </c>
      <c r="X27" s="33">
        <v>1944</v>
      </c>
      <c r="Y27" s="33">
        <v>2009</v>
      </c>
    </row>
    <row r="28" spans="1:25" x14ac:dyDescent="0.25">
      <c r="A28" s="35"/>
      <c r="B28" s="36"/>
      <c r="C28" s="36"/>
      <c r="D28" s="44"/>
      <c r="E28" s="44"/>
      <c r="F28" s="45"/>
      <c r="G28" s="46"/>
      <c r="H28" s="57"/>
      <c r="I28" s="44"/>
      <c r="J28" s="47"/>
      <c r="K28" s="59"/>
      <c r="L28" s="58">
        <f t="shared" si="1"/>
        <v>0</v>
      </c>
      <c r="M28" s="38">
        <f>L28*100/L27</f>
        <v>0</v>
      </c>
      <c r="N28" s="39"/>
      <c r="O28" s="39"/>
      <c r="P28" s="39"/>
      <c r="Q28" s="39"/>
      <c r="R28" s="39"/>
      <c r="S28" s="39"/>
      <c r="T28" s="39"/>
      <c r="U28" s="39"/>
      <c r="V28" s="39"/>
      <c r="W28" s="39"/>
      <c r="X28" s="39"/>
      <c r="Y28" s="39"/>
    </row>
    <row r="29" spans="1:25" x14ac:dyDescent="0.25">
      <c r="A29" s="60"/>
      <c r="B29" s="61" t="s">
        <v>57</v>
      </c>
      <c r="C29" s="61"/>
      <c r="D29" s="62"/>
      <c r="E29" s="62"/>
      <c r="F29" s="62"/>
      <c r="G29" s="63"/>
      <c r="H29" s="63"/>
      <c r="I29" s="62"/>
      <c r="J29" s="64"/>
      <c r="K29" s="65"/>
      <c r="L29" s="66">
        <f t="shared" si="1"/>
        <v>0</v>
      </c>
      <c r="M29" s="67"/>
      <c r="N29" s="39"/>
      <c r="O29" s="68"/>
      <c r="P29" s="68"/>
      <c r="Q29" s="68"/>
      <c r="R29" s="68"/>
      <c r="S29" s="68"/>
      <c r="T29" s="68"/>
      <c r="U29" s="68"/>
      <c r="V29" s="68"/>
      <c r="W29" s="68"/>
      <c r="X29" s="68"/>
      <c r="Y29" s="68"/>
    </row>
    <row r="30" spans="1:25" x14ac:dyDescent="0.25">
      <c r="A30" s="60"/>
      <c r="B30" s="61" t="s">
        <v>58</v>
      </c>
      <c r="C30" s="61"/>
      <c r="D30" s="62"/>
      <c r="E30" s="62"/>
      <c r="F30" s="62"/>
      <c r="G30" s="63"/>
      <c r="H30" s="63"/>
      <c r="I30" s="62"/>
      <c r="J30" s="64"/>
      <c r="K30" s="65"/>
      <c r="L30" s="66">
        <f t="shared" si="1"/>
        <v>0</v>
      </c>
      <c r="M30" s="67"/>
      <c r="N30" s="39"/>
      <c r="O30" s="68"/>
      <c r="P30" s="68"/>
      <c r="Q30" s="68"/>
      <c r="R30" s="68"/>
      <c r="S30" s="68"/>
      <c r="T30" s="68"/>
      <c r="U30" s="68"/>
      <c r="V30" s="68"/>
      <c r="W30" s="68"/>
      <c r="X30" s="68"/>
      <c r="Y30" s="68"/>
    </row>
    <row r="31" spans="1:25" x14ac:dyDescent="0.25">
      <c r="A31" s="60"/>
      <c r="B31" s="61" t="s">
        <v>59</v>
      </c>
      <c r="C31" s="61"/>
      <c r="D31" s="62"/>
      <c r="E31" s="62"/>
      <c r="F31" s="62"/>
      <c r="G31" s="63"/>
      <c r="H31" s="63"/>
      <c r="I31" s="62"/>
      <c r="J31" s="64"/>
      <c r="K31" s="65"/>
      <c r="L31" s="66">
        <f t="shared" si="1"/>
        <v>0</v>
      </c>
      <c r="M31" s="67"/>
      <c r="N31" s="39"/>
      <c r="O31" s="68"/>
      <c r="P31" s="68"/>
      <c r="Q31" s="68"/>
      <c r="R31" s="68"/>
      <c r="S31" s="68"/>
      <c r="T31" s="68"/>
      <c r="U31" s="68"/>
      <c r="V31" s="68"/>
      <c r="W31" s="68"/>
      <c r="X31" s="68"/>
      <c r="Y31" s="68"/>
    </row>
    <row r="32" spans="1:25" x14ac:dyDescent="0.25">
      <c r="A32" s="60">
        <v>1.4</v>
      </c>
      <c r="B32" s="69" t="s">
        <v>60</v>
      </c>
      <c r="C32" s="69"/>
      <c r="D32" s="69"/>
      <c r="E32" s="69"/>
      <c r="F32" s="69"/>
      <c r="G32" s="69"/>
      <c r="H32" s="69"/>
      <c r="I32" s="69"/>
      <c r="J32" s="69"/>
      <c r="K32" s="70">
        <f>SUM(K33:K46)</f>
        <v>122900</v>
      </c>
      <c r="L32" s="12"/>
      <c r="M32" s="12"/>
      <c r="N32" s="71">
        <f>N18+N20+N22+N24+N28</f>
        <v>0</v>
      </c>
      <c r="O32" s="72"/>
      <c r="P32" s="72"/>
      <c r="Q32" s="73"/>
      <c r="R32" s="73">
        <f>R20+R22+R24+R28</f>
        <v>0</v>
      </c>
      <c r="S32" s="73">
        <f>S20+S22+S24+S28+S18</f>
        <v>0</v>
      </c>
      <c r="T32" s="73">
        <f>T20+T22+T24+T28+T26+T18</f>
        <v>0</v>
      </c>
      <c r="U32" s="73">
        <f>U20+U22+U24+U28+U26+U18</f>
        <v>0</v>
      </c>
      <c r="V32" s="73">
        <f>V20+V22+V24+V28+V26+V18</f>
        <v>0</v>
      </c>
      <c r="W32" s="73">
        <f>W20+W22+W24+W28+W26+W18</f>
        <v>0</v>
      </c>
      <c r="X32" s="72"/>
      <c r="Y32" s="72"/>
    </row>
    <row r="33" spans="1:25" x14ac:dyDescent="0.25">
      <c r="A33" s="74" t="s">
        <v>61</v>
      </c>
      <c r="B33" s="15" t="s">
        <v>62</v>
      </c>
      <c r="C33" s="15" t="s">
        <v>28</v>
      </c>
      <c r="D33" s="16" t="s">
        <v>29</v>
      </c>
      <c r="E33" s="16" t="s">
        <v>38</v>
      </c>
      <c r="F33" s="16" t="s">
        <v>31</v>
      </c>
      <c r="G33" s="18">
        <v>2</v>
      </c>
      <c r="H33" s="18">
        <v>2</v>
      </c>
      <c r="I33" s="16" t="s">
        <v>63</v>
      </c>
      <c r="J33" s="19" t="s">
        <v>33</v>
      </c>
      <c r="K33" s="75">
        <v>11400</v>
      </c>
      <c r="L33" s="31">
        <f t="shared" ref="L33:L44" si="2">SUM(N33:Y33)</f>
        <v>2</v>
      </c>
      <c r="M33" s="32">
        <f>L33*100/H33</f>
        <v>100</v>
      </c>
      <c r="N33" s="33">
        <v>1</v>
      </c>
      <c r="O33" s="33"/>
      <c r="P33" s="33"/>
      <c r="Q33" s="33"/>
      <c r="R33" s="33">
        <v>1</v>
      </c>
      <c r="S33" s="33"/>
      <c r="T33" s="33"/>
      <c r="U33" s="33"/>
      <c r="V33" s="33"/>
      <c r="W33" s="33"/>
      <c r="X33" s="33"/>
      <c r="Y33" s="33"/>
    </row>
    <row r="34" spans="1:25" x14ac:dyDescent="0.25">
      <c r="A34" s="74"/>
      <c r="B34" s="15"/>
      <c r="C34" s="15"/>
      <c r="D34" s="16"/>
      <c r="E34" s="16"/>
      <c r="F34" s="16"/>
      <c r="G34" s="18"/>
      <c r="H34" s="18"/>
      <c r="I34" s="16"/>
      <c r="J34" s="19"/>
      <c r="K34" s="75"/>
      <c r="L34" s="31">
        <f t="shared" si="2"/>
        <v>0</v>
      </c>
      <c r="M34" s="38">
        <f>L34*100/L33</f>
        <v>0</v>
      </c>
      <c r="N34" s="39"/>
      <c r="O34" s="39"/>
      <c r="P34" s="39"/>
      <c r="Q34" s="39"/>
      <c r="R34" s="39"/>
      <c r="S34" s="39"/>
      <c r="T34" s="39"/>
      <c r="U34" s="39"/>
      <c r="V34" s="39"/>
      <c r="W34" s="39"/>
      <c r="X34" s="39"/>
      <c r="Y34" s="39"/>
    </row>
    <row r="35" spans="1:25" x14ac:dyDescent="0.25">
      <c r="A35" s="74" t="s">
        <v>64</v>
      </c>
      <c r="B35" s="15" t="s">
        <v>65</v>
      </c>
      <c r="C35" s="15" t="s">
        <v>28</v>
      </c>
      <c r="D35" s="16" t="s">
        <v>29</v>
      </c>
      <c r="E35" s="16" t="s">
        <v>66</v>
      </c>
      <c r="F35" s="16" t="s">
        <v>31</v>
      </c>
      <c r="G35" s="18">
        <v>3</v>
      </c>
      <c r="H35" s="18">
        <v>3</v>
      </c>
      <c r="I35" s="16" t="s">
        <v>63</v>
      </c>
      <c r="J35" s="19" t="s">
        <v>45</v>
      </c>
      <c r="K35" s="75">
        <v>10500</v>
      </c>
      <c r="L35" s="31">
        <f t="shared" si="2"/>
        <v>3</v>
      </c>
      <c r="M35" s="32">
        <f>L35*100/H35</f>
        <v>100</v>
      </c>
      <c r="N35" s="33"/>
      <c r="O35" s="33">
        <v>2</v>
      </c>
      <c r="P35" s="33">
        <v>1</v>
      </c>
      <c r="Q35" s="33"/>
      <c r="R35" s="33"/>
      <c r="S35" s="33"/>
      <c r="T35" s="33"/>
      <c r="U35" s="33"/>
      <c r="V35" s="33"/>
      <c r="W35" s="33"/>
      <c r="X35" s="33"/>
      <c r="Y35" s="33"/>
    </row>
    <row r="36" spans="1:25" x14ac:dyDescent="0.25">
      <c r="A36" s="74"/>
      <c r="B36" s="15"/>
      <c r="C36" s="15"/>
      <c r="D36" s="16"/>
      <c r="E36" s="16"/>
      <c r="F36" s="16"/>
      <c r="G36" s="18"/>
      <c r="H36" s="18"/>
      <c r="I36" s="16"/>
      <c r="J36" s="19"/>
      <c r="K36" s="75"/>
      <c r="L36" s="31">
        <f t="shared" si="2"/>
        <v>0</v>
      </c>
      <c r="M36" s="38">
        <f>L36*100/L35</f>
        <v>0</v>
      </c>
      <c r="N36" s="39"/>
      <c r="O36" s="39"/>
      <c r="P36" s="39"/>
      <c r="Q36" s="39"/>
      <c r="R36" s="39"/>
      <c r="S36" s="39"/>
      <c r="T36" s="39"/>
      <c r="U36" s="39"/>
      <c r="V36" s="39"/>
      <c r="W36" s="39"/>
      <c r="X36" s="39"/>
      <c r="Y36" s="39"/>
    </row>
    <row r="37" spans="1:25" x14ac:dyDescent="0.25">
      <c r="A37" s="74" t="s">
        <v>67</v>
      </c>
      <c r="B37" s="15" t="s">
        <v>68</v>
      </c>
      <c r="C37" s="15" t="s">
        <v>28</v>
      </c>
      <c r="D37" s="16" t="s">
        <v>29</v>
      </c>
      <c r="E37" s="16" t="s">
        <v>30</v>
      </c>
      <c r="F37" s="16" t="s">
        <v>31</v>
      </c>
      <c r="G37" s="18">
        <v>30</v>
      </c>
      <c r="H37" s="18">
        <v>30</v>
      </c>
      <c r="I37" s="16" t="s">
        <v>63</v>
      </c>
      <c r="J37" s="19" t="s">
        <v>45</v>
      </c>
      <c r="K37" s="75">
        <v>30000</v>
      </c>
      <c r="L37" s="31">
        <f t="shared" si="2"/>
        <v>30</v>
      </c>
      <c r="M37" s="32">
        <f>L37*100/H37</f>
        <v>100</v>
      </c>
      <c r="N37" s="33">
        <v>3</v>
      </c>
      <c r="O37" s="33">
        <v>3</v>
      </c>
      <c r="P37" s="33">
        <v>3</v>
      </c>
      <c r="Q37" s="33">
        <v>3</v>
      </c>
      <c r="R37" s="33">
        <v>3</v>
      </c>
      <c r="S37" s="33">
        <v>3</v>
      </c>
      <c r="T37" s="33">
        <v>2</v>
      </c>
      <c r="U37" s="33">
        <v>2</v>
      </c>
      <c r="V37" s="33">
        <v>2</v>
      </c>
      <c r="W37" s="33">
        <v>2</v>
      </c>
      <c r="X37" s="33">
        <v>2</v>
      </c>
      <c r="Y37" s="33">
        <v>2</v>
      </c>
    </row>
    <row r="38" spans="1:25" x14ac:dyDescent="0.25">
      <c r="A38" s="74"/>
      <c r="B38" s="15"/>
      <c r="C38" s="15"/>
      <c r="D38" s="16"/>
      <c r="E38" s="16"/>
      <c r="F38" s="16"/>
      <c r="G38" s="18"/>
      <c r="H38" s="18"/>
      <c r="I38" s="16"/>
      <c r="J38" s="19"/>
      <c r="K38" s="75"/>
      <c r="L38" s="31">
        <f t="shared" si="2"/>
        <v>0</v>
      </c>
      <c r="M38" s="38">
        <f>L38*100/L37</f>
        <v>0</v>
      </c>
      <c r="N38" s="39"/>
      <c r="O38" s="39"/>
      <c r="P38" s="39"/>
      <c r="Q38" s="39"/>
      <c r="R38" s="39"/>
      <c r="S38" s="39"/>
      <c r="T38" s="39"/>
      <c r="U38" s="39"/>
      <c r="V38" s="39"/>
      <c r="W38" s="39"/>
      <c r="X38" s="39"/>
      <c r="Y38" s="39"/>
    </row>
    <row r="39" spans="1:25" x14ac:dyDescent="0.25">
      <c r="A39" s="74" t="s">
        <v>69</v>
      </c>
      <c r="B39" s="15" t="s">
        <v>70</v>
      </c>
      <c r="C39" s="15" t="s">
        <v>28</v>
      </c>
      <c r="D39" s="16" t="s">
        <v>29</v>
      </c>
      <c r="E39" s="16" t="s">
        <v>66</v>
      </c>
      <c r="F39" s="16" t="s">
        <v>31</v>
      </c>
      <c r="G39" s="18">
        <v>1</v>
      </c>
      <c r="H39" s="18">
        <v>1</v>
      </c>
      <c r="I39" s="16" t="s">
        <v>63</v>
      </c>
      <c r="J39" s="19" t="s">
        <v>45</v>
      </c>
      <c r="K39" s="75">
        <v>5000</v>
      </c>
      <c r="L39" s="31">
        <f t="shared" si="2"/>
        <v>1</v>
      </c>
      <c r="M39" s="32">
        <f>L39*100/H39</f>
        <v>100</v>
      </c>
      <c r="N39" s="33"/>
      <c r="O39" s="33">
        <v>1</v>
      </c>
      <c r="P39" s="33"/>
      <c r="Q39" s="33"/>
      <c r="R39" s="33"/>
      <c r="S39" s="33"/>
      <c r="T39" s="33"/>
      <c r="U39" s="33"/>
      <c r="V39" s="33"/>
      <c r="W39" s="33"/>
      <c r="X39" s="33"/>
      <c r="Y39" s="33"/>
    </row>
    <row r="40" spans="1:25" x14ac:dyDescent="0.25">
      <c r="A40" s="74"/>
      <c r="B40" s="15"/>
      <c r="C40" s="15"/>
      <c r="D40" s="16"/>
      <c r="E40" s="16"/>
      <c r="F40" s="16"/>
      <c r="G40" s="18"/>
      <c r="H40" s="18"/>
      <c r="I40" s="16"/>
      <c r="J40" s="19"/>
      <c r="K40" s="75"/>
      <c r="L40" s="31">
        <f t="shared" si="2"/>
        <v>0</v>
      </c>
      <c r="M40" s="38">
        <f>L40*100/L39</f>
        <v>0</v>
      </c>
      <c r="N40" s="39"/>
      <c r="O40" s="39"/>
      <c r="P40" s="39"/>
      <c r="Q40" s="39"/>
      <c r="R40" s="39"/>
      <c r="S40" s="39"/>
      <c r="T40" s="39"/>
      <c r="U40" s="39"/>
      <c r="V40" s="39"/>
      <c r="W40" s="39"/>
      <c r="X40" s="39"/>
      <c r="Y40" s="39"/>
    </row>
    <row r="41" spans="1:25" x14ac:dyDescent="0.25">
      <c r="A41" s="74" t="s">
        <v>71</v>
      </c>
      <c r="B41" s="29" t="s">
        <v>72</v>
      </c>
      <c r="C41" s="76" t="s">
        <v>28</v>
      </c>
      <c r="D41" s="40" t="s">
        <v>29</v>
      </c>
      <c r="E41" s="40" t="s">
        <v>38</v>
      </c>
      <c r="F41" s="16" t="s">
        <v>31</v>
      </c>
      <c r="G41" s="18">
        <v>2</v>
      </c>
      <c r="H41" s="42">
        <v>2</v>
      </c>
      <c r="I41" s="40" t="s">
        <v>73</v>
      </c>
      <c r="J41" s="43" t="s">
        <v>45</v>
      </c>
      <c r="K41" s="30">
        <v>30000</v>
      </c>
      <c r="L41" s="31">
        <f t="shared" si="2"/>
        <v>2</v>
      </c>
      <c r="M41" s="32">
        <f>L41*100/H41</f>
        <v>100</v>
      </c>
      <c r="N41" s="77"/>
      <c r="O41" s="77"/>
      <c r="P41" s="77"/>
      <c r="Q41" s="77"/>
      <c r="R41" s="77"/>
      <c r="S41" s="77"/>
      <c r="T41" s="77"/>
      <c r="U41" s="77"/>
      <c r="V41" s="77"/>
      <c r="W41" s="77">
        <v>1</v>
      </c>
      <c r="X41" s="77">
        <v>1</v>
      </c>
      <c r="Y41" s="77"/>
    </row>
    <row r="42" spans="1:25" x14ac:dyDescent="0.25">
      <c r="A42" s="74"/>
      <c r="B42" s="36"/>
      <c r="C42" s="76"/>
      <c r="D42" s="44"/>
      <c r="E42" s="44"/>
      <c r="F42" s="16"/>
      <c r="G42" s="18"/>
      <c r="H42" s="44"/>
      <c r="I42" s="44"/>
      <c r="J42" s="44"/>
      <c r="K42" s="37"/>
      <c r="L42" s="31">
        <f t="shared" si="2"/>
        <v>0</v>
      </c>
      <c r="M42" s="38">
        <f>L42*100/L41</f>
        <v>0</v>
      </c>
      <c r="N42" s="39"/>
      <c r="O42" s="39"/>
      <c r="P42" s="39"/>
      <c r="Q42" s="39"/>
      <c r="R42" s="39"/>
      <c r="S42" s="39"/>
      <c r="T42" s="39"/>
      <c r="U42" s="39"/>
      <c r="V42" s="39"/>
      <c r="W42" s="39"/>
      <c r="X42" s="39"/>
      <c r="Y42" s="39"/>
    </row>
    <row r="43" spans="1:25" x14ac:dyDescent="0.25">
      <c r="A43" s="74" t="s">
        <v>74</v>
      </c>
      <c r="B43" s="15" t="s">
        <v>75</v>
      </c>
      <c r="C43" s="15" t="s">
        <v>28</v>
      </c>
      <c r="D43" s="16" t="s">
        <v>29</v>
      </c>
      <c r="E43" s="16" t="s">
        <v>38</v>
      </c>
      <c r="F43" s="16" t="s">
        <v>31</v>
      </c>
      <c r="G43" s="18">
        <v>1</v>
      </c>
      <c r="H43" s="18">
        <v>1</v>
      </c>
      <c r="I43" s="16" t="s">
        <v>73</v>
      </c>
      <c r="J43" s="19" t="s">
        <v>33</v>
      </c>
      <c r="K43" s="30">
        <v>10000</v>
      </c>
      <c r="L43" s="31">
        <f t="shared" si="2"/>
        <v>1</v>
      </c>
      <c r="M43" s="32">
        <f>L43*100/H43</f>
        <v>100</v>
      </c>
      <c r="N43" s="77"/>
      <c r="O43" s="77"/>
      <c r="P43" s="77"/>
      <c r="Q43" s="77"/>
      <c r="R43" s="77"/>
      <c r="S43" s="77"/>
      <c r="T43" s="77"/>
      <c r="U43" s="77"/>
      <c r="V43" s="77"/>
      <c r="W43" s="77"/>
      <c r="X43" s="77"/>
      <c r="Y43" s="77">
        <v>1</v>
      </c>
    </row>
    <row r="44" spans="1:25" x14ac:dyDescent="0.25">
      <c r="A44" s="74"/>
      <c r="B44" s="78"/>
      <c r="C44" s="15"/>
      <c r="D44" s="16"/>
      <c r="E44" s="16"/>
      <c r="F44" s="16"/>
      <c r="G44" s="18"/>
      <c r="H44" s="18"/>
      <c r="I44" s="16"/>
      <c r="J44" s="19"/>
      <c r="K44" s="37"/>
      <c r="L44" s="31">
        <f t="shared" si="2"/>
        <v>0</v>
      </c>
      <c r="M44" s="38">
        <f>L44*100/L43</f>
        <v>0</v>
      </c>
      <c r="N44" s="39"/>
      <c r="O44" s="39"/>
      <c r="P44" s="39"/>
      <c r="Q44" s="39"/>
      <c r="R44" s="39"/>
      <c r="S44" s="39"/>
      <c r="T44" s="39"/>
      <c r="U44" s="39"/>
      <c r="V44" s="39"/>
      <c r="W44" s="39"/>
      <c r="X44" s="39"/>
      <c r="Y44" s="39"/>
    </row>
    <row r="45" spans="1:25" x14ac:dyDescent="0.25">
      <c r="A45" s="74" t="s">
        <v>76</v>
      </c>
      <c r="B45" s="15" t="s">
        <v>77</v>
      </c>
      <c r="C45" s="15" t="s">
        <v>28</v>
      </c>
      <c r="D45" s="16" t="s">
        <v>29</v>
      </c>
      <c r="E45" s="16" t="s">
        <v>38</v>
      </c>
      <c r="F45" s="16" t="s">
        <v>31</v>
      </c>
      <c r="G45" s="18">
        <v>4</v>
      </c>
      <c r="H45" s="18">
        <v>4</v>
      </c>
      <c r="I45" s="16" t="s">
        <v>78</v>
      </c>
      <c r="J45" s="19" t="s">
        <v>33</v>
      </c>
      <c r="K45" s="30">
        <v>26000</v>
      </c>
      <c r="L45" s="31">
        <f>SUM(N45:Y45)</f>
        <v>4</v>
      </c>
      <c r="M45" s="32">
        <f>L45*100/H45</f>
        <v>100</v>
      </c>
      <c r="N45" s="77"/>
      <c r="O45" s="77"/>
      <c r="P45" s="77">
        <v>1</v>
      </c>
      <c r="Q45" s="77"/>
      <c r="R45" s="77">
        <v>1</v>
      </c>
      <c r="S45" s="77"/>
      <c r="T45" s="77">
        <v>1</v>
      </c>
      <c r="U45" s="77"/>
      <c r="V45" s="77"/>
      <c r="W45" s="77"/>
      <c r="X45" s="77">
        <v>1</v>
      </c>
      <c r="Y45" s="77"/>
    </row>
    <row r="46" spans="1:25" x14ac:dyDescent="0.25">
      <c r="A46" s="74"/>
      <c r="B46" s="78"/>
      <c r="C46" s="15"/>
      <c r="D46" s="16"/>
      <c r="E46" s="16"/>
      <c r="F46" s="16"/>
      <c r="G46" s="18"/>
      <c r="H46" s="18"/>
      <c r="I46" s="16"/>
      <c r="J46" s="19"/>
      <c r="K46" s="37"/>
      <c r="L46" s="31">
        <f>SUM(N46:Y46)</f>
        <v>0</v>
      </c>
      <c r="M46" s="38">
        <f>L46*100/L45</f>
        <v>0</v>
      </c>
      <c r="N46" s="39"/>
      <c r="O46" s="39"/>
      <c r="P46" s="39"/>
      <c r="Q46" s="39"/>
      <c r="R46" s="39"/>
      <c r="S46" s="39"/>
      <c r="T46" s="39"/>
      <c r="U46" s="39"/>
      <c r="V46" s="39"/>
      <c r="W46" s="39"/>
      <c r="X46" s="39"/>
      <c r="Y46" s="39"/>
    </row>
    <row r="47" spans="1:25" x14ac:dyDescent="0.25">
      <c r="A47" s="79">
        <v>1.5</v>
      </c>
      <c r="B47" s="69" t="s">
        <v>79</v>
      </c>
      <c r="C47" s="69"/>
      <c r="D47" s="69"/>
      <c r="E47" s="69"/>
      <c r="F47" s="69"/>
      <c r="G47" s="69"/>
      <c r="H47" s="69"/>
      <c r="I47" s="69"/>
      <c r="J47" s="69"/>
      <c r="K47" s="70">
        <f>SUM(K48:K61)</f>
        <v>3297800</v>
      </c>
      <c r="L47" s="80"/>
      <c r="M47" s="80"/>
      <c r="N47" s="81"/>
      <c r="O47" s="80"/>
      <c r="P47" s="80"/>
      <c r="Q47" s="80"/>
      <c r="R47" s="80"/>
      <c r="S47" s="80"/>
      <c r="T47" s="80"/>
      <c r="U47" s="80"/>
      <c r="V47" s="80"/>
      <c r="W47" s="80"/>
      <c r="X47" s="80"/>
      <c r="Y47" s="80"/>
    </row>
    <row r="48" spans="1:25" x14ac:dyDescent="0.25">
      <c r="A48" s="82" t="s">
        <v>80</v>
      </c>
      <c r="B48" s="15" t="s">
        <v>81</v>
      </c>
      <c r="C48" s="76" t="s">
        <v>28</v>
      </c>
      <c r="D48" s="16" t="s">
        <v>29</v>
      </c>
      <c r="E48" s="16" t="s">
        <v>38</v>
      </c>
      <c r="F48" s="16" t="s">
        <v>31</v>
      </c>
      <c r="G48" s="16">
        <v>2</v>
      </c>
      <c r="H48" s="16">
        <v>2</v>
      </c>
      <c r="I48" s="16" t="s">
        <v>73</v>
      </c>
      <c r="J48" s="19" t="s">
        <v>48</v>
      </c>
      <c r="K48" s="83">
        <v>991700</v>
      </c>
      <c r="L48" s="31">
        <f t="shared" ref="L48:L61" si="3">SUM(N48:Y48)</f>
        <v>2</v>
      </c>
      <c r="M48" s="32">
        <f>L48*100/H48</f>
        <v>100</v>
      </c>
      <c r="N48" s="84"/>
      <c r="O48" s="84"/>
      <c r="P48" s="84">
        <v>1</v>
      </c>
      <c r="Q48" s="84"/>
      <c r="R48" s="84">
        <v>1</v>
      </c>
      <c r="S48" s="84"/>
      <c r="T48" s="84"/>
      <c r="U48" s="84"/>
      <c r="V48" s="84"/>
      <c r="W48" s="84"/>
      <c r="X48" s="84"/>
      <c r="Y48" s="84"/>
    </row>
    <row r="49" spans="1:25" x14ac:dyDescent="0.25">
      <c r="A49" s="85"/>
      <c r="B49" s="15"/>
      <c r="C49" s="76"/>
      <c r="D49" s="16"/>
      <c r="E49" s="16"/>
      <c r="F49" s="16"/>
      <c r="G49" s="16"/>
      <c r="H49" s="16"/>
      <c r="I49" s="16"/>
      <c r="J49" s="19"/>
      <c r="K49" s="86"/>
      <c r="L49" s="31">
        <f t="shared" si="3"/>
        <v>0</v>
      </c>
      <c r="M49" s="38">
        <f>L49*100/L48</f>
        <v>0</v>
      </c>
      <c r="N49" s="39"/>
      <c r="O49" s="39"/>
      <c r="P49" s="39"/>
      <c r="Q49" s="39"/>
      <c r="R49" s="39"/>
      <c r="S49" s="39"/>
      <c r="T49" s="39"/>
      <c r="U49" s="39"/>
      <c r="V49" s="39"/>
      <c r="W49" s="39"/>
      <c r="X49" s="39"/>
      <c r="Y49" s="39"/>
    </row>
    <row r="50" spans="1:25" x14ac:dyDescent="0.25">
      <c r="A50" s="82" t="s">
        <v>82</v>
      </c>
      <c r="B50" s="15" t="s">
        <v>83</v>
      </c>
      <c r="C50" s="76" t="s">
        <v>28</v>
      </c>
      <c r="D50" s="16" t="s">
        <v>29</v>
      </c>
      <c r="E50" s="16" t="s">
        <v>38</v>
      </c>
      <c r="F50" s="16" t="s">
        <v>31</v>
      </c>
      <c r="G50" s="16">
        <v>4</v>
      </c>
      <c r="H50" s="16">
        <v>4</v>
      </c>
      <c r="I50" s="16" t="s">
        <v>73</v>
      </c>
      <c r="J50" s="19" t="s">
        <v>33</v>
      </c>
      <c r="K50" s="87">
        <v>423300</v>
      </c>
      <c r="L50" s="31">
        <f t="shared" si="3"/>
        <v>4</v>
      </c>
      <c r="M50" s="32">
        <f>L50*100/H50</f>
        <v>100</v>
      </c>
      <c r="N50" s="33"/>
      <c r="O50" s="33"/>
      <c r="P50" s="33">
        <v>1</v>
      </c>
      <c r="Q50" s="33">
        <v>1</v>
      </c>
      <c r="R50" s="84"/>
      <c r="S50" s="84">
        <v>1</v>
      </c>
      <c r="T50" s="84"/>
      <c r="U50" s="84">
        <v>1</v>
      </c>
      <c r="V50" s="84"/>
      <c r="W50" s="84"/>
      <c r="X50" s="84"/>
      <c r="Y50" s="84"/>
    </row>
    <row r="51" spans="1:25" x14ac:dyDescent="0.25">
      <c r="A51" s="85"/>
      <c r="B51" s="15"/>
      <c r="C51" s="76"/>
      <c r="D51" s="16"/>
      <c r="E51" s="16"/>
      <c r="F51" s="16"/>
      <c r="G51" s="16"/>
      <c r="H51" s="16"/>
      <c r="I51" s="16"/>
      <c r="J51" s="19"/>
      <c r="K51" s="87"/>
      <c r="L51" s="31">
        <f t="shared" si="3"/>
        <v>0</v>
      </c>
      <c r="M51" s="38">
        <f>L51*100/L50</f>
        <v>0</v>
      </c>
      <c r="N51" s="39"/>
      <c r="O51" s="39"/>
      <c r="P51" s="39"/>
      <c r="Q51" s="39"/>
      <c r="R51" s="39"/>
      <c r="S51" s="39"/>
      <c r="T51" s="39"/>
      <c r="U51" s="39"/>
      <c r="V51" s="39"/>
      <c r="W51" s="39"/>
      <c r="X51" s="39"/>
      <c r="Y51" s="39"/>
    </row>
    <row r="52" spans="1:25" x14ac:dyDescent="0.25">
      <c r="A52" s="82" t="s">
        <v>84</v>
      </c>
      <c r="B52" s="15" t="s">
        <v>85</v>
      </c>
      <c r="C52" s="15" t="s">
        <v>28</v>
      </c>
      <c r="D52" s="16" t="s">
        <v>29</v>
      </c>
      <c r="E52" s="16" t="s">
        <v>38</v>
      </c>
      <c r="F52" s="16" t="s">
        <v>31</v>
      </c>
      <c r="G52" s="16">
        <v>2</v>
      </c>
      <c r="H52" s="88">
        <v>2</v>
      </c>
      <c r="I52" s="16" t="s">
        <v>73</v>
      </c>
      <c r="J52" s="19" t="s">
        <v>33</v>
      </c>
      <c r="K52" s="87">
        <v>460200</v>
      </c>
      <c r="L52" s="31">
        <f t="shared" si="3"/>
        <v>2</v>
      </c>
      <c r="M52" s="32">
        <f>L52*100/H52</f>
        <v>100</v>
      </c>
      <c r="N52" s="33"/>
      <c r="O52" s="33"/>
      <c r="P52" s="33"/>
      <c r="Q52" s="33">
        <v>1</v>
      </c>
      <c r="R52" s="84"/>
      <c r="S52" s="84"/>
      <c r="T52" s="84"/>
      <c r="U52" s="84"/>
      <c r="V52" s="84"/>
      <c r="W52" s="84"/>
      <c r="X52" s="84"/>
      <c r="Y52" s="84">
        <v>1</v>
      </c>
    </row>
    <row r="53" spans="1:25" x14ac:dyDescent="0.25">
      <c r="A53" s="85"/>
      <c r="B53" s="15"/>
      <c r="C53" s="15"/>
      <c r="D53" s="16"/>
      <c r="E53" s="16"/>
      <c r="F53" s="16"/>
      <c r="G53" s="16"/>
      <c r="H53" s="88"/>
      <c r="I53" s="16"/>
      <c r="J53" s="19"/>
      <c r="K53" s="87"/>
      <c r="L53" s="31">
        <f t="shared" si="3"/>
        <v>0</v>
      </c>
      <c r="M53" s="38">
        <f>L53*100/L52</f>
        <v>0</v>
      </c>
      <c r="N53" s="89"/>
      <c r="O53" s="89"/>
      <c r="P53" s="89"/>
      <c r="Q53" s="89"/>
      <c r="R53" s="89"/>
      <c r="S53" s="89"/>
      <c r="T53" s="89"/>
      <c r="U53" s="89"/>
      <c r="V53" s="89"/>
      <c r="W53" s="89"/>
      <c r="X53" s="89"/>
      <c r="Y53" s="89"/>
    </row>
    <row r="54" spans="1:25" x14ac:dyDescent="0.25">
      <c r="A54" s="82" t="s">
        <v>86</v>
      </c>
      <c r="B54" s="15" t="s">
        <v>87</v>
      </c>
      <c r="C54" s="15" t="s">
        <v>28</v>
      </c>
      <c r="D54" s="16" t="s">
        <v>29</v>
      </c>
      <c r="E54" s="16" t="s">
        <v>38</v>
      </c>
      <c r="F54" s="16" t="s">
        <v>31</v>
      </c>
      <c r="G54" s="16">
        <v>2</v>
      </c>
      <c r="H54" s="88">
        <v>2</v>
      </c>
      <c r="I54" s="16" t="s">
        <v>73</v>
      </c>
      <c r="J54" s="19" t="s">
        <v>33</v>
      </c>
      <c r="K54" s="87">
        <v>224400</v>
      </c>
      <c r="L54" s="31">
        <f t="shared" si="3"/>
        <v>2</v>
      </c>
      <c r="M54" s="32">
        <f>L54*100/H54</f>
        <v>100</v>
      </c>
      <c r="N54" s="84">
        <v>1</v>
      </c>
      <c r="O54" s="84"/>
      <c r="P54" s="84"/>
      <c r="Q54" s="84">
        <v>1</v>
      </c>
      <c r="R54" s="84"/>
      <c r="S54" s="84"/>
      <c r="T54" s="84"/>
      <c r="U54" s="84"/>
      <c r="V54" s="84"/>
      <c r="W54" s="84"/>
      <c r="X54" s="84"/>
      <c r="Y54" s="84"/>
    </row>
    <row r="55" spans="1:25" x14ac:dyDescent="0.25">
      <c r="A55" s="85"/>
      <c r="B55" s="15"/>
      <c r="C55" s="15"/>
      <c r="D55" s="16"/>
      <c r="E55" s="16"/>
      <c r="F55" s="16"/>
      <c r="G55" s="16"/>
      <c r="H55" s="88"/>
      <c r="I55" s="16"/>
      <c r="J55" s="19"/>
      <c r="K55" s="87"/>
      <c r="L55" s="31">
        <f t="shared" si="3"/>
        <v>0</v>
      </c>
      <c r="M55" s="38">
        <f>L55*100/L54</f>
        <v>0</v>
      </c>
      <c r="N55" s="39"/>
      <c r="O55" s="39"/>
      <c r="P55" s="39"/>
      <c r="Q55" s="39"/>
      <c r="R55" s="39"/>
      <c r="S55" s="39"/>
      <c r="T55" s="39"/>
      <c r="U55" s="39"/>
      <c r="V55" s="39"/>
      <c r="W55" s="39"/>
      <c r="X55" s="39"/>
      <c r="Y55" s="39"/>
    </row>
    <row r="56" spans="1:25" x14ac:dyDescent="0.25">
      <c r="A56" s="82" t="s">
        <v>88</v>
      </c>
      <c r="B56" s="29" t="s">
        <v>89</v>
      </c>
      <c r="C56" s="29" t="s">
        <v>28</v>
      </c>
      <c r="D56" s="16" t="s">
        <v>29</v>
      </c>
      <c r="E56" s="16" t="s">
        <v>38</v>
      </c>
      <c r="F56" s="16" t="s">
        <v>31</v>
      </c>
      <c r="G56" s="16">
        <v>2</v>
      </c>
      <c r="H56" s="40">
        <v>2</v>
      </c>
      <c r="I56" s="40" t="s">
        <v>73</v>
      </c>
      <c r="J56" s="29" t="s">
        <v>48</v>
      </c>
      <c r="K56" s="90">
        <v>878200</v>
      </c>
      <c r="L56" s="31">
        <f t="shared" si="3"/>
        <v>2</v>
      </c>
      <c r="M56" s="32">
        <f>L56*100/H56</f>
        <v>100</v>
      </c>
      <c r="N56" s="84"/>
      <c r="O56" s="84"/>
      <c r="P56" s="84"/>
      <c r="Q56" s="84">
        <v>1</v>
      </c>
      <c r="R56" s="84"/>
      <c r="S56" s="84"/>
      <c r="T56" s="84"/>
      <c r="U56" s="84"/>
      <c r="V56" s="84"/>
      <c r="W56" s="84">
        <v>1</v>
      </c>
      <c r="X56" s="84"/>
      <c r="Y56" s="84"/>
    </row>
    <row r="57" spans="1:25" x14ac:dyDescent="0.25">
      <c r="A57" s="85"/>
      <c r="B57" s="36"/>
      <c r="C57" s="36"/>
      <c r="D57" s="16"/>
      <c r="E57" s="16"/>
      <c r="F57" s="16"/>
      <c r="G57" s="16"/>
      <c r="H57" s="44"/>
      <c r="I57" s="44"/>
      <c r="J57" s="91"/>
      <c r="K57" s="92"/>
      <c r="L57" s="31">
        <f t="shared" si="3"/>
        <v>0</v>
      </c>
      <c r="M57" s="38">
        <f>L57*100/L56</f>
        <v>0</v>
      </c>
      <c r="N57" s="39"/>
      <c r="O57" s="39"/>
      <c r="P57" s="39"/>
      <c r="Q57" s="39"/>
      <c r="R57" s="39"/>
      <c r="S57" s="39"/>
      <c r="T57" s="39"/>
      <c r="U57" s="39"/>
      <c r="V57" s="39"/>
      <c r="W57" s="39"/>
      <c r="X57" s="39"/>
      <c r="Y57" s="39"/>
    </row>
    <row r="58" spans="1:25" x14ac:dyDescent="0.25">
      <c r="A58" s="93" t="s">
        <v>90</v>
      </c>
      <c r="B58" s="29" t="s">
        <v>91</v>
      </c>
      <c r="C58" s="40" t="s">
        <v>28</v>
      </c>
      <c r="D58" s="16" t="s">
        <v>29</v>
      </c>
      <c r="E58" s="16" t="s">
        <v>38</v>
      </c>
      <c r="F58" s="16" t="s">
        <v>31</v>
      </c>
      <c r="G58" s="40">
        <v>2</v>
      </c>
      <c r="H58" s="40">
        <v>2</v>
      </c>
      <c r="I58" s="40" t="s">
        <v>92</v>
      </c>
      <c r="J58" s="40" t="s">
        <v>48</v>
      </c>
      <c r="K58" s="30">
        <v>20000</v>
      </c>
      <c r="L58" s="94">
        <f t="shared" si="3"/>
        <v>2</v>
      </c>
      <c r="M58" s="38">
        <f>L58*100/H58</f>
        <v>100</v>
      </c>
      <c r="N58" s="84"/>
      <c r="O58" s="84">
        <v>1</v>
      </c>
      <c r="P58" s="84"/>
      <c r="Q58" s="84">
        <v>1</v>
      </c>
      <c r="R58" s="84"/>
      <c r="S58" s="84"/>
      <c r="T58" s="84"/>
      <c r="U58" s="84"/>
      <c r="V58" s="84"/>
      <c r="W58" s="84"/>
      <c r="X58" s="84"/>
      <c r="Y58" s="84"/>
    </row>
    <row r="59" spans="1:25" x14ac:dyDescent="0.25">
      <c r="A59" s="85"/>
      <c r="B59" s="36"/>
      <c r="C59" s="44"/>
      <c r="D59" s="16"/>
      <c r="E59" s="16"/>
      <c r="F59" s="16"/>
      <c r="G59" s="44"/>
      <c r="H59" s="44"/>
      <c r="I59" s="44"/>
      <c r="J59" s="44"/>
      <c r="K59" s="37"/>
      <c r="L59" s="94">
        <f t="shared" si="3"/>
        <v>0</v>
      </c>
      <c r="M59" s="38">
        <f>L59*100/L58</f>
        <v>0</v>
      </c>
      <c r="N59" s="89"/>
      <c r="O59" s="89"/>
      <c r="P59" s="89"/>
      <c r="Q59" s="89"/>
      <c r="R59" s="89"/>
      <c r="S59" s="89"/>
      <c r="T59" s="89"/>
      <c r="U59" s="89"/>
      <c r="V59" s="89"/>
      <c r="W59" s="89"/>
      <c r="X59" s="89"/>
      <c r="Y59" s="89"/>
    </row>
    <row r="60" spans="1:25" x14ac:dyDescent="0.25">
      <c r="A60" s="93" t="s">
        <v>93</v>
      </c>
      <c r="B60" s="29" t="s">
        <v>94</v>
      </c>
      <c r="C60" s="40" t="s">
        <v>28</v>
      </c>
      <c r="D60" s="16" t="s">
        <v>29</v>
      </c>
      <c r="E60" s="16" t="s">
        <v>38</v>
      </c>
      <c r="F60" s="16" t="s">
        <v>31</v>
      </c>
      <c r="G60" s="40">
        <v>2</v>
      </c>
      <c r="H60" s="40">
        <v>2</v>
      </c>
      <c r="I60" s="40" t="s">
        <v>95</v>
      </c>
      <c r="J60" s="40" t="s">
        <v>45</v>
      </c>
      <c r="K60" s="30">
        <v>300000</v>
      </c>
      <c r="L60" s="94">
        <f t="shared" si="3"/>
        <v>2</v>
      </c>
      <c r="M60" s="38">
        <f>L60*100/H60</f>
        <v>100</v>
      </c>
      <c r="N60" s="84"/>
      <c r="O60" s="84"/>
      <c r="P60" s="84">
        <v>1</v>
      </c>
      <c r="Q60" s="84"/>
      <c r="R60" s="84">
        <v>1</v>
      </c>
      <c r="S60" s="84"/>
      <c r="T60" s="84"/>
      <c r="U60" s="84"/>
      <c r="V60" s="84"/>
      <c r="W60" s="84"/>
      <c r="X60" s="84"/>
      <c r="Y60" s="84"/>
    </row>
    <row r="61" spans="1:25" x14ac:dyDescent="0.25">
      <c r="A61" s="85"/>
      <c r="B61" s="36"/>
      <c r="C61" s="44"/>
      <c r="D61" s="16"/>
      <c r="E61" s="16"/>
      <c r="F61" s="16"/>
      <c r="G61" s="44"/>
      <c r="H61" s="44"/>
      <c r="I61" s="44"/>
      <c r="J61" s="44"/>
      <c r="K61" s="37"/>
      <c r="L61" s="94">
        <f t="shared" si="3"/>
        <v>0</v>
      </c>
      <c r="M61" s="38">
        <f>L61*100/L60</f>
        <v>0</v>
      </c>
      <c r="N61" s="39"/>
      <c r="O61" s="39"/>
      <c r="P61" s="39"/>
      <c r="Q61" s="39"/>
      <c r="R61" s="39"/>
      <c r="S61" s="39"/>
      <c r="T61" s="39"/>
      <c r="U61" s="39"/>
      <c r="V61" s="39"/>
      <c r="W61" s="39"/>
      <c r="X61" s="39"/>
      <c r="Y61" s="39"/>
    </row>
    <row r="62" spans="1:25" x14ac:dyDescent="0.25">
      <c r="A62" s="10">
        <v>1.6</v>
      </c>
      <c r="B62" s="95" t="s">
        <v>96</v>
      </c>
      <c r="C62" s="95"/>
      <c r="D62" s="95"/>
      <c r="E62" s="95"/>
      <c r="F62" s="95"/>
      <c r="G62" s="95"/>
      <c r="H62" s="95"/>
      <c r="I62" s="95"/>
      <c r="J62" s="95"/>
      <c r="K62" s="96">
        <f>K63+K65+K67+K72+K75</f>
        <v>71488</v>
      </c>
      <c r="L62" s="12"/>
      <c r="M62" s="12"/>
      <c r="N62" s="97"/>
      <c r="O62" s="12"/>
      <c r="P62" s="12"/>
      <c r="Q62" s="12"/>
      <c r="R62" s="12"/>
      <c r="S62" s="12"/>
      <c r="T62" s="12"/>
      <c r="U62" s="12"/>
      <c r="V62" s="12"/>
      <c r="W62" s="12"/>
      <c r="X62" s="12"/>
      <c r="Y62" s="12"/>
    </row>
    <row r="63" spans="1:25" x14ac:dyDescent="0.25">
      <c r="A63" s="82" t="s">
        <v>97</v>
      </c>
      <c r="B63" s="29" t="s">
        <v>98</v>
      </c>
      <c r="C63" s="29" t="s">
        <v>28</v>
      </c>
      <c r="D63" s="40" t="s">
        <v>29</v>
      </c>
      <c r="E63" s="40" t="s">
        <v>99</v>
      </c>
      <c r="F63" s="16" t="s">
        <v>31</v>
      </c>
      <c r="G63" s="40">
        <v>3</v>
      </c>
      <c r="H63" s="40">
        <v>3</v>
      </c>
      <c r="I63" s="40" t="s">
        <v>100</v>
      </c>
      <c r="J63" s="29" t="s">
        <v>48</v>
      </c>
      <c r="K63" s="30">
        <v>140</v>
      </c>
      <c r="L63" s="31">
        <f t="shared" ref="L63:L70" si="4">SUM(N63:Y63)</f>
        <v>3</v>
      </c>
      <c r="M63" s="32">
        <f>L63*100/H63</f>
        <v>100</v>
      </c>
      <c r="N63" s="84">
        <v>1</v>
      </c>
      <c r="O63" s="84"/>
      <c r="P63" s="84">
        <v>1</v>
      </c>
      <c r="Q63" s="84"/>
      <c r="R63" s="84">
        <v>1</v>
      </c>
      <c r="S63" s="84"/>
      <c r="T63" s="84"/>
      <c r="U63" s="84"/>
      <c r="V63" s="84"/>
      <c r="W63" s="84"/>
      <c r="X63" s="84"/>
      <c r="Y63" s="84"/>
    </row>
    <row r="64" spans="1:25" x14ac:dyDescent="0.25">
      <c r="A64" s="98"/>
      <c r="B64" s="36"/>
      <c r="C64" s="36"/>
      <c r="D64" s="44"/>
      <c r="E64" s="44"/>
      <c r="F64" s="16"/>
      <c r="G64" s="44"/>
      <c r="H64" s="44"/>
      <c r="I64" s="44"/>
      <c r="J64" s="36"/>
      <c r="K64" s="37"/>
      <c r="L64" s="31">
        <f t="shared" si="4"/>
        <v>0</v>
      </c>
      <c r="M64" s="38">
        <f>L64*100/L63</f>
        <v>0</v>
      </c>
      <c r="N64" s="39"/>
      <c r="O64" s="39"/>
      <c r="P64" s="39"/>
      <c r="Q64" s="39"/>
      <c r="R64" s="39"/>
      <c r="S64" s="39"/>
      <c r="T64" s="39"/>
      <c r="U64" s="39"/>
      <c r="V64" s="39"/>
      <c r="W64" s="39"/>
      <c r="X64" s="39"/>
      <c r="Y64" s="39"/>
    </row>
    <row r="65" spans="1:25" x14ac:dyDescent="0.25">
      <c r="A65" s="82" t="s">
        <v>101</v>
      </c>
      <c r="B65" s="29" t="s">
        <v>102</v>
      </c>
      <c r="C65" s="29" t="s">
        <v>28</v>
      </c>
      <c r="D65" s="40" t="s">
        <v>29</v>
      </c>
      <c r="E65" s="16" t="s">
        <v>99</v>
      </c>
      <c r="F65" s="16" t="s">
        <v>31</v>
      </c>
      <c r="G65" s="40">
        <v>4</v>
      </c>
      <c r="H65" s="40">
        <v>4</v>
      </c>
      <c r="I65" s="40" t="s">
        <v>103</v>
      </c>
      <c r="J65" s="29" t="s">
        <v>33</v>
      </c>
      <c r="K65" s="30">
        <v>16700</v>
      </c>
      <c r="L65" s="31">
        <f t="shared" si="4"/>
        <v>4</v>
      </c>
      <c r="M65" s="38">
        <f>L65*100/H65</f>
        <v>100</v>
      </c>
      <c r="N65" s="84"/>
      <c r="O65" s="84">
        <v>1</v>
      </c>
      <c r="P65" s="84"/>
      <c r="Q65" s="84">
        <v>1</v>
      </c>
      <c r="R65" s="84"/>
      <c r="S65" s="84">
        <v>1</v>
      </c>
      <c r="T65" s="84"/>
      <c r="U65" s="84">
        <v>1</v>
      </c>
      <c r="V65" s="84"/>
      <c r="W65" s="84"/>
      <c r="X65" s="84"/>
      <c r="Y65" s="84"/>
    </row>
    <row r="66" spans="1:25" x14ac:dyDescent="0.25">
      <c r="A66" s="98"/>
      <c r="B66" s="36"/>
      <c r="C66" s="36"/>
      <c r="D66" s="44"/>
      <c r="E66" s="16"/>
      <c r="F66" s="16"/>
      <c r="G66" s="44"/>
      <c r="H66" s="44"/>
      <c r="I66" s="44"/>
      <c r="J66" s="36"/>
      <c r="K66" s="37"/>
      <c r="L66" s="31">
        <f t="shared" si="4"/>
        <v>0</v>
      </c>
      <c r="M66" s="38">
        <f>L66*100/L65</f>
        <v>0</v>
      </c>
      <c r="N66" s="89"/>
      <c r="O66" s="89"/>
      <c r="P66" s="89"/>
      <c r="Q66" s="89"/>
      <c r="R66" s="89"/>
      <c r="S66" s="89"/>
      <c r="T66" s="89"/>
      <c r="U66" s="89"/>
      <c r="V66" s="89"/>
      <c r="W66" s="89"/>
      <c r="X66" s="89"/>
      <c r="Y66" s="89"/>
    </row>
    <row r="67" spans="1:25" x14ac:dyDescent="0.25">
      <c r="A67" s="82" t="s">
        <v>104</v>
      </c>
      <c r="B67" s="29" t="s">
        <v>105</v>
      </c>
      <c r="C67" s="29" t="s">
        <v>28</v>
      </c>
      <c r="D67" s="40" t="s">
        <v>29</v>
      </c>
      <c r="E67" s="40" t="s">
        <v>99</v>
      </c>
      <c r="F67" s="40" t="s">
        <v>31</v>
      </c>
      <c r="G67" s="40">
        <v>5</v>
      </c>
      <c r="H67" s="40">
        <v>5</v>
      </c>
      <c r="I67" s="40" t="s">
        <v>106</v>
      </c>
      <c r="J67" s="40" t="s">
        <v>48</v>
      </c>
      <c r="K67" s="30">
        <v>4220</v>
      </c>
      <c r="L67" s="31">
        <f t="shared" si="4"/>
        <v>5</v>
      </c>
      <c r="M67" s="32">
        <f>L67*100/H67</f>
        <v>100</v>
      </c>
      <c r="N67" s="84"/>
      <c r="O67" s="84"/>
      <c r="P67" s="84"/>
      <c r="Q67" s="84"/>
      <c r="R67" s="84"/>
      <c r="S67" s="84"/>
      <c r="T67" s="84"/>
      <c r="U67" s="84">
        <v>1</v>
      </c>
      <c r="V67" s="84">
        <v>1</v>
      </c>
      <c r="W67" s="84">
        <v>1</v>
      </c>
      <c r="X67" s="84">
        <v>1</v>
      </c>
      <c r="Y67" s="84">
        <v>1</v>
      </c>
    </row>
    <row r="68" spans="1:25" x14ac:dyDescent="0.25">
      <c r="A68" s="98"/>
      <c r="B68" s="36"/>
      <c r="C68" s="36"/>
      <c r="D68" s="44"/>
      <c r="E68" s="44"/>
      <c r="F68" s="44"/>
      <c r="G68" s="44"/>
      <c r="H68" s="44"/>
      <c r="I68" s="44"/>
      <c r="J68" s="44"/>
      <c r="K68" s="37"/>
      <c r="L68" s="31">
        <f t="shared" si="4"/>
        <v>0</v>
      </c>
      <c r="M68" s="38">
        <f>L68*100/L67</f>
        <v>0</v>
      </c>
      <c r="N68" s="39"/>
      <c r="O68" s="39"/>
      <c r="P68" s="39"/>
      <c r="Q68" s="39"/>
      <c r="R68" s="39"/>
      <c r="S68" s="39"/>
      <c r="T68" s="39"/>
      <c r="U68" s="39"/>
      <c r="V68" s="39"/>
      <c r="W68" s="39"/>
      <c r="X68" s="39"/>
      <c r="Y68" s="39"/>
    </row>
    <row r="69" spans="1:25" x14ac:dyDescent="0.25">
      <c r="A69" s="82" t="s">
        <v>107</v>
      </c>
      <c r="B69" s="29" t="s">
        <v>108</v>
      </c>
      <c r="C69" s="29" t="s">
        <v>28</v>
      </c>
      <c r="D69" s="40" t="s">
        <v>29</v>
      </c>
      <c r="E69" s="40" t="s">
        <v>99</v>
      </c>
      <c r="F69" s="40" t="s">
        <v>31</v>
      </c>
      <c r="G69" s="40">
        <v>1</v>
      </c>
      <c r="H69" s="40">
        <v>1</v>
      </c>
      <c r="I69" s="40" t="s">
        <v>73</v>
      </c>
      <c r="J69" s="40" t="s">
        <v>48</v>
      </c>
      <c r="K69" s="30">
        <v>60000</v>
      </c>
      <c r="L69" s="31">
        <f t="shared" si="4"/>
        <v>1</v>
      </c>
      <c r="M69" s="38">
        <f>L69*100/H69</f>
        <v>100</v>
      </c>
      <c r="N69" s="99"/>
      <c r="O69" s="99"/>
      <c r="P69" s="99"/>
      <c r="Q69" s="99"/>
      <c r="R69" s="99"/>
      <c r="S69" s="99"/>
      <c r="T69" s="99">
        <v>1</v>
      </c>
      <c r="U69" s="99"/>
      <c r="V69" s="99"/>
      <c r="W69" s="99"/>
      <c r="X69" s="99"/>
      <c r="Y69" s="99"/>
    </row>
    <row r="70" spans="1:25" x14ac:dyDescent="0.25">
      <c r="A70" s="98"/>
      <c r="B70" s="36"/>
      <c r="C70" s="36"/>
      <c r="D70" s="44"/>
      <c r="E70" s="44"/>
      <c r="F70" s="44"/>
      <c r="G70" s="44"/>
      <c r="H70" s="44"/>
      <c r="I70" s="44"/>
      <c r="J70" s="44"/>
      <c r="K70" s="37"/>
      <c r="L70" s="31">
        <f t="shared" si="4"/>
        <v>0</v>
      </c>
      <c r="M70" s="38">
        <f>L70*100/L69</f>
        <v>0</v>
      </c>
      <c r="N70" s="39"/>
      <c r="O70" s="39"/>
      <c r="P70" s="39"/>
      <c r="Q70" s="39"/>
      <c r="R70" s="39"/>
      <c r="S70" s="39"/>
      <c r="T70" s="39"/>
      <c r="U70" s="39"/>
      <c r="V70" s="39"/>
      <c r="W70" s="39"/>
      <c r="X70" s="39"/>
      <c r="Y70" s="39"/>
    </row>
    <row r="71" spans="1:25" ht="25.5" x14ac:dyDescent="0.25">
      <c r="A71" s="100">
        <v>1.7</v>
      </c>
      <c r="B71" s="11" t="s">
        <v>109</v>
      </c>
      <c r="C71" s="12"/>
      <c r="D71" s="12"/>
      <c r="E71" s="12"/>
      <c r="F71" s="12"/>
      <c r="G71" s="12"/>
      <c r="H71" s="12"/>
      <c r="I71" s="12"/>
      <c r="J71" s="12"/>
      <c r="K71" s="12"/>
      <c r="L71" s="12"/>
      <c r="M71" s="12"/>
      <c r="N71" s="12"/>
      <c r="O71" s="12"/>
      <c r="P71" s="12"/>
      <c r="Q71" s="12"/>
      <c r="R71" s="12"/>
      <c r="S71" s="12"/>
      <c r="T71" s="12"/>
      <c r="U71" s="12"/>
      <c r="V71" s="12"/>
      <c r="W71" s="12"/>
      <c r="X71" s="12"/>
      <c r="Y71" s="12"/>
    </row>
    <row r="72" spans="1:25" x14ac:dyDescent="0.25">
      <c r="A72" s="82" t="s">
        <v>110</v>
      </c>
      <c r="B72" s="29" t="s">
        <v>109</v>
      </c>
      <c r="C72" s="40" t="s">
        <v>28</v>
      </c>
      <c r="D72" s="40" t="s">
        <v>29</v>
      </c>
      <c r="E72" s="40" t="s">
        <v>111</v>
      </c>
      <c r="F72" s="40" t="s">
        <v>112</v>
      </c>
      <c r="G72" s="42">
        <v>4745</v>
      </c>
      <c r="H72" s="42">
        <v>4745</v>
      </c>
      <c r="I72" s="40" t="s">
        <v>113</v>
      </c>
      <c r="J72" s="40" t="s">
        <v>33</v>
      </c>
      <c r="K72" s="30">
        <v>35000</v>
      </c>
      <c r="L72" s="31">
        <f>SUM(N72:Y72)</f>
        <v>4745</v>
      </c>
      <c r="M72" s="32">
        <f>L72*100/H72</f>
        <v>100</v>
      </c>
      <c r="N72" s="84">
        <v>300</v>
      </c>
      <c r="O72" s="84">
        <v>300</v>
      </c>
      <c r="P72" s="84">
        <v>496</v>
      </c>
      <c r="Q72" s="84">
        <v>320</v>
      </c>
      <c r="R72" s="84">
        <v>496</v>
      </c>
      <c r="S72" s="84">
        <v>280</v>
      </c>
      <c r="T72" s="84">
        <v>496</v>
      </c>
      <c r="U72" s="84">
        <v>280</v>
      </c>
      <c r="V72" s="84">
        <v>400</v>
      </c>
      <c r="W72" s="84">
        <v>401</v>
      </c>
      <c r="X72" s="84">
        <v>480</v>
      </c>
      <c r="Y72" s="84">
        <v>496</v>
      </c>
    </row>
    <row r="73" spans="1:25" x14ac:dyDescent="0.25">
      <c r="A73" s="98"/>
      <c r="B73" s="36"/>
      <c r="C73" s="44"/>
      <c r="D73" s="44"/>
      <c r="E73" s="44"/>
      <c r="F73" s="44"/>
      <c r="G73" s="46"/>
      <c r="H73" s="46"/>
      <c r="I73" s="44"/>
      <c r="J73" s="44"/>
      <c r="K73" s="37"/>
      <c r="L73" s="31">
        <f>SUM(N73:Y73)</f>
        <v>0</v>
      </c>
      <c r="M73" s="38">
        <f>L73*100/L72</f>
        <v>0</v>
      </c>
      <c r="N73" s="39"/>
      <c r="O73" s="39"/>
      <c r="P73" s="39"/>
      <c r="Q73" s="39"/>
      <c r="R73" s="39"/>
      <c r="S73" s="39"/>
      <c r="T73" s="39"/>
      <c r="U73" s="39"/>
      <c r="V73" s="39"/>
      <c r="W73" s="39"/>
      <c r="X73" s="39"/>
      <c r="Y73" s="39"/>
    </row>
    <row r="74" spans="1:25" x14ac:dyDescent="0.25">
      <c r="A74" s="100">
        <v>1.8</v>
      </c>
      <c r="B74" s="49" t="s">
        <v>114</v>
      </c>
      <c r="C74" s="50"/>
      <c r="D74" s="50"/>
      <c r="E74" s="50"/>
      <c r="F74" s="50"/>
      <c r="G74" s="50"/>
      <c r="H74" s="50"/>
      <c r="I74" s="50"/>
      <c r="J74" s="50"/>
      <c r="K74" s="50"/>
      <c r="L74" s="50"/>
      <c r="M74" s="50"/>
      <c r="N74" s="50"/>
      <c r="O74" s="50"/>
      <c r="P74" s="50"/>
      <c r="Q74" s="50"/>
      <c r="R74" s="50"/>
      <c r="S74" s="50"/>
      <c r="T74" s="50"/>
      <c r="U74" s="50"/>
      <c r="V74" s="50"/>
      <c r="W74" s="50"/>
      <c r="X74" s="50"/>
      <c r="Y74" s="50"/>
    </row>
    <row r="75" spans="1:25" x14ac:dyDescent="0.25">
      <c r="A75" s="82" t="s">
        <v>115</v>
      </c>
      <c r="B75" s="29" t="s">
        <v>114</v>
      </c>
      <c r="C75" s="40" t="s">
        <v>28</v>
      </c>
      <c r="D75" s="40" t="s">
        <v>29</v>
      </c>
      <c r="E75" s="40" t="s">
        <v>111</v>
      </c>
      <c r="F75" s="40" t="s">
        <v>112</v>
      </c>
      <c r="G75" s="40">
        <v>22</v>
      </c>
      <c r="H75" s="40">
        <v>22</v>
      </c>
      <c r="I75" s="40" t="s">
        <v>116</v>
      </c>
      <c r="J75" s="40" t="s">
        <v>33</v>
      </c>
      <c r="K75" s="30">
        <v>15428</v>
      </c>
      <c r="L75" s="31">
        <f>SUM(N75:Y75)</f>
        <v>24</v>
      </c>
      <c r="M75" s="32">
        <f>L75*100/H75</f>
        <v>109.09090909090909</v>
      </c>
      <c r="N75" s="84">
        <v>2</v>
      </c>
      <c r="O75" s="84">
        <v>2</v>
      </c>
      <c r="P75" s="84">
        <v>2</v>
      </c>
      <c r="Q75" s="84">
        <v>2</v>
      </c>
      <c r="R75" s="84">
        <v>2</v>
      </c>
      <c r="S75" s="84">
        <v>2</v>
      </c>
      <c r="T75" s="84">
        <v>2</v>
      </c>
      <c r="U75" s="84">
        <v>2</v>
      </c>
      <c r="V75" s="84">
        <v>2</v>
      </c>
      <c r="W75" s="84">
        <v>2</v>
      </c>
      <c r="X75" s="84">
        <v>2</v>
      </c>
      <c r="Y75" s="84">
        <v>2</v>
      </c>
    </row>
    <row r="76" spans="1:25" x14ac:dyDescent="0.25">
      <c r="A76" s="98"/>
      <c r="B76" s="36"/>
      <c r="C76" s="44"/>
      <c r="D76" s="44"/>
      <c r="E76" s="44"/>
      <c r="F76" s="44"/>
      <c r="G76" s="44"/>
      <c r="H76" s="44"/>
      <c r="I76" s="44"/>
      <c r="J76" s="44"/>
      <c r="K76" s="37"/>
      <c r="L76" s="31">
        <f>SUM(N76:Y76)</f>
        <v>0</v>
      </c>
      <c r="M76" s="38">
        <f>L76*100/L75</f>
        <v>0</v>
      </c>
      <c r="N76" s="39"/>
      <c r="O76" s="39"/>
      <c r="P76" s="39"/>
      <c r="Q76" s="39"/>
      <c r="R76" s="39"/>
      <c r="S76" s="39"/>
      <c r="T76" s="39"/>
      <c r="U76" s="39"/>
      <c r="V76" s="39"/>
      <c r="W76" s="39"/>
      <c r="X76" s="39"/>
      <c r="Y76" s="39"/>
    </row>
    <row r="77" spans="1:25" x14ac:dyDescent="0.25">
      <c r="A77" s="101"/>
      <c r="B77" s="102"/>
      <c r="C77" s="103"/>
      <c r="D77" s="103"/>
      <c r="E77" s="103"/>
      <c r="F77" s="103"/>
      <c r="G77" s="103"/>
      <c r="H77" s="103"/>
      <c r="I77" s="103"/>
      <c r="J77" s="104"/>
      <c r="K77" s="105"/>
      <c r="L77" s="106"/>
      <c r="M77" s="107">
        <f>((M76+M73+M68+M66+M64+M61+M59+M57+M55+M53+M51+M49+M44+M42+M40+M38+M36+M34+M28+M26+M24+M22+M20+M18+M15+M13+M46)*100)/2700</f>
        <v>0</v>
      </c>
      <c r="N77" s="108"/>
      <c r="O77" s="108"/>
      <c r="P77" s="108"/>
      <c r="Q77" s="108"/>
      <c r="R77" s="108"/>
      <c r="S77" s="108"/>
      <c r="T77" s="108"/>
      <c r="U77" s="108"/>
      <c r="V77" s="108"/>
      <c r="W77" s="108"/>
      <c r="X77" s="108"/>
      <c r="Y77" s="108"/>
    </row>
    <row r="78" spans="1:25" x14ac:dyDescent="0.25">
      <c r="A78" s="13">
        <v>2</v>
      </c>
      <c r="B78" s="109" t="s">
        <v>117</v>
      </c>
      <c r="C78" s="110"/>
      <c r="D78" s="110"/>
      <c r="E78" s="110"/>
      <c r="F78" s="110"/>
      <c r="G78" s="110"/>
      <c r="H78" s="110"/>
      <c r="I78" s="110"/>
      <c r="J78" s="111"/>
      <c r="K78" s="96">
        <f>SUM(K79:K90)</f>
        <v>1141796</v>
      </c>
      <c r="L78" s="112"/>
      <c r="M78" s="112"/>
      <c r="N78" s="113"/>
      <c r="O78" s="112"/>
      <c r="P78" s="112"/>
      <c r="Q78" s="112"/>
      <c r="R78" s="112"/>
      <c r="S78" s="112"/>
      <c r="T78" s="112"/>
      <c r="U78" s="112"/>
      <c r="V78" s="112"/>
      <c r="W78" s="112"/>
      <c r="X78" s="112"/>
      <c r="Y78" s="112"/>
    </row>
    <row r="79" spans="1:25" x14ac:dyDescent="0.25">
      <c r="A79" s="82">
        <v>2.1</v>
      </c>
      <c r="B79" s="29" t="s">
        <v>118</v>
      </c>
      <c r="C79" s="40" t="s">
        <v>28</v>
      </c>
      <c r="D79" s="40" t="s">
        <v>119</v>
      </c>
      <c r="E79" s="40" t="s">
        <v>99</v>
      </c>
      <c r="F79" s="40" t="s">
        <v>112</v>
      </c>
      <c r="G79" s="40">
        <v>3</v>
      </c>
      <c r="H79" s="40">
        <v>3</v>
      </c>
      <c r="I79" s="40" t="s">
        <v>116</v>
      </c>
      <c r="J79" s="40" t="s">
        <v>48</v>
      </c>
      <c r="K79" s="30">
        <v>716</v>
      </c>
      <c r="L79" s="31">
        <f t="shared" ref="L79:L90" si="5">SUM(N79:Y79)</f>
        <v>3</v>
      </c>
      <c r="M79" s="32">
        <f>L79*100/H79</f>
        <v>100</v>
      </c>
      <c r="N79" s="84"/>
      <c r="O79" s="84"/>
      <c r="P79" s="84">
        <v>1</v>
      </c>
      <c r="Q79" s="84"/>
      <c r="R79" s="84"/>
      <c r="S79" s="84"/>
      <c r="T79" s="84"/>
      <c r="U79" s="84">
        <v>1</v>
      </c>
      <c r="V79" s="84"/>
      <c r="W79" s="84"/>
      <c r="X79" s="84"/>
      <c r="Y79" s="84">
        <v>1</v>
      </c>
    </row>
    <row r="80" spans="1:25" x14ac:dyDescent="0.25">
      <c r="A80" s="98"/>
      <c r="B80" s="36"/>
      <c r="C80" s="44"/>
      <c r="D80" s="44"/>
      <c r="E80" s="44"/>
      <c r="F80" s="44"/>
      <c r="G80" s="44"/>
      <c r="H80" s="44"/>
      <c r="I80" s="44"/>
      <c r="J80" s="44"/>
      <c r="K80" s="37"/>
      <c r="L80" s="31">
        <f t="shared" si="5"/>
        <v>0</v>
      </c>
      <c r="M80" s="38">
        <f>L80*100/L79</f>
        <v>0</v>
      </c>
      <c r="N80" s="114"/>
      <c r="O80" s="114"/>
      <c r="P80" s="114"/>
      <c r="Q80" s="114"/>
      <c r="R80" s="114"/>
      <c r="S80" s="114"/>
      <c r="T80" s="114"/>
      <c r="U80" s="114"/>
      <c r="V80" s="114"/>
      <c r="W80" s="114"/>
      <c r="X80" s="114"/>
      <c r="Y80" s="114"/>
    </row>
    <row r="81" spans="1:25" x14ac:dyDescent="0.25">
      <c r="A81" s="82">
        <v>2.2000000000000002</v>
      </c>
      <c r="B81" s="29" t="s">
        <v>120</v>
      </c>
      <c r="C81" s="40" t="s">
        <v>28</v>
      </c>
      <c r="D81" s="40" t="s">
        <v>119</v>
      </c>
      <c r="E81" s="40" t="s">
        <v>99</v>
      </c>
      <c r="F81" s="40" t="s">
        <v>112</v>
      </c>
      <c r="G81" s="40">
        <v>1</v>
      </c>
      <c r="H81" s="40">
        <v>1</v>
      </c>
      <c r="I81" s="40" t="s">
        <v>121</v>
      </c>
      <c r="J81" s="40" t="s">
        <v>48</v>
      </c>
      <c r="K81" s="30">
        <v>10900</v>
      </c>
      <c r="L81" s="31">
        <f t="shared" si="5"/>
        <v>1</v>
      </c>
      <c r="M81" s="32">
        <f>L81*100/H81</f>
        <v>100</v>
      </c>
      <c r="N81" s="84"/>
      <c r="O81" s="84"/>
      <c r="P81" s="84"/>
      <c r="Q81" s="84"/>
      <c r="R81" s="84"/>
      <c r="S81" s="77"/>
      <c r="T81" s="77"/>
      <c r="U81" s="77"/>
      <c r="V81" s="77">
        <v>1</v>
      </c>
      <c r="W81" s="77"/>
      <c r="X81" s="77"/>
      <c r="Y81" s="77"/>
    </row>
    <row r="82" spans="1:25" x14ac:dyDescent="0.25">
      <c r="A82" s="98"/>
      <c r="B82" s="36"/>
      <c r="C82" s="44"/>
      <c r="D82" s="44"/>
      <c r="E82" s="44"/>
      <c r="F82" s="44"/>
      <c r="G82" s="44"/>
      <c r="H82" s="44"/>
      <c r="I82" s="44"/>
      <c r="J82" s="44"/>
      <c r="K82" s="37"/>
      <c r="L82" s="31">
        <f t="shared" si="5"/>
        <v>0</v>
      </c>
      <c r="M82" s="38">
        <f>L82*100/L81</f>
        <v>0</v>
      </c>
      <c r="N82" s="114"/>
      <c r="O82" s="114"/>
      <c r="P82" s="114"/>
      <c r="Q82" s="114"/>
      <c r="R82" s="114"/>
      <c r="S82" s="114"/>
      <c r="T82" s="114"/>
      <c r="U82" s="114"/>
      <c r="V82" s="114"/>
      <c r="W82" s="114"/>
      <c r="X82" s="114"/>
      <c r="Y82" s="114"/>
    </row>
    <row r="83" spans="1:25" x14ac:dyDescent="0.25">
      <c r="A83" s="82">
        <v>2.2999999999999998</v>
      </c>
      <c r="B83" s="29" t="s">
        <v>122</v>
      </c>
      <c r="C83" s="40" t="s">
        <v>28</v>
      </c>
      <c r="D83" s="40" t="s">
        <v>119</v>
      </c>
      <c r="E83" s="40" t="s">
        <v>123</v>
      </c>
      <c r="F83" s="40" t="s">
        <v>112</v>
      </c>
      <c r="G83" s="40">
        <v>2</v>
      </c>
      <c r="H83" s="40">
        <v>2</v>
      </c>
      <c r="I83" s="40" t="s">
        <v>124</v>
      </c>
      <c r="J83" s="40" t="s">
        <v>48</v>
      </c>
      <c r="K83" s="30">
        <v>6000</v>
      </c>
      <c r="L83" s="31">
        <f t="shared" si="5"/>
        <v>2</v>
      </c>
      <c r="M83" s="32">
        <f>L83*100/H83</f>
        <v>100</v>
      </c>
      <c r="N83" s="84"/>
      <c r="O83" s="84"/>
      <c r="P83" s="84"/>
      <c r="Q83" s="84"/>
      <c r="R83" s="84"/>
      <c r="S83" s="84"/>
      <c r="T83" s="84"/>
      <c r="U83" s="84"/>
      <c r="V83" s="84"/>
      <c r="W83" s="84">
        <v>1</v>
      </c>
      <c r="X83" s="84"/>
      <c r="Y83" s="84">
        <v>1</v>
      </c>
    </row>
    <row r="84" spans="1:25" x14ac:dyDescent="0.25">
      <c r="A84" s="98"/>
      <c r="B84" s="36"/>
      <c r="C84" s="44"/>
      <c r="D84" s="44"/>
      <c r="E84" s="44"/>
      <c r="F84" s="44"/>
      <c r="G84" s="44"/>
      <c r="H84" s="44"/>
      <c r="I84" s="44"/>
      <c r="J84" s="44"/>
      <c r="K84" s="37"/>
      <c r="L84" s="31">
        <f t="shared" si="5"/>
        <v>0</v>
      </c>
      <c r="M84" s="38">
        <f>L84*100/L83</f>
        <v>0</v>
      </c>
      <c r="N84" s="114"/>
      <c r="O84" s="114"/>
      <c r="P84" s="114"/>
      <c r="Q84" s="114"/>
      <c r="R84" s="114"/>
      <c r="S84" s="114"/>
      <c r="T84" s="114"/>
      <c r="U84" s="114"/>
      <c r="V84" s="114"/>
      <c r="W84" s="114"/>
      <c r="X84" s="114"/>
      <c r="Y84" s="114"/>
    </row>
    <row r="85" spans="1:25" x14ac:dyDescent="0.25">
      <c r="A85" s="82">
        <v>2.4</v>
      </c>
      <c r="B85" s="29" t="s">
        <v>125</v>
      </c>
      <c r="C85" s="40" t="s">
        <v>28</v>
      </c>
      <c r="D85" s="40" t="s">
        <v>119</v>
      </c>
      <c r="E85" s="40" t="s">
        <v>99</v>
      </c>
      <c r="F85" s="40" t="s">
        <v>112</v>
      </c>
      <c r="G85" s="40">
        <v>1</v>
      </c>
      <c r="H85" s="40">
        <v>1</v>
      </c>
      <c r="I85" s="40" t="s">
        <v>126</v>
      </c>
      <c r="J85" s="40" t="s">
        <v>48</v>
      </c>
      <c r="K85" s="30">
        <v>70000</v>
      </c>
      <c r="L85" s="31">
        <f t="shared" si="5"/>
        <v>1</v>
      </c>
      <c r="M85" s="32">
        <f>L85*100/H85</f>
        <v>100</v>
      </c>
      <c r="N85" s="84"/>
      <c r="O85" s="84"/>
      <c r="P85" s="84"/>
      <c r="Q85" s="84"/>
      <c r="R85" s="84"/>
      <c r="S85" s="84"/>
      <c r="T85" s="84">
        <v>1</v>
      </c>
      <c r="U85" s="84"/>
      <c r="V85" s="84"/>
      <c r="W85" s="84"/>
      <c r="X85" s="84"/>
      <c r="Y85" s="84"/>
    </row>
    <row r="86" spans="1:25" x14ac:dyDescent="0.25">
      <c r="A86" s="98"/>
      <c r="B86" s="36"/>
      <c r="C86" s="44"/>
      <c r="D86" s="44"/>
      <c r="E86" s="44"/>
      <c r="F86" s="44"/>
      <c r="G86" s="44"/>
      <c r="H86" s="44"/>
      <c r="I86" s="44"/>
      <c r="J86" s="44"/>
      <c r="K86" s="37"/>
      <c r="L86" s="31">
        <f t="shared" si="5"/>
        <v>0</v>
      </c>
      <c r="M86" s="38">
        <f>L86*100/L85</f>
        <v>0</v>
      </c>
      <c r="N86" s="39"/>
      <c r="O86" s="39"/>
      <c r="P86" s="39"/>
      <c r="Q86" s="39"/>
      <c r="R86" s="39"/>
      <c r="S86" s="39"/>
      <c r="T86" s="39"/>
      <c r="U86" s="39"/>
      <c r="V86" s="39"/>
      <c r="W86" s="39"/>
      <c r="X86" s="39"/>
      <c r="Y86" s="39"/>
    </row>
    <row r="87" spans="1:25" x14ac:dyDescent="0.25">
      <c r="A87" s="82">
        <v>2.5</v>
      </c>
      <c r="B87" s="29" t="s">
        <v>127</v>
      </c>
      <c r="C87" s="40" t="s">
        <v>28</v>
      </c>
      <c r="D87" s="40" t="s">
        <v>119</v>
      </c>
      <c r="E87" s="40" t="s">
        <v>128</v>
      </c>
      <c r="F87" s="40" t="s">
        <v>112</v>
      </c>
      <c r="G87" s="42">
        <v>120000</v>
      </c>
      <c r="H87" s="42">
        <v>120000</v>
      </c>
      <c r="I87" s="40" t="s">
        <v>129</v>
      </c>
      <c r="J87" s="40" t="s">
        <v>48</v>
      </c>
      <c r="K87" s="30">
        <v>1021180</v>
      </c>
      <c r="L87" s="31">
        <f t="shared" si="5"/>
        <v>120000</v>
      </c>
      <c r="M87" s="32">
        <f>L87*100/H87</f>
        <v>100</v>
      </c>
      <c r="N87" s="33">
        <v>10000</v>
      </c>
      <c r="O87" s="33">
        <v>10000</v>
      </c>
      <c r="P87" s="33">
        <v>10000</v>
      </c>
      <c r="Q87" s="33">
        <v>10000</v>
      </c>
      <c r="R87" s="33">
        <v>10000</v>
      </c>
      <c r="S87" s="33">
        <v>10000</v>
      </c>
      <c r="T87" s="33">
        <v>10000</v>
      </c>
      <c r="U87" s="33">
        <v>10000</v>
      </c>
      <c r="V87" s="33">
        <v>10000</v>
      </c>
      <c r="W87" s="33">
        <v>10000</v>
      </c>
      <c r="X87" s="33">
        <v>10000</v>
      </c>
      <c r="Y87" s="33">
        <v>10000</v>
      </c>
    </row>
    <row r="88" spans="1:25" x14ac:dyDescent="0.25">
      <c r="A88" s="98"/>
      <c r="B88" s="36"/>
      <c r="C88" s="44"/>
      <c r="D88" s="44"/>
      <c r="E88" s="44"/>
      <c r="F88" s="44"/>
      <c r="G88" s="46"/>
      <c r="H88" s="46"/>
      <c r="I88" s="44"/>
      <c r="J88" s="44"/>
      <c r="K88" s="37"/>
      <c r="L88" s="31">
        <f t="shared" si="5"/>
        <v>0</v>
      </c>
      <c r="M88" s="38">
        <f>L88*100/L87</f>
        <v>0</v>
      </c>
      <c r="N88" s="39"/>
      <c r="O88" s="39"/>
      <c r="P88" s="39"/>
      <c r="Q88" s="39"/>
      <c r="R88" s="39"/>
      <c r="S88" s="39"/>
      <c r="T88" s="39"/>
      <c r="U88" s="39"/>
      <c r="V88" s="39"/>
      <c r="W88" s="39"/>
      <c r="X88" s="39"/>
      <c r="Y88" s="39"/>
    </row>
    <row r="89" spans="1:25" x14ac:dyDescent="0.25">
      <c r="A89" s="82">
        <v>2.6</v>
      </c>
      <c r="B89" s="29" t="s">
        <v>130</v>
      </c>
      <c r="C89" s="115" t="s">
        <v>28</v>
      </c>
      <c r="D89" s="40" t="s">
        <v>119</v>
      </c>
      <c r="E89" s="40" t="s">
        <v>131</v>
      </c>
      <c r="F89" s="40" t="s">
        <v>112</v>
      </c>
      <c r="G89" s="40">
        <v>300</v>
      </c>
      <c r="H89" s="40">
        <v>300</v>
      </c>
      <c r="I89" s="40" t="s">
        <v>129</v>
      </c>
      <c r="J89" s="40" t="s">
        <v>48</v>
      </c>
      <c r="K89" s="30">
        <v>33000</v>
      </c>
      <c r="L89" s="31">
        <f t="shared" si="5"/>
        <v>300</v>
      </c>
      <c r="M89" s="32">
        <f>L89*100/H89</f>
        <v>100</v>
      </c>
      <c r="N89" s="84"/>
      <c r="O89" s="84"/>
      <c r="P89" s="84">
        <v>300</v>
      </c>
      <c r="Q89" s="84"/>
      <c r="R89" s="84"/>
      <c r="S89" s="84"/>
      <c r="T89" s="84"/>
      <c r="U89" s="84"/>
      <c r="V89" s="84"/>
      <c r="W89" s="84"/>
      <c r="X89" s="84"/>
      <c r="Y89" s="84"/>
    </row>
    <row r="90" spans="1:25" x14ac:dyDescent="0.25">
      <c r="A90" s="98"/>
      <c r="B90" s="36"/>
      <c r="C90" s="116"/>
      <c r="D90" s="44"/>
      <c r="E90" s="44"/>
      <c r="F90" s="44"/>
      <c r="G90" s="44"/>
      <c r="H90" s="44"/>
      <c r="I90" s="44"/>
      <c r="J90" s="44"/>
      <c r="K90" s="37"/>
      <c r="L90" s="31">
        <f t="shared" si="5"/>
        <v>0</v>
      </c>
      <c r="M90" s="38">
        <f>L90*100/L89</f>
        <v>0</v>
      </c>
      <c r="N90" s="39"/>
      <c r="O90" s="39"/>
      <c r="P90" s="39"/>
      <c r="Q90" s="39"/>
      <c r="R90" s="39"/>
      <c r="S90" s="39"/>
      <c r="T90" s="39"/>
      <c r="U90" s="39"/>
      <c r="V90" s="39"/>
      <c r="W90" s="39"/>
      <c r="X90" s="39"/>
      <c r="Y90" s="39"/>
    </row>
    <row r="91" spans="1:25" x14ac:dyDescent="0.25">
      <c r="A91" s="117"/>
      <c r="B91" s="102"/>
      <c r="C91" s="118"/>
      <c r="D91" s="103"/>
      <c r="E91" s="103"/>
      <c r="F91" s="103"/>
      <c r="G91" s="103"/>
      <c r="H91" s="103"/>
      <c r="I91" s="103"/>
      <c r="J91" s="103"/>
      <c r="K91" s="105"/>
      <c r="L91" s="119"/>
      <c r="M91" s="120">
        <f>((M80+M82+M84+M86+M88+M90)*100)/600</f>
        <v>0</v>
      </c>
      <c r="N91" s="121"/>
      <c r="O91" s="121"/>
      <c r="P91" s="121"/>
      <c r="Q91" s="121"/>
      <c r="R91" s="121"/>
      <c r="S91" s="121"/>
      <c r="T91" s="121"/>
      <c r="U91" s="121"/>
      <c r="V91" s="121"/>
      <c r="W91" s="121"/>
      <c r="X91" s="121"/>
      <c r="Y91" s="121"/>
    </row>
    <row r="92" spans="1:25" x14ac:dyDescent="0.25">
      <c r="A92" s="50">
        <v>3</v>
      </c>
      <c r="B92" s="122" t="s">
        <v>132</v>
      </c>
      <c r="C92" s="123"/>
      <c r="D92" s="123"/>
      <c r="E92" s="123"/>
      <c r="F92" s="123"/>
      <c r="G92" s="123"/>
      <c r="H92" s="123"/>
      <c r="I92" s="123"/>
      <c r="J92" s="123"/>
      <c r="K92" s="124">
        <f>SUM(K93:K100)</f>
        <v>148075</v>
      </c>
      <c r="L92" s="50"/>
      <c r="M92" s="50"/>
      <c r="N92" s="52"/>
      <c r="O92" s="50"/>
      <c r="P92" s="50"/>
      <c r="Q92" s="50"/>
      <c r="R92" s="50"/>
      <c r="S92" s="50"/>
      <c r="T92" s="50"/>
      <c r="U92" s="50"/>
      <c r="V92" s="50"/>
      <c r="W92" s="50"/>
      <c r="X92" s="50"/>
      <c r="Y92" s="50"/>
    </row>
    <row r="93" spans="1:25" x14ac:dyDescent="0.25">
      <c r="A93" s="82">
        <v>3.1</v>
      </c>
      <c r="B93" s="29" t="s">
        <v>133</v>
      </c>
      <c r="C93" s="40" t="s">
        <v>28</v>
      </c>
      <c r="D93" s="40" t="s">
        <v>134</v>
      </c>
      <c r="E93" s="40" t="s">
        <v>135</v>
      </c>
      <c r="F93" s="40" t="s">
        <v>112</v>
      </c>
      <c r="G93" s="40">
        <v>3</v>
      </c>
      <c r="H93" s="40">
        <v>3</v>
      </c>
      <c r="I93" s="40" t="s">
        <v>136</v>
      </c>
      <c r="J93" s="40" t="s">
        <v>48</v>
      </c>
      <c r="K93" s="30">
        <v>88000</v>
      </c>
      <c r="L93" s="31">
        <f t="shared" ref="L93:L100" si="6">SUM(N93:Y93)</f>
        <v>3</v>
      </c>
      <c r="M93" s="32">
        <f>L93*100/H93</f>
        <v>100</v>
      </c>
      <c r="N93" s="33"/>
      <c r="O93" s="33"/>
      <c r="P93" s="33"/>
      <c r="Q93" s="33">
        <v>1</v>
      </c>
      <c r="R93" s="33">
        <v>1</v>
      </c>
      <c r="S93" s="33">
        <v>1</v>
      </c>
      <c r="T93" s="33"/>
      <c r="U93" s="33"/>
      <c r="V93" s="33"/>
      <c r="W93" s="33"/>
      <c r="X93" s="33"/>
      <c r="Y93" s="33"/>
    </row>
    <row r="94" spans="1:25" x14ac:dyDescent="0.25">
      <c r="A94" s="98"/>
      <c r="B94" s="36"/>
      <c r="C94" s="44"/>
      <c r="D94" s="44"/>
      <c r="E94" s="44"/>
      <c r="F94" s="44"/>
      <c r="G94" s="44"/>
      <c r="H94" s="44"/>
      <c r="I94" s="44"/>
      <c r="J94" s="44"/>
      <c r="K94" s="37"/>
      <c r="L94" s="31">
        <f t="shared" si="6"/>
        <v>0</v>
      </c>
      <c r="M94" s="38">
        <f>L94*100/L93</f>
        <v>0</v>
      </c>
      <c r="N94" s="39"/>
      <c r="O94" s="39"/>
      <c r="P94" s="39"/>
      <c r="Q94" s="39"/>
      <c r="R94" s="39"/>
      <c r="S94" s="39"/>
      <c r="T94" s="39"/>
      <c r="U94" s="39"/>
      <c r="V94" s="39"/>
      <c r="W94" s="39"/>
      <c r="X94" s="39"/>
      <c r="Y94" s="39"/>
    </row>
    <row r="95" spans="1:25" x14ac:dyDescent="0.25">
      <c r="A95" s="82">
        <v>3.2</v>
      </c>
      <c r="B95" s="29" t="s">
        <v>137</v>
      </c>
      <c r="C95" s="40" t="s">
        <v>28</v>
      </c>
      <c r="D95" s="40" t="s">
        <v>134</v>
      </c>
      <c r="E95" s="40" t="s">
        <v>99</v>
      </c>
      <c r="F95" s="40" t="s">
        <v>112</v>
      </c>
      <c r="G95" s="40">
        <v>5</v>
      </c>
      <c r="H95" s="40">
        <v>5</v>
      </c>
      <c r="I95" s="40" t="s">
        <v>73</v>
      </c>
      <c r="J95" s="40" t="s">
        <v>48</v>
      </c>
      <c r="K95" s="30">
        <v>57711</v>
      </c>
      <c r="L95" s="31">
        <v>5</v>
      </c>
      <c r="M95" s="32">
        <f>L95*100/H95</f>
        <v>100</v>
      </c>
      <c r="N95" s="33"/>
      <c r="O95" s="33"/>
      <c r="P95" s="33">
        <v>1</v>
      </c>
      <c r="Q95" s="33">
        <v>1</v>
      </c>
      <c r="R95" s="33">
        <v>1</v>
      </c>
      <c r="S95" s="33">
        <v>1</v>
      </c>
      <c r="T95" s="33">
        <v>1</v>
      </c>
      <c r="U95" s="33"/>
      <c r="V95" s="33"/>
      <c r="W95" s="33"/>
      <c r="X95" s="33"/>
      <c r="Y95" s="33"/>
    </row>
    <row r="96" spans="1:25" x14ac:dyDescent="0.25">
      <c r="A96" s="98"/>
      <c r="B96" s="36"/>
      <c r="C96" s="44"/>
      <c r="D96" s="44"/>
      <c r="E96" s="44"/>
      <c r="F96" s="44"/>
      <c r="G96" s="44"/>
      <c r="H96" s="44"/>
      <c r="I96" s="44"/>
      <c r="J96" s="44"/>
      <c r="K96" s="37"/>
      <c r="L96" s="31">
        <f t="shared" si="6"/>
        <v>0</v>
      </c>
      <c r="M96" s="38">
        <f>L96*100/L95</f>
        <v>0</v>
      </c>
      <c r="N96" s="39"/>
      <c r="O96" s="39"/>
      <c r="P96" s="39"/>
      <c r="Q96" s="39"/>
      <c r="R96" s="39"/>
      <c r="S96" s="39"/>
      <c r="T96" s="39"/>
      <c r="U96" s="39"/>
      <c r="V96" s="39"/>
      <c r="W96" s="39"/>
      <c r="X96" s="39"/>
      <c r="Y96" s="39"/>
    </row>
    <row r="97" spans="1:25" x14ac:dyDescent="0.25">
      <c r="A97" s="74">
        <v>3.3</v>
      </c>
      <c r="B97" s="15" t="s">
        <v>138</v>
      </c>
      <c r="C97" s="16" t="s">
        <v>28</v>
      </c>
      <c r="D97" s="16" t="s">
        <v>134</v>
      </c>
      <c r="E97" s="16" t="s">
        <v>99</v>
      </c>
      <c r="F97" s="16" t="s">
        <v>112</v>
      </c>
      <c r="G97" s="16">
        <v>1</v>
      </c>
      <c r="H97" s="16">
        <v>1</v>
      </c>
      <c r="I97" s="16" t="s">
        <v>73</v>
      </c>
      <c r="J97" s="16" t="s">
        <v>48</v>
      </c>
      <c r="K97" s="75">
        <v>2364</v>
      </c>
      <c r="L97" s="31">
        <f t="shared" si="6"/>
        <v>1</v>
      </c>
      <c r="M97" s="32">
        <f>L97*100/H97</f>
        <v>100</v>
      </c>
      <c r="N97" s="33"/>
      <c r="O97" s="33"/>
      <c r="P97" s="33"/>
      <c r="Q97" s="33"/>
      <c r="R97" s="33"/>
      <c r="S97" s="33"/>
      <c r="T97" s="33"/>
      <c r="U97" s="33"/>
      <c r="V97" s="33"/>
      <c r="W97" s="33"/>
      <c r="X97" s="33"/>
      <c r="Y97" s="33">
        <v>1</v>
      </c>
    </row>
    <row r="98" spans="1:25" x14ac:dyDescent="0.25">
      <c r="A98" s="74"/>
      <c r="B98" s="15"/>
      <c r="C98" s="16"/>
      <c r="D98" s="16"/>
      <c r="E98" s="16"/>
      <c r="F98" s="16"/>
      <c r="G98" s="16"/>
      <c r="H98" s="16"/>
      <c r="I98" s="16"/>
      <c r="J98" s="16"/>
      <c r="K98" s="75"/>
      <c r="L98" s="31">
        <f t="shared" si="6"/>
        <v>0</v>
      </c>
      <c r="M98" s="38">
        <f>L98*100/L97</f>
        <v>0</v>
      </c>
      <c r="N98" s="114"/>
      <c r="O98" s="114"/>
      <c r="P98" s="114"/>
      <c r="Q98" s="114"/>
      <c r="R98" s="114"/>
      <c r="S98" s="114"/>
      <c r="T98" s="114"/>
      <c r="U98" s="114"/>
      <c r="V98" s="114"/>
      <c r="W98" s="114"/>
      <c r="X98" s="114"/>
      <c r="Y98" s="114"/>
    </row>
    <row r="99" spans="1:25" x14ac:dyDescent="0.25">
      <c r="A99" s="74">
        <v>3.4</v>
      </c>
      <c r="B99" s="15" t="s">
        <v>139</v>
      </c>
      <c r="C99" s="16" t="s">
        <v>28</v>
      </c>
      <c r="D99" s="16" t="s">
        <v>134</v>
      </c>
      <c r="E99" s="16" t="s">
        <v>140</v>
      </c>
      <c r="F99" s="16" t="s">
        <v>112</v>
      </c>
      <c r="G99" s="16">
        <v>4</v>
      </c>
      <c r="H99" s="16">
        <v>4</v>
      </c>
      <c r="I99" s="16" t="s">
        <v>141</v>
      </c>
      <c r="J99" s="16" t="s">
        <v>48</v>
      </c>
      <c r="K99" s="75">
        <v>0</v>
      </c>
      <c r="L99" s="31">
        <f t="shared" si="6"/>
        <v>4</v>
      </c>
      <c r="M99" s="32">
        <f>L99*100/H99</f>
        <v>100</v>
      </c>
      <c r="N99" s="33"/>
      <c r="O99" s="33"/>
      <c r="P99" s="33">
        <v>1</v>
      </c>
      <c r="Q99" s="33"/>
      <c r="R99" s="33"/>
      <c r="S99" s="33">
        <v>1</v>
      </c>
      <c r="T99" s="33"/>
      <c r="U99" s="33"/>
      <c r="V99" s="33">
        <v>1</v>
      </c>
      <c r="W99" s="33"/>
      <c r="X99" s="33"/>
      <c r="Y99" s="33">
        <v>1</v>
      </c>
    </row>
    <row r="100" spans="1:25" x14ac:dyDescent="0.25">
      <c r="A100" s="74"/>
      <c r="B100" s="15"/>
      <c r="C100" s="16"/>
      <c r="D100" s="16"/>
      <c r="E100" s="16"/>
      <c r="F100" s="16"/>
      <c r="G100" s="16"/>
      <c r="H100" s="16"/>
      <c r="I100" s="16"/>
      <c r="J100" s="16"/>
      <c r="K100" s="75"/>
      <c r="L100" s="31">
        <f t="shared" si="6"/>
        <v>0</v>
      </c>
      <c r="M100" s="38">
        <f>L100*100/L99</f>
        <v>0</v>
      </c>
      <c r="N100" s="39"/>
      <c r="O100" s="39"/>
      <c r="P100" s="39"/>
      <c r="Q100" s="39"/>
      <c r="R100" s="39"/>
      <c r="S100" s="39"/>
      <c r="T100" s="39"/>
      <c r="U100" s="39"/>
      <c r="V100" s="39"/>
      <c r="W100" s="39"/>
      <c r="X100" s="39"/>
      <c r="Y100" s="39"/>
    </row>
    <row r="101" spans="1:25" x14ac:dyDescent="0.25">
      <c r="A101" s="125"/>
      <c r="B101" s="126"/>
      <c r="C101" s="127"/>
      <c r="D101" s="127"/>
      <c r="E101" s="127"/>
      <c r="F101" s="127"/>
      <c r="G101" s="127"/>
      <c r="H101" s="127"/>
      <c r="I101" s="127"/>
      <c r="J101" s="127"/>
      <c r="K101" s="128"/>
      <c r="L101" s="119"/>
      <c r="M101" s="120">
        <f>((M100+M98+M96+M94)*100)/400</f>
        <v>0</v>
      </c>
      <c r="N101" s="121"/>
      <c r="O101" s="121"/>
      <c r="P101" s="121"/>
      <c r="Q101" s="121"/>
      <c r="R101" s="121"/>
      <c r="S101" s="121"/>
      <c r="T101" s="121"/>
      <c r="U101" s="121"/>
      <c r="V101" s="121"/>
      <c r="W101" s="121"/>
      <c r="X101" s="121"/>
      <c r="Y101" s="129"/>
    </row>
    <row r="102" spans="1:25" x14ac:dyDescent="0.25">
      <c r="A102" s="50">
        <v>4</v>
      </c>
      <c r="B102" s="122" t="s">
        <v>142</v>
      </c>
      <c r="C102" s="123"/>
      <c r="D102" s="123"/>
      <c r="E102" s="123"/>
      <c r="F102" s="123"/>
      <c r="G102" s="123"/>
      <c r="H102" s="123"/>
      <c r="I102" s="123"/>
      <c r="J102" s="123"/>
      <c r="K102" s="124">
        <f>K103+K105</f>
        <v>113773</v>
      </c>
      <c r="L102" s="50"/>
      <c r="M102" s="50"/>
      <c r="N102" s="52"/>
      <c r="O102" s="50"/>
      <c r="P102" s="50"/>
      <c r="Q102" s="50"/>
      <c r="R102" s="50"/>
      <c r="S102" s="50"/>
      <c r="T102" s="50"/>
      <c r="U102" s="50"/>
      <c r="V102" s="50"/>
      <c r="W102" s="50"/>
      <c r="X102" s="50"/>
      <c r="Y102" s="130"/>
    </row>
    <row r="103" spans="1:25" x14ac:dyDescent="0.25">
      <c r="A103" s="82">
        <v>4.0999999999999996</v>
      </c>
      <c r="B103" s="29" t="s">
        <v>143</v>
      </c>
      <c r="C103" s="40" t="s">
        <v>28</v>
      </c>
      <c r="D103" s="40" t="s">
        <v>144</v>
      </c>
      <c r="E103" s="40" t="s">
        <v>99</v>
      </c>
      <c r="F103" s="40" t="s">
        <v>112</v>
      </c>
      <c r="G103" s="40">
        <v>365</v>
      </c>
      <c r="H103" s="40">
        <v>365</v>
      </c>
      <c r="I103" s="40" t="s">
        <v>39</v>
      </c>
      <c r="J103" s="40" t="s">
        <v>33</v>
      </c>
      <c r="K103" s="30">
        <v>0</v>
      </c>
      <c r="L103" s="31">
        <f>SUM(N103:Y103)</f>
        <v>365</v>
      </c>
      <c r="M103" s="32">
        <f>L103*100/H103</f>
        <v>100</v>
      </c>
      <c r="N103" s="33">
        <v>31</v>
      </c>
      <c r="O103" s="33">
        <v>28</v>
      </c>
      <c r="P103" s="33">
        <v>31</v>
      </c>
      <c r="Q103" s="33">
        <v>30</v>
      </c>
      <c r="R103" s="33">
        <v>31</v>
      </c>
      <c r="S103" s="33">
        <v>30</v>
      </c>
      <c r="T103" s="33">
        <v>31</v>
      </c>
      <c r="U103" s="33">
        <v>31</v>
      </c>
      <c r="V103" s="33">
        <v>30</v>
      </c>
      <c r="W103" s="33">
        <v>31</v>
      </c>
      <c r="X103" s="33">
        <v>30</v>
      </c>
      <c r="Y103" s="33">
        <v>31</v>
      </c>
    </row>
    <row r="104" spans="1:25" x14ac:dyDescent="0.25">
      <c r="A104" s="98"/>
      <c r="B104" s="36"/>
      <c r="C104" s="44"/>
      <c r="D104" s="44"/>
      <c r="E104" s="44"/>
      <c r="F104" s="44"/>
      <c r="G104" s="44"/>
      <c r="H104" s="44"/>
      <c r="I104" s="44"/>
      <c r="J104" s="44"/>
      <c r="K104" s="37"/>
      <c r="L104" s="31">
        <f>SUM(N104:Y104)</f>
        <v>0</v>
      </c>
      <c r="M104" s="131">
        <f>L104*100/L103</f>
        <v>0</v>
      </c>
      <c r="N104" s="39"/>
      <c r="O104" s="39"/>
      <c r="P104" s="39"/>
      <c r="Q104" s="39"/>
      <c r="R104" s="39"/>
      <c r="S104" s="39"/>
      <c r="T104" s="39"/>
      <c r="U104" s="39"/>
      <c r="V104" s="39"/>
      <c r="W104" s="39"/>
      <c r="X104" s="39"/>
      <c r="Y104" s="39"/>
    </row>
    <row r="105" spans="1:25" x14ac:dyDescent="0.25">
      <c r="A105" s="74">
        <v>4.2</v>
      </c>
      <c r="B105" s="15" t="s">
        <v>145</v>
      </c>
      <c r="C105" s="16" t="s">
        <v>28</v>
      </c>
      <c r="D105" s="16" t="s">
        <v>144</v>
      </c>
      <c r="E105" s="16" t="s">
        <v>99</v>
      </c>
      <c r="F105" s="16" t="s">
        <v>112</v>
      </c>
      <c r="G105" s="16">
        <v>30</v>
      </c>
      <c r="H105" s="16">
        <v>30</v>
      </c>
      <c r="I105" s="16" t="s">
        <v>146</v>
      </c>
      <c r="J105" s="16" t="s">
        <v>48</v>
      </c>
      <c r="K105" s="75">
        <v>113773</v>
      </c>
      <c r="L105" s="31">
        <f>SUM(N105:Y105)</f>
        <v>30</v>
      </c>
      <c r="M105" s="32">
        <f>L105*100/H105</f>
        <v>100</v>
      </c>
      <c r="N105" s="33">
        <v>2</v>
      </c>
      <c r="O105" s="33">
        <v>2</v>
      </c>
      <c r="P105" s="33">
        <v>2</v>
      </c>
      <c r="Q105" s="33">
        <v>2</v>
      </c>
      <c r="R105" s="33">
        <v>2</v>
      </c>
      <c r="S105" s="33">
        <v>2</v>
      </c>
      <c r="T105" s="33">
        <v>3</v>
      </c>
      <c r="U105" s="33">
        <v>3</v>
      </c>
      <c r="V105" s="33">
        <v>3</v>
      </c>
      <c r="W105" s="33">
        <v>3</v>
      </c>
      <c r="X105" s="33">
        <v>3</v>
      </c>
      <c r="Y105" s="33">
        <v>3</v>
      </c>
    </row>
    <row r="106" spans="1:25" x14ac:dyDescent="0.25">
      <c r="A106" s="74"/>
      <c r="B106" s="15"/>
      <c r="C106" s="16"/>
      <c r="D106" s="16"/>
      <c r="E106" s="16"/>
      <c r="F106" s="16"/>
      <c r="G106" s="16"/>
      <c r="H106" s="16"/>
      <c r="I106" s="16"/>
      <c r="J106" s="16"/>
      <c r="K106" s="75"/>
      <c r="L106" s="31">
        <f>SUM(N106:Y106)</f>
        <v>0</v>
      </c>
      <c r="M106" s="38">
        <f>L106*100/L105</f>
        <v>0</v>
      </c>
      <c r="N106" s="39"/>
      <c r="O106" s="39"/>
      <c r="P106" s="39"/>
      <c r="Q106" s="39"/>
      <c r="R106" s="39"/>
      <c r="S106" s="39"/>
      <c r="T106" s="39"/>
      <c r="U106" s="39"/>
      <c r="V106" s="39"/>
      <c r="W106" s="39"/>
      <c r="X106" s="39"/>
      <c r="Y106" s="39"/>
    </row>
    <row r="107" spans="1:25" x14ac:dyDescent="0.25">
      <c r="A107" s="132"/>
      <c r="B107" s="126"/>
      <c r="C107" s="127"/>
      <c r="D107" s="127"/>
      <c r="E107" s="127"/>
      <c r="F107" s="127"/>
      <c r="G107" s="127"/>
      <c r="H107" s="127"/>
      <c r="I107" s="127"/>
      <c r="J107" s="133"/>
      <c r="K107" s="128"/>
      <c r="L107" s="106"/>
      <c r="M107" s="107">
        <f>((M104+M106)*100)/200</f>
        <v>0</v>
      </c>
      <c r="N107" s="108"/>
      <c r="O107" s="108"/>
      <c r="P107" s="108"/>
      <c r="Q107" s="108"/>
      <c r="R107" s="108"/>
      <c r="S107" s="108"/>
      <c r="T107" s="108"/>
      <c r="U107" s="108"/>
      <c r="V107" s="108"/>
      <c r="W107" s="108"/>
      <c r="X107" s="108"/>
      <c r="Y107" s="108"/>
    </row>
    <row r="108" spans="1:25" x14ac:dyDescent="0.25">
      <c r="A108" s="130">
        <v>5</v>
      </c>
      <c r="B108" s="109" t="s">
        <v>147</v>
      </c>
      <c r="C108" s="110"/>
      <c r="D108" s="110"/>
      <c r="E108" s="110"/>
      <c r="F108" s="110"/>
      <c r="G108" s="110"/>
      <c r="H108" s="110"/>
      <c r="I108" s="110"/>
      <c r="J108" s="111"/>
      <c r="K108" s="96">
        <f>SUM(K109:K114)</f>
        <v>94100</v>
      </c>
      <c r="L108" s="134"/>
      <c r="M108" s="134"/>
      <c r="N108" s="135"/>
      <c r="O108" s="134"/>
      <c r="P108" s="134"/>
      <c r="Q108" s="134"/>
      <c r="R108" s="134"/>
      <c r="S108" s="134"/>
      <c r="T108" s="134"/>
      <c r="U108" s="134"/>
      <c r="V108" s="134"/>
      <c r="W108" s="134"/>
      <c r="X108" s="134"/>
      <c r="Y108" s="134"/>
    </row>
    <row r="109" spans="1:25" x14ac:dyDescent="0.25">
      <c r="A109" s="82">
        <v>5.0999999999999996</v>
      </c>
      <c r="B109" s="15" t="s">
        <v>147</v>
      </c>
      <c r="C109" s="16" t="s">
        <v>28</v>
      </c>
      <c r="D109" s="16" t="s">
        <v>144</v>
      </c>
      <c r="E109" s="16" t="s">
        <v>148</v>
      </c>
      <c r="F109" s="16" t="s">
        <v>112</v>
      </c>
      <c r="G109" s="16">
        <v>22</v>
      </c>
      <c r="H109" s="16">
        <v>22</v>
      </c>
      <c r="I109" s="16" t="s">
        <v>149</v>
      </c>
      <c r="J109" s="16" t="s">
        <v>48</v>
      </c>
      <c r="K109" s="75">
        <v>24200</v>
      </c>
      <c r="L109" s="31">
        <f t="shared" ref="L109:L114" si="7">SUM(N109:Y109)</f>
        <v>22</v>
      </c>
      <c r="M109" s="32">
        <f>L109*100/H109</f>
        <v>100</v>
      </c>
      <c r="N109" s="33"/>
      <c r="O109" s="33"/>
      <c r="P109" s="33"/>
      <c r="Q109" s="33"/>
      <c r="R109" s="33"/>
      <c r="S109" s="33"/>
      <c r="T109" s="33"/>
      <c r="U109" s="33"/>
      <c r="V109" s="33"/>
      <c r="W109" s="33">
        <v>22</v>
      </c>
      <c r="X109" s="33"/>
      <c r="Y109" s="33"/>
    </row>
    <row r="110" spans="1:25" x14ac:dyDescent="0.25">
      <c r="A110" s="136"/>
      <c r="B110" s="15"/>
      <c r="C110" s="16"/>
      <c r="D110" s="16"/>
      <c r="E110" s="16"/>
      <c r="F110" s="16"/>
      <c r="G110" s="16"/>
      <c r="H110" s="16"/>
      <c r="I110" s="16"/>
      <c r="J110" s="16"/>
      <c r="K110" s="75"/>
      <c r="L110" s="31">
        <f t="shared" si="7"/>
        <v>0</v>
      </c>
      <c r="M110" s="38">
        <f>L110*100/L109</f>
        <v>0</v>
      </c>
      <c r="N110" s="39"/>
      <c r="O110" s="39"/>
      <c r="P110" s="39"/>
      <c r="Q110" s="39"/>
      <c r="R110" s="39"/>
      <c r="S110" s="39"/>
      <c r="T110" s="39"/>
      <c r="U110" s="39"/>
      <c r="V110" s="39"/>
      <c r="W110" s="39"/>
      <c r="X110" s="39"/>
      <c r="Y110" s="39"/>
    </row>
    <row r="111" spans="1:25" x14ac:dyDescent="0.25">
      <c r="A111" s="136">
        <v>5.2</v>
      </c>
      <c r="B111" s="29" t="s">
        <v>150</v>
      </c>
      <c r="C111" s="16" t="s">
        <v>28</v>
      </c>
      <c r="D111" s="16" t="s">
        <v>144</v>
      </c>
      <c r="E111" s="16" t="s">
        <v>148</v>
      </c>
      <c r="F111" s="16" t="s">
        <v>112</v>
      </c>
      <c r="G111" s="16">
        <v>2</v>
      </c>
      <c r="H111" s="40">
        <v>2</v>
      </c>
      <c r="I111" s="16" t="s">
        <v>149</v>
      </c>
      <c r="J111" s="40" t="s">
        <v>48</v>
      </c>
      <c r="K111" s="30">
        <v>46600</v>
      </c>
      <c r="L111" s="31">
        <f t="shared" si="7"/>
        <v>2</v>
      </c>
      <c r="M111" s="32">
        <f>L111*100/H111</f>
        <v>100</v>
      </c>
      <c r="N111" s="33"/>
      <c r="O111" s="33"/>
      <c r="P111" s="33"/>
      <c r="Q111" s="33"/>
      <c r="R111" s="33"/>
      <c r="S111" s="33"/>
      <c r="T111" s="33"/>
      <c r="U111" s="33"/>
      <c r="V111" s="33"/>
      <c r="W111" s="33">
        <v>2</v>
      </c>
      <c r="X111" s="33"/>
      <c r="Y111" s="33"/>
    </row>
    <row r="112" spans="1:25" x14ac:dyDescent="0.25">
      <c r="A112" s="136"/>
      <c r="B112" s="36"/>
      <c r="C112" s="16"/>
      <c r="D112" s="16"/>
      <c r="E112" s="16"/>
      <c r="F112" s="16"/>
      <c r="G112" s="16"/>
      <c r="H112" s="44"/>
      <c r="I112" s="16"/>
      <c r="J112" s="44"/>
      <c r="K112" s="37"/>
      <c r="L112" s="31">
        <f t="shared" si="7"/>
        <v>0</v>
      </c>
      <c r="M112" s="38">
        <f>L112*100/L111</f>
        <v>0</v>
      </c>
      <c r="N112" s="39"/>
      <c r="O112" s="39"/>
      <c r="P112" s="39"/>
      <c r="Q112" s="39"/>
      <c r="R112" s="39"/>
      <c r="S112" s="39"/>
      <c r="T112" s="39"/>
      <c r="U112" s="39"/>
      <c r="V112" s="39"/>
      <c r="W112" s="39"/>
      <c r="X112" s="39"/>
      <c r="Y112" s="39"/>
    </row>
    <row r="113" spans="1:25" x14ac:dyDescent="0.25">
      <c r="A113" s="136">
        <v>5.3</v>
      </c>
      <c r="B113" s="15" t="s">
        <v>151</v>
      </c>
      <c r="C113" s="16" t="s">
        <v>28</v>
      </c>
      <c r="D113" s="16" t="s">
        <v>144</v>
      </c>
      <c r="E113" s="16" t="s">
        <v>148</v>
      </c>
      <c r="F113" s="16" t="s">
        <v>112</v>
      </c>
      <c r="G113" s="16">
        <v>1</v>
      </c>
      <c r="H113" s="16">
        <v>1</v>
      </c>
      <c r="I113" s="16" t="s">
        <v>149</v>
      </c>
      <c r="J113" s="16" t="s">
        <v>48</v>
      </c>
      <c r="K113" s="75">
        <v>23300</v>
      </c>
      <c r="L113" s="31">
        <f t="shared" si="7"/>
        <v>1</v>
      </c>
      <c r="M113" s="32">
        <f>L113*100/H113</f>
        <v>100</v>
      </c>
      <c r="N113" s="33"/>
      <c r="O113" s="33"/>
      <c r="P113" s="33"/>
      <c r="Q113" s="33"/>
      <c r="R113" s="33"/>
      <c r="S113" s="33"/>
      <c r="T113" s="33"/>
      <c r="U113" s="33"/>
      <c r="V113" s="33"/>
      <c r="W113" s="33">
        <v>1</v>
      </c>
      <c r="X113" s="33"/>
      <c r="Y113" s="33"/>
    </row>
    <row r="114" spans="1:25" x14ac:dyDescent="0.25">
      <c r="A114" s="98"/>
      <c r="B114" s="15"/>
      <c r="C114" s="16"/>
      <c r="D114" s="16"/>
      <c r="E114" s="16"/>
      <c r="F114" s="16"/>
      <c r="G114" s="16"/>
      <c r="H114" s="16"/>
      <c r="I114" s="16"/>
      <c r="J114" s="16"/>
      <c r="K114" s="75"/>
      <c r="L114" s="31">
        <f t="shared" si="7"/>
        <v>0</v>
      </c>
      <c r="M114" s="32">
        <f>L114*100/L113</f>
        <v>0</v>
      </c>
      <c r="N114" s="39"/>
      <c r="O114" s="39"/>
      <c r="P114" s="39"/>
      <c r="Q114" s="39"/>
      <c r="R114" s="39"/>
      <c r="S114" s="39"/>
      <c r="T114" s="39"/>
      <c r="U114" s="39"/>
      <c r="V114" s="39"/>
      <c r="W114" s="39"/>
      <c r="X114" s="39"/>
      <c r="Y114" s="39"/>
    </row>
    <row r="115" spans="1:25" x14ac:dyDescent="0.25">
      <c r="A115" s="101"/>
      <c r="B115" s="137"/>
      <c r="C115" s="138"/>
      <c r="D115" s="138"/>
      <c r="E115" s="138"/>
      <c r="F115" s="138"/>
      <c r="G115" s="138"/>
      <c r="H115" s="138"/>
      <c r="I115" s="138"/>
      <c r="J115" s="138"/>
      <c r="K115" s="128"/>
      <c r="L115" s="106"/>
      <c r="M115" s="139">
        <f>((M110+M112+M114)*100)/300</f>
        <v>0</v>
      </c>
      <c r="N115" s="108"/>
      <c r="O115" s="108"/>
      <c r="P115" s="108"/>
      <c r="Q115" s="108"/>
      <c r="R115" s="108"/>
      <c r="S115" s="108"/>
      <c r="T115" s="108"/>
      <c r="U115" s="108"/>
      <c r="V115" s="108"/>
      <c r="W115" s="108"/>
      <c r="X115" s="108"/>
      <c r="Y115" s="108"/>
    </row>
    <row r="116" spans="1:25" x14ac:dyDescent="0.25">
      <c r="A116" s="130">
        <v>6</v>
      </c>
      <c r="B116" s="140" t="s">
        <v>152</v>
      </c>
      <c r="C116" s="140"/>
      <c r="D116" s="140"/>
      <c r="E116" s="140"/>
      <c r="F116" s="140"/>
      <c r="G116" s="140"/>
      <c r="H116" s="140"/>
      <c r="I116" s="140"/>
      <c r="J116" s="140"/>
      <c r="K116" s="124">
        <f>SUM(K117:K128)</f>
        <v>86570</v>
      </c>
      <c r="L116" s="134"/>
      <c r="M116" s="134"/>
      <c r="N116" s="135"/>
      <c r="O116" s="134"/>
      <c r="P116" s="134"/>
      <c r="Q116" s="134"/>
      <c r="R116" s="134"/>
      <c r="S116" s="134"/>
      <c r="T116" s="134"/>
      <c r="U116" s="134"/>
      <c r="V116" s="134"/>
      <c r="W116" s="134"/>
      <c r="X116" s="134"/>
      <c r="Y116" s="134"/>
    </row>
    <row r="117" spans="1:25" x14ac:dyDescent="0.25">
      <c r="A117" s="141">
        <v>6.1</v>
      </c>
      <c r="B117" s="15" t="s">
        <v>153</v>
      </c>
      <c r="C117" s="16" t="s">
        <v>28</v>
      </c>
      <c r="D117" s="16" t="s">
        <v>144</v>
      </c>
      <c r="E117" s="16" t="s">
        <v>154</v>
      </c>
      <c r="F117" s="16" t="s">
        <v>112</v>
      </c>
      <c r="G117" s="16">
        <v>365</v>
      </c>
      <c r="H117" s="16">
        <v>365</v>
      </c>
      <c r="I117" s="16" t="s">
        <v>154</v>
      </c>
      <c r="J117" s="16" t="s">
        <v>33</v>
      </c>
      <c r="K117" s="75">
        <v>0</v>
      </c>
      <c r="L117" s="31">
        <f t="shared" ref="L117:L128" si="8">SUM(N117:Y117)</f>
        <v>365</v>
      </c>
      <c r="M117" s="32">
        <f>L117*100/H117</f>
        <v>100</v>
      </c>
      <c r="N117" s="33">
        <v>31</v>
      </c>
      <c r="O117" s="33">
        <v>28</v>
      </c>
      <c r="P117" s="33">
        <v>31</v>
      </c>
      <c r="Q117" s="33">
        <v>30</v>
      </c>
      <c r="R117" s="33">
        <v>31</v>
      </c>
      <c r="S117" s="33">
        <v>30</v>
      </c>
      <c r="T117" s="33">
        <v>31</v>
      </c>
      <c r="U117" s="33">
        <v>31</v>
      </c>
      <c r="V117" s="33">
        <v>30</v>
      </c>
      <c r="W117" s="33">
        <v>31</v>
      </c>
      <c r="X117" s="33">
        <v>30</v>
      </c>
      <c r="Y117" s="33">
        <v>31</v>
      </c>
    </row>
    <row r="118" spans="1:25" x14ac:dyDescent="0.25">
      <c r="A118" s="141"/>
      <c r="B118" s="15"/>
      <c r="C118" s="16"/>
      <c r="D118" s="16"/>
      <c r="E118" s="16"/>
      <c r="F118" s="16"/>
      <c r="G118" s="16"/>
      <c r="H118" s="16"/>
      <c r="I118" s="16"/>
      <c r="J118" s="16"/>
      <c r="K118" s="75"/>
      <c r="L118" s="31">
        <f t="shared" si="8"/>
        <v>0</v>
      </c>
      <c r="M118" s="38">
        <f>L118*100/L117</f>
        <v>0</v>
      </c>
      <c r="N118" s="39"/>
      <c r="O118" s="39"/>
      <c r="P118" s="39"/>
      <c r="Q118" s="39"/>
      <c r="R118" s="39"/>
      <c r="S118" s="39"/>
      <c r="T118" s="39"/>
      <c r="U118" s="39"/>
      <c r="V118" s="39"/>
      <c r="W118" s="39"/>
      <c r="X118" s="39"/>
      <c r="Y118" s="39"/>
    </row>
    <row r="119" spans="1:25" x14ac:dyDescent="0.25">
      <c r="A119" s="142" t="s">
        <v>155</v>
      </c>
      <c r="B119" s="15" t="s">
        <v>156</v>
      </c>
      <c r="C119" s="16" t="s">
        <v>28</v>
      </c>
      <c r="D119" s="16" t="s">
        <v>144</v>
      </c>
      <c r="E119" s="16" t="s">
        <v>154</v>
      </c>
      <c r="F119" s="16" t="s">
        <v>112</v>
      </c>
      <c r="G119" s="16">
        <v>365</v>
      </c>
      <c r="H119" s="16">
        <v>365</v>
      </c>
      <c r="I119" s="16" t="s">
        <v>154</v>
      </c>
      <c r="J119" s="40" t="s">
        <v>33</v>
      </c>
      <c r="K119" s="30">
        <v>0</v>
      </c>
      <c r="L119" s="31">
        <f t="shared" si="8"/>
        <v>365</v>
      </c>
      <c r="M119" s="38">
        <f>L119*100/H119</f>
        <v>100</v>
      </c>
      <c r="N119" s="33">
        <v>31</v>
      </c>
      <c r="O119" s="33">
        <v>28</v>
      </c>
      <c r="P119" s="33">
        <v>31</v>
      </c>
      <c r="Q119" s="33">
        <v>30</v>
      </c>
      <c r="R119" s="33">
        <v>31</v>
      </c>
      <c r="S119" s="33">
        <v>30</v>
      </c>
      <c r="T119" s="33">
        <v>31</v>
      </c>
      <c r="U119" s="33">
        <v>31</v>
      </c>
      <c r="V119" s="33">
        <v>30</v>
      </c>
      <c r="W119" s="33">
        <v>31</v>
      </c>
      <c r="X119" s="33">
        <v>30</v>
      </c>
      <c r="Y119" s="33">
        <v>31</v>
      </c>
    </row>
    <row r="120" spans="1:25" x14ac:dyDescent="0.25">
      <c r="A120" s="143"/>
      <c r="B120" s="15"/>
      <c r="C120" s="16"/>
      <c r="D120" s="16"/>
      <c r="E120" s="16"/>
      <c r="F120" s="16"/>
      <c r="G120" s="16"/>
      <c r="H120" s="16"/>
      <c r="I120" s="16"/>
      <c r="J120" s="44"/>
      <c r="K120" s="37"/>
      <c r="L120" s="31">
        <f t="shared" si="8"/>
        <v>0</v>
      </c>
      <c r="M120" s="38">
        <f>L120*100/L119</f>
        <v>0</v>
      </c>
      <c r="N120" s="39"/>
      <c r="O120" s="39"/>
      <c r="P120" s="39"/>
      <c r="Q120" s="39"/>
      <c r="R120" s="39"/>
      <c r="S120" s="39"/>
      <c r="T120" s="39"/>
      <c r="U120" s="39"/>
      <c r="V120" s="39"/>
      <c r="W120" s="39"/>
      <c r="X120" s="39"/>
      <c r="Y120" s="39"/>
    </row>
    <row r="121" spans="1:25" ht="63.75" x14ac:dyDescent="0.25">
      <c r="A121" s="144" t="s">
        <v>157</v>
      </c>
      <c r="B121" s="145" t="s">
        <v>158</v>
      </c>
      <c r="C121" s="146" t="s">
        <v>28</v>
      </c>
      <c r="D121" s="147" t="s">
        <v>144</v>
      </c>
      <c r="E121" s="148"/>
      <c r="F121" s="147" t="s">
        <v>31</v>
      </c>
      <c r="G121" s="147">
        <v>2</v>
      </c>
      <c r="H121" s="147">
        <v>2</v>
      </c>
      <c r="I121" s="149" t="s">
        <v>44</v>
      </c>
      <c r="J121" s="147" t="s">
        <v>33</v>
      </c>
      <c r="K121" s="150">
        <v>0</v>
      </c>
      <c r="L121" s="31">
        <f t="shared" si="8"/>
        <v>0</v>
      </c>
      <c r="M121" s="151">
        <f>L121*100/H121</f>
        <v>0</v>
      </c>
      <c r="N121" s="114"/>
      <c r="O121" s="114"/>
      <c r="P121" s="114"/>
      <c r="Q121" s="114"/>
      <c r="R121" s="114"/>
      <c r="S121" s="114"/>
      <c r="T121" s="89"/>
      <c r="U121" s="89"/>
      <c r="V121" s="114"/>
      <c r="W121" s="114"/>
      <c r="X121" s="114"/>
      <c r="Y121" s="114"/>
    </row>
    <row r="122" spans="1:25" x14ac:dyDescent="0.25">
      <c r="A122" s="141">
        <v>6.2</v>
      </c>
      <c r="B122" s="78" t="s">
        <v>159</v>
      </c>
      <c r="C122" s="16" t="s">
        <v>28</v>
      </c>
      <c r="D122" s="16" t="s">
        <v>144</v>
      </c>
      <c r="E122" s="16" t="s">
        <v>154</v>
      </c>
      <c r="F122" s="16" t="s">
        <v>112</v>
      </c>
      <c r="G122" s="16">
        <v>2</v>
      </c>
      <c r="H122" s="16">
        <v>2</v>
      </c>
      <c r="I122" s="16" t="s">
        <v>160</v>
      </c>
      <c r="J122" s="16" t="s">
        <v>33</v>
      </c>
      <c r="K122" s="75">
        <v>0</v>
      </c>
      <c r="L122" s="31">
        <f t="shared" si="8"/>
        <v>2</v>
      </c>
      <c r="M122" s="32">
        <f>L122*100/H122</f>
        <v>100</v>
      </c>
      <c r="N122" s="84"/>
      <c r="O122" s="84"/>
      <c r="P122" s="84"/>
      <c r="Q122" s="84">
        <v>1</v>
      </c>
      <c r="R122" s="84">
        <v>1</v>
      </c>
      <c r="S122" s="84"/>
      <c r="T122" s="84"/>
      <c r="U122" s="84"/>
      <c r="V122" s="84"/>
      <c r="W122" s="84"/>
      <c r="X122" s="84"/>
      <c r="Y122" s="84"/>
    </row>
    <row r="123" spans="1:25" x14ac:dyDescent="0.25">
      <c r="A123" s="141"/>
      <c r="B123" s="78"/>
      <c r="C123" s="16"/>
      <c r="D123" s="16"/>
      <c r="E123" s="16"/>
      <c r="F123" s="16"/>
      <c r="G123" s="16"/>
      <c r="H123" s="16"/>
      <c r="I123" s="16"/>
      <c r="J123" s="16"/>
      <c r="K123" s="75"/>
      <c r="L123" s="31">
        <f t="shared" si="8"/>
        <v>0</v>
      </c>
      <c r="M123" s="38">
        <f>L123*100/L122</f>
        <v>0</v>
      </c>
      <c r="N123" s="39"/>
      <c r="O123" s="39"/>
      <c r="P123" s="39"/>
      <c r="Q123" s="39"/>
      <c r="R123" s="39"/>
      <c r="S123" s="39"/>
      <c r="T123" s="39"/>
      <c r="U123" s="39"/>
      <c r="V123" s="39"/>
      <c r="W123" s="39"/>
      <c r="X123" s="39"/>
      <c r="Y123" s="39"/>
    </row>
    <row r="124" spans="1:25" x14ac:dyDescent="0.25">
      <c r="A124" s="141">
        <v>6.3</v>
      </c>
      <c r="B124" s="78" t="s">
        <v>161</v>
      </c>
      <c r="C124" s="16" t="s">
        <v>28</v>
      </c>
      <c r="D124" s="16" t="s">
        <v>144</v>
      </c>
      <c r="E124" s="16" t="s">
        <v>111</v>
      </c>
      <c r="F124" s="16" t="s">
        <v>112</v>
      </c>
      <c r="G124" s="16">
        <v>2</v>
      </c>
      <c r="H124" s="16">
        <v>2</v>
      </c>
      <c r="I124" s="16" t="s">
        <v>162</v>
      </c>
      <c r="J124" s="16" t="s">
        <v>33</v>
      </c>
      <c r="K124" s="75">
        <v>45704</v>
      </c>
      <c r="L124" s="31">
        <f t="shared" si="8"/>
        <v>2</v>
      </c>
      <c r="M124" s="32">
        <f>L124*100/H124</f>
        <v>100</v>
      </c>
      <c r="N124" s="152"/>
      <c r="O124" s="152"/>
      <c r="P124" s="152"/>
      <c r="Q124" s="152">
        <v>1</v>
      </c>
      <c r="R124" s="152">
        <v>1</v>
      </c>
      <c r="S124" s="152"/>
      <c r="T124" s="152"/>
      <c r="U124" s="152"/>
      <c r="V124" s="152"/>
      <c r="W124" s="152"/>
      <c r="X124" s="152"/>
      <c r="Y124" s="152"/>
    </row>
    <row r="125" spans="1:25" x14ac:dyDescent="0.25">
      <c r="A125" s="141"/>
      <c r="B125" s="78"/>
      <c r="C125" s="16"/>
      <c r="D125" s="16"/>
      <c r="E125" s="16"/>
      <c r="F125" s="16"/>
      <c r="G125" s="16"/>
      <c r="H125" s="16"/>
      <c r="I125" s="16"/>
      <c r="J125" s="16"/>
      <c r="K125" s="75"/>
      <c r="L125" s="31">
        <f t="shared" si="8"/>
        <v>0</v>
      </c>
      <c r="M125" s="38">
        <f>L125*100/L124</f>
        <v>0</v>
      </c>
      <c r="N125" s="39"/>
      <c r="O125" s="39"/>
      <c r="P125" s="39"/>
      <c r="Q125" s="39"/>
      <c r="R125" s="39"/>
      <c r="S125" s="39"/>
      <c r="T125" s="39"/>
      <c r="U125" s="39"/>
      <c r="V125" s="39"/>
      <c r="W125" s="39"/>
      <c r="X125" s="39"/>
      <c r="Y125" s="39"/>
    </row>
    <row r="126" spans="1:25" ht="63.75" x14ac:dyDescent="0.25">
      <c r="A126" s="153" t="s">
        <v>163</v>
      </c>
      <c r="B126" s="154" t="s">
        <v>164</v>
      </c>
      <c r="C126" s="146" t="s">
        <v>28</v>
      </c>
      <c r="D126" s="147" t="s">
        <v>144</v>
      </c>
      <c r="E126" s="146"/>
      <c r="F126" s="147" t="s">
        <v>31</v>
      </c>
      <c r="G126" s="146">
        <v>15</v>
      </c>
      <c r="H126" s="146">
        <v>15</v>
      </c>
      <c r="I126" s="146" t="s">
        <v>44</v>
      </c>
      <c r="J126" s="146" t="s">
        <v>33</v>
      </c>
      <c r="K126" s="155"/>
      <c r="L126" s="31">
        <f t="shared" si="8"/>
        <v>0</v>
      </c>
      <c r="M126" s="38">
        <f>L126*100/H126</f>
        <v>0</v>
      </c>
      <c r="N126" s="39"/>
      <c r="O126" s="39"/>
      <c r="P126" s="39"/>
      <c r="Q126" s="156"/>
      <c r="R126" s="156"/>
      <c r="S126" s="156"/>
      <c r="T126" s="39"/>
      <c r="U126" s="39"/>
      <c r="V126" s="39"/>
      <c r="W126" s="39"/>
      <c r="X126" s="39"/>
      <c r="Y126" s="39"/>
    </row>
    <row r="127" spans="1:25" x14ac:dyDescent="0.25">
      <c r="A127" s="141">
        <v>6.4</v>
      </c>
      <c r="B127" s="78" t="s">
        <v>165</v>
      </c>
      <c r="C127" s="16" t="s">
        <v>28</v>
      </c>
      <c r="D127" s="16" t="s">
        <v>144</v>
      </c>
      <c r="E127" s="16" t="s">
        <v>166</v>
      </c>
      <c r="F127" s="16" t="s">
        <v>112</v>
      </c>
      <c r="G127" s="16">
        <v>3</v>
      </c>
      <c r="H127" s="16">
        <v>3</v>
      </c>
      <c r="I127" s="16" t="s">
        <v>167</v>
      </c>
      <c r="J127" s="16" t="s">
        <v>33</v>
      </c>
      <c r="K127" s="75">
        <v>40866</v>
      </c>
      <c r="L127" s="31">
        <f t="shared" si="8"/>
        <v>3</v>
      </c>
      <c r="M127" s="32">
        <f>L127*100/H127</f>
        <v>100</v>
      </c>
      <c r="N127" s="33"/>
      <c r="O127" s="33"/>
      <c r="P127" s="33"/>
      <c r="Q127" s="33"/>
      <c r="R127" s="33"/>
      <c r="S127" s="33"/>
      <c r="T127" s="33"/>
      <c r="U127" s="33"/>
      <c r="V127" s="33"/>
      <c r="W127" s="33"/>
      <c r="X127" s="33"/>
      <c r="Y127" s="33">
        <v>3</v>
      </c>
    </row>
    <row r="128" spans="1:25" x14ac:dyDescent="0.25">
      <c r="A128" s="141"/>
      <c r="B128" s="78"/>
      <c r="C128" s="16"/>
      <c r="D128" s="16"/>
      <c r="E128" s="16"/>
      <c r="F128" s="16"/>
      <c r="G128" s="16"/>
      <c r="H128" s="16"/>
      <c r="I128" s="16"/>
      <c r="J128" s="16"/>
      <c r="K128" s="75"/>
      <c r="L128" s="31">
        <f t="shared" si="8"/>
        <v>0</v>
      </c>
      <c r="M128" s="38">
        <f>L128*100/L127</f>
        <v>0</v>
      </c>
      <c r="N128" s="114"/>
      <c r="O128" s="114"/>
      <c r="P128" s="114"/>
      <c r="Q128" s="114"/>
      <c r="R128" s="114"/>
      <c r="S128" s="114"/>
      <c r="T128" s="114"/>
      <c r="U128" s="114"/>
      <c r="V128" s="114"/>
      <c r="W128" s="114"/>
      <c r="X128" s="114"/>
      <c r="Y128" s="114"/>
    </row>
    <row r="129" spans="1:25" x14ac:dyDescent="0.25">
      <c r="A129" s="157"/>
      <c r="B129" s="158"/>
      <c r="C129" s="159"/>
      <c r="D129" s="159"/>
      <c r="E129" s="159"/>
      <c r="F129" s="159"/>
      <c r="G129" s="159"/>
      <c r="H129" s="159"/>
      <c r="I129" s="159"/>
      <c r="J129" s="159"/>
      <c r="K129" s="105"/>
      <c r="L129" s="106"/>
      <c r="M129" s="107">
        <f>((M118+M120+M121+M123+M125+M126+M128)*100)/700</f>
        <v>0</v>
      </c>
      <c r="N129" s="160"/>
      <c r="O129" s="160"/>
      <c r="P129" s="160"/>
      <c r="Q129" s="160"/>
      <c r="R129" s="160"/>
      <c r="S129" s="160"/>
      <c r="T129" s="160"/>
      <c r="U129" s="160"/>
      <c r="V129" s="160"/>
      <c r="W129" s="160"/>
      <c r="X129" s="160"/>
      <c r="Y129" s="160"/>
    </row>
    <row r="130" spans="1:25" x14ac:dyDescent="0.25">
      <c r="A130" s="130">
        <v>7</v>
      </c>
      <c r="B130" s="134" t="s">
        <v>168</v>
      </c>
      <c r="C130" s="134"/>
      <c r="D130" s="134"/>
      <c r="E130" s="134"/>
      <c r="F130" s="134"/>
      <c r="G130" s="134"/>
      <c r="H130" s="134"/>
      <c r="I130" s="134"/>
      <c r="J130" s="134"/>
      <c r="K130" s="124"/>
      <c r="L130" s="134"/>
      <c r="M130" s="134"/>
      <c r="N130" s="135"/>
      <c r="O130" s="134"/>
      <c r="P130" s="134"/>
      <c r="Q130" s="134"/>
      <c r="R130" s="134"/>
      <c r="S130" s="134"/>
      <c r="T130" s="134"/>
      <c r="U130" s="134"/>
      <c r="V130" s="134"/>
      <c r="W130" s="134"/>
      <c r="X130" s="134"/>
      <c r="Y130" s="134"/>
    </row>
    <row r="131" spans="1:25" x14ac:dyDescent="0.25">
      <c r="A131" s="74">
        <v>7.1</v>
      </c>
      <c r="B131" s="29" t="s">
        <v>169</v>
      </c>
      <c r="C131" s="16" t="s">
        <v>28</v>
      </c>
      <c r="D131" s="40" t="s">
        <v>29</v>
      </c>
      <c r="E131" s="16" t="s">
        <v>170</v>
      </c>
      <c r="F131" s="16" t="s">
        <v>112</v>
      </c>
      <c r="G131" s="16">
        <v>1</v>
      </c>
      <c r="H131" s="16">
        <v>1</v>
      </c>
      <c r="I131" s="16" t="s">
        <v>171</v>
      </c>
      <c r="J131" s="16" t="s">
        <v>48</v>
      </c>
      <c r="K131" s="75">
        <v>95760</v>
      </c>
      <c r="L131" s="31">
        <f>SUM(N131:Y131)</f>
        <v>1</v>
      </c>
      <c r="M131" s="161">
        <f>L131*100/H131</f>
        <v>100</v>
      </c>
      <c r="N131" s="84"/>
      <c r="O131" s="84"/>
      <c r="P131" s="84"/>
      <c r="Q131" s="84"/>
      <c r="R131" s="84">
        <v>1</v>
      </c>
      <c r="S131" s="84"/>
      <c r="T131" s="84"/>
      <c r="U131" s="84"/>
      <c r="V131" s="84"/>
      <c r="W131" s="84"/>
      <c r="X131" s="84"/>
      <c r="Y131" s="84"/>
    </row>
    <row r="132" spans="1:25" x14ac:dyDescent="0.25">
      <c r="A132" s="74"/>
      <c r="B132" s="36"/>
      <c r="C132" s="16"/>
      <c r="D132" s="44"/>
      <c r="E132" s="16"/>
      <c r="F132" s="16"/>
      <c r="G132" s="16"/>
      <c r="H132" s="16"/>
      <c r="I132" s="16"/>
      <c r="J132" s="16"/>
      <c r="K132" s="75"/>
      <c r="L132" s="31">
        <f>SUM(N132:Y132)</f>
        <v>0</v>
      </c>
      <c r="M132" s="162">
        <f>L132*100/L131</f>
        <v>0</v>
      </c>
      <c r="N132" s="89"/>
      <c r="O132" s="89"/>
      <c r="P132" s="89"/>
      <c r="Q132" s="89"/>
      <c r="R132" s="89"/>
      <c r="S132" s="89"/>
      <c r="T132" s="89"/>
      <c r="U132" s="89"/>
      <c r="V132" s="89"/>
      <c r="W132" s="89"/>
      <c r="X132" s="89"/>
      <c r="Y132" s="89"/>
    </row>
    <row r="133" spans="1:25" x14ac:dyDescent="0.25">
      <c r="A133" s="163"/>
      <c r="B133" s="164"/>
      <c r="C133" s="165"/>
      <c r="D133" s="166"/>
      <c r="E133" s="165"/>
      <c r="F133" s="165"/>
      <c r="G133" s="165"/>
      <c r="H133" s="165"/>
      <c r="I133" s="165"/>
      <c r="J133" s="165"/>
      <c r="K133" s="167"/>
      <c r="L133" s="106"/>
      <c r="M133" s="107">
        <f>M132</f>
        <v>0</v>
      </c>
      <c r="N133" s="160"/>
      <c r="O133" s="160"/>
      <c r="P133" s="160"/>
      <c r="Q133" s="160"/>
      <c r="R133" s="160"/>
      <c r="S133" s="160"/>
      <c r="T133" s="160"/>
      <c r="U133" s="160"/>
      <c r="V133" s="160"/>
      <c r="W133" s="160"/>
      <c r="X133" s="160"/>
      <c r="Y133" s="160"/>
    </row>
    <row r="134" spans="1:25" x14ac:dyDescent="0.25">
      <c r="A134" s="168">
        <v>8</v>
      </c>
      <c r="B134" s="169" t="s">
        <v>172</v>
      </c>
      <c r="C134" s="147"/>
      <c r="D134" s="147"/>
      <c r="E134" s="147"/>
      <c r="F134" s="147"/>
      <c r="G134" s="147"/>
      <c r="H134" s="147"/>
      <c r="I134" s="147"/>
      <c r="J134" s="147"/>
      <c r="K134" s="170"/>
      <c r="L134" s="171"/>
      <c r="M134" s="172"/>
      <c r="N134" s="173"/>
      <c r="O134" s="174"/>
      <c r="P134" s="174"/>
      <c r="Q134" s="174"/>
      <c r="R134" s="174"/>
      <c r="S134" s="174"/>
      <c r="T134" s="174"/>
      <c r="U134" s="174"/>
      <c r="V134" s="174"/>
      <c r="W134" s="174"/>
      <c r="X134" s="174"/>
      <c r="Y134" s="174"/>
    </row>
    <row r="135" spans="1:25" x14ac:dyDescent="0.25">
      <c r="A135" s="82">
        <v>8.1</v>
      </c>
      <c r="B135" s="29" t="s">
        <v>173</v>
      </c>
      <c r="C135" s="40" t="s">
        <v>28</v>
      </c>
      <c r="D135" s="40" t="s">
        <v>174</v>
      </c>
      <c r="E135" s="40" t="s">
        <v>111</v>
      </c>
      <c r="F135" s="40" t="s">
        <v>175</v>
      </c>
      <c r="G135" s="40">
        <v>1</v>
      </c>
      <c r="H135" s="175">
        <v>1</v>
      </c>
      <c r="I135" s="175" t="s">
        <v>176</v>
      </c>
      <c r="J135" s="40" t="s">
        <v>33</v>
      </c>
      <c r="K135" s="30">
        <v>1120000</v>
      </c>
      <c r="L135" s="31">
        <f>SUM(N135:Y135)</f>
        <v>1</v>
      </c>
      <c r="M135" s="38">
        <f>L135*100/H135</f>
        <v>100</v>
      </c>
      <c r="N135" s="84"/>
      <c r="O135" s="84"/>
      <c r="P135" s="84"/>
      <c r="Q135" s="84"/>
      <c r="R135" s="84">
        <v>1</v>
      </c>
      <c r="S135" s="84"/>
      <c r="T135" s="84"/>
      <c r="U135" s="84"/>
      <c r="V135" s="84"/>
      <c r="W135" s="84"/>
      <c r="X135" s="84"/>
      <c r="Y135" s="84"/>
    </row>
    <row r="136" spans="1:25" x14ac:dyDescent="0.25">
      <c r="A136" s="98"/>
      <c r="B136" s="36"/>
      <c r="C136" s="44"/>
      <c r="D136" s="44"/>
      <c r="E136" s="44"/>
      <c r="F136" s="44"/>
      <c r="G136" s="44"/>
      <c r="H136" s="176"/>
      <c r="I136" s="176"/>
      <c r="J136" s="44"/>
      <c r="K136" s="37"/>
      <c r="L136" s="31">
        <f>SUM(N136:Y136)</f>
        <v>0</v>
      </c>
      <c r="M136" s="38">
        <f>L136*100/L135</f>
        <v>0</v>
      </c>
      <c r="N136" s="89"/>
      <c r="O136" s="89"/>
      <c r="P136" s="89"/>
      <c r="Q136" s="89"/>
      <c r="R136" s="89"/>
      <c r="S136" s="89"/>
      <c r="T136" s="89"/>
      <c r="U136" s="89"/>
      <c r="V136" s="89"/>
      <c r="W136" s="89"/>
      <c r="X136" s="89"/>
      <c r="Y136" s="89"/>
    </row>
    <row r="137" spans="1:25" x14ac:dyDescent="0.25">
      <c r="A137" s="177">
        <v>8.1999999999999993</v>
      </c>
      <c r="B137" s="178" t="s">
        <v>177</v>
      </c>
      <c r="C137" s="179"/>
      <c r="D137" s="179"/>
      <c r="E137" s="179"/>
      <c r="F137" s="179"/>
      <c r="G137" s="179">
        <v>100</v>
      </c>
      <c r="H137" s="179">
        <v>100</v>
      </c>
      <c r="I137" s="180" t="s">
        <v>178</v>
      </c>
      <c r="J137" s="179" t="s">
        <v>33</v>
      </c>
      <c r="K137" s="181"/>
      <c r="L137" s="31">
        <f>SUM(N137:Y137)</f>
        <v>0</v>
      </c>
      <c r="M137" s="38">
        <f>L137/H137*100</f>
        <v>0</v>
      </c>
      <c r="N137" s="89"/>
      <c r="O137" s="89"/>
      <c r="P137" s="89"/>
      <c r="Q137" s="89"/>
      <c r="R137" s="89"/>
      <c r="S137" s="89"/>
      <c r="T137" s="89"/>
      <c r="U137" s="89"/>
      <c r="V137" s="89"/>
      <c r="W137" s="89"/>
      <c r="X137" s="89"/>
      <c r="Y137" s="89"/>
    </row>
    <row r="138" spans="1:25" x14ac:dyDescent="0.25">
      <c r="A138" s="182"/>
      <c r="B138" s="164"/>
      <c r="C138" s="166"/>
      <c r="D138" s="166"/>
      <c r="E138" s="166"/>
      <c r="F138" s="166"/>
      <c r="G138" s="166"/>
      <c r="H138" s="166"/>
      <c r="I138" s="166"/>
      <c r="J138" s="166"/>
      <c r="K138" s="183"/>
      <c r="L138" s="106"/>
      <c r="M138" s="107">
        <f>M136</f>
        <v>0</v>
      </c>
      <c r="N138" s="160"/>
      <c r="O138" s="160"/>
      <c r="P138" s="160"/>
      <c r="Q138" s="160"/>
      <c r="R138" s="160"/>
      <c r="S138" s="160"/>
      <c r="T138" s="160"/>
      <c r="U138" s="160"/>
      <c r="V138" s="160"/>
      <c r="W138" s="160"/>
      <c r="X138" s="160"/>
      <c r="Y138" s="160"/>
    </row>
    <row r="139" spans="1:25" x14ac:dyDescent="0.25">
      <c r="A139" s="82">
        <v>9</v>
      </c>
      <c r="B139" s="184" t="s">
        <v>179</v>
      </c>
      <c r="C139" s="40" t="s">
        <v>180</v>
      </c>
      <c r="D139" s="40" t="s">
        <v>181</v>
      </c>
      <c r="E139" s="40" t="s">
        <v>111</v>
      </c>
      <c r="F139" s="40" t="s">
        <v>175</v>
      </c>
      <c r="G139" s="40">
        <v>1</v>
      </c>
      <c r="H139" s="40">
        <v>1</v>
      </c>
      <c r="I139" s="40" t="s">
        <v>182</v>
      </c>
      <c r="J139" s="40" t="s">
        <v>33</v>
      </c>
      <c r="K139" s="30">
        <v>0</v>
      </c>
      <c r="L139" s="58">
        <f t="shared" ref="L139:L144" si="9">SUM(N139:Y139)</f>
        <v>1</v>
      </c>
      <c r="M139" s="38">
        <f>L139*100/H139</f>
        <v>100</v>
      </c>
      <c r="N139" s="152"/>
      <c r="O139" s="152"/>
      <c r="P139" s="152">
        <v>1</v>
      </c>
      <c r="Q139" s="152"/>
      <c r="R139" s="152"/>
      <c r="S139" s="152"/>
      <c r="T139" s="152"/>
      <c r="U139" s="152"/>
      <c r="V139" s="152"/>
      <c r="W139" s="152"/>
      <c r="X139" s="152"/>
      <c r="Y139" s="152"/>
    </row>
    <row r="140" spans="1:25" x14ac:dyDescent="0.25">
      <c r="A140" s="98"/>
      <c r="B140" s="185"/>
      <c r="C140" s="44"/>
      <c r="D140" s="44"/>
      <c r="E140" s="44"/>
      <c r="F140" s="44"/>
      <c r="G140" s="44"/>
      <c r="H140" s="44"/>
      <c r="I140" s="44"/>
      <c r="J140" s="44"/>
      <c r="K140" s="37"/>
      <c r="L140" s="31">
        <f t="shared" si="9"/>
        <v>0</v>
      </c>
      <c r="M140" s="38">
        <f>L140*100/L139</f>
        <v>0</v>
      </c>
      <c r="N140" s="89"/>
      <c r="O140" s="89"/>
      <c r="P140" s="89"/>
      <c r="Q140" s="89"/>
      <c r="R140" s="89"/>
      <c r="S140" s="89"/>
      <c r="T140" s="89"/>
      <c r="U140" s="89"/>
      <c r="V140" s="89"/>
      <c r="W140" s="89"/>
      <c r="X140" s="89"/>
      <c r="Y140" s="89"/>
    </row>
    <row r="141" spans="1:25" ht="76.5" x14ac:dyDescent="0.25">
      <c r="A141" s="186">
        <v>10</v>
      </c>
      <c r="B141" s="169" t="s">
        <v>183</v>
      </c>
      <c r="C141" s="147" t="s">
        <v>184</v>
      </c>
      <c r="D141" s="187" t="s">
        <v>185</v>
      </c>
      <c r="E141" s="147" t="s">
        <v>186</v>
      </c>
      <c r="F141" s="147" t="s">
        <v>31</v>
      </c>
      <c r="G141" s="147"/>
      <c r="H141" s="188"/>
      <c r="I141" s="147" t="s">
        <v>187</v>
      </c>
      <c r="J141" s="189" t="s">
        <v>33</v>
      </c>
      <c r="K141" s="190">
        <v>0</v>
      </c>
      <c r="L141" s="191">
        <f t="shared" si="9"/>
        <v>0</v>
      </c>
      <c r="M141" s="162" t="e">
        <f>L141*100/K141</f>
        <v>#DIV/0!</v>
      </c>
      <c r="N141" s="192"/>
      <c r="O141" s="193"/>
      <c r="P141" s="193"/>
      <c r="Q141" s="193"/>
      <c r="R141" s="193"/>
      <c r="S141" s="193"/>
      <c r="T141" s="193"/>
      <c r="U141" s="193"/>
      <c r="V141" s="193"/>
      <c r="W141" s="193"/>
      <c r="X141" s="193"/>
      <c r="Y141" s="193"/>
    </row>
    <row r="142" spans="1:25" x14ac:dyDescent="0.25">
      <c r="A142" s="82">
        <v>11</v>
      </c>
      <c r="B142" s="194" t="s">
        <v>188</v>
      </c>
      <c r="C142" s="115" t="s">
        <v>189</v>
      </c>
      <c r="D142" s="30" t="s">
        <v>185</v>
      </c>
      <c r="E142" s="40" t="s">
        <v>188</v>
      </c>
      <c r="F142" s="40" t="s">
        <v>31</v>
      </c>
      <c r="G142" s="40"/>
      <c r="H142" s="29"/>
      <c r="I142" s="40" t="s">
        <v>190</v>
      </c>
      <c r="J142" s="43" t="s">
        <v>33</v>
      </c>
      <c r="K142" s="195"/>
      <c r="L142" s="94">
        <f t="shared" si="9"/>
        <v>0</v>
      </c>
      <c r="M142" s="196" t="e">
        <f>L142*100/H142</f>
        <v>#DIV/0!</v>
      </c>
      <c r="N142" s="77"/>
      <c r="O142" s="197"/>
      <c r="P142" s="197"/>
      <c r="Q142" s="197"/>
      <c r="R142" s="197"/>
      <c r="S142" s="197"/>
      <c r="T142" s="197"/>
      <c r="U142" s="197"/>
      <c r="V142" s="197"/>
      <c r="W142" s="197"/>
      <c r="X142" s="197"/>
      <c r="Y142" s="197"/>
    </row>
    <row r="143" spans="1:25" x14ac:dyDescent="0.25">
      <c r="A143" s="85"/>
      <c r="B143" s="36"/>
      <c r="C143" s="198"/>
      <c r="D143" s="44"/>
      <c r="E143" s="44"/>
      <c r="F143" s="44"/>
      <c r="G143" s="44"/>
      <c r="H143" s="91"/>
      <c r="I143" s="44"/>
      <c r="J143" s="44"/>
      <c r="K143" s="199"/>
      <c r="L143" s="94">
        <f t="shared" si="9"/>
        <v>0</v>
      </c>
      <c r="M143" s="196" t="e">
        <f>L143*100/L142</f>
        <v>#DIV/0!</v>
      </c>
      <c r="N143" s="114"/>
      <c r="O143" s="200"/>
      <c r="P143" s="200"/>
      <c r="Q143" s="200"/>
      <c r="R143" s="200"/>
      <c r="S143" s="200"/>
      <c r="T143" s="200"/>
      <c r="U143" s="200"/>
      <c r="V143" s="200"/>
      <c r="W143" s="200"/>
      <c r="X143" s="200"/>
      <c r="Y143" s="200"/>
    </row>
    <row r="144" spans="1:25" x14ac:dyDescent="0.25">
      <c r="A144" s="201"/>
      <c r="B144" s="202" t="s">
        <v>191</v>
      </c>
      <c r="C144" s="203"/>
      <c r="D144" s="146"/>
      <c r="E144" s="146"/>
      <c r="F144" s="146"/>
      <c r="G144" s="146"/>
      <c r="H144" s="204"/>
      <c r="I144" s="146"/>
      <c r="J144" s="146"/>
      <c r="K144" s="205"/>
      <c r="L144" s="94">
        <f t="shared" si="9"/>
        <v>0</v>
      </c>
      <c r="M144" s="196"/>
      <c r="N144" s="206"/>
      <c r="O144" s="207"/>
      <c r="P144" s="207"/>
      <c r="Q144" s="207"/>
      <c r="R144" s="207"/>
      <c r="S144" s="207"/>
      <c r="T144" s="207"/>
      <c r="U144" s="207"/>
      <c r="V144" s="207"/>
      <c r="W144" s="207"/>
      <c r="X144" s="207"/>
      <c r="Y144" s="207"/>
    </row>
    <row r="145" spans="1:25" x14ac:dyDescent="0.25">
      <c r="A145" s="208" t="s">
        <v>192</v>
      </c>
      <c r="B145" s="208"/>
      <c r="C145" s="209"/>
      <c r="D145" s="209"/>
      <c r="E145" s="209"/>
      <c r="F145" s="209"/>
      <c r="G145" s="209"/>
      <c r="H145" s="209"/>
      <c r="I145" s="209"/>
      <c r="J145" s="209"/>
      <c r="K145" s="209"/>
      <c r="L145" s="209"/>
      <c r="M145" s="209"/>
      <c r="N145" s="209"/>
      <c r="O145" s="209"/>
      <c r="P145" s="209"/>
      <c r="Q145" s="209"/>
      <c r="R145" s="209"/>
      <c r="S145" s="209"/>
      <c r="T145" s="209"/>
      <c r="U145" s="209"/>
      <c r="V145" s="209"/>
      <c r="W145" s="209"/>
      <c r="X145" s="209"/>
      <c r="Y145" s="209"/>
    </row>
    <row r="146" spans="1:25" x14ac:dyDescent="0.25">
      <c r="A146" s="210">
        <v>12</v>
      </c>
      <c r="B146" s="211" t="s">
        <v>193</v>
      </c>
      <c r="C146" s="211"/>
      <c r="D146" s="212"/>
      <c r="E146" s="211"/>
      <c r="F146" s="211"/>
      <c r="G146" s="211"/>
      <c r="H146" s="213"/>
      <c r="I146" s="214"/>
      <c r="J146" s="214"/>
      <c r="K146" s="215"/>
      <c r="L146" s="214"/>
      <c r="M146" s="214"/>
      <c r="N146" s="216"/>
      <c r="O146" s="214"/>
      <c r="P146" s="217"/>
      <c r="Q146" s="217"/>
      <c r="R146" s="217"/>
      <c r="S146" s="217"/>
      <c r="T146" s="214"/>
      <c r="U146" s="214"/>
      <c r="V146" s="214"/>
      <c r="W146" s="214"/>
      <c r="X146" s="214"/>
      <c r="Y146" s="214"/>
    </row>
    <row r="147" spans="1:25" x14ac:dyDescent="0.25">
      <c r="A147" s="218"/>
      <c r="B147" s="219" t="s">
        <v>194</v>
      </c>
      <c r="C147" s="220"/>
      <c r="D147" s="212"/>
      <c r="E147" s="221"/>
      <c r="F147" s="219"/>
      <c r="G147" s="222"/>
      <c r="H147" s="223">
        <v>80</v>
      </c>
      <c r="I147" s="224" t="s">
        <v>195</v>
      </c>
      <c r="J147" s="225"/>
      <c r="K147" s="226">
        <v>64960</v>
      </c>
      <c r="L147" s="227">
        <f>SUM(N147:Y147)</f>
        <v>0</v>
      </c>
      <c r="M147" s="228">
        <f>L147*100/H147</f>
        <v>0</v>
      </c>
      <c r="N147" s="229"/>
      <c r="O147" s="84"/>
      <c r="P147" s="84"/>
      <c r="Q147" s="84"/>
      <c r="R147" s="84"/>
      <c r="S147" s="84"/>
      <c r="T147" s="84"/>
      <c r="U147" s="84"/>
      <c r="V147" s="84"/>
      <c r="W147" s="84"/>
      <c r="X147" s="84"/>
      <c r="Y147" s="84"/>
    </row>
    <row r="148" spans="1:25" x14ac:dyDescent="0.25">
      <c r="A148" s="218"/>
      <c r="B148" s="220"/>
      <c r="C148" s="220"/>
      <c r="D148" s="212"/>
      <c r="E148" s="221"/>
      <c r="F148" s="219"/>
      <c r="G148" s="230"/>
      <c r="H148" s="231"/>
      <c r="I148" s="217"/>
      <c r="J148" s="217"/>
      <c r="K148" s="215"/>
      <c r="L148" s="227">
        <f>SUM(N148:Y148)</f>
        <v>0</v>
      </c>
      <c r="M148" s="228">
        <f>L148*100/H147</f>
        <v>0</v>
      </c>
      <c r="N148" s="89"/>
      <c r="O148" s="89"/>
      <c r="P148" s="89"/>
      <c r="Q148" s="89"/>
      <c r="R148" s="89"/>
      <c r="S148" s="89"/>
      <c r="T148" s="89"/>
      <c r="U148" s="89"/>
      <c r="V148" s="89"/>
      <c r="W148" s="89"/>
      <c r="X148" s="89"/>
      <c r="Y148" s="89"/>
    </row>
    <row r="149" spans="1:25" x14ac:dyDescent="0.25">
      <c r="A149" s="218"/>
      <c r="B149" s="219" t="s">
        <v>196</v>
      </c>
      <c r="C149" s="220"/>
      <c r="D149" s="212"/>
      <c r="E149" s="221"/>
      <c r="F149" s="219"/>
      <c r="G149" s="230"/>
      <c r="H149" s="213"/>
      <c r="I149" s="232" t="s">
        <v>44</v>
      </c>
      <c r="J149" s="221"/>
      <c r="K149" s="233"/>
      <c r="L149" s="221"/>
      <c r="M149" s="221"/>
      <c r="N149" s="221"/>
      <c r="O149" s="221"/>
      <c r="P149" s="234"/>
      <c r="Q149" s="234"/>
      <c r="R149" s="234"/>
      <c r="S149" s="234"/>
      <c r="T149" s="232"/>
      <c r="U149" s="232"/>
      <c r="V149" s="234"/>
      <c r="W149" s="234"/>
      <c r="X149" s="234"/>
      <c r="Y149" s="234"/>
    </row>
    <row r="150" spans="1:25" x14ac:dyDescent="0.25">
      <c r="A150" s="235"/>
      <c r="B150" s="236"/>
      <c r="C150" s="236"/>
      <c r="D150" s="237"/>
      <c r="E150" s="238"/>
      <c r="F150" s="239"/>
      <c r="G150" s="240"/>
      <c r="H150" s="241"/>
      <c r="I150" s="238"/>
      <c r="J150" s="238"/>
      <c r="K150" s="242"/>
      <c r="L150" s="238"/>
      <c r="M150" s="243">
        <f>M148</f>
        <v>0</v>
      </c>
      <c r="N150" s="238"/>
      <c r="O150" s="238"/>
      <c r="P150" s="244"/>
      <c r="Q150" s="244"/>
      <c r="R150" s="244"/>
      <c r="S150" s="244"/>
      <c r="T150" s="160"/>
      <c r="U150" s="160"/>
      <c r="V150" s="244"/>
      <c r="W150" s="244"/>
      <c r="X150" s="244"/>
      <c r="Y150" s="244"/>
    </row>
    <row r="151" spans="1:25" x14ac:dyDescent="0.25">
      <c r="A151" s="245"/>
      <c r="B151" s="246" t="s">
        <v>197</v>
      </c>
      <c r="C151" s="220"/>
      <c r="D151" s="212"/>
      <c r="E151" s="221"/>
      <c r="F151" s="247"/>
      <c r="G151" s="248"/>
      <c r="H151" s="231"/>
      <c r="I151" s="221"/>
      <c r="J151" s="221"/>
      <c r="K151" s="233"/>
      <c r="L151" s="221"/>
      <c r="M151" s="221"/>
      <c r="N151" s="249"/>
      <c r="O151" s="249"/>
      <c r="P151" s="250"/>
      <c r="Q151" s="250"/>
      <c r="R151" s="250"/>
      <c r="S151" s="250"/>
      <c r="T151" s="251"/>
      <c r="U151" s="251"/>
      <c r="V151" s="250"/>
      <c r="W151" s="250"/>
      <c r="X151" s="250"/>
      <c r="Y151" s="250"/>
    </row>
    <row r="152" spans="1:25" x14ac:dyDescent="0.25">
      <c r="A152" s="245"/>
      <c r="B152" s="246" t="s">
        <v>198</v>
      </c>
      <c r="C152" s="220"/>
      <c r="D152" s="212"/>
      <c r="E152" s="221"/>
      <c r="F152" s="247"/>
      <c r="G152" s="248"/>
      <c r="H152" s="231"/>
      <c r="I152" s="221"/>
      <c r="J152" s="221"/>
      <c r="K152" s="233"/>
      <c r="L152" s="221"/>
      <c r="M152" s="221"/>
      <c r="N152" s="249"/>
      <c r="O152" s="249"/>
      <c r="P152" s="250"/>
      <c r="Q152" s="250"/>
      <c r="R152" s="250"/>
      <c r="S152" s="250"/>
      <c r="T152" s="251"/>
      <c r="U152" s="251"/>
      <c r="V152" s="250"/>
      <c r="W152" s="250"/>
      <c r="X152" s="250"/>
      <c r="Y152" s="250"/>
    </row>
    <row r="153" spans="1:25" ht="15.75" x14ac:dyDescent="0.25">
      <c r="A153" s="252"/>
      <c r="B153" s="253"/>
      <c r="C153" s="253"/>
      <c r="D153" s="254"/>
      <c r="E153" s="255"/>
      <c r="F153" s="256"/>
      <c r="G153" s="257"/>
      <c r="H153" s="258"/>
      <c r="I153" s="255"/>
      <c r="J153" s="255"/>
      <c r="K153" s="259"/>
      <c r="L153" s="259"/>
      <c r="M153" s="260">
        <f>((M13+M15+M18+M20+M22+M24+M26+M34+M36+M38+M40+M42+M44+M49+M51+M53+M55+M57+M64+M66+M68+M73+M76+M80+M82+M84+M86+M88+M90+M94+M96+M98+M100+M104+M106+M110+M112+M114+M118+M120+M121+M123+M125+M126+M128+M132+M28+M59+M61+M136+M140+M46+M70+M137)*100)/5400</f>
        <v>0</v>
      </c>
      <c r="N153" s="255"/>
      <c r="O153" s="255"/>
      <c r="P153" s="261"/>
      <c r="Q153" s="261"/>
      <c r="R153" s="261"/>
      <c r="S153" s="261"/>
      <c r="T153" s="262"/>
      <c r="U153" s="262"/>
      <c r="V153" s="261"/>
      <c r="W153" s="261"/>
      <c r="X153" s="261"/>
      <c r="Y153" s="261"/>
    </row>
    <row r="154" spans="1:25" ht="18.75" thickBot="1" x14ac:dyDescent="0.3">
      <c r="A154" s="263" t="s">
        <v>199</v>
      </c>
      <c r="B154" s="264"/>
      <c r="C154" s="264"/>
      <c r="D154" s="264"/>
      <c r="E154" s="264"/>
      <c r="F154" s="264"/>
      <c r="G154" s="264"/>
      <c r="H154" s="264"/>
      <c r="I154" s="264"/>
      <c r="J154" s="264"/>
      <c r="K154" s="264"/>
      <c r="L154" s="264"/>
      <c r="M154" s="264"/>
      <c r="N154" s="265"/>
      <c r="O154" s="264"/>
      <c r="P154" s="264"/>
      <c r="Q154" s="264"/>
      <c r="R154" s="264"/>
      <c r="S154" s="264"/>
      <c r="T154" s="264"/>
      <c r="U154" s="264"/>
      <c r="V154" s="264"/>
      <c r="W154" s="264"/>
      <c r="X154" s="264"/>
      <c r="Y154" s="264"/>
    </row>
    <row r="155" spans="1:25" ht="15.75" thickBot="1" x14ac:dyDescent="0.3">
      <c r="A155" s="266" t="s">
        <v>200</v>
      </c>
      <c r="B155" s="267" t="s">
        <v>1</v>
      </c>
      <c r="C155" s="268" t="s">
        <v>2</v>
      </c>
      <c r="D155" s="268" t="s">
        <v>3</v>
      </c>
      <c r="E155" s="268" t="s">
        <v>4</v>
      </c>
      <c r="F155" s="269" t="s">
        <v>5</v>
      </c>
      <c r="G155" s="270" t="s">
        <v>6</v>
      </c>
      <c r="H155" s="271" t="s">
        <v>7</v>
      </c>
      <c r="I155" s="269" t="s">
        <v>8</v>
      </c>
      <c r="J155" s="269" t="s">
        <v>201</v>
      </c>
      <c r="K155" s="272" t="s">
        <v>202</v>
      </c>
      <c r="L155" s="273" t="s">
        <v>11</v>
      </c>
      <c r="M155" s="274"/>
      <c r="N155" s="275" t="s">
        <v>12</v>
      </c>
      <c r="O155" s="275" t="s">
        <v>13</v>
      </c>
      <c r="P155" s="275" t="s">
        <v>14</v>
      </c>
      <c r="Q155" s="275" t="s">
        <v>15</v>
      </c>
      <c r="R155" s="275" t="s">
        <v>16</v>
      </c>
      <c r="S155" s="275" t="s">
        <v>17</v>
      </c>
      <c r="T155" s="275" t="s">
        <v>18</v>
      </c>
      <c r="U155" s="275" t="s">
        <v>19</v>
      </c>
      <c r="V155" s="275" t="s">
        <v>20</v>
      </c>
      <c r="W155" s="275" t="s">
        <v>21</v>
      </c>
      <c r="X155" s="275" t="s">
        <v>22</v>
      </c>
      <c r="Y155" s="275" t="s">
        <v>23</v>
      </c>
    </row>
    <row r="156" spans="1:25" ht="15.75" thickBot="1" x14ac:dyDescent="0.3">
      <c r="A156" s="276"/>
      <c r="B156" s="277"/>
      <c r="C156" s="278"/>
      <c r="D156" s="278"/>
      <c r="E156" s="278"/>
      <c r="F156" s="279"/>
      <c r="G156" s="280"/>
      <c r="H156" s="281"/>
      <c r="I156" s="279"/>
      <c r="J156" s="279"/>
      <c r="K156" s="282"/>
      <c r="L156" s="283" t="s">
        <v>24</v>
      </c>
      <c r="M156" s="284" t="s">
        <v>25</v>
      </c>
      <c r="N156" s="285" t="s">
        <v>203</v>
      </c>
      <c r="O156" s="286" t="s">
        <v>203</v>
      </c>
      <c r="P156" s="286" t="s">
        <v>203</v>
      </c>
      <c r="Q156" s="286" t="s">
        <v>203</v>
      </c>
      <c r="R156" s="286" t="s">
        <v>203</v>
      </c>
      <c r="S156" s="286" t="s">
        <v>203</v>
      </c>
      <c r="T156" s="286" t="s">
        <v>203</v>
      </c>
      <c r="U156" s="286" t="s">
        <v>203</v>
      </c>
      <c r="V156" s="286" t="s">
        <v>203</v>
      </c>
      <c r="W156" s="286" t="s">
        <v>203</v>
      </c>
      <c r="X156" s="286" t="s">
        <v>203</v>
      </c>
      <c r="Y156" s="286" t="s">
        <v>203</v>
      </c>
    </row>
    <row r="157" spans="1:25" x14ac:dyDescent="0.25">
      <c r="A157" s="287">
        <v>1</v>
      </c>
      <c r="B157" s="288" t="s">
        <v>204</v>
      </c>
      <c r="C157" s="288"/>
      <c r="D157" s="288"/>
      <c r="E157" s="288"/>
      <c r="F157" s="288"/>
      <c r="G157" s="288"/>
      <c r="H157" s="288"/>
      <c r="I157" s="288"/>
      <c r="J157" s="288"/>
      <c r="K157" s="288"/>
      <c r="L157" s="289"/>
      <c r="M157" s="289"/>
      <c r="N157" s="290"/>
      <c r="O157" s="289"/>
      <c r="P157" s="289"/>
      <c r="Q157" s="289"/>
      <c r="R157" s="289"/>
      <c r="S157" s="289"/>
      <c r="T157" s="289"/>
      <c r="U157" s="289"/>
      <c r="V157" s="289"/>
      <c r="W157" s="289"/>
      <c r="X157" s="289"/>
      <c r="Y157" s="289"/>
    </row>
    <row r="158" spans="1:25" x14ac:dyDescent="0.25">
      <c r="A158" s="291">
        <v>1.1000000000000001</v>
      </c>
      <c r="B158" s="292" t="s">
        <v>161</v>
      </c>
      <c r="C158" s="292"/>
      <c r="D158" s="292"/>
      <c r="E158" s="292"/>
      <c r="F158" s="292"/>
      <c r="G158" s="292"/>
      <c r="H158" s="292"/>
      <c r="I158" s="292"/>
      <c r="J158" s="292"/>
      <c r="K158" s="292"/>
      <c r="L158" s="289"/>
      <c r="M158" s="289"/>
      <c r="N158" s="290"/>
      <c r="O158" s="289"/>
      <c r="P158" s="289"/>
      <c r="Q158" s="289"/>
      <c r="R158" s="289"/>
      <c r="S158" s="289"/>
      <c r="T158" s="289"/>
      <c r="U158" s="289"/>
      <c r="V158" s="289"/>
      <c r="W158" s="289"/>
      <c r="X158" s="289"/>
      <c r="Y158" s="289"/>
    </row>
    <row r="159" spans="1:25" x14ac:dyDescent="0.25">
      <c r="A159" s="293" t="s">
        <v>34</v>
      </c>
      <c r="B159" s="69" t="s">
        <v>205</v>
      </c>
      <c r="C159" s="16" t="s">
        <v>206</v>
      </c>
      <c r="D159" s="16" t="s">
        <v>207</v>
      </c>
      <c r="E159" s="16" t="s">
        <v>208</v>
      </c>
      <c r="F159" s="16" t="s">
        <v>209</v>
      </c>
      <c r="G159" s="16">
        <v>972</v>
      </c>
      <c r="H159" s="294">
        <v>972</v>
      </c>
      <c r="I159" s="16" t="s">
        <v>210</v>
      </c>
      <c r="J159" s="16" t="s">
        <v>48</v>
      </c>
      <c r="K159" s="295">
        <v>157284.91</v>
      </c>
      <c r="L159" s="296">
        <f t="shared" ref="L159:L166" si="10">N159+O159+P159+Q159+R159+S159+T159+U159+V159+W159+X159+Y159</f>
        <v>972</v>
      </c>
      <c r="M159" s="297">
        <f>L159*100/H159</f>
        <v>100</v>
      </c>
      <c r="N159" s="298">
        <v>81</v>
      </c>
      <c r="O159" s="298">
        <v>81</v>
      </c>
      <c r="P159" s="298">
        <v>81</v>
      </c>
      <c r="Q159" s="298">
        <v>81</v>
      </c>
      <c r="R159" s="298">
        <v>81</v>
      </c>
      <c r="S159" s="298">
        <v>81</v>
      </c>
      <c r="T159" s="298">
        <v>81</v>
      </c>
      <c r="U159" s="298">
        <v>81</v>
      </c>
      <c r="V159" s="298">
        <v>81</v>
      </c>
      <c r="W159" s="298">
        <v>81</v>
      </c>
      <c r="X159" s="298">
        <v>81</v>
      </c>
      <c r="Y159" s="298">
        <v>81</v>
      </c>
    </row>
    <row r="160" spans="1:25" x14ac:dyDescent="0.25">
      <c r="A160" s="293"/>
      <c r="B160" s="69"/>
      <c r="C160" s="16"/>
      <c r="D160" s="16"/>
      <c r="E160" s="16"/>
      <c r="F160" s="16"/>
      <c r="G160" s="16"/>
      <c r="H160" s="294"/>
      <c r="I160" s="16"/>
      <c r="J160" s="16"/>
      <c r="K160" s="295"/>
      <c r="L160" s="296">
        <f t="shared" si="10"/>
        <v>0</v>
      </c>
      <c r="M160" s="299">
        <f>L160*100/L159</f>
        <v>0</v>
      </c>
      <c r="N160" s="300"/>
      <c r="O160" s="300"/>
      <c r="P160" s="300"/>
      <c r="Q160" s="300"/>
      <c r="R160" s="300"/>
      <c r="S160" s="300"/>
      <c r="T160" s="300"/>
      <c r="U160" s="300"/>
      <c r="V160" s="300"/>
      <c r="W160" s="300"/>
      <c r="X160" s="300"/>
      <c r="Y160" s="300"/>
    </row>
    <row r="161" spans="1:25" x14ac:dyDescent="0.25">
      <c r="A161" s="293"/>
      <c r="B161" s="301" t="s">
        <v>211</v>
      </c>
      <c r="C161" s="146"/>
      <c r="D161" s="146"/>
      <c r="E161" s="146"/>
      <c r="F161" s="146"/>
      <c r="G161" s="146"/>
      <c r="H161" s="302">
        <v>631.79999999999995</v>
      </c>
      <c r="I161" s="146" t="s">
        <v>212</v>
      </c>
      <c r="J161" s="146" t="s">
        <v>213</v>
      </c>
      <c r="K161" s="303"/>
      <c r="L161" s="304">
        <f t="shared" si="10"/>
        <v>0</v>
      </c>
      <c r="M161" s="305">
        <f>L161*100/H161</f>
        <v>0</v>
      </c>
      <c r="N161" s="300"/>
      <c r="O161" s="300"/>
      <c r="P161" s="300"/>
      <c r="Q161" s="300"/>
      <c r="R161" s="300"/>
      <c r="S161" s="300"/>
      <c r="T161" s="300"/>
      <c r="U161" s="300"/>
      <c r="V161" s="300"/>
      <c r="W161" s="300"/>
      <c r="X161" s="300"/>
      <c r="Y161" s="300"/>
    </row>
    <row r="162" spans="1:25" x14ac:dyDescent="0.25">
      <c r="A162" s="293"/>
      <c r="B162" s="204" t="s">
        <v>214</v>
      </c>
      <c r="C162" s="112"/>
      <c r="D162" s="112"/>
      <c r="E162" s="146"/>
      <c r="F162" s="112"/>
      <c r="G162" s="112"/>
      <c r="H162" s="113"/>
      <c r="I162" s="146"/>
      <c r="J162" s="146"/>
      <c r="K162" s="306"/>
      <c r="L162" s="307">
        <f t="shared" si="10"/>
        <v>0</v>
      </c>
      <c r="M162" s="305">
        <f>L162*100/K159</f>
        <v>0</v>
      </c>
      <c r="N162" s="308"/>
      <c r="O162" s="309"/>
      <c r="P162" s="309"/>
      <c r="Q162" s="309"/>
      <c r="R162" s="310"/>
      <c r="S162" s="310"/>
      <c r="T162" s="310"/>
      <c r="U162" s="310"/>
      <c r="V162" s="310"/>
      <c r="W162" s="310"/>
      <c r="X162" s="310"/>
      <c r="Y162" s="310"/>
    </row>
    <row r="163" spans="1:25" x14ac:dyDescent="0.25">
      <c r="A163" s="293" t="s">
        <v>215</v>
      </c>
      <c r="B163" s="69" t="s">
        <v>216</v>
      </c>
      <c r="C163" s="16" t="s">
        <v>206</v>
      </c>
      <c r="D163" s="16" t="s">
        <v>207</v>
      </c>
      <c r="E163" s="16" t="s">
        <v>208</v>
      </c>
      <c r="F163" s="16" t="s">
        <v>217</v>
      </c>
      <c r="G163" s="16">
        <v>545</v>
      </c>
      <c r="H163" s="16">
        <v>545</v>
      </c>
      <c r="I163" s="16" t="s">
        <v>210</v>
      </c>
      <c r="J163" s="16" t="s">
        <v>48</v>
      </c>
      <c r="K163" s="20">
        <v>232059.39</v>
      </c>
      <c r="L163" s="304">
        <f t="shared" si="10"/>
        <v>545</v>
      </c>
      <c r="M163" s="297">
        <f>L163*100/H163</f>
        <v>100</v>
      </c>
      <c r="N163" s="298">
        <v>46</v>
      </c>
      <c r="O163" s="298">
        <v>46</v>
      </c>
      <c r="P163" s="298">
        <v>46</v>
      </c>
      <c r="Q163" s="298">
        <v>46</v>
      </c>
      <c r="R163" s="298">
        <v>46</v>
      </c>
      <c r="S163" s="298">
        <v>45</v>
      </c>
      <c r="T163" s="298">
        <v>45</v>
      </c>
      <c r="U163" s="298">
        <v>45</v>
      </c>
      <c r="V163" s="298">
        <v>45</v>
      </c>
      <c r="W163" s="298">
        <v>45</v>
      </c>
      <c r="X163" s="298">
        <v>45</v>
      </c>
      <c r="Y163" s="298">
        <v>45</v>
      </c>
    </row>
    <row r="164" spans="1:25" x14ac:dyDescent="0.25">
      <c r="A164" s="293"/>
      <c r="B164" s="69"/>
      <c r="C164" s="16"/>
      <c r="D164" s="16"/>
      <c r="E164" s="16"/>
      <c r="F164" s="16"/>
      <c r="G164" s="16"/>
      <c r="H164" s="16"/>
      <c r="I164" s="16"/>
      <c r="J164" s="16"/>
      <c r="K164" s="20"/>
      <c r="L164" s="304">
        <f t="shared" si="10"/>
        <v>0</v>
      </c>
      <c r="M164" s="297">
        <f>L164*100/L163</f>
        <v>0</v>
      </c>
      <c r="N164" s="300"/>
      <c r="O164" s="300"/>
      <c r="P164" s="300"/>
      <c r="Q164" s="300"/>
      <c r="R164" s="300"/>
      <c r="S164" s="300"/>
      <c r="T164" s="300"/>
      <c r="U164" s="300"/>
      <c r="V164" s="300"/>
      <c r="W164" s="300"/>
      <c r="X164" s="300"/>
      <c r="Y164" s="300"/>
    </row>
    <row r="165" spans="1:25" x14ac:dyDescent="0.25">
      <c r="A165" s="293"/>
      <c r="B165" s="301" t="s">
        <v>211</v>
      </c>
      <c r="C165" s="146"/>
      <c r="D165" s="146"/>
      <c r="E165" s="146"/>
      <c r="F165" s="146"/>
      <c r="G165" s="146"/>
      <c r="H165" s="146">
        <v>942.85</v>
      </c>
      <c r="I165" s="146" t="s">
        <v>212</v>
      </c>
      <c r="J165" s="146" t="s">
        <v>213</v>
      </c>
      <c r="K165" s="70"/>
      <c r="L165" s="304">
        <f t="shared" si="10"/>
        <v>0</v>
      </c>
      <c r="M165" s="311">
        <f>L165*100/H165</f>
        <v>0</v>
      </c>
      <c r="N165" s="300"/>
      <c r="O165" s="300"/>
      <c r="P165" s="300"/>
      <c r="Q165" s="300"/>
      <c r="R165" s="300"/>
      <c r="S165" s="300"/>
      <c r="T165" s="300"/>
      <c r="U165" s="300"/>
      <c r="V165" s="300"/>
      <c r="W165" s="300"/>
      <c r="X165" s="300"/>
      <c r="Y165" s="300"/>
    </row>
    <row r="166" spans="1:25" x14ac:dyDescent="0.25">
      <c r="A166" s="293"/>
      <c r="B166" s="204" t="s">
        <v>214</v>
      </c>
      <c r="C166" s="204"/>
      <c r="D166" s="204"/>
      <c r="E166" s="204"/>
      <c r="F166" s="204"/>
      <c r="G166" s="204"/>
      <c r="H166" s="146"/>
      <c r="I166" s="146"/>
      <c r="J166" s="146"/>
      <c r="K166" s="306"/>
      <c r="L166" s="307">
        <f t="shared" si="10"/>
        <v>0</v>
      </c>
      <c r="M166" s="311">
        <f>L166*100/K163</f>
        <v>0</v>
      </c>
      <c r="N166" s="312"/>
      <c r="O166" s="313"/>
      <c r="P166" s="313"/>
      <c r="Q166" s="313"/>
      <c r="R166" s="312"/>
      <c r="S166" s="312"/>
      <c r="T166" s="312"/>
      <c r="U166" s="312"/>
      <c r="V166" s="312"/>
      <c r="W166" s="312"/>
      <c r="X166" s="312"/>
      <c r="Y166" s="312"/>
    </row>
    <row r="167" spans="1:25" x14ac:dyDescent="0.25">
      <c r="A167" s="293" t="s">
        <v>218</v>
      </c>
      <c r="B167" s="69" t="s">
        <v>219</v>
      </c>
      <c r="C167" s="16" t="s">
        <v>206</v>
      </c>
      <c r="D167" s="16" t="s">
        <v>207</v>
      </c>
      <c r="E167" s="16" t="s">
        <v>208</v>
      </c>
      <c r="F167" s="16" t="s">
        <v>209</v>
      </c>
      <c r="G167" s="16">
        <v>108</v>
      </c>
      <c r="H167" s="16">
        <v>108</v>
      </c>
      <c r="I167" s="16" t="s">
        <v>210</v>
      </c>
      <c r="J167" s="16" t="s">
        <v>48</v>
      </c>
      <c r="K167" s="20">
        <v>196050.03</v>
      </c>
      <c r="L167" s="304">
        <f>SUM(N167:Y167)</f>
        <v>108</v>
      </c>
      <c r="M167" s="297">
        <f>L167*100/H167</f>
        <v>100</v>
      </c>
      <c r="N167" s="298">
        <v>9</v>
      </c>
      <c r="O167" s="298">
        <v>9</v>
      </c>
      <c r="P167" s="298">
        <v>9</v>
      </c>
      <c r="Q167" s="298">
        <v>9</v>
      </c>
      <c r="R167" s="298">
        <v>9</v>
      </c>
      <c r="S167" s="298">
        <v>9</v>
      </c>
      <c r="T167" s="298">
        <v>9</v>
      </c>
      <c r="U167" s="298">
        <v>9</v>
      </c>
      <c r="V167" s="298">
        <v>9</v>
      </c>
      <c r="W167" s="298">
        <v>9</v>
      </c>
      <c r="X167" s="298">
        <v>9</v>
      </c>
      <c r="Y167" s="298">
        <v>9</v>
      </c>
    </row>
    <row r="168" spans="1:25" x14ac:dyDescent="0.25">
      <c r="A168" s="293"/>
      <c r="B168" s="69"/>
      <c r="C168" s="16"/>
      <c r="D168" s="16"/>
      <c r="E168" s="16"/>
      <c r="F168" s="16"/>
      <c r="G168" s="16"/>
      <c r="H168" s="16"/>
      <c r="I168" s="16"/>
      <c r="J168" s="16"/>
      <c r="K168" s="20"/>
      <c r="L168" s="304">
        <f>SUM(N168:Y168)</f>
        <v>0</v>
      </c>
      <c r="M168" s="297">
        <f>L168*100/L167</f>
        <v>0</v>
      </c>
      <c r="N168" s="300"/>
      <c r="O168" s="300"/>
      <c r="P168" s="300"/>
      <c r="Q168" s="300"/>
      <c r="R168" s="300"/>
      <c r="S168" s="300"/>
      <c r="T168" s="300"/>
      <c r="U168" s="300"/>
      <c r="V168" s="300"/>
      <c r="W168" s="300"/>
      <c r="X168" s="300"/>
      <c r="Y168" s="300"/>
    </row>
    <row r="169" spans="1:25" x14ac:dyDescent="0.25">
      <c r="A169" s="293"/>
      <c r="B169" s="301" t="s">
        <v>211</v>
      </c>
      <c r="C169" s="146"/>
      <c r="D169" s="146"/>
      <c r="E169" s="146"/>
      <c r="F169" s="146"/>
      <c r="G169" s="146"/>
      <c r="H169" s="314">
        <v>2332.8000000000002</v>
      </c>
      <c r="I169" s="146" t="s">
        <v>212</v>
      </c>
      <c r="J169" s="146" t="s">
        <v>213</v>
      </c>
      <c r="K169" s="70"/>
      <c r="L169" s="304">
        <f>SUM(N169:Y169)</f>
        <v>0</v>
      </c>
      <c r="M169" s="311">
        <f>L169*100/H169</f>
        <v>0</v>
      </c>
      <c r="N169" s="300"/>
      <c r="O169" s="300"/>
      <c r="P169" s="300"/>
      <c r="Q169" s="300"/>
      <c r="R169" s="300"/>
      <c r="S169" s="300"/>
      <c r="T169" s="300"/>
      <c r="U169" s="300"/>
      <c r="V169" s="300"/>
      <c r="W169" s="300"/>
      <c r="X169" s="300"/>
      <c r="Y169" s="300"/>
    </row>
    <row r="170" spans="1:25" x14ac:dyDescent="0.25">
      <c r="A170" s="293"/>
      <c r="B170" s="204" t="s">
        <v>214</v>
      </c>
      <c r="C170" s="204"/>
      <c r="D170" s="204"/>
      <c r="E170" s="204"/>
      <c r="F170" s="204"/>
      <c r="G170" s="204"/>
      <c r="H170" s="146"/>
      <c r="I170" s="146"/>
      <c r="J170" s="146"/>
      <c r="K170" s="306"/>
      <c r="L170" s="307">
        <f>SUM(N170:Y170)</f>
        <v>0</v>
      </c>
      <c r="M170" s="311">
        <f>L170*100/K167</f>
        <v>0</v>
      </c>
      <c r="N170" s="312"/>
      <c r="O170" s="313"/>
      <c r="P170" s="313"/>
      <c r="Q170" s="313"/>
      <c r="R170" s="313"/>
      <c r="S170" s="312"/>
      <c r="T170" s="312"/>
      <c r="U170" s="312"/>
      <c r="V170" s="312"/>
      <c r="W170" s="312"/>
      <c r="X170" s="312"/>
      <c r="Y170" s="312"/>
    </row>
    <row r="171" spans="1:25" x14ac:dyDescent="0.25">
      <c r="A171" s="315">
        <v>1.2</v>
      </c>
      <c r="B171" s="316" t="s">
        <v>485</v>
      </c>
      <c r="C171" s="317"/>
      <c r="D171" s="317"/>
      <c r="E171" s="317"/>
      <c r="F171" s="317"/>
      <c r="G171" s="317"/>
      <c r="H171" s="317"/>
      <c r="I171" s="317"/>
      <c r="J171" s="317"/>
      <c r="K171" s="317"/>
      <c r="L171" s="318"/>
      <c r="M171" s="318"/>
      <c r="N171" s="319"/>
      <c r="O171" s="320"/>
      <c r="P171" s="320"/>
      <c r="Q171" s="320"/>
      <c r="R171" s="320"/>
      <c r="S171" s="320"/>
      <c r="T171" s="320"/>
      <c r="U171" s="320"/>
      <c r="V171" s="320"/>
      <c r="W171" s="320"/>
      <c r="X171" s="320"/>
      <c r="Y171" s="320"/>
    </row>
    <row r="172" spans="1:25" x14ac:dyDescent="0.25">
      <c r="A172" s="318"/>
      <c r="B172" s="321" t="s">
        <v>220</v>
      </c>
      <c r="C172" s="322"/>
      <c r="D172" s="323"/>
      <c r="E172" s="323"/>
      <c r="F172" s="324"/>
      <c r="G172" s="325"/>
      <c r="H172" s="326" t="s">
        <v>221</v>
      </c>
      <c r="I172" s="327"/>
      <c r="J172" s="327"/>
      <c r="K172" s="328"/>
      <c r="L172" s="328"/>
      <c r="M172" s="328"/>
      <c r="N172" s="329"/>
      <c r="O172" s="330"/>
      <c r="P172" s="330"/>
      <c r="Q172" s="330"/>
      <c r="R172" s="330"/>
      <c r="S172" s="330"/>
      <c r="T172" s="330"/>
      <c r="U172" s="330"/>
      <c r="V172" s="330"/>
      <c r="W172" s="330"/>
      <c r="X172" s="330"/>
      <c r="Y172" s="330"/>
    </row>
    <row r="173" spans="1:25" x14ac:dyDescent="0.25">
      <c r="A173" s="331" t="s">
        <v>222</v>
      </c>
      <c r="B173" s="169" t="s">
        <v>223</v>
      </c>
      <c r="C173" s="40" t="s">
        <v>224</v>
      </c>
      <c r="D173" s="40" t="s">
        <v>225</v>
      </c>
      <c r="E173" s="40" t="s">
        <v>208</v>
      </c>
      <c r="F173" s="40" t="s">
        <v>217</v>
      </c>
      <c r="G173" s="147"/>
      <c r="H173" s="146"/>
      <c r="I173" s="147"/>
      <c r="J173" s="147" t="s">
        <v>213</v>
      </c>
      <c r="K173" s="332">
        <v>43728.81</v>
      </c>
      <c r="L173" s="333"/>
      <c r="M173" s="334"/>
      <c r="N173" s="335"/>
      <c r="O173" s="336"/>
      <c r="P173" s="336"/>
      <c r="Q173" s="336"/>
      <c r="R173" s="336"/>
      <c r="S173" s="336"/>
      <c r="T173" s="336"/>
      <c r="U173" s="336"/>
      <c r="V173" s="336"/>
      <c r="W173" s="336"/>
      <c r="X173" s="336"/>
      <c r="Y173" s="337"/>
    </row>
    <row r="174" spans="1:25" x14ac:dyDescent="0.25">
      <c r="A174" s="338"/>
      <c r="B174" s="339" t="s">
        <v>226</v>
      </c>
      <c r="C174" s="340"/>
      <c r="D174" s="340"/>
      <c r="E174" s="340"/>
      <c r="F174" s="340"/>
      <c r="G174" s="179"/>
      <c r="H174" s="147">
        <v>56.92</v>
      </c>
      <c r="I174" s="147" t="s">
        <v>227</v>
      </c>
      <c r="J174" s="147"/>
      <c r="K174" s="341"/>
      <c r="L174" s="333"/>
      <c r="M174" s="334"/>
      <c r="N174" s="335"/>
      <c r="O174" s="336"/>
      <c r="P174" s="336"/>
      <c r="Q174" s="336"/>
      <c r="R174" s="336"/>
      <c r="S174" s="336"/>
      <c r="T174" s="336"/>
      <c r="U174" s="336"/>
      <c r="V174" s="336"/>
      <c r="W174" s="336"/>
      <c r="X174" s="336"/>
      <c r="Y174" s="337"/>
    </row>
    <row r="175" spans="1:25" x14ac:dyDescent="0.25">
      <c r="A175" s="338"/>
      <c r="B175" s="339" t="s">
        <v>228</v>
      </c>
      <c r="C175" s="340"/>
      <c r="D175" s="340"/>
      <c r="E175" s="340"/>
      <c r="F175" s="340"/>
      <c r="G175" s="179"/>
      <c r="H175" s="342">
        <v>3402</v>
      </c>
      <c r="I175" s="147" t="s">
        <v>229</v>
      </c>
      <c r="J175" s="147"/>
      <c r="K175" s="341"/>
      <c r="L175" s="333"/>
      <c r="M175" s="334"/>
      <c r="N175" s="335"/>
      <c r="O175" s="336"/>
      <c r="P175" s="336"/>
      <c r="Q175" s="336"/>
      <c r="R175" s="336"/>
      <c r="S175" s="336"/>
      <c r="T175" s="336"/>
      <c r="U175" s="336"/>
      <c r="V175" s="336"/>
      <c r="W175" s="336"/>
      <c r="X175" s="336"/>
      <c r="Y175" s="337"/>
    </row>
    <row r="176" spans="1:25" x14ac:dyDescent="0.25">
      <c r="A176" s="338"/>
      <c r="B176" s="339" t="s">
        <v>230</v>
      </c>
      <c r="C176" s="340"/>
      <c r="D176" s="340"/>
      <c r="E176" s="340"/>
      <c r="F176" s="340"/>
      <c r="G176" s="179"/>
      <c r="H176" s="342">
        <v>12</v>
      </c>
      <c r="I176" s="147" t="s">
        <v>231</v>
      </c>
      <c r="J176" s="147"/>
      <c r="K176" s="341"/>
      <c r="L176" s="333"/>
      <c r="M176" s="334"/>
      <c r="N176" s="335"/>
      <c r="O176" s="336"/>
      <c r="P176" s="336"/>
      <c r="Q176" s="336"/>
      <c r="R176" s="336"/>
      <c r="S176" s="336"/>
      <c r="T176" s="336"/>
      <c r="U176" s="336"/>
      <c r="V176" s="336"/>
      <c r="W176" s="336"/>
      <c r="X176" s="336"/>
      <c r="Y176" s="337"/>
    </row>
    <row r="177" spans="1:25" x14ac:dyDescent="0.25">
      <c r="A177" s="338"/>
      <c r="B177" s="339" t="s">
        <v>232</v>
      </c>
      <c r="C177" s="340"/>
      <c r="D177" s="340"/>
      <c r="E177" s="340"/>
      <c r="F177" s="340"/>
      <c r="G177" s="179"/>
      <c r="H177" s="342">
        <v>12</v>
      </c>
      <c r="I177" s="147" t="s">
        <v>233</v>
      </c>
      <c r="J177" s="147"/>
      <c r="K177" s="341"/>
      <c r="L177" s="333"/>
      <c r="M177" s="334"/>
      <c r="N177" s="335"/>
      <c r="O177" s="335"/>
      <c r="P177" s="336"/>
      <c r="Q177" s="336"/>
      <c r="R177" s="336"/>
      <c r="S177" s="335"/>
      <c r="T177" s="336"/>
      <c r="U177" s="336"/>
      <c r="V177" s="336"/>
      <c r="W177" s="336"/>
      <c r="X177" s="336"/>
      <c r="Y177" s="337"/>
    </row>
    <row r="178" spans="1:25" x14ac:dyDescent="0.25">
      <c r="A178" s="338" t="s">
        <v>234</v>
      </c>
      <c r="B178" s="301" t="s">
        <v>235</v>
      </c>
      <c r="C178" s="340"/>
      <c r="D178" s="340"/>
      <c r="E178" s="340"/>
      <c r="F178" s="340"/>
      <c r="G178" s="179"/>
      <c r="H178" s="146"/>
      <c r="I178" s="146"/>
      <c r="J178" s="147" t="s">
        <v>213</v>
      </c>
      <c r="K178" s="341"/>
      <c r="L178" s="333"/>
      <c r="M178" s="343"/>
      <c r="N178" s="335"/>
      <c r="O178" s="336"/>
      <c r="P178" s="336"/>
      <c r="Q178" s="336"/>
      <c r="R178" s="336"/>
      <c r="S178" s="336"/>
      <c r="T178" s="336"/>
      <c r="U178" s="336"/>
      <c r="V178" s="336"/>
      <c r="W178" s="336"/>
      <c r="X178" s="337"/>
      <c r="Y178" s="336"/>
    </row>
    <row r="179" spans="1:25" x14ac:dyDescent="0.25">
      <c r="A179" s="338"/>
      <c r="B179" s="339" t="s">
        <v>226</v>
      </c>
      <c r="C179" s="340"/>
      <c r="D179" s="340"/>
      <c r="E179" s="340"/>
      <c r="F179" s="340"/>
      <c r="G179" s="179"/>
      <c r="H179" s="146">
        <v>25.73</v>
      </c>
      <c r="I179" s="147" t="s">
        <v>227</v>
      </c>
      <c r="J179" s="147"/>
      <c r="K179" s="341"/>
      <c r="L179" s="333"/>
      <c r="M179" s="343"/>
      <c r="N179" s="335"/>
      <c r="O179" s="336"/>
      <c r="P179" s="336"/>
      <c r="Q179" s="336"/>
      <c r="R179" s="336"/>
      <c r="S179" s="336"/>
      <c r="T179" s="336"/>
      <c r="U179" s="336"/>
      <c r="V179" s="336"/>
      <c r="W179" s="336"/>
      <c r="X179" s="337"/>
      <c r="Y179" s="336"/>
    </row>
    <row r="180" spans="1:25" x14ac:dyDescent="0.25">
      <c r="A180" s="338"/>
      <c r="B180" s="339" t="s">
        <v>228</v>
      </c>
      <c r="C180" s="340"/>
      <c r="D180" s="340"/>
      <c r="E180" s="340"/>
      <c r="F180" s="340"/>
      <c r="G180" s="179"/>
      <c r="H180" s="344">
        <v>3086</v>
      </c>
      <c r="I180" s="147" t="s">
        <v>229</v>
      </c>
      <c r="J180" s="147"/>
      <c r="K180" s="341"/>
      <c r="L180" s="333"/>
      <c r="M180" s="343"/>
      <c r="N180" s="335"/>
      <c r="O180" s="336"/>
      <c r="P180" s="336"/>
      <c r="Q180" s="336"/>
      <c r="R180" s="336"/>
      <c r="S180" s="336"/>
      <c r="T180" s="336"/>
      <c r="U180" s="336"/>
      <c r="V180" s="336"/>
      <c r="W180" s="336"/>
      <c r="X180" s="337"/>
      <c r="Y180" s="336"/>
    </row>
    <row r="181" spans="1:25" x14ac:dyDescent="0.25">
      <c r="A181" s="338"/>
      <c r="B181" s="339" t="s">
        <v>230</v>
      </c>
      <c r="C181" s="340"/>
      <c r="D181" s="340"/>
      <c r="E181" s="340"/>
      <c r="F181" s="340"/>
      <c r="G181" s="179"/>
      <c r="H181" s="344">
        <v>12</v>
      </c>
      <c r="I181" s="147" t="s">
        <v>231</v>
      </c>
      <c r="J181" s="147"/>
      <c r="K181" s="341"/>
      <c r="L181" s="333"/>
      <c r="M181" s="343"/>
      <c r="N181" s="335"/>
      <c r="O181" s="336"/>
      <c r="P181" s="336"/>
      <c r="Q181" s="336"/>
      <c r="R181" s="336"/>
      <c r="S181" s="336"/>
      <c r="T181" s="336"/>
      <c r="U181" s="336"/>
      <c r="V181" s="336"/>
      <c r="W181" s="336"/>
      <c r="X181" s="337"/>
      <c r="Y181" s="336"/>
    </row>
    <row r="182" spans="1:25" x14ac:dyDescent="0.25">
      <c r="A182" s="338"/>
      <c r="B182" s="339" t="s">
        <v>232</v>
      </c>
      <c r="C182" s="340"/>
      <c r="D182" s="340"/>
      <c r="E182" s="340"/>
      <c r="F182" s="340"/>
      <c r="G182" s="179"/>
      <c r="H182" s="344">
        <v>12</v>
      </c>
      <c r="I182" s="147" t="s">
        <v>233</v>
      </c>
      <c r="J182" s="147"/>
      <c r="K182" s="341"/>
      <c r="L182" s="333"/>
      <c r="M182" s="343"/>
      <c r="N182" s="335"/>
      <c r="O182" s="336"/>
      <c r="P182" s="336"/>
      <c r="Q182" s="336"/>
      <c r="R182" s="336"/>
      <c r="S182" s="336"/>
      <c r="T182" s="336"/>
      <c r="U182" s="336"/>
      <c r="V182" s="336"/>
      <c r="W182" s="336"/>
      <c r="X182" s="337"/>
      <c r="Y182" s="336"/>
    </row>
    <row r="183" spans="1:25" x14ac:dyDescent="0.25">
      <c r="A183" s="338" t="s">
        <v>236</v>
      </c>
      <c r="B183" s="301" t="s">
        <v>237</v>
      </c>
      <c r="C183" s="340"/>
      <c r="D183" s="340"/>
      <c r="E183" s="340"/>
      <c r="F183" s="340"/>
      <c r="G183" s="179"/>
      <c r="H183" s="146"/>
      <c r="I183" s="146"/>
      <c r="J183" s="147" t="s">
        <v>213</v>
      </c>
      <c r="K183" s="341"/>
      <c r="L183" s="333"/>
      <c r="M183" s="343"/>
      <c r="N183" s="335"/>
      <c r="O183" s="336"/>
      <c r="P183" s="337"/>
      <c r="Q183" s="336"/>
      <c r="R183" s="336"/>
      <c r="S183" s="336"/>
      <c r="T183" s="336"/>
      <c r="U183" s="336"/>
      <c r="V183" s="336"/>
      <c r="W183" s="336"/>
      <c r="X183" s="336"/>
      <c r="Y183" s="336"/>
    </row>
    <row r="184" spans="1:25" x14ac:dyDescent="0.25">
      <c r="A184" s="338"/>
      <c r="B184" s="339" t="s">
        <v>226</v>
      </c>
      <c r="C184" s="340"/>
      <c r="D184" s="340"/>
      <c r="E184" s="340"/>
      <c r="F184" s="340"/>
      <c r="G184" s="179"/>
      <c r="H184" s="146">
        <v>39.520000000000003</v>
      </c>
      <c r="I184" s="147" t="s">
        <v>227</v>
      </c>
      <c r="J184" s="147"/>
      <c r="K184" s="341"/>
      <c r="L184" s="333"/>
      <c r="M184" s="343"/>
      <c r="N184" s="335"/>
      <c r="O184" s="336"/>
      <c r="P184" s="337"/>
      <c r="Q184" s="335"/>
      <c r="R184" s="335"/>
      <c r="S184" s="336"/>
      <c r="T184" s="336"/>
      <c r="U184" s="336"/>
      <c r="V184" s="336"/>
      <c r="W184" s="336"/>
      <c r="X184" s="336"/>
      <c r="Y184" s="336"/>
    </row>
    <row r="185" spans="1:25" x14ac:dyDescent="0.25">
      <c r="A185" s="338"/>
      <c r="B185" s="339" t="s">
        <v>228</v>
      </c>
      <c r="C185" s="340"/>
      <c r="D185" s="340"/>
      <c r="E185" s="340"/>
      <c r="F185" s="340"/>
      <c r="G185" s="179"/>
      <c r="H185" s="344">
        <v>2690</v>
      </c>
      <c r="I185" s="147" t="s">
        <v>229</v>
      </c>
      <c r="J185" s="147"/>
      <c r="K185" s="341"/>
      <c r="L185" s="333"/>
      <c r="M185" s="343"/>
      <c r="N185" s="335"/>
      <c r="O185" s="336"/>
      <c r="P185" s="337"/>
      <c r="Q185" s="345"/>
      <c r="R185" s="345"/>
      <c r="S185" s="336"/>
      <c r="T185" s="336"/>
      <c r="U185" s="336"/>
      <c r="V185" s="336"/>
      <c r="W185" s="336"/>
      <c r="X185" s="336"/>
      <c r="Y185" s="336"/>
    </row>
    <row r="186" spans="1:25" x14ac:dyDescent="0.25">
      <c r="A186" s="338"/>
      <c r="B186" s="339" t="s">
        <v>230</v>
      </c>
      <c r="C186" s="340"/>
      <c r="D186" s="340"/>
      <c r="E186" s="340"/>
      <c r="F186" s="340"/>
      <c r="G186" s="179"/>
      <c r="H186" s="146">
        <v>12</v>
      </c>
      <c r="I186" s="147" t="s">
        <v>231</v>
      </c>
      <c r="J186" s="147"/>
      <c r="K186" s="341"/>
      <c r="L186" s="333"/>
      <c r="M186" s="343"/>
      <c r="N186" s="335"/>
      <c r="O186" s="336"/>
      <c r="P186" s="337"/>
      <c r="Q186" s="335"/>
      <c r="R186" s="335"/>
      <c r="S186" s="336"/>
      <c r="T186" s="336"/>
      <c r="U186" s="336"/>
      <c r="V186" s="336"/>
      <c r="W186" s="336"/>
      <c r="X186" s="336"/>
      <c r="Y186" s="336"/>
    </row>
    <row r="187" spans="1:25" x14ac:dyDescent="0.25">
      <c r="A187" s="338"/>
      <c r="B187" s="339" t="s">
        <v>232</v>
      </c>
      <c r="C187" s="340"/>
      <c r="D187" s="340"/>
      <c r="E187" s="340"/>
      <c r="F187" s="340"/>
      <c r="G187" s="179"/>
      <c r="H187" s="146">
        <v>12</v>
      </c>
      <c r="I187" s="147" t="s">
        <v>233</v>
      </c>
      <c r="J187" s="147"/>
      <c r="K187" s="341"/>
      <c r="L187" s="333"/>
      <c r="M187" s="343"/>
      <c r="N187" s="335"/>
      <c r="O187" s="336"/>
      <c r="P187" s="337"/>
      <c r="Q187" s="335"/>
      <c r="R187" s="335"/>
      <c r="S187" s="336"/>
      <c r="T187" s="336"/>
      <c r="U187" s="336"/>
      <c r="V187" s="336"/>
      <c r="W187" s="336"/>
      <c r="X187" s="336"/>
      <c r="Y187" s="336"/>
    </row>
    <row r="188" spans="1:25" x14ac:dyDescent="0.25">
      <c r="A188" s="338" t="s">
        <v>238</v>
      </c>
      <c r="B188" s="301" t="s">
        <v>239</v>
      </c>
      <c r="C188" s="340"/>
      <c r="D188" s="340"/>
      <c r="E188" s="340"/>
      <c r="F188" s="340"/>
      <c r="G188" s="179"/>
      <c r="H188" s="146"/>
      <c r="I188" s="146"/>
      <c r="J188" s="147" t="s">
        <v>213</v>
      </c>
      <c r="K188" s="341"/>
      <c r="L188" s="333"/>
      <c r="M188" s="343"/>
      <c r="N188" s="335"/>
      <c r="O188" s="336"/>
      <c r="P188" s="336"/>
      <c r="Q188" s="337"/>
      <c r="R188" s="336"/>
      <c r="S188" s="336"/>
      <c r="T188" s="336"/>
      <c r="U188" s="336"/>
      <c r="V188" s="336"/>
      <c r="W188" s="336"/>
      <c r="X188" s="336"/>
      <c r="Y188" s="336"/>
    </row>
    <row r="189" spans="1:25" x14ac:dyDescent="0.25">
      <c r="A189" s="338"/>
      <c r="B189" s="339" t="s">
        <v>226</v>
      </c>
      <c r="C189" s="340"/>
      <c r="D189" s="340"/>
      <c r="E189" s="340"/>
      <c r="F189" s="340"/>
      <c r="G189" s="179"/>
      <c r="H189" s="146">
        <v>51.95</v>
      </c>
      <c r="I189" s="147" t="s">
        <v>227</v>
      </c>
      <c r="J189" s="147"/>
      <c r="K189" s="341"/>
      <c r="L189" s="333"/>
      <c r="M189" s="343"/>
      <c r="N189" s="335"/>
      <c r="O189" s="336"/>
      <c r="P189" s="336"/>
      <c r="Q189" s="298"/>
      <c r="R189" s="335"/>
      <c r="S189" s="336"/>
      <c r="T189" s="336"/>
      <c r="U189" s="336"/>
      <c r="V189" s="336"/>
      <c r="W189" s="336"/>
      <c r="X189" s="336"/>
      <c r="Y189" s="336"/>
    </row>
    <row r="190" spans="1:25" x14ac:dyDescent="0.25">
      <c r="A190" s="338"/>
      <c r="B190" s="339" t="s">
        <v>228</v>
      </c>
      <c r="C190" s="340"/>
      <c r="D190" s="340"/>
      <c r="E190" s="340"/>
      <c r="F190" s="340"/>
      <c r="G190" s="179"/>
      <c r="H190" s="344">
        <v>4147</v>
      </c>
      <c r="I190" s="147" t="s">
        <v>229</v>
      </c>
      <c r="J190" s="147"/>
      <c r="K190" s="341"/>
      <c r="L190" s="333"/>
      <c r="M190" s="343"/>
      <c r="N190" s="335"/>
      <c r="O190" s="336"/>
      <c r="P190" s="336"/>
      <c r="Q190" s="298"/>
      <c r="R190" s="335"/>
      <c r="S190" s="335"/>
      <c r="T190" s="336"/>
      <c r="U190" s="336"/>
      <c r="V190" s="336"/>
      <c r="W190" s="336"/>
      <c r="X190" s="336"/>
      <c r="Y190" s="336"/>
    </row>
    <row r="191" spans="1:25" x14ac:dyDescent="0.25">
      <c r="A191" s="338"/>
      <c r="B191" s="339" t="s">
        <v>230</v>
      </c>
      <c r="C191" s="340"/>
      <c r="D191" s="340"/>
      <c r="E191" s="340"/>
      <c r="F191" s="340"/>
      <c r="G191" s="179"/>
      <c r="H191" s="146">
        <v>12</v>
      </c>
      <c r="I191" s="147" t="s">
        <v>231</v>
      </c>
      <c r="J191" s="147"/>
      <c r="K191" s="341"/>
      <c r="L191" s="333"/>
      <c r="M191" s="343"/>
      <c r="N191" s="335"/>
      <c r="O191" s="336"/>
      <c r="P191" s="336"/>
      <c r="Q191" s="298"/>
      <c r="R191" s="335"/>
      <c r="S191" s="336"/>
      <c r="T191" s="336"/>
      <c r="U191" s="336"/>
      <c r="V191" s="336"/>
      <c r="W191" s="336"/>
      <c r="X191" s="336"/>
      <c r="Y191" s="336"/>
    </row>
    <row r="192" spans="1:25" x14ac:dyDescent="0.25">
      <c r="A192" s="338"/>
      <c r="B192" s="339" t="s">
        <v>232</v>
      </c>
      <c r="C192" s="340"/>
      <c r="D192" s="340"/>
      <c r="E192" s="340"/>
      <c r="F192" s="340"/>
      <c r="G192" s="179"/>
      <c r="H192" s="146">
        <v>12</v>
      </c>
      <c r="I192" s="147" t="s">
        <v>233</v>
      </c>
      <c r="J192" s="147"/>
      <c r="K192" s="341"/>
      <c r="L192" s="333"/>
      <c r="M192" s="343"/>
      <c r="N192" s="335"/>
      <c r="O192" s="336"/>
      <c r="P192" s="336"/>
      <c r="Q192" s="298"/>
      <c r="R192" s="335"/>
      <c r="S192" s="336"/>
      <c r="T192" s="336"/>
      <c r="U192" s="336"/>
      <c r="V192" s="336"/>
      <c r="W192" s="336"/>
      <c r="X192" s="336"/>
      <c r="Y192" s="336"/>
    </row>
    <row r="193" spans="1:25" x14ac:dyDescent="0.25">
      <c r="A193" s="338" t="s">
        <v>240</v>
      </c>
      <c r="B193" s="301" t="s">
        <v>241</v>
      </c>
      <c r="C193" s="340"/>
      <c r="D193" s="340"/>
      <c r="E193" s="340"/>
      <c r="F193" s="340"/>
      <c r="G193" s="179"/>
      <c r="H193" s="146"/>
      <c r="I193" s="146"/>
      <c r="J193" s="147" t="s">
        <v>213</v>
      </c>
      <c r="K193" s="341"/>
      <c r="L193" s="333"/>
      <c r="M193" s="343"/>
      <c r="N193" s="335"/>
      <c r="O193" s="336"/>
      <c r="P193" s="336"/>
      <c r="Q193" s="336"/>
      <c r="R193" s="336"/>
      <c r="S193" s="336"/>
      <c r="T193" s="336"/>
      <c r="U193" s="336"/>
      <c r="V193" s="336"/>
      <c r="W193" s="337"/>
      <c r="X193" s="336"/>
      <c r="Y193" s="336"/>
    </row>
    <row r="194" spans="1:25" x14ac:dyDescent="0.25">
      <c r="A194" s="338"/>
      <c r="B194" s="339" t="s">
        <v>226</v>
      </c>
      <c r="C194" s="340"/>
      <c r="D194" s="340"/>
      <c r="E194" s="340"/>
      <c r="F194" s="340"/>
      <c r="G194" s="179"/>
      <c r="H194" s="146">
        <v>19.93</v>
      </c>
      <c r="I194" s="147" t="s">
        <v>227</v>
      </c>
      <c r="J194" s="147"/>
      <c r="K194" s="341"/>
      <c r="L194" s="333"/>
      <c r="M194" s="343"/>
      <c r="N194" s="335"/>
      <c r="O194" s="336"/>
      <c r="P194" s="336"/>
      <c r="Q194" s="336"/>
      <c r="R194" s="336"/>
      <c r="S194" s="336"/>
      <c r="T194" s="336"/>
      <c r="U194" s="336"/>
      <c r="V194" s="336"/>
      <c r="W194" s="337"/>
      <c r="X194" s="336"/>
      <c r="Y194" s="336"/>
    </row>
    <row r="195" spans="1:25" x14ac:dyDescent="0.25">
      <c r="A195" s="338"/>
      <c r="B195" s="339" t="s">
        <v>228</v>
      </c>
      <c r="C195" s="340"/>
      <c r="D195" s="340"/>
      <c r="E195" s="340"/>
      <c r="F195" s="340"/>
      <c r="G195" s="179"/>
      <c r="H195" s="146">
        <v>989</v>
      </c>
      <c r="I195" s="147" t="s">
        <v>229</v>
      </c>
      <c r="J195" s="147"/>
      <c r="K195" s="341"/>
      <c r="L195" s="333"/>
      <c r="M195" s="343"/>
      <c r="N195" s="335"/>
      <c r="O195" s="336"/>
      <c r="P195" s="336"/>
      <c r="Q195" s="336"/>
      <c r="R195" s="336"/>
      <c r="S195" s="336"/>
      <c r="T195" s="336"/>
      <c r="U195" s="336"/>
      <c r="V195" s="336"/>
      <c r="W195" s="337"/>
      <c r="X195" s="336"/>
      <c r="Y195" s="336"/>
    </row>
    <row r="196" spans="1:25" x14ac:dyDescent="0.25">
      <c r="A196" s="338"/>
      <c r="B196" s="339" t="s">
        <v>230</v>
      </c>
      <c r="C196" s="340"/>
      <c r="D196" s="340"/>
      <c r="E196" s="340"/>
      <c r="F196" s="340"/>
      <c r="G196" s="179"/>
      <c r="H196" s="146">
        <v>12</v>
      </c>
      <c r="I196" s="147" t="s">
        <v>231</v>
      </c>
      <c r="J196" s="147"/>
      <c r="K196" s="341"/>
      <c r="L196" s="333"/>
      <c r="M196" s="343"/>
      <c r="N196" s="335"/>
      <c r="O196" s="336"/>
      <c r="P196" s="336"/>
      <c r="Q196" s="336"/>
      <c r="R196" s="336"/>
      <c r="S196" s="336"/>
      <c r="T196" s="336"/>
      <c r="U196" s="336"/>
      <c r="V196" s="336"/>
      <c r="W196" s="337"/>
      <c r="X196" s="336"/>
      <c r="Y196" s="336"/>
    </row>
    <row r="197" spans="1:25" x14ac:dyDescent="0.25">
      <c r="A197" s="338"/>
      <c r="B197" s="339" t="s">
        <v>232</v>
      </c>
      <c r="C197" s="340"/>
      <c r="D197" s="340"/>
      <c r="E197" s="340"/>
      <c r="F197" s="340"/>
      <c r="G197" s="179"/>
      <c r="H197" s="146">
        <v>12</v>
      </c>
      <c r="I197" s="147" t="s">
        <v>233</v>
      </c>
      <c r="J197" s="147"/>
      <c r="K197" s="341"/>
      <c r="L197" s="333"/>
      <c r="M197" s="343"/>
      <c r="N197" s="335"/>
      <c r="O197" s="336"/>
      <c r="P197" s="336"/>
      <c r="Q197" s="336"/>
      <c r="R197" s="336"/>
      <c r="S197" s="336"/>
      <c r="T197" s="336"/>
      <c r="U197" s="336"/>
      <c r="V197" s="336"/>
      <c r="W197" s="337"/>
      <c r="X197" s="336"/>
      <c r="Y197" s="336"/>
    </row>
    <row r="198" spans="1:25" x14ac:dyDescent="0.25">
      <c r="A198" s="338" t="s">
        <v>242</v>
      </c>
      <c r="B198" s="301" t="s">
        <v>243</v>
      </c>
      <c r="C198" s="340"/>
      <c r="D198" s="340"/>
      <c r="E198" s="340"/>
      <c r="F198" s="340"/>
      <c r="G198" s="179"/>
      <c r="H198" s="146"/>
      <c r="I198" s="146"/>
      <c r="J198" s="147" t="s">
        <v>213</v>
      </c>
      <c r="K198" s="341"/>
      <c r="L198" s="333"/>
      <c r="M198" s="343"/>
      <c r="N198" s="335"/>
      <c r="O198" s="336"/>
      <c r="P198" s="336"/>
      <c r="Q198" s="336"/>
      <c r="R198" s="337"/>
      <c r="S198" s="337"/>
      <c r="T198" s="336"/>
      <c r="U198" s="336"/>
      <c r="V198" s="336"/>
      <c r="W198" s="336"/>
      <c r="X198" s="336"/>
      <c r="Y198" s="336"/>
    </row>
    <row r="199" spans="1:25" x14ac:dyDescent="0.25">
      <c r="A199" s="338"/>
      <c r="B199" s="339" t="s">
        <v>226</v>
      </c>
      <c r="C199" s="340"/>
      <c r="D199" s="340"/>
      <c r="E199" s="340"/>
      <c r="F199" s="340"/>
      <c r="G199" s="179"/>
      <c r="H199" s="146">
        <v>38.01</v>
      </c>
      <c r="I199" s="147" t="s">
        <v>227</v>
      </c>
      <c r="J199" s="147"/>
      <c r="K199" s="341"/>
      <c r="L199" s="333"/>
      <c r="M199" s="343"/>
      <c r="N199" s="335"/>
      <c r="O199" s="335"/>
      <c r="P199" s="335"/>
      <c r="Q199" s="336"/>
      <c r="R199" s="337"/>
      <c r="S199" s="337"/>
      <c r="T199" s="336"/>
      <c r="U199" s="336"/>
      <c r="V199" s="336"/>
      <c r="W199" s="336"/>
      <c r="X199" s="336"/>
      <c r="Y199" s="336"/>
    </row>
    <row r="200" spans="1:25" x14ac:dyDescent="0.25">
      <c r="A200" s="338"/>
      <c r="B200" s="339" t="s">
        <v>228</v>
      </c>
      <c r="C200" s="340"/>
      <c r="D200" s="340"/>
      <c r="E200" s="340"/>
      <c r="F200" s="340"/>
      <c r="G200" s="179"/>
      <c r="H200" s="344">
        <v>6256</v>
      </c>
      <c r="I200" s="147" t="s">
        <v>229</v>
      </c>
      <c r="J200" s="147"/>
      <c r="K200" s="341"/>
      <c r="L200" s="333"/>
      <c r="M200" s="343"/>
      <c r="N200" s="335"/>
      <c r="O200" s="345"/>
      <c r="P200" s="335"/>
      <c r="Q200" s="336"/>
      <c r="R200" s="337"/>
      <c r="S200" s="337"/>
      <c r="T200" s="336"/>
      <c r="U200" s="336"/>
      <c r="V200" s="336"/>
      <c r="W200" s="336"/>
      <c r="X200" s="336"/>
      <c r="Y200" s="336"/>
    </row>
    <row r="201" spans="1:25" x14ac:dyDescent="0.25">
      <c r="A201" s="338"/>
      <c r="B201" s="339" t="s">
        <v>230</v>
      </c>
      <c r="C201" s="340"/>
      <c r="D201" s="340"/>
      <c r="E201" s="340"/>
      <c r="F201" s="340"/>
      <c r="G201" s="179"/>
      <c r="H201" s="146">
        <v>12</v>
      </c>
      <c r="I201" s="147" t="s">
        <v>231</v>
      </c>
      <c r="J201" s="147"/>
      <c r="K201" s="341"/>
      <c r="L201" s="333"/>
      <c r="M201" s="343"/>
      <c r="N201" s="335"/>
      <c r="O201" s="335"/>
      <c r="P201" s="335"/>
      <c r="Q201" s="336"/>
      <c r="R201" s="337"/>
      <c r="S201" s="337"/>
      <c r="T201" s="336"/>
      <c r="U201" s="336"/>
      <c r="V201" s="336"/>
      <c r="W201" s="336"/>
      <c r="X201" s="336"/>
      <c r="Y201" s="336"/>
    </row>
    <row r="202" spans="1:25" x14ac:dyDescent="0.25">
      <c r="A202" s="338"/>
      <c r="B202" s="339" t="s">
        <v>232</v>
      </c>
      <c r="C202" s="340"/>
      <c r="D202" s="340"/>
      <c r="E202" s="340"/>
      <c r="F202" s="340"/>
      <c r="G202" s="179"/>
      <c r="H202" s="146">
        <v>12</v>
      </c>
      <c r="I202" s="147" t="s">
        <v>233</v>
      </c>
      <c r="J202" s="147"/>
      <c r="K202" s="341"/>
      <c r="L202" s="333"/>
      <c r="M202" s="343"/>
      <c r="N202" s="335"/>
      <c r="O202" s="335"/>
      <c r="P202" s="335"/>
      <c r="Q202" s="335"/>
      <c r="R202" s="337"/>
      <c r="S202" s="337"/>
      <c r="T202" s="336"/>
      <c r="U202" s="336"/>
      <c r="V202" s="336"/>
      <c r="W202" s="336"/>
      <c r="X202" s="336"/>
      <c r="Y202" s="336"/>
    </row>
    <row r="203" spans="1:25" x14ac:dyDescent="0.25">
      <c r="A203" s="338" t="s">
        <v>244</v>
      </c>
      <c r="B203" s="301" t="s">
        <v>245</v>
      </c>
      <c r="C203" s="340"/>
      <c r="D203" s="340"/>
      <c r="E203" s="340"/>
      <c r="F203" s="340"/>
      <c r="G203" s="179"/>
      <c r="H203" s="146"/>
      <c r="I203" s="146"/>
      <c r="J203" s="147" t="s">
        <v>213</v>
      </c>
      <c r="K203" s="341"/>
      <c r="L203" s="333"/>
      <c r="M203" s="343"/>
      <c r="N203" s="335"/>
      <c r="O203" s="336"/>
      <c r="P203" s="336"/>
      <c r="Q203" s="336"/>
      <c r="R203" s="336"/>
      <c r="S203" s="336"/>
      <c r="T203" s="337"/>
      <c r="U203" s="337"/>
      <c r="V203" s="336"/>
      <c r="W203" s="336"/>
      <c r="X203" s="336"/>
      <c r="Y203" s="336"/>
    </row>
    <row r="204" spans="1:25" x14ac:dyDescent="0.25">
      <c r="A204" s="338"/>
      <c r="B204" s="339" t="s">
        <v>226</v>
      </c>
      <c r="C204" s="340"/>
      <c r="D204" s="340"/>
      <c r="E204" s="340"/>
      <c r="F204" s="340"/>
      <c r="G204" s="179"/>
      <c r="H204" s="146">
        <v>25.55</v>
      </c>
      <c r="I204" s="147" t="s">
        <v>227</v>
      </c>
      <c r="J204" s="147"/>
      <c r="K204" s="341"/>
      <c r="L204" s="333"/>
      <c r="M204" s="343"/>
      <c r="N204" s="335"/>
      <c r="O204" s="335"/>
      <c r="P204" s="336"/>
      <c r="Q204" s="336"/>
      <c r="R204" s="336"/>
      <c r="S204" s="336"/>
      <c r="T204" s="337"/>
      <c r="U204" s="337"/>
      <c r="V204" s="336"/>
      <c r="W204" s="336"/>
      <c r="X204" s="336"/>
      <c r="Y204" s="336"/>
    </row>
    <row r="205" spans="1:25" x14ac:dyDescent="0.25">
      <c r="A205" s="338"/>
      <c r="B205" s="339" t="s">
        <v>228</v>
      </c>
      <c r="C205" s="340"/>
      <c r="D205" s="340"/>
      <c r="E205" s="340"/>
      <c r="F205" s="340"/>
      <c r="G205" s="179"/>
      <c r="H205" s="344">
        <v>2056</v>
      </c>
      <c r="I205" s="147" t="s">
        <v>229</v>
      </c>
      <c r="J205" s="147"/>
      <c r="K205" s="341"/>
      <c r="L205" s="333"/>
      <c r="M205" s="343"/>
      <c r="N205" s="335"/>
      <c r="O205" s="335"/>
      <c r="P205" s="336"/>
      <c r="Q205" s="336"/>
      <c r="R205" s="336"/>
      <c r="S205" s="336"/>
      <c r="T205" s="337"/>
      <c r="U205" s="337"/>
      <c r="V205" s="336"/>
      <c r="W205" s="336"/>
      <c r="X205" s="336"/>
      <c r="Y205" s="336"/>
    </row>
    <row r="206" spans="1:25" x14ac:dyDescent="0.25">
      <c r="A206" s="338"/>
      <c r="B206" s="339" t="s">
        <v>230</v>
      </c>
      <c r="C206" s="340"/>
      <c r="D206" s="340"/>
      <c r="E206" s="340"/>
      <c r="F206" s="340"/>
      <c r="G206" s="179"/>
      <c r="H206" s="146">
        <v>12</v>
      </c>
      <c r="I206" s="147" t="s">
        <v>231</v>
      </c>
      <c r="J206" s="147"/>
      <c r="K206" s="341"/>
      <c r="L206" s="333"/>
      <c r="M206" s="343"/>
      <c r="N206" s="335"/>
      <c r="O206" s="335"/>
      <c r="P206" s="336"/>
      <c r="Q206" s="336"/>
      <c r="R206" s="336"/>
      <c r="S206" s="336"/>
      <c r="T206" s="337"/>
      <c r="U206" s="337"/>
      <c r="V206" s="336"/>
      <c r="W206" s="336"/>
      <c r="X206" s="336"/>
      <c r="Y206" s="336"/>
    </row>
    <row r="207" spans="1:25" x14ac:dyDescent="0.25">
      <c r="A207" s="338"/>
      <c r="B207" s="339" t="s">
        <v>232</v>
      </c>
      <c r="C207" s="340"/>
      <c r="D207" s="340"/>
      <c r="E207" s="340"/>
      <c r="F207" s="340"/>
      <c r="G207" s="179"/>
      <c r="H207" s="146">
        <v>12</v>
      </c>
      <c r="I207" s="147" t="s">
        <v>233</v>
      </c>
      <c r="J207" s="147"/>
      <c r="K207" s="341"/>
      <c r="L207" s="333"/>
      <c r="M207" s="343"/>
      <c r="N207" s="335"/>
      <c r="O207" s="335"/>
      <c r="P207" s="335"/>
      <c r="Q207" s="335"/>
      <c r="R207" s="335"/>
      <c r="S207" s="336"/>
      <c r="T207" s="337"/>
      <c r="U207" s="337"/>
      <c r="V207" s="336"/>
      <c r="W207" s="336"/>
      <c r="X207" s="336"/>
      <c r="Y207" s="336"/>
    </row>
    <row r="208" spans="1:25" x14ac:dyDescent="0.25">
      <c r="A208" s="338" t="s">
        <v>246</v>
      </c>
      <c r="B208" s="301" t="s">
        <v>247</v>
      </c>
      <c r="C208" s="340"/>
      <c r="D208" s="340"/>
      <c r="E208" s="340"/>
      <c r="F208" s="340"/>
      <c r="G208" s="179"/>
      <c r="H208" s="146"/>
      <c r="I208" s="146"/>
      <c r="J208" s="147" t="s">
        <v>213</v>
      </c>
      <c r="K208" s="341"/>
      <c r="L208" s="333"/>
      <c r="M208" s="343"/>
      <c r="N208" s="335"/>
      <c r="O208" s="336"/>
      <c r="P208" s="336"/>
      <c r="Q208" s="336"/>
      <c r="R208" s="336"/>
      <c r="S208" s="336"/>
      <c r="T208" s="336"/>
      <c r="U208" s="336"/>
      <c r="V208" s="337"/>
      <c r="W208" s="336"/>
      <c r="X208" s="336"/>
      <c r="Y208" s="336"/>
    </row>
    <row r="209" spans="1:25" x14ac:dyDescent="0.25">
      <c r="A209" s="338"/>
      <c r="B209" s="339" t="s">
        <v>226</v>
      </c>
      <c r="C209" s="340"/>
      <c r="D209" s="340"/>
      <c r="E209" s="340"/>
      <c r="F209" s="340"/>
      <c r="G209" s="179"/>
      <c r="H209" s="146">
        <v>36.340000000000003</v>
      </c>
      <c r="I209" s="147" t="s">
        <v>227</v>
      </c>
      <c r="J209" s="147"/>
      <c r="K209" s="341"/>
      <c r="L209" s="333"/>
      <c r="M209" s="343"/>
      <c r="N209" s="335"/>
      <c r="O209" s="336"/>
      <c r="P209" s="336"/>
      <c r="Q209" s="336"/>
      <c r="R209" s="336"/>
      <c r="S209" s="336"/>
      <c r="T209" s="336"/>
      <c r="U209" s="336"/>
      <c r="V209" s="337"/>
      <c r="W209" s="336"/>
      <c r="X209" s="336"/>
      <c r="Y209" s="336"/>
    </row>
    <row r="210" spans="1:25" x14ac:dyDescent="0.25">
      <c r="A210" s="338"/>
      <c r="B210" s="339" t="s">
        <v>228</v>
      </c>
      <c r="C210" s="340"/>
      <c r="D210" s="340"/>
      <c r="E210" s="340"/>
      <c r="F210" s="340"/>
      <c r="G210" s="179"/>
      <c r="H210" s="344">
        <v>1475</v>
      </c>
      <c r="I210" s="147" t="s">
        <v>229</v>
      </c>
      <c r="J210" s="147"/>
      <c r="K210" s="341"/>
      <c r="L210" s="333"/>
      <c r="M210" s="343"/>
      <c r="N210" s="335"/>
      <c r="O210" s="336"/>
      <c r="P210" s="336"/>
      <c r="Q210" s="336"/>
      <c r="R210" s="336"/>
      <c r="S210" s="336"/>
      <c r="T210" s="336"/>
      <c r="U210" s="336"/>
      <c r="V210" s="337"/>
      <c r="W210" s="336"/>
      <c r="X210" s="336"/>
      <c r="Y210" s="336"/>
    </row>
    <row r="211" spans="1:25" x14ac:dyDescent="0.25">
      <c r="A211" s="338"/>
      <c r="B211" s="339" t="s">
        <v>230</v>
      </c>
      <c r="C211" s="340"/>
      <c r="D211" s="340"/>
      <c r="E211" s="340"/>
      <c r="F211" s="340"/>
      <c r="G211" s="179"/>
      <c r="H211" s="146">
        <v>12</v>
      </c>
      <c r="I211" s="147" t="s">
        <v>231</v>
      </c>
      <c r="J211" s="147"/>
      <c r="K211" s="341"/>
      <c r="L211" s="333"/>
      <c r="M211" s="343"/>
      <c r="N211" s="335"/>
      <c r="O211" s="336"/>
      <c r="P211" s="336"/>
      <c r="Q211" s="336"/>
      <c r="R211" s="336"/>
      <c r="S211" s="336"/>
      <c r="T211" s="336"/>
      <c r="U211" s="336"/>
      <c r="V211" s="337"/>
      <c r="W211" s="336"/>
      <c r="X211" s="336"/>
      <c r="Y211" s="336"/>
    </row>
    <row r="212" spans="1:25" x14ac:dyDescent="0.25">
      <c r="A212" s="338"/>
      <c r="B212" s="339" t="s">
        <v>232</v>
      </c>
      <c r="C212" s="340"/>
      <c r="D212" s="340"/>
      <c r="E212" s="340"/>
      <c r="F212" s="340"/>
      <c r="G212" s="179"/>
      <c r="H212" s="146">
        <v>12</v>
      </c>
      <c r="I212" s="147" t="s">
        <v>233</v>
      </c>
      <c r="J212" s="147"/>
      <c r="K212" s="341"/>
      <c r="L212" s="333"/>
      <c r="M212" s="343"/>
      <c r="N212" s="335"/>
      <c r="O212" s="336"/>
      <c r="P212" s="336"/>
      <c r="Q212" s="336"/>
      <c r="R212" s="336"/>
      <c r="S212" s="336"/>
      <c r="T212" s="336"/>
      <c r="U212" s="336"/>
      <c r="V212" s="337"/>
      <c r="W212" s="336"/>
      <c r="X212" s="336"/>
      <c r="Y212" s="336"/>
    </row>
    <row r="213" spans="1:25" x14ac:dyDescent="0.25">
      <c r="A213" s="338" t="s">
        <v>248</v>
      </c>
      <c r="B213" s="301" t="s">
        <v>249</v>
      </c>
      <c r="C213" s="340"/>
      <c r="D213" s="340"/>
      <c r="E213" s="340"/>
      <c r="F213" s="340"/>
      <c r="G213" s="179"/>
      <c r="H213" s="204"/>
      <c r="I213" s="146"/>
      <c r="J213" s="147" t="s">
        <v>213</v>
      </c>
      <c r="K213" s="341"/>
      <c r="L213" s="333"/>
      <c r="M213" s="343"/>
      <c r="N213" s="298"/>
      <c r="O213" s="337"/>
      <c r="P213" s="336"/>
      <c r="Q213" s="336"/>
      <c r="R213" s="336"/>
      <c r="S213" s="336"/>
      <c r="T213" s="336"/>
      <c r="U213" s="336"/>
      <c r="V213" s="336"/>
      <c r="W213" s="336"/>
      <c r="X213" s="336"/>
      <c r="Y213" s="336"/>
    </row>
    <row r="214" spans="1:25" x14ac:dyDescent="0.25">
      <c r="A214" s="338"/>
      <c r="B214" s="339" t="s">
        <v>226</v>
      </c>
      <c r="C214" s="340"/>
      <c r="D214" s="340"/>
      <c r="E214" s="340"/>
      <c r="F214" s="340"/>
      <c r="G214" s="179"/>
      <c r="H214" s="146">
        <v>36.369999999999997</v>
      </c>
      <c r="I214" s="147" t="s">
        <v>227</v>
      </c>
      <c r="J214" s="147"/>
      <c r="K214" s="341"/>
      <c r="L214" s="333"/>
      <c r="M214" s="343"/>
      <c r="N214" s="298"/>
      <c r="O214" s="337"/>
      <c r="P214" s="335"/>
      <c r="Q214" s="335"/>
      <c r="R214" s="336"/>
      <c r="S214" s="336"/>
      <c r="T214" s="336"/>
      <c r="U214" s="336"/>
      <c r="V214" s="336"/>
      <c r="W214" s="336"/>
      <c r="X214" s="336"/>
      <c r="Y214" s="336"/>
    </row>
    <row r="215" spans="1:25" x14ac:dyDescent="0.25">
      <c r="A215" s="338"/>
      <c r="B215" s="339" t="s">
        <v>228</v>
      </c>
      <c r="C215" s="340"/>
      <c r="D215" s="340"/>
      <c r="E215" s="340"/>
      <c r="F215" s="340"/>
      <c r="G215" s="179"/>
      <c r="H215" s="344">
        <v>3245</v>
      </c>
      <c r="I215" s="147" t="s">
        <v>229</v>
      </c>
      <c r="J215" s="147"/>
      <c r="K215" s="341"/>
      <c r="L215" s="333"/>
      <c r="M215" s="343"/>
      <c r="N215" s="298"/>
      <c r="O215" s="346"/>
      <c r="P215" s="345"/>
      <c r="Q215" s="345"/>
      <c r="R215" s="336"/>
      <c r="S215" s="336"/>
      <c r="T215" s="336"/>
      <c r="U215" s="336"/>
      <c r="V215" s="336"/>
      <c r="W215" s="336"/>
      <c r="X215" s="336"/>
      <c r="Y215" s="336"/>
    </row>
    <row r="216" spans="1:25" x14ac:dyDescent="0.25">
      <c r="A216" s="338"/>
      <c r="B216" s="339" t="s">
        <v>230</v>
      </c>
      <c r="C216" s="340"/>
      <c r="D216" s="340"/>
      <c r="E216" s="340"/>
      <c r="F216" s="340"/>
      <c r="G216" s="179"/>
      <c r="H216" s="146">
        <v>12</v>
      </c>
      <c r="I216" s="147" t="s">
        <v>231</v>
      </c>
      <c r="J216" s="147"/>
      <c r="K216" s="341"/>
      <c r="L216" s="333"/>
      <c r="M216" s="347"/>
      <c r="N216" s="298"/>
      <c r="O216" s="337"/>
      <c r="P216" s="335"/>
      <c r="Q216" s="335"/>
      <c r="R216" s="336"/>
      <c r="S216" s="336"/>
      <c r="T216" s="336"/>
      <c r="U216" s="336"/>
      <c r="V216" s="336"/>
      <c r="W216" s="336"/>
      <c r="X216" s="336"/>
      <c r="Y216" s="336"/>
    </row>
    <row r="217" spans="1:25" x14ac:dyDescent="0.25">
      <c r="A217" s="338"/>
      <c r="B217" s="339" t="s">
        <v>232</v>
      </c>
      <c r="C217" s="340"/>
      <c r="D217" s="340"/>
      <c r="E217" s="340"/>
      <c r="F217" s="340"/>
      <c r="G217" s="179"/>
      <c r="H217" s="146">
        <v>12</v>
      </c>
      <c r="I217" s="147" t="s">
        <v>233</v>
      </c>
      <c r="J217" s="147"/>
      <c r="K217" s="348"/>
      <c r="L217" s="349"/>
      <c r="M217" s="347"/>
      <c r="N217" s="298"/>
      <c r="O217" s="337"/>
      <c r="P217" s="335"/>
      <c r="Q217" s="335"/>
      <c r="R217" s="336"/>
      <c r="S217" s="336"/>
      <c r="T217" s="336"/>
      <c r="U217" s="336"/>
      <c r="V217" s="336"/>
      <c r="W217" s="336"/>
      <c r="X217" s="336"/>
      <c r="Y217" s="336"/>
    </row>
    <row r="218" spans="1:25" x14ac:dyDescent="0.25">
      <c r="A218" s="350" t="s">
        <v>250</v>
      </c>
      <c r="B218" s="351" t="s">
        <v>251</v>
      </c>
      <c r="C218" s="44"/>
      <c r="D218" s="44"/>
      <c r="E218" s="44"/>
      <c r="F218" s="44"/>
      <c r="G218" s="62"/>
      <c r="H218" s="204"/>
      <c r="I218" s="204"/>
      <c r="J218" s="352"/>
      <c r="K218" s="353"/>
      <c r="L218" s="349"/>
      <c r="M218" s="347"/>
      <c r="N218" s="354"/>
      <c r="O218" s="355"/>
      <c r="P218" s="355"/>
      <c r="Q218" s="356"/>
      <c r="R218" s="356"/>
      <c r="S218" s="356"/>
      <c r="T218" s="336"/>
      <c r="U218" s="336"/>
      <c r="V218" s="336"/>
      <c r="W218" s="336"/>
      <c r="X218" s="336"/>
      <c r="Y218" s="336"/>
    </row>
    <row r="219" spans="1:25" x14ac:dyDescent="0.25">
      <c r="A219" s="357"/>
      <c r="B219" s="358" t="s">
        <v>252</v>
      </c>
      <c r="C219" s="359"/>
      <c r="D219" s="359"/>
      <c r="E219" s="359"/>
      <c r="F219" s="100"/>
      <c r="G219" s="100"/>
      <c r="H219" s="62">
        <f>H174+H179+H184+H189+H194+H199+H204+H209+H214</f>
        <v>330.32000000000005</v>
      </c>
      <c r="I219" s="204" t="s">
        <v>227</v>
      </c>
      <c r="J219" s="360"/>
      <c r="K219" s="361"/>
      <c r="L219" s="362">
        <f>N219+O219+P219+Q219+R219+S219+T219+U219+V219+W219+X219+Y219</f>
        <v>0</v>
      </c>
      <c r="M219" s="363">
        <f>L219*100/H219</f>
        <v>0</v>
      </c>
      <c r="N219" s="364">
        <f>N174+N179+N184+N189+N194+N199+N204+N209+N214</f>
        <v>0</v>
      </c>
      <c r="O219" s="364">
        <f t="shared" ref="O219:Y222" si="11">O174+O179+O184+O189+O194+O199+O204+O209+O214</f>
        <v>0</v>
      </c>
      <c r="P219" s="364">
        <f t="shared" si="11"/>
        <v>0</v>
      </c>
      <c r="Q219" s="364">
        <f t="shared" si="11"/>
        <v>0</v>
      </c>
      <c r="R219" s="364">
        <f t="shared" si="11"/>
        <v>0</v>
      </c>
      <c r="S219" s="364">
        <f t="shared" si="11"/>
        <v>0</v>
      </c>
      <c r="T219" s="364">
        <f t="shared" si="11"/>
        <v>0</v>
      </c>
      <c r="U219" s="364">
        <f t="shared" si="11"/>
        <v>0</v>
      </c>
      <c r="V219" s="364">
        <f t="shared" si="11"/>
        <v>0</v>
      </c>
      <c r="W219" s="364">
        <f t="shared" si="11"/>
        <v>0</v>
      </c>
      <c r="X219" s="364">
        <f t="shared" si="11"/>
        <v>0</v>
      </c>
      <c r="Y219" s="364">
        <f t="shared" si="11"/>
        <v>0</v>
      </c>
    </row>
    <row r="220" spans="1:25" x14ac:dyDescent="0.25">
      <c r="A220" s="357"/>
      <c r="B220" s="358" t="s">
        <v>253</v>
      </c>
      <c r="C220" s="359"/>
      <c r="D220" s="359"/>
      <c r="E220" s="359"/>
      <c r="F220" s="100"/>
      <c r="G220" s="100"/>
      <c r="H220" s="63">
        <f>H175+H180+H185+H190+H195+H200+H205+H210+H215</f>
        <v>27346</v>
      </c>
      <c r="I220" s="204" t="s">
        <v>229</v>
      </c>
      <c r="J220" s="360"/>
      <c r="K220" s="361"/>
      <c r="L220" s="362">
        <f>N220+O220+P220+Q220+R220+S220+T220+U220+V220+W220+X220+Y220</f>
        <v>0</v>
      </c>
      <c r="M220" s="363">
        <f>L220*100/H220</f>
        <v>0</v>
      </c>
      <c r="N220" s="365">
        <f>N175+N180+N185+N190+N195+N200+N205+N210+N215</f>
        <v>0</v>
      </c>
      <c r="O220" s="365">
        <f t="shared" si="11"/>
        <v>0</v>
      </c>
      <c r="P220" s="365">
        <f t="shared" si="11"/>
        <v>0</v>
      </c>
      <c r="Q220" s="365">
        <f t="shared" si="11"/>
        <v>0</v>
      </c>
      <c r="R220" s="365">
        <f t="shared" si="11"/>
        <v>0</v>
      </c>
      <c r="S220" s="365">
        <f t="shared" si="11"/>
        <v>0</v>
      </c>
      <c r="T220" s="365">
        <f t="shared" si="11"/>
        <v>0</v>
      </c>
      <c r="U220" s="365">
        <f t="shared" si="11"/>
        <v>0</v>
      </c>
      <c r="V220" s="365">
        <f t="shared" si="11"/>
        <v>0</v>
      </c>
      <c r="W220" s="365">
        <f t="shared" si="11"/>
        <v>0</v>
      </c>
      <c r="X220" s="365">
        <f t="shared" si="11"/>
        <v>0</v>
      </c>
      <c r="Y220" s="365">
        <f t="shared" si="11"/>
        <v>0</v>
      </c>
    </row>
    <row r="221" spans="1:25" x14ac:dyDescent="0.25">
      <c r="A221" s="357"/>
      <c r="B221" s="358" t="s">
        <v>254</v>
      </c>
      <c r="C221" s="359"/>
      <c r="D221" s="359"/>
      <c r="E221" s="359"/>
      <c r="F221" s="100"/>
      <c r="G221" s="100">
        <v>108</v>
      </c>
      <c r="H221" s="366">
        <v>108</v>
      </c>
      <c r="I221" s="204" t="s">
        <v>255</v>
      </c>
      <c r="J221" s="360"/>
      <c r="K221" s="361"/>
      <c r="L221" s="362">
        <f>N221+O221+P221+Q221+R221+S221+T221+U221+V221+W221+X221+Y221</f>
        <v>0</v>
      </c>
      <c r="M221" s="363">
        <f>L221*100/H221</f>
        <v>0</v>
      </c>
      <c r="N221" s="365">
        <f>N176+N181+N186+N191+N196+N201+N206+N211+N216</f>
        <v>0</v>
      </c>
      <c r="O221" s="365">
        <f t="shared" si="11"/>
        <v>0</v>
      </c>
      <c r="P221" s="365">
        <f t="shared" si="11"/>
        <v>0</v>
      </c>
      <c r="Q221" s="365">
        <f t="shared" si="11"/>
        <v>0</v>
      </c>
      <c r="R221" s="365">
        <f t="shared" si="11"/>
        <v>0</v>
      </c>
      <c r="S221" s="365">
        <f t="shared" si="11"/>
        <v>0</v>
      </c>
      <c r="T221" s="365">
        <f t="shared" si="11"/>
        <v>0</v>
      </c>
      <c r="U221" s="365">
        <f t="shared" si="11"/>
        <v>0</v>
      </c>
      <c r="V221" s="365">
        <f t="shared" si="11"/>
        <v>0</v>
      </c>
      <c r="W221" s="365">
        <f t="shared" si="11"/>
        <v>0</v>
      </c>
      <c r="X221" s="365">
        <f t="shared" si="11"/>
        <v>0</v>
      </c>
      <c r="Y221" s="365">
        <f t="shared" si="11"/>
        <v>0</v>
      </c>
    </row>
    <row r="222" spans="1:25" x14ac:dyDescent="0.25">
      <c r="A222" s="357"/>
      <c r="B222" s="358" t="s">
        <v>256</v>
      </c>
      <c r="C222" s="359"/>
      <c r="D222" s="359"/>
      <c r="E222" s="359"/>
      <c r="F222" s="100"/>
      <c r="G222" s="100">
        <v>108</v>
      </c>
      <c r="H222" s="366">
        <v>108</v>
      </c>
      <c r="I222" s="204" t="s">
        <v>257</v>
      </c>
      <c r="J222" s="360"/>
      <c r="K222" s="361"/>
      <c r="L222" s="362">
        <f>N222+O222+P222+Q222+R222+S222+T222+U222+V222+W222+X222+Y222</f>
        <v>0</v>
      </c>
      <c r="M222" s="363">
        <f>L222*100/H222</f>
        <v>0</v>
      </c>
      <c r="N222" s="365">
        <f>N177+N182+N187+N192+N197+N202+N207+N212+N217</f>
        <v>0</v>
      </c>
      <c r="O222" s="365">
        <f t="shared" si="11"/>
        <v>0</v>
      </c>
      <c r="P222" s="365">
        <f t="shared" si="11"/>
        <v>0</v>
      </c>
      <c r="Q222" s="365">
        <f t="shared" si="11"/>
        <v>0</v>
      </c>
      <c r="R222" s="365">
        <f t="shared" si="11"/>
        <v>0</v>
      </c>
      <c r="S222" s="365">
        <f t="shared" si="11"/>
        <v>0</v>
      </c>
      <c r="T222" s="365">
        <f t="shared" si="11"/>
        <v>0</v>
      </c>
      <c r="U222" s="365">
        <f t="shared" si="11"/>
        <v>0</v>
      </c>
      <c r="V222" s="365">
        <f t="shared" si="11"/>
        <v>0</v>
      </c>
      <c r="W222" s="365">
        <f t="shared" si="11"/>
        <v>0</v>
      </c>
      <c r="X222" s="365">
        <f t="shared" si="11"/>
        <v>0</v>
      </c>
      <c r="Y222" s="365">
        <f t="shared" si="11"/>
        <v>0</v>
      </c>
    </row>
    <row r="223" spans="1:25" x14ac:dyDescent="0.25">
      <c r="A223" s="357"/>
      <c r="B223" s="358" t="s">
        <v>258</v>
      </c>
      <c r="C223" s="359"/>
      <c r="D223" s="359"/>
      <c r="E223" s="359"/>
      <c r="F223" s="100"/>
      <c r="G223" s="100">
        <v>186.84</v>
      </c>
      <c r="H223" s="367">
        <v>186.84</v>
      </c>
      <c r="I223" s="204" t="s">
        <v>212</v>
      </c>
      <c r="J223" s="360"/>
      <c r="K223" s="361"/>
      <c r="L223" s="362">
        <f>N223+O223+P223+Q223+R223+S223+T223+U223+V223+W223+X223+Y223</f>
        <v>0</v>
      </c>
      <c r="M223" s="363">
        <f>L223*100/H223</f>
        <v>0</v>
      </c>
      <c r="N223" s="364"/>
      <c r="O223" s="364"/>
      <c r="P223" s="364"/>
      <c r="Q223" s="364"/>
      <c r="R223" s="364"/>
      <c r="S223" s="364"/>
      <c r="T223" s="364"/>
      <c r="U223" s="364"/>
      <c r="V223" s="364"/>
      <c r="W223" s="364"/>
      <c r="X223" s="364"/>
      <c r="Y223" s="364"/>
    </row>
    <row r="224" spans="1:25" x14ac:dyDescent="0.25">
      <c r="A224" s="209"/>
      <c r="B224" s="368" t="s">
        <v>214</v>
      </c>
      <c r="C224" s="209"/>
      <c r="D224" s="209"/>
      <c r="E224" s="209"/>
      <c r="F224" s="369"/>
      <c r="G224" s="369"/>
      <c r="H224" s="204"/>
      <c r="I224" s="204"/>
      <c r="J224" s="370"/>
      <c r="K224" s="371"/>
      <c r="L224" s="349">
        <f>SUM(N224:Y224)</f>
        <v>0</v>
      </c>
      <c r="M224" s="363">
        <f>L224*100/K173</f>
        <v>0</v>
      </c>
      <c r="N224" s="372"/>
      <c r="O224" s="373"/>
      <c r="P224" s="373"/>
      <c r="Q224" s="373"/>
      <c r="R224" s="373"/>
      <c r="S224" s="374"/>
      <c r="T224" s="374"/>
      <c r="U224" s="374"/>
      <c r="V224" s="374"/>
      <c r="W224" s="374"/>
      <c r="X224" s="374"/>
      <c r="Y224" s="374"/>
    </row>
    <row r="225" spans="1:25" x14ac:dyDescent="0.25">
      <c r="A225" s="375">
        <v>1.3</v>
      </c>
      <c r="B225" s="376" t="s">
        <v>259</v>
      </c>
      <c r="C225" s="327" t="s">
        <v>260</v>
      </c>
      <c r="D225" s="327" t="s">
        <v>261</v>
      </c>
      <c r="E225" s="327" t="s">
        <v>208</v>
      </c>
      <c r="F225" s="327" t="s">
        <v>262</v>
      </c>
      <c r="G225" s="40">
        <v>104</v>
      </c>
      <c r="H225" s="93">
        <v>104</v>
      </c>
      <c r="I225" s="40" t="s">
        <v>263</v>
      </c>
      <c r="J225" s="40" t="s">
        <v>264</v>
      </c>
      <c r="K225" s="377">
        <v>12285</v>
      </c>
      <c r="L225" s="378">
        <f>N225+O225+P225+Q225+R225+S225+T225+U225+V225+W225+X225+Y225</f>
        <v>104</v>
      </c>
      <c r="M225" s="379">
        <f>L225*100/H225</f>
        <v>100</v>
      </c>
      <c r="N225" s="298">
        <v>8</v>
      </c>
      <c r="O225" s="380">
        <v>9</v>
      </c>
      <c r="P225" s="380">
        <v>8</v>
      </c>
      <c r="Q225" s="380">
        <v>9</v>
      </c>
      <c r="R225" s="380">
        <v>8</v>
      </c>
      <c r="S225" s="380">
        <v>9</v>
      </c>
      <c r="T225" s="380">
        <v>8</v>
      </c>
      <c r="U225" s="380">
        <v>9</v>
      </c>
      <c r="V225" s="380">
        <v>9</v>
      </c>
      <c r="W225" s="380">
        <v>9</v>
      </c>
      <c r="X225" s="380">
        <v>9</v>
      </c>
      <c r="Y225" s="380">
        <v>9</v>
      </c>
    </row>
    <row r="226" spans="1:25" x14ac:dyDescent="0.25">
      <c r="A226" s="381"/>
      <c r="B226" s="382"/>
      <c r="C226" s="383"/>
      <c r="D226" s="383"/>
      <c r="E226" s="383"/>
      <c r="F226" s="383"/>
      <c r="G226" s="44"/>
      <c r="H226" s="85"/>
      <c r="I226" s="44"/>
      <c r="J226" s="44"/>
      <c r="K226" s="384"/>
      <c r="L226" s="385">
        <f>N226+O226+P226+Q226+R226+S226+T226+U226+V226+W226+X226+Y226</f>
        <v>0</v>
      </c>
      <c r="M226" s="386">
        <f>L226*100/L225</f>
        <v>0</v>
      </c>
      <c r="N226" s="300"/>
      <c r="O226" s="300"/>
      <c r="P226" s="300"/>
      <c r="Q226" s="300"/>
      <c r="R226" s="300"/>
      <c r="S226" s="300"/>
      <c r="T226" s="300"/>
      <c r="U226" s="300"/>
      <c r="V226" s="300"/>
      <c r="W226" s="300"/>
      <c r="X226" s="300"/>
      <c r="Y226" s="300"/>
    </row>
    <row r="227" spans="1:25" x14ac:dyDescent="0.25">
      <c r="A227" s="387"/>
      <c r="B227" s="368" t="s">
        <v>214</v>
      </c>
      <c r="C227" s="387"/>
      <c r="D227" s="387"/>
      <c r="E227" s="387"/>
      <c r="F227" s="387"/>
      <c r="G227" s="387"/>
      <c r="H227" s="388"/>
      <c r="I227" s="146"/>
      <c r="J227" s="146"/>
      <c r="K227" s="389"/>
      <c r="L227" s="390">
        <f>N227+O227+P227+Q227+R227+S227+T227+U227+V227+W227+X227+Y227</f>
        <v>0</v>
      </c>
      <c r="M227" s="386">
        <f>L227*100/K225</f>
        <v>0</v>
      </c>
      <c r="N227" s="391"/>
      <c r="O227" s="372"/>
      <c r="P227" s="372"/>
      <c r="Q227" s="372"/>
      <c r="R227" s="372"/>
      <c r="S227" s="372"/>
      <c r="T227" s="372"/>
      <c r="U227" s="372"/>
      <c r="V227" s="372"/>
      <c r="W227" s="372"/>
      <c r="X227" s="372"/>
      <c r="Y227" s="372"/>
    </row>
    <row r="228" spans="1:25" ht="38.25" x14ac:dyDescent="0.25">
      <c r="A228" s="392" t="s">
        <v>41</v>
      </c>
      <c r="B228" s="393" t="s">
        <v>265</v>
      </c>
      <c r="C228" s="394" t="s">
        <v>206</v>
      </c>
      <c r="D228" s="394"/>
      <c r="E228" s="146" t="s">
        <v>208</v>
      </c>
      <c r="F228" s="395" t="s">
        <v>209</v>
      </c>
      <c r="G228" s="396">
        <v>840</v>
      </c>
      <c r="H228" s="396">
        <v>840</v>
      </c>
      <c r="I228" s="395" t="s">
        <v>266</v>
      </c>
      <c r="J228" s="147" t="s">
        <v>267</v>
      </c>
      <c r="K228" s="397">
        <v>0</v>
      </c>
      <c r="L228" s="398">
        <f>SUM(N228:Y228)</f>
        <v>0</v>
      </c>
      <c r="M228" s="297">
        <f>L228*100/H228</f>
        <v>0</v>
      </c>
      <c r="N228" s="300"/>
      <c r="O228" s="300"/>
      <c r="P228" s="300"/>
      <c r="Q228" s="300"/>
      <c r="R228" s="300"/>
      <c r="S228" s="300"/>
      <c r="T228" s="300"/>
      <c r="U228" s="300"/>
      <c r="V228" s="300"/>
      <c r="W228" s="300"/>
      <c r="X228" s="300"/>
      <c r="Y228" s="300"/>
    </row>
    <row r="229" spans="1:25" x14ac:dyDescent="0.25">
      <c r="A229" s="392"/>
      <c r="B229" s="399" t="s">
        <v>214</v>
      </c>
      <c r="C229" s="400"/>
      <c r="D229" s="400"/>
      <c r="E229" s="400"/>
      <c r="F229" s="400"/>
      <c r="G229" s="400"/>
      <c r="H229" s="401"/>
      <c r="I229" s="401"/>
      <c r="J229" s="401"/>
      <c r="K229" s="402"/>
      <c r="L229" s="403"/>
      <c r="M229" s="404"/>
      <c r="N229" s="308"/>
      <c r="O229" s="312"/>
      <c r="P229" s="312"/>
      <c r="Q229" s="312"/>
      <c r="R229" s="312"/>
      <c r="S229" s="312"/>
      <c r="T229" s="312"/>
      <c r="U229" s="312"/>
      <c r="V229" s="312"/>
      <c r="W229" s="312"/>
      <c r="X229" s="312"/>
      <c r="Y229" s="312"/>
    </row>
    <row r="230" spans="1:25" ht="38.25" x14ac:dyDescent="0.25">
      <c r="A230" s="392" t="s">
        <v>46</v>
      </c>
      <c r="B230" s="405" t="s">
        <v>268</v>
      </c>
      <c r="C230" s="394" t="s">
        <v>206</v>
      </c>
      <c r="D230" s="394"/>
      <c r="E230" s="146" t="s">
        <v>208</v>
      </c>
      <c r="F230" s="395" t="s">
        <v>209</v>
      </c>
      <c r="G230" s="396">
        <v>260</v>
      </c>
      <c r="H230" s="396">
        <v>260</v>
      </c>
      <c r="I230" s="395" t="s">
        <v>266</v>
      </c>
      <c r="J230" s="147" t="s">
        <v>267</v>
      </c>
      <c r="K230" s="397">
        <v>0</v>
      </c>
      <c r="L230" s="398">
        <f>SUM(N230:Y230)</f>
        <v>0</v>
      </c>
      <c r="M230" s="297">
        <f>L230*100/H230</f>
        <v>0</v>
      </c>
      <c r="N230" s="300"/>
      <c r="O230" s="300"/>
      <c r="P230" s="300"/>
      <c r="Q230" s="300"/>
      <c r="R230" s="300"/>
      <c r="S230" s="300"/>
      <c r="T230" s="300"/>
      <c r="U230" s="300"/>
      <c r="V230" s="300"/>
      <c r="W230" s="300"/>
      <c r="X230" s="300"/>
      <c r="Y230" s="300"/>
    </row>
    <row r="231" spans="1:25" x14ac:dyDescent="0.25">
      <c r="A231" s="392"/>
      <c r="B231" s="399" t="s">
        <v>214</v>
      </c>
      <c r="C231" s="400"/>
      <c r="D231" s="400"/>
      <c r="E231" s="400"/>
      <c r="F231" s="400"/>
      <c r="G231" s="400"/>
      <c r="H231" s="401"/>
      <c r="I231" s="401"/>
      <c r="J231" s="401"/>
      <c r="K231" s="406"/>
      <c r="L231" s="303"/>
      <c r="M231" s="407"/>
      <c r="N231" s="308"/>
      <c r="O231" s="308"/>
      <c r="P231" s="308"/>
      <c r="Q231" s="308"/>
      <c r="R231" s="308"/>
      <c r="S231" s="308"/>
      <c r="T231" s="308"/>
      <c r="U231" s="308"/>
      <c r="V231" s="308"/>
      <c r="W231" s="308"/>
      <c r="X231" s="308"/>
      <c r="Y231" s="308"/>
    </row>
    <row r="232" spans="1:25" x14ac:dyDescent="0.25">
      <c r="A232" s="408">
        <v>1.4</v>
      </c>
      <c r="B232" s="409" t="s">
        <v>269</v>
      </c>
      <c r="C232" s="410"/>
      <c r="D232" s="410"/>
      <c r="E232" s="410"/>
      <c r="F232" s="410"/>
      <c r="G232" s="410"/>
      <c r="H232" s="410"/>
      <c r="I232" s="410"/>
      <c r="J232" s="410"/>
      <c r="K232" s="410"/>
      <c r="L232" s="411"/>
      <c r="M232" s="411"/>
      <c r="N232" s="412"/>
      <c r="O232" s="413"/>
      <c r="P232" s="413"/>
      <c r="Q232" s="413"/>
      <c r="R232" s="413"/>
      <c r="S232" s="413"/>
      <c r="T232" s="413"/>
      <c r="U232" s="413"/>
      <c r="V232" s="413"/>
      <c r="W232" s="413"/>
      <c r="X232" s="413"/>
      <c r="Y232" s="413"/>
    </row>
    <row r="233" spans="1:25" x14ac:dyDescent="0.25">
      <c r="A233" s="414" t="s">
        <v>61</v>
      </c>
      <c r="B233" s="415" t="s">
        <v>270</v>
      </c>
      <c r="C233" s="40" t="s">
        <v>271</v>
      </c>
      <c r="D233" s="40" t="s">
        <v>272</v>
      </c>
      <c r="E233" s="40" t="s">
        <v>208</v>
      </c>
      <c r="F233" s="40" t="s">
        <v>273</v>
      </c>
      <c r="G233" s="342">
        <v>3700000</v>
      </c>
      <c r="H233" s="416">
        <v>3700000</v>
      </c>
      <c r="I233" s="40" t="s">
        <v>212</v>
      </c>
      <c r="J233" s="40" t="s">
        <v>264</v>
      </c>
      <c r="K233" s="377">
        <v>4800</v>
      </c>
      <c r="L233" s="378">
        <f>N233+O233+P233+Q233+R233+S233+T233+U233+V233+W233+X233+Y233</f>
        <v>0</v>
      </c>
      <c r="M233" s="417">
        <f>L233*100/H233</f>
        <v>0</v>
      </c>
      <c r="N233" s="418"/>
      <c r="O233" s="300"/>
      <c r="P233" s="300"/>
      <c r="Q233" s="300"/>
      <c r="R233" s="300"/>
      <c r="S233" s="300"/>
      <c r="T233" s="300"/>
      <c r="U233" s="300"/>
      <c r="V233" s="300"/>
      <c r="W233" s="300"/>
      <c r="X233" s="300"/>
      <c r="Y233" s="300"/>
    </row>
    <row r="234" spans="1:25" x14ac:dyDescent="0.25">
      <c r="A234" s="414" t="s">
        <v>64</v>
      </c>
      <c r="B234" s="415" t="s">
        <v>274</v>
      </c>
      <c r="C234" s="44"/>
      <c r="D234" s="44"/>
      <c r="E234" s="44"/>
      <c r="F234" s="44"/>
      <c r="G234" s="63">
        <v>3300000</v>
      </c>
      <c r="H234" s="419">
        <v>3300000</v>
      </c>
      <c r="I234" s="44"/>
      <c r="J234" s="44"/>
      <c r="K234" s="384"/>
      <c r="L234" s="378">
        <f>N234+O234+P234+Q234+R234+S234+T234+U234+V234+W234+X234+Y234</f>
        <v>0</v>
      </c>
      <c r="M234" s="417">
        <f>L234*100/H234</f>
        <v>0</v>
      </c>
      <c r="N234" s="418"/>
      <c r="O234" s="300"/>
      <c r="P234" s="300"/>
      <c r="Q234" s="300"/>
      <c r="R234" s="300"/>
      <c r="S234" s="300"/>
      <c r="T234" s="300"/>
      <c r="U234" s="300"/>
      <c r="V234" s="300"/>
      <c r="W234" s="300"/>
      <c r="X234" s="300"/>
      <c r="Y234" s="300"/>
    </row>
    <row r="235" spans="1:25" x14ac:dyDescent="0.25">
      <c r="A235" s="420"/>
      <c r="B235" s="421" t="s">
        <v>214</v>
      </c>
      <c r="C235" s="359"/>
      <c r="D235" s="359"/>
      <c r="E235" s="359"/>
      <c r="F235" s="359"/>
      <c r="G235" s="359"/>
      <c r="H235" s="422"/>
      <c r="I235" s="359"/>
      <c r="J235" s="359"/>
      <c r="K235" s="423"/>
      <c r="L235" s="333">
        <f>N235+O235+P235+Q235+R235+S235+T235+U235+V235+W235+X235+Y235</f>
        <v>0</v>
      </c>
      <c r="M235" s="386">
        <f>L235*100/K233</f>
        <v>0</v>
      </c>
      <c r="N235" s="424"/>
      <c r="O235" s="374"/>
      <c r="P235" s="374"/>
      <c r="Q235" s="374"/>
      <c r="R235" s="374"/>
      <c r="S235" s="374"/>
      <c r="T235" s="374"/>
      <c r="U235" s="374"/>
      <c r="V235" s="374"/>
      <c r="W235" s="374"/>
      <c r="X235" s="374"/>
      <c r="Y235" s="374"/>
    </row>
    <row r="236" spans="1:25" x14ac:dyDescent="0.25">
      <c r="A236" s="425">
        <v>1.5</v>
      </c>
      <c r="B236" s="316" t="s">
        <v>275</v>
      </c>
      <c r="C236" s="317"/>
      <c r="D236" s="317"/>
      <c r="E236" s="317"/>
      <c r="F236" s="317"/>
      <c r="G236" s="317"/>
      <c r="H236" s="317"/>
      <c r="I236" s="317"/>
      <c r="J236" s="317"/>
      <c r="K236" s="317"/>
      <c r="L236" s="426"/>
      <c r="M236" s="426"/>
      <c r="N236" s="427"/>
      <c r="O236" s="426"/>
      <c r="P236" s="426"/>
      <c r="Q236" s="426"/>
      <c r="R236" s="426"/>
      <c r="S236" s="426"/>
      <c r="T236" s="426"/>
      <c r="U236" s="426"/>
      <c r="V236" s="426"/>
      <c r="W236" s="426"/>
      <c r="X236" s="426"/>
      <c r="Y236" s="426"/>
    </row>
    <row r="237" spans="1:25" x14ac:dyDescent="0.25">
      <c r="A237" s="338" t="s">
        <v>80</v>
      </c>
      <c r="B237" s="301" t="s">
        <v>276</v>
      </c>
      <c r="C237" s="40" t="s">
        <v>271</v>
      </c>
      <c r="D237" s="40" t="s">
        <v>277</v>
      </c>
      <c r="E237" s="40" t="s">
        <v>208</v>
      </c>
      <c r="F237" s="40" t="s">
        <v>262</v>
      </c>
      <c r="G237" s="40"/>
      <c r="H237" s="428">
        <v>0.6</v>
      </c>
      <c r="I237" s="93" t="s">
        <v>278</v>
      </c>
      <c r="J237" s="40" t="s">
        <v>264</v>
      </c>
      <c r="K237" s="377">
        <v>14400</v>
      </c>
      <c r="L237" s="378" t="e">
        <f>AVERAGE(N237:Y237)</f>
        <v>#DIV/0!</v>
      </c>
      <c r="M237" s="334"/>
      <c r="N237" s="429"/>
      <c r="O237" s="429"/>
      <c r="P237" s="429"/>
      <c r="Q237" s="429"/>
      <c r="R237" s="429"/>
      <c r="S237" s="429"/>
      <c r="T237" s="429"/>
      <c r="U237" s="429"/>
      <c r="V237" s="429"/>
      <c r="W237" s="429"/>
      <c r="X237" s="429"/>
      <c r="Y237" s="429"/>
    </row>
    <row r="238" spans="1:25" x14ac:dyDescent="0.25">
      <c r="A238" s="338"/>
      <c r="B238" s="430" t="s">
        <v>279</v>
      </c>
      <c r="C238" s="340"/>
      <c r="D238" s="340"/>
      <c r="E238" s="340"/>
      <c r="F238" s="340"/>
      <c r="G238" s="340"/>
      <c r="H238" s="431"/>
      <c r="I238" s="432"/>
      <c r="J238" s="340"/>
      <c r="K238" s="433"/>
      <c r="L238" s="333"/>
      <c r="M238" s="343"/>
      <c r="N238" s="429"/>
      <c r="O238" s="434"/>
      <c r="P238" s="434"/>
      <c r="Q238" s="434"/>
      <c r="R238" s="434"/>
      <c r="S238" s="434"/>
      <c r="T238" s="434"/>
      <c r="U238" s="434"/>
      <c r="V238" s="434"/>
      <c r="W238" s="434"/>
      <c r="X238" s="434"/>
      <c r="Y238" s="434"/>
    </row>
    <row r="239" spans="1:25" x14ac:dyDescent="0.25">
      <c r="A239" s="338"/>
      <c r="B239" s="430" t="s">
        <v>280</v>
      </c>
      <c r="C239" s="340"/>
      <c r="D239" s="340"/>
      <c r="E239" s="340"/>
      <c r="F239" s="340"/>
      <c r="G239" s="340"/>
      <c r="H239" s="431"/>
      <c r="I239" s="432"/>
      <c r="J239" s="340"/>
      <c r="K239" s="433"/>
      <c r="L239" s="333"/>
      <c r="M239" s="343"/>
      <c r="N239" s="429"/>
      <c r="O239" s="434"/>
      <c r="P239" s="434"/>
      <c r="Q239" s="434"/>
      <c r="R239" s="434"/>
      <c r="S239" s="434"/>
      <c r="T239" s="434"/>
      <c r="U239" s="434"/>
      <c r="V239" s="434"/>
      <c r="W239" s="434"/>
      <c r="X239" s="434"/>
      <c r="Y239" s="434"/>
    </row>
    <row r="240" spans="1:25" x14ac:dyDescent="0.25">
      <c r="A240" s="338"/>
      <c r="B240" s="430" t="s">
        <v>281</v>
      </c>
      <c r="C240" s="340"/>
      <c r="D240" s="340"/>
      <c r="E240" s="340"/>
      <c r="F240" s="340"/>
      <c r="G240" s="340"/>
      <c r="H240" s="431"/>
      <c r="I240" s="432"/>
      <c r="J240" s="340"/>
      <c r="K240" s="433"/>
      <c r="L240" s="333"/>
      <c r="M240" s="343"/>
      <c r="N240" s="429"/>
      <c r="O240" s="434"/>
      <c r="P240" s="434"/>
      <c r="Q240" s="434"/>
      <c r="R240" s="434"/>
      <c r="S240" s="434"/>
      <c r="T240" s="434"/>
      <c r="U240" s="434"/>
      <c r="V240" s="434"/>
      <c r="W240" s="434"/>
      <c r="X240" s="434"/>
      <c r="Y240" s="434"/>
    </row>
    <row r="241" spans="1:25" x14ac:dyDescent="0.25">
      <c r="A241" s="338"/>
      <c r="B241" s="430" t="s">
        <v>282</v>
      </c>
      <c r="C241" s="340"/>
      <c r="D241" s="340"/>
      <c r="E241" s="340"/>
      <c r="F241" s="340"/>
      <c r="G241" s="340"/>
      <c r="H241" s="431"/>
      <c r="I241" s="432"/>
      <c r="J241" s="340"/>
      <c r="K241" s="433"/>
      <c r="L241" s="333"/>
      <c r="M241" s="343"/>
      <c r="N241" s="429"/>
      <c r="O241" s="434"/>
      <c r="P241" s="434"/>
      <c r="Q241" s="434"/>
      <c r="R241" s="434"/>
      <c r="S241" s="434"/>
      <c r="T241" s="434"/>
      <c r="U241" s="434"/>
      <c r="V241" s="434"/>
      <c r="W241" s="434"/>
      <c r="X241" s="434"/>
      <c r="Y241" s="434"/>
    </row>
    <row r="242" spans="1:25" x14ac:dyDescent="0.25">
      <c r="A242" s="338"/>
      <c r="B242" s="430" t="s">
        <v>283</v>
      </c>
      <c r="C242" s="340"/>
      <c r="D242" s="340"/>
      <c r="E242" s="340"/>
      <c r="F242" s="340"/>
      <c r="G242" s="340"/>
      <c r="H242" s="431"/>
      <c r="I242" s="432"/>
      <c r="J242" s="340"/>
      <c r="K242" s="433"/>
      <c r="L242" s="333"/>
      <c r="M242" s="343"/>
      <c r="N242" s="429"/>
      <c r="O242" s="434"/>
      <c r="P242" s="434"/>
      <c r="Q242" s="434"/>
      <c r="R242" s="434"/>
      <c r="S242" s="434"/>
      <c r="T242" s="434"/>
      <c r="U242" s="434"/>
      <c r="V242" s="434"/>
      <c r="W242" s="434"/>
      <c r="X242" s="434"/>
      <c r="Y242" s="434"/>
    </row>
    <row r="243" spans="1:25" x14ac:dyDescent="0.25">
      <c r="A243" s="338" t="s">
        <v>82</v>
      </c>
      <c r="B243" s="301" t="s">
        <v>284</v>
      </c>
      <c r="C243" s="340"/>
      <c r="D243" s="340"/>
      <c r="E243" s="340"/>
      <c r="F243" s="340"/>
      <c r="G243" s="340"/>
      <c r="H243" s="431"/>
      <c r="I243" s="432"/>
      <c r="J243" s="340"/>
      <c r="K243" s="433"/>
      <c r="L243" s="378" t="e">
        <f>AVERAGE(N243:Y243)</f>
        <v>#DIV/0!</v>
      </c>
      <c r="M243" s="343"/>
      <c r="N243" s="429"/>
      <c r="O243" s="429"/>
      <c r="P243" s="429"/>
      <c r="Q243" s="429"/>
      <c r="R243" s="429"/>
      <c r="S243" s="429"/>
      <c r="T243" s="429"/>
      <c r="U243" s="429"/>
      <c r="V243" s="429"/>
      <c r="W243" s="429"/>
      <c r="X243" s="429"/>
      <c r="Y243" s="429"/>
    </row>
    <row r="244" spans="1:25" x14ac:dyDescent="0.25">
      <c r="A244" s="338"/>
      <c r="B244" s="430" t="s">
        <v>285</v>
      </c>
      <c r="C244" s="340"/>
      <c r="D244" s="340"/>
      <c r="E244" s="340"/>
      <c r="F244" s="340"/>
      <c r="G244" s="340"/>
      <c r="H244" s="431"/>
      <c r="I244" s="432"/>
      <c r="J244" s="340"/>
      <c r="K244" s="433"/>
      <c r="L244" s="333"/>
      <c r="M244" s="343"/>
      <c r="N244" s="429"/>
      <c r="O244" s="434"/>
      <c r="P244" s="434"/>
      <c r="Q244" s="434"/>
      <c r="R244" s="434"/>
      <c r="S244" s="434"/>
      <c r="T244" s="434"/>
      <c r="U244" s="434"/>
      <c r="V244" s="434"/>
      <c r="W244" s="434"/>
      <c r="X244" s="434"/>
      <c r="Y244" s="434"/>
    </row>
    <row r="245" spans="1:25" x14ac:dyDescent="0.25">
      <c r="A245" s="338"/>
      <c r="B245" s="430" t="s">
        <v>286</v>
      </c>
      <c r="C245" s="340"/>
      <c r="D245" s="340"/>
      <c r="E245" s="340"/>
      <c r="F245" s="340"/>
      <c r="G245" s="340"/>
      <c r="H245" s="431"/>
      <c r="I245" s="432"/>
      <c r="J245" s="340"/>
      <c r="K245" s="433"/>
      <c r="L245" s="333"/>
      <c r="M245" s="343"/>
      <c r="N245" s="429"/>
      <c r="O245" s="434"/>
      <c r="P245" s="434"/>
      <c r="Q245" s="434"/>
      <c r="R245" s="434"/>
      <c r="S245" s="434"/>
      <c r="T245" s="434"/>
      <c r="U245" s="434"/>
      <c r="V245" s="434"/>
      <c r="W245" s="434"/>
      <c r="X245" s="434"/>
      <c r="Y245" s="434"/>
    </row>
    <row r="246" spans="1:25" x14ac:dyDescent="0.25">
      <c r="A246" s="338"/>
      <c r="B246" s="430" t="s">
        <v>287</v>
      </c>
      <c r="C246" s="340"/>
      <c r="D246" s="340"/>
      <c r="E246" s="340"/>
      <c r="F246" s="340"/>
      <c r="G246" s="340"/>
      <c r="H246" s="431"/>
      <c r="I246" s="432"/>
      <c r="J246" s="340"/>
      <c r="K246" s="433"/>
      <c r="L246" s="333"/>
      <c r="M246" s="343"/>
      <c r="N246" s="429"/>
      <c r="O246" s="434"/>
      <c r="P246" s="434"/>
      <c r="Q246" s="434"/>
      <c r="R246" s="434"/>
      <c r="S246" s="434"/>
      <c r="T246" s="434"/>
      <c r="U246" s="434"/>
      <c r="V246" s="434"/>
      <c r="W246" s="434"/>
      <c r="X246" s="434"/>
      <c r="Y246" s="434"/>
    </row>
    <row r="247" spans="1:25" x14ac:dyDescent="0.25">
      <c r="A247" s="338" t="s">
        <v>84</v>
      </c>
      <c r="B247" s="301" t="s">
        <v>288</v>
      </c>
      <c r="C247" s="340"/>
      <c r="D247" s="340"/>
      <c r="E247" s="340"/>
      <c r="F247" s="340"/>
      <c r="G247" s="340"/>
      <c r="H247" s="431"/>
      <c r="I247" s="432"/>
      <c r="J247" s="340"/>
      <c r="K247" s="433"/>
      <c r="L247" s="378" t="e">
        <f>AVERAGE(N247:Y247)</f>
        <v>#DIV/0!</v>
      </c>
      <c r="M247" s="343"/>
      <c r="N247" s="429"/>
      <c r="O247" s="429"/>
      <c r="P247" s="429"/>
      <c r="Q247" s="429"/>
      <c r="R247" s="429"/>
      <c r="S247" s="429"/>
      <c r="T247" s="429"/>
      <c r="U247" s="429"/>
      <c r="V247" s="429"/>
      <c r="W247" s="429"/>
      <c r="X247" s="429"/>
      <c r="Y247" s="429"/>
    </row>
    <row r="248" spans="1:25" x14ac:dyDescent="0.25">
      <c r="A248" s="338"/>
      <c r="B248" s="430" t="s">
        <v>289</v>
      </c>
      <c r="C248" s="340"/>
      <c r="D248" s="340"/>
      <c r="E248" s="340"/>
      <c r="F248" s="340"/>
      <c r="G248" s="340"/>
      <c r="H248" s="431"/>
      <c r="I248" s="432"/>
      <c r="J248" s="340"/>
      <c r="K248" s="433"/>
      <c r="L248" s="333"/>
      <c r="M248" s="343"/>
      <c r="N248" s="429"/>
      <c r="O248" s="434"/>
      <c r="P248" s="434"/>
      <c r="Q248" s="434"/>
      <c r="R248" s="434"/>
      <c r="S248" s="434"/>
      <c r="T248" s="434"/>
      <c r="U248" s="434"/>
      <c r="V248" s="434"/>
      <c r="W248" s="434"/>
      <c r="X248" s="434"/>
      <c r="Y248" s="434"/>
    </row>
    <row r="249" spans="1:25" x14ac:dyDescent="0.25">
      <c r="A249" s="338"/>
      <c r="B249" s="430" t="s">
        <v>290</v>
      </c>
      <c r="C249" s="340"/>
      <c r="D249" s="340"/>
      <c r="E249" s="340"/>
      <c r="F249" s="340"/>
      <c r="G249" s="340"/>
      <c r="H249" s="431"/>
      <c r="I249" s="432"/>
      <c r="J249" s="340"/>
      <c r="K249" s="433"/>
      <c r="L249" s="333"/>
      <c r="M249" s="343"/>
      <c r="N249" s="429"/>
      <c r="O249" s="434"/>
      <c r="P249" s="434"/>
      <c r="Q249" s="434"/>
      <c r="R249" s="434"/>
      <c r="S249" s="434"/>
      <c r="T249" s="434"/>
      <c r="U249" s="434"/>
      <c r="V249" s="434"/>
      <c r="W249" s="434"/>
      <c r="X249" s="434"/>
      <c r="Y249" s="434"/>
    </row>
    <row r="250" spans="1:25" x14ac:dyDescent="0.25">
      <c r="A250" s="338"/>
      <c r="B250" s="430" t="s">
        <v>291</v>
      </c>
      <c r="C250" s="340"/>
      <c r="D250" s="340"/>
      <c r="E250" s="340"/>
      <c r="F250" s="340"/>
      <c r="G250" s="340"/>
      <c r="H250" s="431"/>
      <c r="I250" s="432"/>
      <c r="J250" s="340"/>
      <c r="K250" s="433"/>
      <c r="L250" s="333"/>
      <c r="M250" s="343"/>
      <c r="N250" s="429"/>
      <c r="O250" s="434"/>
      <c r="P250" s="434"/>
      <c r="Q250" s="434"/>
      <c r="R250" s="434"/>
      <c r="S250" s="434"/>
      <c r="T250" s="434"/>
      <c r="U250" s="434"/>
      <c r="V250" s="434"/>
      <c r="W250" s="434"/>
      <c r="X250" s="434"/>
      <c r="Y250" s="434"/>
    </row>
    <row r="251" spans="1:25" x14ac:dyDescent="0.25">
      <c r="A251" s="338" t="s">
        <v>86</v>
      </c>
      <c r="B251" s="301" t="s">
        <v>292</v>
      </c>
      <c r="C251" s="340"/>
      <c r="D251" s="340"/>
      <c r="E251" s="340"/>
      <c r="F251" s="340"/>
      <c r="G251" s="340"/>
      <c r="H251" s="431"/>
      <c r="I251" s="432"/>
      <c r="J251" s="340"/>
      <c r="K251" s="433"/>
      <c r="L251" s="378" t="e">
        <f>AVERAGE(N251:Y251)</f>
        <v>#DIV/0!</v>
      </c>
      <c r="M251" s="343"/>
      <c r="N251" s="429"/>
      <c r="O251" s="429"/>
      <c r="P251" s="429"/>
      <c r="Q251" s="429"/>
      <c r="R251" s="429"/>
      <c r="S251" s="429"/>
      <c r="T251" s="429"/>
      <c r="U251" s="429"/>
      <c r="V251" s="429"/>
      <c r="W251" s="429"/>
      <c r="X251" s="429"/>
      <c r="Y251" s="429"/>
    </row>
    <row r="252" spans="1:25" x14ac:dyDescent="0.25">
      <c r="A252" s="338"/>
      <c r="B252" s="430" t="s">
        <v>293</v>
      </c>
      <c r="C252" s="340"/>
      <c r="D252" s="340"/>
      <c r="E252" s="340"/>
      <c r="F252" s="340"/>
      <c r="G252" s="340"/>
      <c r="H252" s="431"/>
      <c r="I252" s="432"/>
      <c r="J252" s="340"/>
      <c r="K252" s="433"/>
      <c r="L252" s="333"/>
      <c r="M252" s="343"/>
      <c r="N252" s="429"/>
      <c r="O252" s="434"/>
      <c r="P252" s="434"/>
      <c r="Q252" s="434"/>
      <c r="R252" s="434"/>
      <c r="S252" s="434"/>
      <c r="T252" s="434"/>
      <c r="U252" s="434"/>
      <c r="V252" s="434"/>
      <c r="W252" s="434"/>
      <c r="X252" s="434"/>
      <c r="Y252" s="434"/>
    </row>
    <row r="253" spans="1:25" x14ac:dyDescent="0.25">
      <c r="A253" s="338"/>
      <c r="B253" s="430" t="s">
        <v>294</v>
      </c>
      <c r="C253" s="340"/>
      <c r="D253" s="340"/>
      <c r="E253" s="340"/>
      <c r="F253" s="340"/>
      <c r="G253" s="340"/>
      <c r="H253" s="431"/>
      <c r="I253" s="432"/>
      <c r="J253" s="340"/>
      <c r="K253" s="433"/>
      <c r="L253" s="333"/>
      <c r="M253" s="343"/>
      <c r="N253" s="429"/>
      <c r="O253" s="434"/>
      <c r="P253" s="434"/>
      <c r="Q253" s="434"/>
      <c r="R253" s="434"/>
      <c r="S253" s="434"/>
      <c r="T253" s="434"/>
      <c r="U253" s="434"/>
      <c r="V253" s="434"/>
      <c r="W253" s="434"/>
      <c r="X253" s="434"/>
      <c r="Y253" s="434"/>
    </row>
    <row r="254" spans="1:25" x14ac:dyDescent="0.25">
      <c r="A254" s="338" t="s">
        <v>88</v>
      </c>
      <c r="B254" s="301" t="s">
        <v>295</v>
      </c>
      <c r="C254" s="340"/>
      <c r="D254" s="340"/>
      <c r="E254" s="340"/>
      <c r="F254" s="340"/>
      <c r="G254" s="340"/>
      <c r="H254" s="431"/>
      <c r="I254" s="432"/>
      <c r="J254" s="340"/>
      <c r="K254" s="433"/>
      <c r="L254" s="378" t="e">
        <f>AVERAGE(N254:Y254)</f>
        <v>#DIV/0!</v>
      </c>
      <c r="M254" s="343"/>
      <c r="N254" s="429"/>
      <c r="O254" s="429"/>
      <c r="P254" s="429"/>
      <c r="Q254" s="429"/>
      <c r="R254" s="429"/>
      <c r="S254" s="429"/>
      <c r="T254" s="429"/>
      <c r="U254" s="429"/>
      <c r="V254" s="429"/>
      <c r="W254" s="429"/>
      <c r="X254" s="429"/>
      <c r="Y254" s="429"/>
    </row>
    <row r="255" spans="1:25" x14ac:dyDescent="0.25">
      <c r="A255" s="338"/>
      <c r="B255" s="430" t="s">
        <v>296</v>
      </c>
      <c r="C255" s="340"/>
      <c r="D255" s="340"/>
      <c r="E255" s="340"/>
      <c r="F255" s="340"/>
      <c r="G255" s="340"/>
      <c r="H255" s="431"/>
      <c r="I255" s="432"/>
      <c r="J255" s="340"/>
      <c r="K255" s="433"/>
      <c r="L255" s="333"/>
      <c r="M255" s="343"/>
      <c r="N255" s="429"/>
      <c r="O255" s="434"/>
      <c r="P255" s="434"/>
      <c r="Q255" s="434"/>
      <c r="R255" s="434"/>
      <c r="S255" s="434"/>
      <c r="T255" s="434"/>
      <c r="U255" s="434"/>
      <c r="V255" s="434"/>
      <c r="W255" s="434"/>
      <c r="X255" s="434"/>
      <c r="Y255" s="434"/>
    </row>
    <row r="256" spans="1:25" x14ac:dyDescent="0.25">
      <c r="A256" s="338" t="s">
        <v>90</v>
      </c>
      <c r="B256" s="301" t="s">
        <v>297</v>
      </c>
      <c r="C256" s="340"/>
      <c r="D256" s="340"/>
      <c r="E256" s="340"/>
      <c r="F256" s="340"/>
      <c r="G256" s="340"/>
      <c r="H256" s="431"/>
      <c r="I256" s="432"/>
      <c r="J256" s="340"/>
      <c r="K256" s="433"/>
      <c r="L256" s="333"/>
      <c r="M256" s="343"/>
      <c r="N256" s="429"/>
      <c r="O256" s="434"/>
      <c r="P256" s="434"/>
      <c r="Q256" s="434"/>
      <c r="R256" s="434"/>
      <c r="S256" s="434"/>
      <c r="T256" s="434"/>
      <c r="U256" s="434"/>
      <c r="V256" s="434"/>
      <c r="W256" s="434"/>
      <c r="X256" s="434"/>
      <c r="Y256" s="434"/>
    </row>
    <row r="257" spans="1:25" x14ac:dyDescent="0.25">
      <c r="A257" s="338" t="s">
        <v>93</v>
      </c>
      <c r="B257" s="301" t="s">
        <v>298</v>
      </c>
      <c r="C257" s="340"/>
      <c r="D257" s="340"/>
      <c r="E257" s="340"/>
      <c r="F257" s="340"/>
      <c r="G257" s="340"/>
      <c r="H257" s="431"/>
      <c r="I257" s="432"/>
      <c r="J257" s="340"/>
      <c r="K257" s="433"/>
      <c r="L257" s="333"/>
      <c r="M257" s="343"/>
      <c r="N257" s="429"/>
      <c r="O257" s="434"/>
      <c r="P257" s="434"/>
      <c r="Q257" s="434"/>
      <c r="R257" s="434"/>
      <c r="S257" s="434"/>
      <c r="T257" s="434"/>
      <c r="U257" s="434"/>
      <c r="V257" s="434"/>
      <c r="W257" s="434"/>
      <c r="X257" s="434"/>
      <c r="Y257" s="434"/>
    </row>
    <row r="258" spans="1:25" x14ac:dyDescent="0.25">
      <c r="A258" s="338" t="s">
        <v>299</v>
      </c>
      <c r="B258" s="301" t="s">
        <v>300</v>
      </c>
      <c r="C258" s="340"/>
      <c r="D258" s="340"/>
      <c r="E258" s="340"/>
      <c r="F258" s="340"/>
      <c r="G258" s="340"/>
      <c r="H258" s="431"/>
      <c r="I258" s="432"/>
      <c r="J258" s="340"/>
      <c r="K258" s="433"/>
      <c r="L258" s="378" t="e">
        <f>AVERAGE(N258:Y258)</f>
        <v>#DIV/0!</v>
      </c>
      <c r="M258" s="343"/>
      <c r="N258" s="429"/>
      <c r="O258" s="429"/>
      <c r="P258" s="429"/>
      <c r="Q258" s="429"/>
      <c r="R258" s="429"/>
      <c r="S258" s="429"/>
      <c r="T258" s="429"/>
      <c r="U258" s="429"/>
      <c r="V258" s="429"/>
      <c r="W258" s="429"/>
      <c r="X258" s="429"/>
      <c r="Y258" s="429"/>
    </row>
    <row r="259" spans="1:25" x14ac:dyDescent="0.25">
      <c r="A259" s="10"/>
      <c r="B259" s="430" t="s">
        <v>301</v>
      </c>
      <c r="C259" s="340"/>
      <c r="D259" s="340"/>
      <c r="E259" s="340"/>
      <c r="F259" s="340"/>
      <c r="G259" s="340"/>
      <c r="H259" s="431"/>
      <c r="I259" s="432"/>
      <c r="J259" s="340"/>
      <c r="K259" s="433"/>
      <c r="L259" s="333"/>
      <c r="M259" s="343"/>
      <c r="N259" s="429"/>
      <c r="O259" s="434"/>
      <c r="P259" s="434"/>
      <c r="Q259" s="434"/>
      <c r="R259" s="434"/>
      <c r="S259" s="434"/>
      <c r="T259" s="434"/>
      <c r="U259" s="434"/>
      <c r="V259" s="434"/>
      <c r="W259" s="434"/>
      <c r="X259" s="434"/>
      <c r="Y259" s="434"/>
    </row>
    <row r="260" spans="1:25" x14ac:dyDescent="0.25">
      <c r="A260" s="10"/>
      <c r="B260" s="430" t="s">
        <v>302</v>
      </c>
      <c r="C260" s="340"/>
      <c r="D260" s="340"/>
      <c r="E260" s="340"/>
      <c r="F260" s="340"/>
      <c r="G260" s="340"/>
      <c r="H260" s="431"/>
      <c r="I260" s="432"/>
      <c r="J260" s="340"/>
      <c r="K260" s="433"/>
      <c r="L260" s="333"/>
      <c r="M260" s="343"/>
      <c r="N260" s="429"/>
      <c r="O260" s="434"/>
      <c r="P260" s="434"/>
      <c r="Q260" s="434"/>
      <c r="R260" s="434"/>
      <c r="S260" s="434"/>
      <c r="T260" s="434"/>
      <c r="U260" s="434"/>
      <c r="V260" s="434"/>
      <c r="W260" s="434"/>
      <c r="X260" s="434"/>
      <c r="Y260" s="434"/>
    </row>
    <row r="261" spans="1:25" x14ac:dyDescent="0.25">
      <c r="A261" s="338" t="s">
        <v>303</v>
      </c>
      <c r="B261" s="301" t="s">
        <v>304</v>
      </c>
      <c r="C261" s="340"/>
      <c r="D261" s="340"/>
      <c r="E261" s="340"/>
      <c r="F261" s="340"/>
      <c r="G261" s="340"/>
      <c r="H261" s="431"/>
      <c r="I261" s="432"/>
      <c r="J261" s="340"/>
      <c r="K261" s="433"/>
      <c r="L261" s="378" t="e">
        <f>AVERAGE(N261:Y261)</f>
        <v>#DIV/0!</v>
      </c>
      <c r="M261" s="343"/>
      <c r="N261" s="429"/>
      <c r="O261" s="429"/>
      <c r="P261" s="429"/>
      <c r="Q261" s="429"/>
      <c r="R261" s="429"/>
      <c r="S261" s="429"/>
      <c r="T261" s="429"/>
      <c r="U261" s="434"/>
      <c r="V261" s="429"/>
      <c r="W261" s="429"/>
      <c r="X261" s="429"/>
      <c r="Y261" s="429"/>
    </row>
    <row r="262" spans="1:25" x14ac:dyDescent="0.25">
      <c r="A262" s="10"/>
      <c r="B262" s="430" t="s">
        <v>305</v>
      </c>
      <c r="C262" s="340"/>
      <c r="D262" s="340"/>
      <c r="E262" s="340"/>
      <c r="F262" s="340"/>
      <c r="G262" s="340"/>
      <c r="H262" s="431"/>
      <c r="I262" s="432"/>
      <c r="J262" s="340"/>
      <c r="K262" s="433"/>
      <c r="L262" s="333"/>
      <c r="M262" s="343"/>
      <c r="N262" s="429"/>
      <c r="O262" s="434"/>
      <c r="P262" s="434"/>
      <c r="Q262" s="434"/>
      <c r="R262" s="434"/>
      <c r="S262" s="434"/>
      <c r="T262" s="434"/>
      <c r="U262" s="434"/>
      <c r="V262" s="434"/>
      <c r="W262" s="434"/>
      <c r="X262" s="434"/>
      <c r="Y262" s="434"/>
    </row>
    <row r="263" spans="1:25" x14ac:dyDescent="0.25">
      <c r="A263" s="10"/>
      <c r="B263" s="430" t="s">
        <v>306</v>
      </c>
      <c r="C263" s="340"/>
      <c r="D263" s="340"/>
      <c r="E263" s="340"/>
      <c r="F263" s="340"/>
      <c r="G263" s="340"/>
      <c r="H263" s="431"/>
      <c r="I263" s="432"/>
      <c r="J263" s="340"/>
      <c r="K263" s="433"/>
      <c r="L263" s="333"/>
      <c r="M263" s="343"/>
      <c r="N263" s="429"/>
      <c r="O263" s="434"/>
      <c r="P263" s="434"/>
      <c r="Q263" s="434"/>
      <c r="R263" s="434"/>
      <c r="S263" s="434"/>
      <c r="T263" s="434"/>
      <c r="U263" s="434"/>
      <c r="V263" s="434"/>
      <c r="W263" s="434"/>
      <c r="X263" s="434"/>
      <c r="Y263" s="434"/>
    </row>
    <row r="264" spans="1:25" x14ac:dyDescent="0.25">
      <c r="A264" s="10"/>
      <c r="B264" s="430" t="s">
        <v>307</v>
      </c>
      <c r="C264" s="340"/>
      <c r="D264" s="340"/>
      <c r="E264" s="340"/>
      <c r="F264" s="340"/>
      <c r="G264" s="340"/>
      <c r="H264" s="431"/>
      <c r="I264" s="432"/>
      <c r="J264" s="340"/>
      <c r="K264" s="433"/>
      <c r="L264" s="333"/>
      <c r="M264" s="343"/>
      <c r="N264" s="429"/>
      <c r="O264" s="434"/>
      <c r="P264" s="434"/>
      <c r="Q264" s="434"/>
      <c r="R264" s="434"/>
      <c r="S264" s="434"/>
      <c r="T264" s="434"/>
      <c r="U264" s="434"/>
      <c r="V264" s="434"/>
      <c r="W264" s="434"/>
      <c r="X264" s="434"/>
      <c r="Y264" s="434"/>
    </row>
    <row r="265" spans="1:25" x14ac:dyDescent="0.25">
      <c r="A265" s="10"/>
      <c r="B265" s="430" t="s">
        <v>308</v>
      </c>
      <c r="C265" s="340"/>
      <c r="D265" s="340"/>
      <c r="E265" s="340"/>
      <c r="F265" s="340"/>
      <c r="G265" s="340"/>
      <c r="H265" s="431"/>
      <c r="I265" s="432"/>
      <c r="J265" s="340"/>
      <c r="K265" s="433"/>
      <c r="L265" s="333"/>
      <c r="M265" s="343"/>
      <c r="N265" s="429"/>
      <c r="O265" s="434"/>
      <c r="P265" s="434"/>
      <c r="Q265" s="434"/>
      <c r="R265" s="434"/>
      <c r="S265" s="434"/>
      <c r="T265" s="434"/>
      <c r="U265" s="434"/>
      <c r="V265" s="434"/>
      <c r="W265" s="434"/>
      <c r="X265" s="434"/>
      <c r="Y265" s="434"/>
    </row>
    <row r="266" spans="1:25" x14ac:dyDescent="0.25">
      <c r="A266" s="10"/>
      <c r="B266" s="430" t="s">
        <v>309</v>
      </c>
      <c r="C266" s="44"/>
      <c r="D266" s="44"/>
      <c r="E266" s="44"/>
      <c r="F266" s="44"/>
      <c r="G266" s="44"/>
      <c r="H266" s="435"/>
      <c r="I266" s="85"/>
      <c r="J266" s="44"/>
      <c r="K266" s="384"/>
      <c r="L266" s="333"/>
      <c r="M266" s="343"/>
      <c r="N266" s="429"/>
      <c r="O266" s="434"/>
      <c r="P266" s="434"/>
      <c r="Q266" s="434"/>
      <c r="R266" s="434"/>
      <c r="S266" s="434"/>
      <c r="T266" s="434"/>
      <c r="U266" s="434"/>
      <c r="V266" s="434"/>
      <c r="W266" s="434"/>
      <c r="X266" s="434"/>
      <c r="Y266" s="434"/>
    </row>
    <row r="267" spans="1:25" x14ac:dyDescent="0.25">
      <c r="A267" s="436"/>
      <c r="B267" s="437" t="s">
        <v>310</v>
      </c>
      <c r="C267" s="327"/>
      <c r="D267" s="327"/>
      <c r="E267" s="327"/>
      <c r="F267" s="327"/>
      <c r="G267" s="327"/>
      <c r="H267" s="327">
        <v>12</v>
      </c>
      <c r="I267" s="93" t="s">
        <v>311</v>
      </c>
      <c r="J267" s="40" t="s">
        <v>264</v>
      </c>
      <c r="K267" s="332"/>
      <c r="L267" s="378">
        <f>SUM(N267:Y267)</f>
        <v>12</v>
      </c>
      <c r="M267" s="438">
        <f>L267*100/H267</f>
        <v>100</v>
      </c>
      <c r="N267" s="298">
        <v>1</v>
      </c>
      <c r="O267" s="298">
        <v>1</v>
      </c>
      <c r="P267" s="298">
        <v>1</v>
      </c>
      <c r="Q267" s="298">
        <v>1</v>
      </c>
      <c r="R267" s="298">
        <v>1</v>
      </c>
      <c r="S267" s="298">
        <v>1</v>
      </c>
      <c r="T267" s="298">
        <v>1</v>
      </c>
      <c r="U267" s="298">
        <v>1</v>
      </c>
      <c r="V267" s="298">
        <v>1</v>
      </c>
      <c r="W267" s="298">
        <v>1</v>
      </c>
      <c r="X267" s="298">
        <v>1</v>
      </c>
      <c r="Y267" s="298">
        <v>1</v>
      </c>
    </row>
    <row r="268" spans="1:25" x14ac:dyDescent="0.25">
      <c r="A268" s="439"/>
      <c r="B268" s="440"/>
      <c r="C268" s="383"/>
      <c r="D268" s="383"/>
      <c r="E268" s="383"/>
      <c r="F268" s="383"/>
      <c r="G268" s="383"/>
      <c r="H268" s="383"/>
      <c r="I268" s="85"/>
      <c r="J268" s="44"/>
      <c r="K268" s="348"/>
      <c r="L268" s="378">
        <f>SUM(N268:Y268)</f>
        <v>0</v>
      </c>
      <c r="M268" s="438">
        <f>L268*100/L267</f>
        <v>0</v>
      </c>
      <c r="N268" s="429"/>
      <c r="O268" s="434"/>
      <c r="P268" s="434"/>
      <c r="Q268" s="434"/>
      <c r="R268" s="434"/>
      <c r="S268" s="434"/>
      <c r="T268" s="434"/>
      <c r="U268" s="434"/>
      <c r="V268" s="434"/>
      <c r="W268" s="434"/>
      <c r="X268" s="434"/>
      <c r="Y268" s="434"/>
    </row>
    <row r="269" spans="1:25" x14ac:dyDescent="0.25">
      <c r="A269" s="441" t="s">
        <v>214</v>
      </c>
      <c r="B269" s="441"/>
      <c r="C269" s="441"/>
      <c r="D269" s="441"/>
      <c r="E269" s="441"/>
      <c r="F269" s="441"/>
      <c r="G269" s="442"/>
      <c r="H269" s="443"/>
      <c r="I269" s="201"/>
      <c r="J269" s="113"/>
      <c r="K269" s="444"/>
      <c r="L269" s="390">
        <f>SUM(N269:Y269)</f>
        <v>0</v>
      </c>
      <c r="M269" s="386">
        <f>L269*100/K237</f>
        <v>0</v>
      </c>
      <c r="N269" s="424"/>
      <c r="O269" s="374"/>
      <c r="P269" s="374"/>
      <c r="Q269" s="374"/>
      <c r="R269" s="374"/>
      <c r="S269" s="374"/>
      <c r="T269" s="374"/>
      <c r="U269" s="374"/>
      <c r="V269" s="374"/>
      <c r="W269" s="374"/>
      <c r="X269" s="374"/>
      <c r="Y269" s="374"/>
    </row>
    <row r="270" spans="1:25" x14ac:dyDescent="0.25">
      <c r="A270" s="408">
        <v>1.6</v>
      </c>
      <c r="B270" s="409" t="s">
        <v>312</v>
      </c>
      <c r="C270" s="410"/>
      <c r="D270" s="410"/>
      <c r="E270" s="410"/>
      <c r="F270" s="410"/>
      <c r="G270" s="410"/>
      <c r="H270" s="410"/>
      <c r="I270" s="410"/>
      <c r="J270" s="410"/>
      <c r="K270" s="445"/>
      <c r="L270" s="306"/>
      <c r="M270" s="306"/>
      <c r="N270" s="412"/>
      <c r="O270" s="413"/>
      <c r="P270" s="413"/>
      <c r="Q270" s="413"/>
      <c r="R270" s="413"/>
      <c r="S270" s="413"/>
      <c r="T270" s="413"/>
      <c r="U270" s="413"/>
      <c r="V270" s="413"/>
      <c r="W270" s="413"/>
      <c r="X270" s="413"/>
      <c r="Y270" s="413"/>
    </row>
    <row r="271" spans="1:25" x14ac:dyDescent="0.25">
      <c r="A271" s="446" t="s">
        <v>97</v>
      </c>
      <c r="B271" s="447" t="s">
        <v>313</v>
      </c>
      <c r="C271" s="448" t="s">
        <v>271</v>
      </c>
      <c r="D271" s="447"/>
      <c r="E271" s="447"/>
      <c r="F271" s="447" t="s">
        <v>314</v>
      </c>
      <c r="G271" s="449">
        <v>450</v>
      </c>
      <c r="H271" s="449">
        <v>450</v>
      </c>
      <c r="I271" s="146" t="s">
        <v>315</v>
      </c>
      <c r="J271" s="146" t="s">
        <v>213</v>
      </c>
      <c r="K271" s="96">
        <v>65407.5</v>
      </c>
      <c r="L271" s="450">
        <f t="shared" ref="L271:L276" si="12">SUM(N271:Y271)</f>
        <v>450</v>
      </c>
      <c r="M271" s="438">
        <f>L271*100/H271</f>
        <v>100</v>
      </c>
      <c r="N271" s="451"/>
      <c r="O271" s="452">
        <v>50</v>
      </c>
      <c r="P271" s="451">
        <v>50</v>
      </c>
      <c r="Q271" s="452">
        <v>50</v>
      </c>
      <c r="R271" s="451">
        <v>50</v>
      </c>
      <c r="S271" s="452">
        <v>50</v>
      </c>
      <c r="T271" s="451">
        <v>50</v>
      </c>
      <c r="U271" s="452">
        <v>50</v>
      </c>
      <c r="V271" s="451">
        <v>50</v>
      </c>
      <c r="W271" s="452">
        <v>50</v>
      </c>
      <c r="X271" s="451"/>
      <c r="Y271" s="452"/>
    </row>
    <row r="272" spans="1:25" x14ac:dyDescent="0.25">
      <c r="A272" s="453"/>
      <c r="B272" s="454"/>
      <c r="C272" s="454"/>
      <c r="D272" s="454"/>
      <c r="E272" s="454"/>
      <c r="F272" s="454"/>
      <c r="G272" s="455"/>
      <c r="H272" s="456"/>
      <c r="I272" s="147"/>
      <c r="J272" s="147"/>
      <c r="K272" s="457"/>
      <c r="L272" s="450">
        <f t="shared" si="12"/>
        <v>0</v>
      </c>
      <c r="M272" s="438">
        <f>L272*100/L271</f>
        <v>0</v>
      </c>
      <c r="N272" s="429"/>
      <c r="O272" s="434"/>
      <c r="P272" s="434"/>
      <c r="Q272" s="434"/>
      <c r="R272" s="434"/>
      <c r="S272" s="434"/>
      <c r="T272" s="434"/>
      <c r="U272" s="434"/>
      <c r="V272" s="434"/>
      <c r="W272" s="434"/>
      <c r="X272" s="434"/>
      <c r="Y272" s="434"/>
    </row>
    <row r="273" spans="1:25" x14ac:dyDescent="0.25">
      <c r="A273" s="453"/>
      <c r="B273" s="454"/>
      <c r="C273" s="454"/>
      <c r="D273" s="454"/>
      <c r="E273" s="454"/>
      <c r="F273" s="454"/>
      <c r="G273" s="455"/>
      <c r="H273" s="456"/>
      <c r="I273" s="147"/>
      <c r="J273" s="147"/>
      <c r="K273" s="457"/>
      <c r="L273" s="458">
        <f t="shared" si="12"/>
        <v>0</v>
      </c>
      <c r="M273" s="438"/>
      <c r="N273" s="192"/>
      <c r="O273" s="193"/>
      <c r="P273" s="193"/>
      <c r="Q273" s="193"/>
      <c r="R273" s="193"/>
      <c r="S273" s="193"/>
      <c r="T273" s="193"/>
      <c r="U273" s="193"/>
      <c r="V273" s="193"/>
      <c r="W273" s="193"/>
      <c r="X273" s="193"/>
      <c r="Y273" s="193"/>
    </row>
    <row r="274" spans="1:25" x14ac:dyDescent="0.25">
      <c r="A274" s="453" t="s">
        <v>101</v>
      </c>
      <c r="B274" s="454" t="s">
        <v>316</v>
      </c>
      <c r="C274" s="454"/>
      <c r="D274" s="454"/>
      <c r="E274" s="454"/>
      <c r="F274" s="454" t="s">
        <v>317</v>
      </c>
      <c r="G274" s="455"/>
      <c r="H274" s="456">
        <v>1</v>
      </c>
      <c r="I274" s="147" t="s">
        <v>315</v>
      </c>
      <c r="J274" s="147"/>
      <c r="K274" s="457"/>
      <c r="L274" s="450">
        <f t="shared" si="12"/>
        <v>1</v>
      </c>
      <c r="M274" s="438">
        <f>L274*100/H274</f>
        <v>100</v>
      </c>
      <c r="N274" s="459"/>
      <c r="O274" s="459">
        <v>1</v>
      </c>
      <c r="P274" s="459"/>
      <c r="Q274" s="459"/>
      <c r="R274" s="459"/>
      <c r="S274" s="459"/>
      <c r="T274" s="459"/>
      <c r="U274" s="459"/>
      <c r="V274" s="459"/>
      <c r="W274" s="459"/>
      <c r="X274" s="459"/>
      <c r="Y274" s="459"/>
    </row>
    <row r="275" spans="1:25" x14ac:dyDescent="0.25">
      <c r="A275" s="453"/>
      <c r="B275" s="454"/>
      <c r="C275" s="454"/>
      <c r="D275" s="454"/>
      <c r="E275" s="454"/>
      <c r="F275" s="454"/>
      <c r="G275" s="455"/>
      <c r="H275" s="456"/>
      <c r="I275" s="147"/>
      <c r="J275" s="147"/>
      <c r="K275" s="457"/>
      <c r="L275" s="450">
        <f t="shared" si="12"/>
        <v>0</v>
      </c>
      <c r="M275" s="438">
        <f>L275*100/L274</f>
        <v>0</v>
      </c>
      <c r="N275" s="429"/>
      <c r="O275" s="434"/>
      <c r="P275" s="434"/>
      <c r="Q275" s="434"/>
      <c r="R275" s="434"/>
      <c r="S275" s="434"/>
      <c r="T275" s="434"/>
      <c r="U275" s="434"/>
      <c r="V275" s="434"/>
      <c r="W275" s="434"/>
      <c r="X275" s="434"/>
      <c r="Y275" s="434"/>
    </row>
    <row r="276" spans="1:25" x14ac:dyDescent="0.25">
      <c r="A276" s="453"/>
      <c r="B276" s="454" t="s">
        <v>214</v>
      </c>
      <c r="C276" s="454"/>
      <c r="D276" s="454"/>
      <c r="E276" s="454"/>
      <c r="F276" s="454"/>
      <c r="G276" s="455"/>
      <c r="H276" s="460"/>
      <c r="I276" s="147"/>
      <c r="J276" s="147"/>
      <c r="K276" s="457"/>
      <c r="L276" s="458">
        <f t="shared" si="12"/>
        <v>0</v>
      </c>
      <c r="M276" s="438"/>
      <c r="N276" s="424"/>
      <c r="O276" s="461"/>
      <c r="P276" s="461"/>
      <c r="Q276" s="461"/>
      <c r="R276" s="461"/>
      <c r="S276" s="461"/>
      <c r="T276" s="461"/>
      <c r="U276" s="461"/>
      <c r="V276" s="461"/>
      <c r="W276" s="461"/>
      <c r="X276" s="461"/>
      <c r="Y276" s="461"/>
    </row>
    <row r="277" spans="1:25" x14ac:dyDescent="0.25">
      <c r="A277" s="462"/>
      <c r="B277" s="463"/>
      <c r="C277" s="463"/>
      <c r="D277" s="463"/>
      <c r="E277" s="463"/>
      <c r="F277" s="463"/>
      <c r="G277" s="464"/>
      <c r="H277" s="465"/>
      <c r="I277" s="165"/>
      <c r="J277" s="165"/>
      <c r="K277" s="466"/>
      <c r="L277" s="467"/>
      <c r="M277" s="468">
        <f>((M272+M268+M234+M233+M226+M219+M220+M221+M222+M223+M230+M228+M169+M168+M165+M164+M161+M160)*100)/1800</f>
        <v>0</v>
      </c>
      <c r="N277" s="469"/>
      <c r="O277" s="467"/>
      <c r="P277" s="467"/>
      <c r="Q277" s="467"/>
      <c r="R277" s="467"/>
      <c r="S277" s="467"/>
      <c r="T277" s="467"/>
      <c r="U277" s="467"/>
      <c r="V277" s="467"/>
      <c r="W277" s="467"/>
      <c r="X277" s="467"/>
      <c r="Y277" s="467"/>
    </row>
    <row r="278" spans="1:25" x14ac:dyDescent="0.25">
      <c r="A278" s="470">
        <v>2</v>
      </c>
      <c r="B278" s="471" t="s">
        <v>318</v>
      </c>
      <c r="C278" s="471"/>
      <c r="D278" s="471"/>
      <c r="E278" s="471"/>
      <c r="F278" s="471"/>
      <c r="G278" s="471"/>
      <c r="H278" s="471"/>
      <c r="I278" s="471"/>
      <c r="J278" s="471"/>
      <c r="K278" s="471"/>
      <c r="L278" s="306"/>
      <c r="M278" s="306"/>
      <c r="N278" s="412"/>
      <c r="O278" s="413"/>
      <c r="P278" s="413"/>
      <c r="Q278" s="413"/>
      <c r="R278" s="413"/>
      <c r="S278" s="413"/>
      <c r="T278" s="413"/>
      <c r="U278" s="413"/>
      <c r="V278" s="413"/>
      <c r="W278" s="413"/>
      <c r="X278" s="413"/>
      <c r="Y278" s="413"/>
    </row>
    <row r="279" spans="1:25" x14ac:dyDescent="0.25">
      <c r="A279" s="408">
        <v>2.1</v>
      </c>
      <c r="B279" s="472" t="s">
        <v>319</v>
      </c>
      <c r="C279" s="473" t="s">
        <v>320</v>
      </c>
      <c r="D279" s="473" t="s">
        <v>321</v>
      </c>
      <c r="E279" s="472"/>
      <c r="F279" s="472" t="s">
        <v>262</v>
      </c>
      <c r="G279" s="474"/>
      <c r="H279" s="475"/>
      <c r="I279" s="476"/>
      <c r="J279" s="476"/>
      <c r="K279" s="477"/>
      <c r="L279" s="478"/>
      <c r="M279" s="478"/>
      <c r="N279" s="412"/>
      <c r="O279" s="413"/>
      <c r="P279" s="413"/>
      <c r="Q279" s="413"/>
      <c r="R279" s="413"/>
      <c r="S279" s="413"/>
      <c r="T279" s="413"/>
      <c r="U279" s="413"/>
      <c r="V279" s="413"/>
      <c r="W279" s="413"/>
      <c r="X279" s="413"/>
      <c r="Y279" s="413"/>
    </row>
    <row r="280" spans="1:25" x14ac:dyDescent="0.25">
      <c r="A280" s="479" t="s">
        <v>322</v>
      </c>
      <c r="B280" s="480" t="s">
        <v>323</v>
      </c>
      <c r="C280" s="481"/>
      <c r="D280" s="481"/>
      <c r="E280" s="481"/>
      <c r="F280" s="481"/>
      <c r="G280" s="482">
        <v>15</v>
      </c>
      <c r="H280" s="482">
        <v>15</v>
      </c>
      <c r="I280" s="40" t="s">
        <v>324</v>
      </c>
      <c r="J280" s="40" t="s">
        <v>264</v>
      </c>
      <c r="K280" s="30">
        <v>944376.82</v>
      </c>
      <c r="L280" s="378">
        <f>SUM(N280:Y280)</f>
        <v>15</v>
      </c>
      <c r="M280" s="438">
        <f>L280*100/H280</f>
        <v>100</v>
      </c>
      <c r="N280" s="483"/>
      <c r="O280" s="484"/>
      <c r="P280" s="484">
        <v>15</v>
      </c>
      <c r="Q280" s="484"/>
      <c r="R280" s="484"/>
      <c r="S280" s="484"/>
      <c r="T280" s="484"/>
      <c r="U280" s="484"/>
      <c r="V280" s="484"/>
      <c r="W280" s="484"/>
      <c r="X280" s="484"/>
      <c r="Y280" s="484"/>
    </row>
    <row r="281" spans="1:25" x14ac:dyDescent="0.25">
      <c r="A281" s="485"/>
      <c r="B281" s="486"/>
      <c r="C281" s="487"/>
      <c r="D281" s="487"/>
      <c r="E281" s="487"/>
      <c r="F281" s="487"/>
      <c r="G281" s="488"/>
      <c r="H281" s="488"/>
      <c r="I281" s="44"/>
      <c r="J281" s="44"/>
      <c r="K281" s="37"/>
      <c r="L281" s="378">
        <f>SUM(N281:Y281)</f>
        <v>0</v>
      </c>
      <c r="M281" s="438">
        <f>L281*100/L280</f>
        <v>0</v>
      </c>
      <c r="N281" s="429"/>
      <c r="O281" s="434"/>
      <c r="P281" s="434"/>
      <c r="Q281" s="434"/>
      <c r="R281" s="434"/>
      <c r="S281" s="434"/>
      <c r="T281" s="434"/>
      <c r="U281" s="434"/>
      <c r="V281" s="434"/>
      <c r="W281" s="434"/>
      <c r="X281" s="434"/>
      <c r="Y281" s="434"/>
    </row>
    <row r="282" spans="1:25" x14ac:dyDescent="0.25">
      <c r="A282" s="489"/>
      <c r="B282" s="490" t="s">
        <v>214</v>
      </c>
      <c r="C282" s="454"/>
      <c r="D282" s="454"/>
      <c r="E282" s="454"/>
      <c r="F282" s="454"/>
      <c r="G282" s="455"/>
      <c r="H282" s="449"/>
      <c r="I282" s="147"/>
      <c r="J282" s="147"/>
      <c r="K282" s="150"/>
      <c r="L282" s="333">
        <f>SUM(N282:Y282)</f>
        <v>0</v>
      </c>
      <c r="M282" s="438">
        <f>L282*100/K280</f>
        <v>0</v>
      </c>
      <c r="N282" s="391"/>
      <c r="O282" s="372"/>
      <c r="P282" s="372"/>
      <c r="Q282" s="372"/>
      <c r="R282" s="372"/>
      <c r="S282" s="372"/>
      <c r="T282" s="372"/>
      <c r="U282" s="372"/>
      <c r="V282" s="372"/>
      <c r="W282" s="372"/>
      <c r="X282" s="372"/>
      <c r="Y282" s="372"/>
    </row>
    <row r="283" spans="1:25" ht="38.25" x14ac:dyDescent="0.25">
      <c r="A283" s="491">
        <v>2.2000000000000002</v>
      </c>
      <c r="B283" s="492" t="s">
        <v>325</v>
      </c>
      <c r="C283" s="493" t="s">
        <v>320</v>
      </c>
      <c r="D283" s="493" t="s">
        <v>321</v>
      </c>
      <c r="E283" s="492"/>
      <c r="F283" s="494" t="s">
        <v>209</v>
      </c>
      <c r="G283" s="495"/>
      <c r="H283" s="496"/>
      <c r="I283" s="497"/>
      <c r="J283" s="497"/>
      <c r="K283" s="498"/>
      <c r="L283" s="478"/>
      <c r="M283" s="478"/>
      <c r="N283" s="412"/>
      <c r="O283" s="413"/>
      <c r="P283" s="413"/>
      <c r="Q283" s="413"/>
      <c r="R283" s="413"/>
      <c r="S283" s="413"/>
      <c r="T283" s="413"/>
      <c r="U283" s="413"/>
      <c r="V283" s="413"/>
      <c r="W283" s="413"/>
      <c r="X283" s="413"/>
      <c r="Y283" s="413"/>
    </row>
    <row r="284" spans="1:25" x14ac:dyDescent="0.25">
      <c r="A284" s="489" t="s">
        <v>326</v>
      </c>
      <c r="B284" s="490" t="s">
        <v>327</v>
      </c>
      <c r="C284" s="454"/>
      <c r="D284" s="454"/>
      <c r="E284" s="454"/>
      <c r="F284" s="454"/>
      <c r="G284" s="460">
        <v>3</v>
      </c>
      <c r="H284" s="449">
        <v>3</v>
      </c>
      <c r="I284" s="147" t="s">
        <v>324</v>
      </c>
      <c r="J284" s="147" t="s">
        <v>264</v>
      </c>
      <c r="K284" s="187">
        <v>60000</v>
      </c>
      <c r="L284" s="378">
        <f>SUM(N284:Y284)</f>
        <v>3</v>
      </c>
      <c r="M284" s="438">
        <f>L284*100/H284</f>
        <v>100</v>
      </c>
      <c r="N284" s="451"/>
      <c r="O284" s="452"/>
      <c r="P284" s="452">
        <v>3</v>
      </c>
      <c r="Q284" s="452"/>
      <c r="R284" s="452"/>
      <c r="S284" s="452"/>
      <c r="T284" s="452"/>
      <c r="U284" s="452"/>
      <c r="V284" s="452"/>
      <c r="W284" s="452"/>
      <c r="X284" s="452"/>
      <c r="Y284" s="452"/>
    </row>
    <row r="285" spans="1:25" x14ac:dyDescent="0.25">
      <c r="A285" s="489" t="s">
        <v>328</v>
      </c>
      <c r="B285" s="490" t="s">
        <v>329</v>
      </c>
      <c r="C285" s="454"/>
      <c r="D285" s="454"/>
      <c r="E285" s="454"/>
      <c r="F285" s="454"/>
      <c r="G285" s="460">
        <v>2</v>
      </c>
      <c r="H285" s="449">
        <v>2</v>
      </c>
      <c r="I285" s="147" t="s">
        <v>324</v>
      </c>
      <c r="J285" s="147" t="s">
        <v>264</v>
      </c>
      <c r="K285" s="187">
        <v>200000</v>
      </c>
      <c r="L285" s="378">
        <f>SUM(N285:Y285)</f>
        <v>2</v>
      </c>
      <c r="M285" s="438">
        <f>L285*100/H285</f>
        <v>100</v>
      </c>
      <c r="N285" s="451"/>
      <c r="O285" s="452"/>
      <c r="P285" s="452">
        <v>2</v>
      </c>
      <c r="Q285" s="452"/>
      <c r="R285" s="452"/>
      <c r="S285" s="452"/>
      <c r="T285" s="452"/>
      <c r="U285" s="452"/>
      <c r="V285" s="452"/>
      <c r="W285" s="452"/>
      <c r="X285" s="452"/>
      <c r="Y285" s="452"/>
    </row>
    <row r="286" spans="1:25" x14ac:dyDescent="0.25">
      <c r="A286" s="489"/>
      <c r="B286" s="490"/>
      <c r="C286" s="454"/>
      <c r="D286" s="454"/>
      <c r="E286" s="454"/>
      <c r="F286" s="454"/>
      <c r="G286" s="455"/>
      <c r="H286" s="460"/>
      <c r="I286" s="147"/>
      <c r="J286" s="147"/>
      <c r="K286" s="187"/>
      <c r="L286" s="378">
        <f>SUM(N286:Y286)</f>
        <v>0</v>
      </c>
      <c r="M286" s="438">
        <f>L286*100/(L285+L284)</f>
        <v>0</v>
      </c>
      <c r="N286" s="429"/>
      <c r="O286" s="434"/>
      <c r="P286" s="434"/>
      <c r="Q286" s="434"/>
      <c r="R286" s="434"/>
      <c r="S286" s="434"/>
      <c r="T286" s="434"/>
      <c r="U286" s="434"/>
      <c r="V286" s="434"/>
      <c r="W286" s="434"/>
      <c r="X286" s="434"/>
      <c r="Y286" s="434"/>
    </row>
    <row r="287" spans="1:25" x14ac:dyDescent="0.25">
      <c r="A287" s="489"/>
      <c r="B287" s="490" t="s">
        <v>214</v>
      </c>
      <c r="C287" s="454"/>
      <c r="D287" s="454"/>
      <c r="E287" s="454"/>
      <c r="F287" s="454"/>
      <c r="G287" s="455"/>
      <c r="H287" s="460"/>
      <c r="I287" s="147"/>
      <c r="J287" s="147"/>
      <c r="K287" s="187"/>
      <c r="L287" s="333">
        <f>SUM(N287:Y287)</f>
        <v>0</v>
      </c>
      <c r="M287" s="438">
        <f>L287*100/(K285+K284)</f>
        <v>0</v>
      </c>
      <c r="N287" s="391"/>
      <c r="O287" s="372"/>
      <c r="P287" s="372"/>
      <c r="Q287" s="372"/>
      <c r="R287" s="372"/>
      <c r="S287" s="372"/>
      <c r="T287" s="372"/>
      <c r="U287" s="372"/>
      <c r="V287" s="372"/>
      <c r="W287" s="372"/>
      <c r="X287" s="372"/>
      <c r="Y287" s="372"/>
    </row>
    <row r="288" spans="1:25" x14ac:dyDescent="0.25">
      <c r="A288" s="499"/>
      <c r="B288" s="500"/>
      <c r="C288" s="463"/>
      <c r="D288" s="463"/>
      <c r="E288" s="463"/>
      <c r="F288" s="463"/>
      <c r="G288" s="464"/>
      <c r="H288" s="465"/>
      <c r="I288" s="165"/>
      <c r="J288" s="165"/>
      <c r="K288" s="167"/>
      <c r="L288" s="467"/>
      <c r="M288" s="468">
        <f>((M286+M281)*100)/200</f>
        <v>0</v>
      </c>
      <c r="N288" s="469"/>
      <c r="O288" s="467"/>
      <c r="P288" s="467"/>
      <c r="Q288" s="467"/>
      <c r="R288" s="467"/>
      <c r="S288" s="467"/>
      <c r="T288" s="467"/>
      <c r="U288" s="467"/>
      <c r="V288" s="467"/>
      <c r="W288" s="467"/>
      <c r="X288" s="467"/>
      <c r="Y288" s="467"/>
    </row>
    <row r="289" spans="1:25" x14ac:dyDescent="0.25">
      <c r="A289" s="470">
        <v>3</v>
      </c>
      <c r="B289" s="471" t="s">
        <v>330</v>
      </c>
      <c r="C289" s="471"/>
      <c r="D289" s="471"/>
      <c r="E289" s="471"/>
      <c r="F289" s="471"/>
      <c r="G289" s="471"/>
      <c r="H289" s="471"/>
      <c r="I289" s="471"/>
      <c r="J289" s="471"/>
      <c r="K289" s="471"/>
      <c r="L289" s="306"/>
      <c r="M289" s="306"/>
      <c r="N289" s="412"/>
      <c r="O289" s="413"/>
      <c r="P289" s="413"/>
      <c r="Q289" s="413"/>
      <c r="R289" s="413"/>
      <c r="S289" s="413"/>
      <c r="T289" s="413"/>
      <c r="U289" s="413"/>
      <c r="V289" s="413"/>
      <c r="W289" s="413"/>
      <c r="X289" s="413"/>
      <c r="Y289" s="413"/>
    </row>
    <row r="290" spans="1:25" x14ac:dyDescent="0.25">
      <c r="A290" s="426">
        <v>3.1</v>
      </c>
      <c r="B290" s="501" t="s">
        <v>331</v>
      </c>
      <c r="C290" s="426"/>
      <c r="D290" s="426"/>
      <c r="E290" s="426"/>
      <c r="F290" s="426"/>
      <c r="G290" s="426"/>
      <c r="H290" s="427"/>
      <c r="I290" s="426"/>
      <c r="J290" s="426"/>
      <c r="K290" s="426"/>
      <c r="L290" s="426"/>
      <c r="M290" s="426"/>
      <c r="N290" s="427"/>
      <c r="O290" s="426"/>
      <c r="P290" s="426"/>
      <c r="Q290" s="426"/>
      <c r="R290" s="426"/>
      <c r="S290" s="426"/>
      <c r="T290" s="426"/>
      <c r="U290" s="426"/>
      <c r="V290" s="426"/>
      <c r="W290" s="426"/>
      <c r="X290" s="426"/>
      <c r="Y290" s="426"/>
    </row>
    <row r="291" spans="1:25" x14ac:dyDescent="0.25">
      <c r="A291" s="331" t="s">
        <v>332</v>
      </c>
      <c r="B291" s="169" t="s">
        <v>333</v>
      </c>
      <c r="C291" s="40" t="s">
        <v>334</v>
      </c>
      <c r="D291" s="40" t="s">
        <v>335</v>
      </c>
      <c r="E291" s="40" t="s">
        <v>208</v>
      </c>
      <c r="F291" s="40" t="s">
        <v>262</v>
      </c>
      <c r="G291" s="40">
        <v>179</v>
      </c>
      <c r="H291" s="502">
        <v>20</v>
      </c>
      <c r="I291" s="40" t="s">
        <v>336</v>
      </c>
      <c r="J291" s="40" t="s">
        <v>264</v>
      </c>
      <c r="K291" s="20">
        <v>5020.05</v>
      </c>
      <c r="L291" s="3">
        <f>SUM(N291:Y299)</f>
        <v>179</v>
      </c>
      <c r="M291" s="503">
        <f>L291*100/H300</f>
        <v>100</v>
      </c>
      <c r="N291" s="298"/>
      <c r="O291" s="298"/>
      <c r="P291" s="298">
        <v>20</v>
      </c>
      <c r="Q291" s="298"/>
      <c r="R291" s="298"/>
      <c r="S291" s="298"/>
      <c r="T291" s="298"/>
      <c r="U291" s="298"/>
      <c r="V291" s="298"/>
      <c r="W291" s="298"/>
      <c r="X291" s="298"/>
      <c r="Y291" s="298"/>
    </row>
    <row r="292" spans="1:25" x14ac:dyDescent="0.25">
      <c r="A292" s="331" t="s">
        <v>337</v>
      </c>
      <c r="B292" s="301" t="s">
        <v>338</v>
      </c>
      <c r="C292" s="340"/>
      <c r="D292" s="340"/>
      <c r="E292" s="340"/>
      <c r="F292" s="340"/>
      <c r="G292" s="340"/>
      <c r="H292" s="502">
        <v>30</v>
      </c>
      <c r="I292" s="340"/>
      <c r="J292" s="340"/>
      <c r="K292" s="20"/>
      <c r="L292" s="3"/>
      <c r="M292" s="503"/>
      <c r="N292" s="298"/>
      <c r="O292" s="298">
        <v>20</v>
      </c>
      <c r="P292" s="298"/>
      <c r="Q292" s="298"/>
      <c r="R292" s="298">
        <v>20</v>
      </c>
      <c r="S292" s="298"/>
      <c r="T292" s="298"/>
      <c r="U292" s="298"/>
      <c r="V292" s="298"/>
      <c r="W292" s="298"/>
      <c r="X292" s="298"/>
      <c r="Y292" s="298"/>
    </row>
    <row r="293" spans="1:25" x14ac:dyDescent="0.25">
      <c r="A293" s="331" t="s">
        <v>339</v>
      </c>
      <c r="B293" s="301" t="s">
        <v>340</v>
      </c>
      <c r="C293" s="340"/>
      <c r="D293" s="340"/>
      <c r="E293" s="340"/>
      <c r="F293" s="340"/>
      <c r="G293" s="340"/>
      <c r="H293" s="502">
        <v>20</v>
      </c>
      <c r="I293" s="340"/>
      <c r="J293" s="340"/>
      <c r="K293" s="20"/>
      <c r="L293" s="3"/>
      <c r="M293" s="503"/>
      <c r="N293" s="298"/>
      <c r="O293" s="298"/>
      <c r="P293" s="298"/>
      <c r="Q293" s="298"/>
      <c r="R293" s="298"/>
      <c r="S293" s="298">
        <v>12</v>
      </c>
      <c r="T293" s="298"/>
      <c r="U293" s="298"/>
      <c r="V293" s="298"/>
      <c r="W293" s="298"/>
      <c r="X293" s="298"/>
      <c r="Y293" s="298"/>
    </row>
    <row r="294" spans="1:25" x14ac:dyDescent="0.25">
      <c r="A294" s="331" t="s">
        <v>341</v>
      </c>
      <c r="B294" s="301" t="s">
        <v>342</v>
      </c>
      <c r="C294" s="340"/>
      <c r="D294" s="340"/>
      <c r="E294" s="340"/>
      <c r="F294" s="340"/>
      <c r="G294" s="340"/>
      <c r="H294" s="502">
        <v>20</v>
      </c>
      <c r="I294" s="340"/>
      <c r="J294" s="340"/>
      <c r="K294" s="20"/>
      <c r="L294" s="3"/>
      <c r="M294" s="503"/>
      <c r="N294" s="298">
        <v>20</v>
      </c>
      <c r="O294" s="298"/>
      <c r="P294" s="298"/>
      <c r="Q294" s="298"/>
      <c r="R294" s="298"/>
      <c r="S294" s="298"/>
      <c r="T294" s="298">
        <v>30</v>
      </c>
      <c r="U294" s="298"/>
      <c r="V294" s="298"/>
      <c r="W294" s="298"/>
      <c r="X294" s="298"/>
      <c r="Y294" s="298"/>
    </row>
    <row r="295" spans="1:25" x14ac:dyDescent="0.25">
      <c r="A295" s="331" t="s">
        <v>343</v>
      </c>
      <c r="B295" s="301" t="s">
        <v>344</v>
      </c>
      <c r="C295" s="340"/>
      <c r="D295" s="340"/>
      <c r="E295" s="340"/>
      <c r="F295" s="340"/>
      <c r="G295" s="340"/>
      <c r="H295" s="502">
        <v>12</v>
      </c>
      <c r="I295" s="340"/>
      <c r="J295" s="340"/>
      <c r="K295" s="20"/>
      <c r="L295" s="3"/>
      <c r="M295" s="503"/>
      <c r="N295" s="298"/>
      <c r="O295" s="298"/>
      <c r="P295" s="298"/>
      <c r="Q295" s="298"/>
      <c r="R295" s="298"/>
      <c r="S295" s="298"/>
      <c r="T295" s="298"/>
      <c r="U295" s="298"/>
      <c r="V295" s="298">
        <v>15</v>
      </c>
      <c r="W295" s="298"/>
      <c r="X295" s="298"/>
      <c r="Y295" s="298"/>
    </row>
    <row r="296" spans="1:25" x14ac:dyDescent="0.25">
      <c r="A296" s="331" t="s">
        <v>345</v>
      </c>
      <c r="B296" s="301" t="s">
        <v>346</v>
      </c>
      <c r="C296" s="340"/>
      <c r="D296" s="340"/>
      <c r="E296" s="340"/>
      <c r="F296" s="340"/>
      <c r="G296" s="340"/>
      <c r="H296" s="502">
        <v>30</v>
      </c>
      <c r="I296" s="340"/>
      <c r="J296" s="340"/>
      <c r="K296" s="20"/>
      <c r="L296" s="3"/>
      <c r="M296" s="503"/>
      <c r="N296" s="298"/>
      <c r="O296" s="298"/>
      <c r="P296" s="298"/>
      <c r="Q296" s="298"/>
      <c r="R296" s="298"/>
      <c r="S296" s="298"/>
      <c r="T296" s="298"/>
      <c r="U296" s="298"/>
      <c r="V296" s="298"/>
      <c r="W296" s="298">
        <v>12</v>
      </c>
      <c r="X296" s="298"/>
      <c r="Y296" s="298"/>
    </row>
    <row r="297" spans="1:25" x14ac:dyDescent="0.25">
      <c r="A297" s="331" t="s">
        <v>347</v>
      </c>
      <c r="B297" s="301" t="s">
        <v>348</v>
      </c>
      <c r="C297" s="340"/>
      <c r="D297" s="340"/>
      <c r="E297" s="340"/>
      <c r="F297" s="340"/>
      <c r="G297" s="340"/>
      <c r="H297" s="502">
        <v>15</v>
      </c>
      <c r="I297" s="340"/>
      <c r="J297" s="340"/>
      <c r="K297" s="20"/>
      <c r="L297" s="3"/>
      <c r="M297" s="503"/>
      <c r="N297" s="298"/>
      <c r="O297" s="298"/>
      <c r="P297" s="298"/>
      <c r="Q297" s="298"/>
      <c r="R297" s="298"/>
      <c r="S297" s="298"/>
      <c r="T297" s="298"/>
      <c r="U297" s="298"/>
      <c r="V297" s="298"/>
      <c r="W297" s="298"/>
      <c r="X297" s="298">
        <v>20</v>
      </c>
      <c r="Y297" s="298"/>
    </row>
    <row r="298" spans="1:25" x14ac:dyDescent="0.25">
      <c r="A298" s="331" t="s">
        <v>349</v>
      </c>
      <c r="B298" s="301" t="s">
        <v>350</v>
      </c>
      <c r="C298" s="340"/>
      <c r="D298" s="340"/>
      <c r="E298" s="340"/>
      <c r="F298" s="340"/>
      <c r="G298" s="340"/>
      <c r="H298" s="502">
        <v>12</v>
      </c>
      <c r="I298" s="340"/>
      <c r="J298" s="340"/>
      <c r="K298" s="20"/>
      <c r="L298" s="3"/>
      <c r="M298" s="503"/>
      <c r="N298" s="298"/>
      <c r="O298" s="298"/>
      <c r="P298" s="298"/>
      <c r="Q298" s="298"/>
      <c r="R298" s="298"/>
      <c r="S298" s="298"/>
      <c r="T298" s="298"/>
      <c r="U298" s="298"/>
      <c r="V298" s="298"/>
      <c r="W298" s="298"/>
      <c r="X298" s="298"/>
      <c r="Y298" s="298">
        <v>10</v>
      </c>
    </row>
    <row r="299" spans="1:25" x14ac:dyDescent="0.25">
      <c r="A299" s="331" t="s">
        <v>351</v>
      </c>
      <c r="B299" s="301" t="s">
        <v>352</v>
      </c>
      <c r="C299" s="44"/>
      <c r="D299" s="44"/>
      <c r="E299" s="44"/>
      <c r="F299" s="44"/>
      <c r="G299" s="44"/>
      <c r="H299" s="502">
        <v>20</v>
      </c>
      <c r="I299" s="44"/>
      <c r="J299" s="44"/>
      <c r="K299" s="20"/>
      <c r="L299" s="3"/>
      <c r="M299" s="503"/>
      <c r="N299" s="298"/>
      <c r="O299" s="298"/>
      <c r="P299" s="298"/>
      <c r="Q299" s="298"/>
      <c r="R299" s="298"/>
      <c r="S299" s="298"/>
      <c r="T299" s="298"/>
      <c r="U299" s="298"/>
      <c r="V299" s="298"/>
      <c r="W299" s="298"/>
      <c r="X299" s="298"/>
      <c r="Y299" s="298"/>
    </row>
    <row r="300" spans="1:25" x14ac:dyDescent="0.25">
      <c r="A300" s="504"/>
      <c r="B300" s="505"/>
      <c r="C300" s="359"/>
      <c r="D300" s="359"/>
      <c r="E300" s="359"/>
      <c r="F300" s="100"/>
      <c r="G300" s="359"/>
      <c r="H300" s="502">
        <f>SUM(H291:H299)</f>
        <v>179</v>
      </c>
      <c r="I300" s="62"/>
      <c r="J300" s="62"/>
      <c r="K300" s="20"/>
      <c r="L300" s="378">
        <f>SUM(N300:Y300)</f>
        <v>0</v>
      </c>
      <c r="M300" s="438">
        <f>L300*100/L291</f>
        <v>0</v>
      </c>
      <c r="N300" s="429"/>
      <c r="O300" s="434"/>
      <c r="P300" s="434"/>
      <c r="Q300" s="434"/>
      <c r="R300" s="434"/>
      <c r="S300" s="434"/>
      <c r="T300" s="434"/>
      <c r="U300" s="434"/>
      <c r="V300" s="434"/>
      <c r="W300" s="434"/>
      <c r="X300" s="434"/>
      <c r="Y300" s="434"/>
    </row>
    <row r="301" spans="1:25" x14ac:dyDescent="0.25">
      <c r="A301" s="506" t="s">
        <v>214</v>
      </c>
      <c r="B301" s="506"/>
      <c r="C301" s="506"/>
      <c r="D301" s="506"/>
      <c r="E301" s="506"/>
      <c r="F301" s="507"/>
      <c r="G301" s="508"/>
      <c r="H301" s="509"/>
      <c r="I301" s="147"/>
      <c r="J301" s="148"/>
      <c r="K301" s="510"/>
      <c r="L301" s="349">
        <f>N301+O301+P301+Q301+R301+S301+T301+U301+V301+W301+X301+Y301</f>
        <v>0</v>
      </c>
      <c r="M301" s="438">
        <f>L301*100/K291</f>
        <v>0</v>
      </c>
      <c r="N301" s="372"/>
      <c r="O301" s="372"/>
      <c r="P301" s="372"/>
      <c r="Q301" s="372"/>
      <c r="R301" s="372"/>
      <c r="S301" s="372"/>
      <c r="T301" s="372"/>
      <c r="U301" s="372"/>
      <c r="V301" s="372"/>
      <c r="W301" s="372"/>
      <c r="X301" s="372"/>
      <c r="Y301" s="372"/>
    </row>
    <row r="302" spans="1:25" x14ac:dyDescent="0.25">
      <c r="A302" s="511">
        <v>3.2</v>
      </c>
      <c r="B302" s="512" t="s">
        <v>353</v>
      </c>
      <c r="C302" s="512"/>
      <c r="D302" s="512"/>
      <c r="E302" s="512"/>
      <c r="F302" s="512"/>
      <c r="G302" s="512"/>
      <c r="H302" s="512"/>
      <c r="I302" s="512"/>
      <c r="J302" s="512"/>
      <c r="K302" s="96"/>
      <c r="L302" s="333"/>
      <c r="M302" s="378"/>
      <c r="N302" s="113"/>
      <c r="O302" s="113"/>
      <c r="P302" s="113"/>
      <c r="Q302" s="113"/>
      <c r="R302" s="113"/>
      <c r="S302" s="113"/>
      <c r="T302" s="113"/>
      <c r="U302" s="113"/>
      <c r="V302" s="113"/>
      <c r="W302" s="113"/>
      <c r="X302" s="113"/>
      <c r="Y302" s="113"/>
    </row>
    <row r="303" spans="1:25" x14ac:dyDescent="0.25">
      <c r="A303" s="338" t="s">
        <v>354</v>
      </c>
      <c r="B303" s="301" t="s">
        <v>355</v>
      </c>
      <c r="C303" s="16" t="s">
        <v>356</v>
      </c>
      <c r="D303" s="16" t="s">
        <v>357</v>
      </c>
      <c r="E303" s="16" t="s">
        <v>208</v>
      </c>
      <c r="F303" s="16" t="s">
        <v>262</v>
      </c>
      <c r="G303" s="16">
        <v>24</v>
      </c>
      <c r="H303" s="146">
        <v>1</v>
      </c>
      <c r="I303" s="16" t="s">
        <v>358</v>
      </c>
      <c r="J303" s="16" t="s">
        <v>213</v>
      </c>
      <c r="K303" s="20">
        <v>42144.03</v>
      </c>
      <c r="L303" s="3">
        <f>SUM(N303:Y311)</f>
        <v>24</v>
      </c>
      <c r="M303" s="513">
        <f>L303*100/H312</f>
        <v>100</v>
      </c>
      <c r="N303" s="298"/>
      <c r="O303" s="298"/>
      <c r="P303" s="298"/>
      <c r="Q303" s="298"/>
      <c r="R303" s="298"/>
      <c r="S303" s="298"/>
      <c r="T303" s="298"/>
      <c r="U303" s="298"/>
      <c r="V303" s="298"/>
      <c r="W303" s="298"/>
      <c r="X303" s="298"/>
      <c r="Y303" s="298">
        <v>1</v>
      </c>
    </row>
    <row r="304" spans="1:25" x14ac:dyDescent="0.25">
      <c r="A304" s="338" t="s">
        <v>359</v>
      </c>
      <c r="B304" s="301" t="s">
        <v>360</v>
      </c>
      <c r="C304" s="16"/>
      <c r="D304" s="16"/>
      <c r="E304" s="16"/>
      <c r="F304" s="16"/>
      <c r="G304" s="16"/>
      <c r="H304" s="146">
        <v>1</v>
      </c>
      <c r="I304" s="16"/>
      <c r="J304" s="16"/>
      <c r="K304" s="20"/>
      <c r="L304" s="3"/>
      <c r="M304" s="514"/>
      <c r="N304" s="298"/>
      <c r="O304" s="298"/>
      <c r="P304" s="298"/>
      <c r="Q304" s="298"/>
      <c r="R304" s="298"/>
      <c r="S304" s="298"/>
      <c r="T304" s="298"/>
      <c r="U304" s="298"/>
      <c r="V304" s="298"/>
      <c r="W304" s="298"/>
      <c r="X304" s="298"/>
      <c r="Y304" s="298">
        <v>1</v>
      </c>
    </row>
    <row r="305" spans="1:25" x14ac:dyDescent="0.25">
      <c r="A305" s="338" t="s">
        <v>361</v>
      </c>
      <c r="B305" s="301" t="s">
        <v>362</v>
      </c>
      <c r="C305" s="16"/>
      <c r="D305" s="16"/>
      <c r="E305" s="16"/>
      <c r="F305" s="16"/>
      <c r="G305" s="16"/>
      <c r="H305" s="146">
        <v>1</v>
      </c>
      <c r="I305" s="16"/>
      <c r="J305" s="16"/>
      <c r="K305" s="20"/>
      <c r="L305" s="3"/>
      <c r="M305" s="514"/>
      <c r="N305" s="298"/>
      <c r="O305" s="298"/>
      <c r="P305" s="298"/>
      <c r="Q305" s="298"/>
      <c r="R305" s="298"/>
      <c r="S305" s="298"/>
      <c r="T305" s="298"/>
      <c r="U305" s="298"/>
      <c r="V305" s="298"/>
      <c r="W305" s="298"/>
      <c r="X305" s="298">
        <v>1</v>
      </c>
      <c r="Y305" s="298"/>
    </row>
    <row r="306" spans="1:25" x14ac:dyDescent="0.25">
      <c r="A306" s="338" t="s">
        <v>363</v>
      </c>
      <c r="B306" s="301" t="s">
        <v>364</v>
      </c>
      <c r="C306" s="16"/>
      <c r="D306" s="16"/>
      <c r="E306" s="16"/>
      <c r="F306" s="16"/>
      <c r="G306" s="16"/>
      <c r="H306" s="146">
        <v>2</v>
      </c>
      <c r="I306" s="16"/>
      <c r="J306" s="16"/>
      <c r="K306" s="20"/>
      <c r="L306" s="3"/>
      <c r="M306" s="514"/>
      <c r="N306" s="298"/>
      <c r="O306" s="298"/>
      <c r="P306" s="298"/>
      <c r="Q306" s="298"/>
      <c r="R306" s="298"/>
      <c r="S306" s="298"/>
      <c r="T306" s="298"/>
      <c r="U306" s="298"/>
      <c r="V306" s="298"/>
      <c r="W306" s="298">
        <v>2</v>
      </c>
      <c r="X306" s="298"/>
      <c r="Y306" s="298"/>
    </row>
    <row r="307" spans="1:25" x14ac:dyDescent="0.25">
      <c r="A307" s="338" t="s">
        <v>365</v>
      </c>
      <c r="B307" s="301" t="s">
        <v>366</v>
      </c>
      <c r="C307" s="16"/>
      <c r="D307" s="16"/>
      <c r="E307" s="16"/>
      <c r="F307" s="16"/>
      <c r="G307" s="16"/>
      <c r="H307" s="146">
        <v>2</v>
      </c>
      <c r="I307" s="16"/>
      <c r="J307" s="16"/>
      <c r="K307" s="20"/>
      <c r="L307" s="3"/>
      <c r="M307" s="514"/>
      <c r="N307" s="298"/>
      <c r="O307" s="298"/>
      <c r="P307" s="298"/>
      <c r="Q307" s="298"/>
      <c r="R307" s="298"/>
      <c r="S307" s="298"/>
      <c r="T307" s="298"/>
      <c r="U307" s="298"/>
      <c r="V307" s="298">
        <v>2</v>
      </c>
      <c r="W307" s="298"/>
      <c r="X307" s="298"/>
      <c r="Y307" s="298"/>
    </row>
    <row r="308" spans="1:25" x14ac:dyDescent="0.25">
      <c r="A308" s="338" t="s">
        <v>367</v>
      </c>
      <c r="B308" s="301" t="s">
        <v>368</v>
      </c>
      <c r="C308" s="16"/>
      <c r="D308" s="16"/>
      <c r="E308" s="16"/>
      <c r="F308" s="16"/>
      <c r="G308" s="16"/>
      <c r="H308" s="146">
        <v>8</v>
      </c>
      <c r="I308" s="16"/>
      <c r="J308" s="16"/>
      <c r="K308" s="20"/>
      <c r="L308" s="3"/>
      <c r="M308" s="514"/>
      <c r="N308" s="298"/>
      <c r="O308" s="298"/>
      <c r="P308" s="298"/>
      <c r="Q308" s="298"/>
      <c r="R308" s="298"/>
      <c r="S308" s="298"/>
      <c r="T308" s="298">
        <v>3</v>
      </c>
      <c r="U308" s="298">
        <v>2</v>
      </c>
      <c r="V308" s="298"/>
      <c r="W308" s="298">
        <v>1</v>
      </c>
      <c r="X308" s="298">
        <v>2</v>
      </c>
      <c r="Y308" s="298"/>
    </row>
    <row r="309" spans="1:25" x14ac:dyDescent="0.25">
      <c r="A309" s="338" t="s">
        <v>369</v>
      </c>
      <c r="B309" s="301" t="s">
        <v>370</v>
      </c>
      <c r="C309" s="16"/>
      <c r="D309" s="16"/>
      <c r="E309" s="16"/>
      <c r="F309" s="16"/>
      <c r="G309" s="16"/>
      <c r="H309" s="146">
        <v>1</v>
      </c>
      <c r="I309" s="16"/>
      <c r="J309" s="16"/>
      <c r="K309" s="20"/>
      <c r="L309" s="3"/>
      <c r="M309" s="514"/>
      <c r="N309" s="298"/>
      <c r="O309" s="298"/>
      <c r="P309" s="298"/>
      <c r="Q309" s="298"/>
      <c r="R309" s="298"/>
      <c r="S309" s="298">
        <v>1</v>
      </c>
      <c r="T309" s="298"/>
      <c r="U309" s="298"/>
      <c r="V309" s="298"/>
      <c r="W309" s="298"/>
      <c r="X309" s="298"/>
      <c r="Y309" s="298"/>
    </row>
    <row r="310" spans="1:25" x14ac:dyDescent="0.25">
      <c r="A310" s="338" t="s">
        <v>371</v>
      </c>
      <c r="B310" s="301" t="s">
        <v>372</v>
      </c>
      <c r="C310" s="16"/>
      <c r="D310" s="16"/>
      <c r="E310" s="16"/>
      <c r="F310" s="16"/>
      <c r="G310" s="16"/>
      <c r="H310" s="146">
        <v>3</v>
      </c>
      <c r="I310" s="16"/>
      <c r="J310" s="16"/>
      <c r="K310" s="20"/>
      <c r="L310" s="3"/>
      <c r="M310" s="514"/>
      <c r="N310" s="298"/>
      <c r="O310" s="298"/>
      <c r="P310" s="298"/>
      <c r="Q310" s="298"/>
      <c r="R310" s="298">
        <v>2</v>
      </c>
      <c r="S310" s="298">
        <v>1</v>
      </c>
      <c r="T310" s="298"/>
      <c r="U310" s="298"/>
      <c r="V310" s="298"/>
      <c r="W310" s="298"/>
      <c r="X310" s="298"/>
      <c r="Y310" s="298"/>
    </row>
    <row r="311" spans="1:25" x14ac:dyDescent="0.25">
      <c r="A311" s="338" t="s">
        <v>373</v>
      </c>
      <c r="B311" s="301" t="s">
        <v>374</v>
      </c>
      <c r="C311" s="16"/>
      <c r="D311" s="16"/>
      <c r="E311" s="16"/>
      <c r="F311" s="16"/>
      <c r="G311" s="16"/>
      <c r="H311" s="146">
        <v>5</v>
      </c>
      <c r="I311" s="16"/>
      <c r="J311" s="16"/>
      <c r="K311" s="20"/>
      <c r="L311" s="3"/>
      <c r="M311" s="515"/>
      <c r="N311" s="298"/>
      <c r="O311" s="298"/>
      <c r="P311" s="298">
        <v>3</v>
      </c>
      <c r="Q311" s="298">
        <v>2</v>
      </c>
      <c r="R311" s="298"/>
      <c r="S311" s="298"/>
      <c r="T311" s="298"/>
      <c r="U311" s="298"/>
      <c r="V311" s="298"/>
      <c r="W311" s="298"/>
      <c r="X311" s="298"/>
      <c r="Y311" s="298"/>
    </row>
    <row r="312" spans="1:25" x14ac:dyDescent="0.25">
      <c r="A312" s="516"/>
      <c r="B312" s="517"/>
      <c r="C312" s="517"/>
      <c r="D312" s="517"/>
      <c r="E312" s="517"/>
      <c r="F312" s="517"/>
      <c r="G312" s="518"/>
      <c r="H312" s="146">
        <v>24</v>
      </c>
      <c r="I312" s="146"/>
      <c r="J312" s="113"/>
      <c r="K312" s="20"/>
      <c r="L312" s="378">
        <f>SUM(N312:Y312)</f>
        <v>0</v>
      </c>
      <c r="M312" s="438">
        <f>L312*100/L303</f>
        <v>0</v>
      </c>
      <c r="N312" s="429"/>
      <c r="O312" s="434"/>
      <c r="P312" s="434"/>
      <c r="Q312" s="434"/>
      <c r="R312" s="434"/>
      <c r="S312" s="434"/>
      <c r="T312" s="434"/>
      <c r="U312" s="434"/>
      <c r="V312" s="434"/>
      <c r="W312" s="434"/>
      <c r="X312" s="434"/>
      <c r="Y312" s="434"/>
    </row>
    <row r="313" spans="1:25" x14ac:dyDescent="0.25">
      <c r="A313" s="516" t="s">
        <v>214</v>
      </c>
      <c r="B313" s="517"/>
      <c r="C313" s="517"/>
      <c r="D313" s="517"/>
      <c r="E313" s="517"/>
      <c r="F313" s="517"/>
      <c r="G313" s="518"/>
      <c r="H313" s="518"/>
      <c r="I313" s="518"/>
      <c r="J313" s="518"/>
      <c r="K313" s="518"/>
      <c r="L313" s="333">
        <f>SUM(N313:Y313)</f>
        <v>0</v>
      </c>
      <c r="M313" s="438">
        <f>L313*100/K303</f>
        <v>0</v>
      </c>
      <c r="N313" s="372"/>
      <c r="O313" s="372"/>
      <c r="P313" s="372"/>
      <c r="Q313" s="372"/>
      <c r="R313" s="372"/>
      <c r="S313" s="372"/>
      <c r="T313" s="372"/>
      <c r="U313" s="372"/>
      <c r="V313" s="372"/>
      <c r="W313" s="372"/>
      <c r="X313" s="372"/>
      <c r="Y313" s="372"/>
    </row>
    <row r="314" spans="1:25" x14ac:dyDescent="0.25">
      <c r="A314" s="519">
        <v>3.3</v>
      </c>
      <c r="B314" s="512" t="s">
        <v>375</v>
      </c>
      <c r="C314" s="520"/>
      <c r="D314" s="520"/>
      <c r="E314" s="520"/>
      <c r="F314" s="521" t="s">
        <v>262</v>
      </c>
      <c r="G314" s="521">
        <v>11</v>
      </c>
      <c r="H314" s="521">
        <v>11</v>
      </c>
      <c r="I314" s="521" t="s">
        <v>376</v>
      </c>
      <c r="J314" s="521" t="s">
        <v>213</v>
      </c>
      <c r="K314" s="20">
        <v>157454.28</v>
      </c>
      <c r="L314" s="378">
        <f>SUM(N314:Y314)</f>
        <v>11</v>
      </c>
      <c r="M314" s="378">
        <f>L314*100/H314</f>
        <v>100</v>
      </c>
      <c r="N314" s="452"/>
      <c r="O314" s="452"/>
      <c r="P314" s="380"/>
      <c r="Q314" s="380">
        <v>2</v>
      </c>
      <c r="R314" s="380">
        <v>1</v>
      </c>
      <c r="S314" s="380">
        <v>1</v>
      </c>
      <c r="T314" s="380">
        <v>1</v>
      </c>
      <c r="U314" s="380">
        <v>2</v>
      </c>
      <c r="V314" s="380">
        <v>2</v>
      </c>
      <c r="W314" s="452">
        <v>2</v>
      </c>
      <c r="X314" s="452"/>
      <c r="Y314" s="452"/>
    </row>
    <row r="315" spans="1:25" x14ac:dyDescent="0.25">
      <c r="A315" s="519"/>
      <c r="B315" s="512"/>
      <c r="C315" s="520"/>
      <c r="D315" s="520"/>
      <c r="E315" s="520"/>
      <c r="F315" s="521"/>
      <c r="G315" s="521"/>
      <c r="H315" s="521"/>
      <c r="I315" s="521"/>
      <c r="J315" s="521"/>
      <c r="K315" s="20"/>
      <c r="L315" s="378">
        <f>SUM(N315:Y315)</f>
        <v>0</v>
      </c>
      <c r="M315" s="438">
        <f>L315*100/L314</f>
        <v>0</v>
      </c>
      <c r="N315" s="429"/>
      <c r="O315" s="434"/>
      <c r="P315" s="434"/>
      <c r="Q315" s="434"/>
      <c r="R315" s="434"/>
      <c r="S315" s="434"/>
      <c r="T315" s="434"/>
      <c r="U315" s="434"/>
      <c r="V315" s="434"/>
      <c r="W315" s="434"/>
      <c r="X315" s="434"/>
      <c r="Y315" s="434"/>
    </row>
    <row r="316" spans="1:25" x14ac:dyDescent="0.25">
      <c r="A316" s="522"/>
      <c r="B316" s="523"/>
      <c r="C316" s="523"/>
      <c r="D316" s="523"/>
      <c r="E316" s="523"/>
      <c r="F316" s="523"/>
      <c r="G316" s="523"/>
      <c r="H316" s="476"/>
      <c r="I316" s="476"/>
      <c r="J316" s="476"/>
      <c r="K316" s="96"/>
      <c r="L316" s="333">
        <f>SUM(N316:Y316)</f>
        <v>0</v>
      </c>
      <c r="M316" s="438">
        <f>L316*100/K314</f>
        <v>0</v>
      </c>
      <c r="N316" s="372"/>
      <c r="O316" s="524"/>
      <c r="P316" s="524"/>
      <c r="Q316" s="524"/>
      <c r="R316" s="372"/>
      <c r="S316" s="372"/>
      <c r="T316" s="372"/>
      <c r="U316" s="372"/>
      <c r="V316" s="372"/>
      <c r="W316" s="372"/>
      <c r="X316" s="372"/>
      <c r="Y316" s="372"/>
    </row>
    <row r="317" spans="1:25" x14ac:dyDescent="0.25">
      <c r="A317" s="525">
        <v>3.4</v>
      </c>
      <c r="B317" s="526" t="s">
        <v>377</v>
      </c>
      <c r="C317" s="526"/>
      <c r="D317" s="526"/>
      <c r="E317" s="526"/>
      <c r="F317" s="526"/>
      <c r="G317" s="526"/>
      <c r="H317" s="526"/>
      <c r="I317" s="526"/>
      <c r="J317" s="526"/>
      <c r="K317" s="510"/>
      <c r="L317" s="527"/>
      <c r="M317" s="378"/>
      <c r="N317" s="113"/>
      <c r="O317" s="113"/>
      <c r="P317" s="113"/>
      <c r="Q317" s="113"/>
      <c r="R317" s="113"/>
      <c r="S317" s="113"/>
      <c r="T317" s="113"/>
      <c r="U317" s="113"/>
      <c r="V317" s="113"/>
      <c r="W317" s="113"/>
      <c r="X317" s="113"/>
      <c r="Y317" s="113"/>
    </row>
    <row r="318" spans="1:25" x14ac:dyDescent="0.25">
      <c r="A318" s="479" t="s">
        <v>378</v>
      </c>
      <c r="B318" s="194" t="s">
        <v>379</v>
      </c>
      <c r="C318" s="40" t="s">
        <v>380</v>
      </c>
      <c r="D318" s="29" t="s">
        <v>381</v>
      </c>
      <c r="E318" s="40" t="s">
        <v>208</v>
      </c>
      <c r="F318" s="40" t="s">
        <v>209</v>
      </c>
      <c r="G318" s="40">
        <v>12</v>
      </c>
      <c r="H318" s="40">
        <v>12</v>
      </c>
      <c r="I318" s="40" t="s">
        <v>382</v>
      </c>
      <c r="J318" s="40" t="s">
        <v>264</v>
      </c>
      <c r="K318" s="20">
        <v>22855.58</v>
      </c>
      <c r="L318" s="378">
        <f t="shared" ref="L318:L329" si="13">SUM(N318:Y318)</f>
        <v>12</v>
      </c>
      <c r="M318" s="438">
        <f>L318*100/H318</f>
        <v>100</v>
      </c>
      <c r="N318" s="452">
        <v>1</v>
      </c>
      <c r="O318" s="452">
        <v>1</v>
      </c>
      <c r="P318" s="452">
        <v>1</v>
      </c>
      <c r="Q318" s="452">
        <v>1</v>
      </c>
      <c r="R318" s="452">
        <v>1</v>
      </c>
      <c r="S318" s="452">
        <v>1</v>
      </c>
      <c r="T318" s="452">
        <v>1</v>
      </c>
      <c r="U318" s="452">
        <v>1</v>
      </c>
      <c r="V318" s="452">
        <v>1</v>
      </c>
      <c r="W318" s="452">
        <v>1</v>
      </c>
      <c r="X318" s="452">
        <v>1</v>
      </c>
      <c r="Y318" s="452">
        <v>1</v>
      </c>
    </row>
    <row r="319" spans="1:25" x14ac:dyDescent="0.25">
      <c r="A319" s="485"/>
      <c r="B319" s="528"/>
      <c r="C319" s="340"/>
      <c r="D319" s="36"/>
      <c r="E319" s="44"/>
      <c r="F319" s="44"/>
      <c r="G319" s="44"/>
      <c r="H319" s="44"/>
      <c r="I319" s="44"/>
      <c r="J319" s="44"/>
      <c r="K319" s="20"/>
      <c r="L319" s="378">
        <f t="shared" si="13"/>
        <v>0</v>
      </c>
      <c r="M319" s="438">
        <f>L319*100/L318</f>
        <v>0</v>
      </c>
      <c r="N319" s="429"/>
      <c r="O319" s="434"/>
      <c r="P319" s="434"/>
      <c r="Q319" s="434"/>
      <c r="R319" s="434"/>
      <c r="S319" s="434"/>
      <c r="T319" s="434"/>
      <c r="U319" s="434"/>
      <c r="V319" s="434"/>
      <c r="W319" s="434"/>
      <c r="X319" s="434"/>
      <c r="Y319" s="434"/>
    </row>
    <row r="320" spans="1:25" x14ac:dyDescent="0.25">
      <c r="A320" s="479" t="s">
        <v>383</v>
      </c>
      <c r="B320" s="194" t="s">
        <v>384</v>
      </c>
      <c r="C320" s="340"/>
      <c r="D320" s="29" t="s">
        <v>385</v>
      </c>
      <c r="E320" s="40" t="s">
        <v>208</v>
      </c>
      <c r="F320" s="40" t="s">
        <v>209</v>
      </c>
      <c r="G320" s="40">
        <v>5</v>
      </c>
      <c r="H320" s="40">
        <v>5</v>
      </c>
      <c r="I320" s="529" t="s">
        <v>324</v>
      </c>
      <c r="J320" s="529" t="s">
        <v>264</v>
      </c>
      <c r="K320" s="20"/>
      <c r="L320" s="378">
        <f t="shared" si="13"/>
        <v>5</v>
      </c>
      <c r="M320" s="438">
        <f>L320*100/H320</f>
        <v>100</v>
      </c>
      <c r="N320" s="452"/>
      <c r="O320" s="452"/>
      <c r="P320" s="452">
        <v>1</v>
      </c>
      <c r="Q320" s="452"/>
      <c r="R320" s="452">
        <v>1</v>
      </c>
      <c r="S320" s="452"/>
      <c r="T320" s="452">
        <v>1</v>
      </c>
      <c r="U320" s="452"/>
      <c r="V320" s="452">
        <v>1</v>
      </c>
      <c r="W320" s="452"/>
      <c r="X320" s="452">
        <v>1</v>
      </c>
      <c r="Y320" s="452"/>
    </row>
    <row r="321" spans="1:25" x14ac:dyDescent="0.25">
      <c r="A321" s="485"/>
      <c r="B321" s="528"/>
      <c r="C321" s="340"/>
      <c r="D321" s="36"/>
      <c r="E321" s="44"/>
      <c r="F321" s="44"/>
      <c r="G321" s="44"/>
      <c r="H321" s="44"/>
      <c r="I321" s="530"/>
      <c r="J321" s="530"/>
      <c r="K321" s="20"/>
      <c r="L321" s="378">
        <f t="shared" si="13"/>
        <v>0</v>
      </c>
      <c r="M321" s="438">
        <f>L321*100/L320</f>
        <v>0</v>
      </c>
      <c r="N321" s="531"/>
      <c r="O321" s="531"/>
      <c r="P321" s="531"/>
      <c r="Q321" s="531"/>
      <c r="R321" s="531"/>
      <c r="S321" s="531"/>
      <c r="T321" s="531"/>
      <c r="U321" s="531"/>
      <c r="V321" s="531"/>
      <c r="W321" s="531"/>
      <c r="X321" s="531"/>
      <c r="Y321" s="531"/>
    </row>
    <row r="322" spans="1:25" x14ac:dyDescent="0.25">
      <c r="A322" s="479" t="s">
        <v>386</v>
      </c>
      <c r="B322" s="194" t="s">
        <v>387</v>
      </c>
      <c r="C322" s="16" t="s">
        <v>388</v>
      </c>
      <c r="D322" s="29" t="s">
        <v>389</v>
      </c>
      <c r="E322" s="40" t="s">
        <v>208</v>
      </c>
      <c r="F322" s="40" t="s">
        <v>209</v>
      </c>
      <c r="G322" s="42">
        <v>3285</v>
      </c>
      <c r="H322" s="42">
        <v>3285</v>
      </c>
      <c r="I322" s="40" t="s">
        <v>390</v>
      </c>
      <c r="J322" s="40" t="s">
        <v>264</v>
      </c>
      <c r="K322" s="20"/>
      <c r="L322" s="378">
        <f t="shared" si="13"/>
        <v>3285</v>
      </c>
      <c r="M322" s="438">
        <f>L322*100/H322</f>
        <v>100</v>
      </c>
      <c r="N322" s="452">
        <v>279</v>
      </c>
      <c r="O322" s="452">
        <v>252</v>
      </c>
      <c r="P322" s="452">
        <v>279</v>
      </c>
      <c r="Q322" s="452">
        <v>270</v>
      </c>
      <c r="R322" s="452">
        <v>279</v>
      </c>
      <c r="S322" s="452">
        <v>270</v>
      </c>
      <c r="T322" s="452">
        <v>279</v>
      </c>
      <c r="U322" s="452">
        <v>279</v>
      </c>
      <c r="V322" s="452">
        <v>270</v>
      </c>
      <c r="W322" s="452">
        <v>279</v>
      </c>
      <c r="X322" s="452">
        <v>270</v>
      </c>
      <c r="Y322" s="452">
        <v>279</v>
      </c>
    </row>
    <row r="323" spans="1:25" x14ac:dyDescent="0.25">
      <c r="A323" s="485"/>
      <c r="B323" s="528"/>
      <c r="C323" s="16"/>
      <c r="D323" s="36"/>
      <c r="E323" s="44"/>
      <c r="F323" s="44"/>
      <c r="G323" s="46"/>
      <c r="H323" s="46"/>
      <c r="I323" s="44"/>
      <c r="J323" s="44"/>
      <c r="K323" s="20"/>
      <c r="L323" s="378">
        <f t="shared" si="13"/>
        <v>0</v>
      </c>
      <c r="M323" s="438">
        <f>L323*100/L322</f>
        <v>0</v>
      </c>
      <c r="N323" s="429"/>
      <c r="O323" s="434"/>
      <c r="P323" s="434"/>
      <c r="Q323" s="434"/>
      <c r="R323" s="434"/>
      <c r="S323" s="434"/>
      <c r="T323" s="434"/>
      <c r="U323" s="434"/>
      <c r="V323" s="434"/>
      <c r="W323" s="434"/>
      <c r="X323" s="434"/>
      <c r="Y323" s="434"/>
    </row>
    <row r="324" spans="1:25" x14ac:dyDescent="0.25">
      <c r="A324" s="532"/>
      <c r="B324" s="533" t="s">
        <v>214</v>
      </c>
      <c r="C324" s="146"/>
      <c r="D324" s="61"/>
      <c r="E324" s="62"/>
      <c r="F324" s="62"/>
      <c r="G324" s="534"/>
      <c r="H324" s="62"/>
      <c r="I324" s="62"/>
      <c r="J324" s="62"/>
      <c r="K324" s="535"/>
      <c r="L324" s="333">
        <f t="shared" si="13"/>
        <v>0</v>
      </c>
      <c r="M324" s="438">
        <f>L324*100/K318</f>
        <v>0</v>
      </c>
      <c r="N324" s="372"/>
      <c r="O324" s="372"/>
      <c r="P324" s="372"/>
      <c r="Q324" s="372"/>
      <c r="R324" s="372"/>
      <c r="S324" s="372"/>
      <c r="T324" s="372"/>
      <c r="U324" s="372"/>
      <c r="V324" s="372"/>
      <c r="W324" s="372"/>
      <c r="X324" s="372"/>
      <c r="Y324" s="372"/>
    </row>
    <row r="325" spans="1:25" x14ac:dyDescent="0.25">
      <c r="A325" s="536">
        <v>3.5</v>
      </c>
      <c r="B325" s="537" t="s">
        <v>391</v>
      </c>
      <c r="C325" s="538" t="s">
        <v>380</v>
      </c>
      <c r="D325" s="436"/>
      <c r="E325" s="327" t="s">
        <v>208</v>
      </c>
      <c r="F325" s="93" t="s">
        <v>217</v>
      </c>
      <c r="G325" s="40">
        <v>96</v>
      </c>
      <c r="H325" s="40">
        <v>96</v>
      </c>
      <c r="I325" s="40" t="s">
        <v>392</v>
      </c>
      <c r="J325" s="40" t="s">
        <v>213</v>
      </c>
      <c r="K325" s="70">
        <v>107609.5</v>
      </c>
      <c r="L325" s="378">
        <f t="shared" si="13"/>
        <v>96</v>
      </c>
      <c r="M325" s="438">
        <f>L325*100/H325</f>
        <v>100</v>
      </c>
      <c r="N325" s="452">
        <v>8</v>
      </c>
      <c r="O325" s="452">
        <v>8</v>
      </c>
      <c r="P325" s="452">
        <v>8</v>
      </c>
      <c r="Q325" s="452">
        <v>8</v>
      </c>
      <c r="R325" s="452">
        <v>8</v>
      </c>
      <c r="S325" s="452">
        <v>8</v>
      </c>
      <c r="T325" s="452">
        <v>8</v>
      </c>
      <c r="U325" s="452">
        <v>8</v>
      </c>
      <c r="V325" s="452">
        <v>8</v>
      </c>
      <c r="W325" s="452">
        <v>8</v>
      </c>
      <c r="X325" s="452">
        <v>8</v>
      </c>
      <c r="Y325" s="452">
        <v>8</v>
      </c>
    </row>
    <row r="326" spans="1:25" x14ac:dyDescent="0.25">
      <c r="A326" s="539"/>
      <c r="B326" s="540"/>
      <c r="C326" s="541"/>
      <c r="D326" s="439"/>
      <c r="E326" s="383"/>
      <c r="F326" s="85"/>
      <c r="G326" s="44"/>
      <c r="H326" s="44"/>
      <c r="I326" s="44"/>
      <c r="J326" s="44"/>
      <c r="K326" s="70"/>
      <c r="L326" s="378">
        <f t="shared" si="13"/>
        <v>0</v>
      </c>
      <c r="M326" s="438">
        <f>L326*100/L325</f>
        <v>0</v>
      </c>
      <c r="N326" s="429"/>
      <c r="O326" s="434"/>
      <c r="P326" s="434"/>
      <c r="Q326" s="434"/>
      <c r="R326" s="434"/>
      <c r="S326" s="434"/>
      <c r="T326" s="434"/>
      <c r="U326" s="434"/>
      <c r="V326" s="434"/>
      <c r="W326" s="434"/>
      <c r="X326" s="434"/>
      <c r="Y326" s="434"/>
    </row>
    <row r="327" spans="1:25" x14ac:dyDescent="0.25">
      <c r="A327" s="542"/>
      <c r="B327" s="543" t="s">
        <v>214</v>
      </c>
      <c r="C327" s="544"/>
      <c r="D327" s="544"/>
      <c r="E327" s="545"/>
      <c r="F327" s="546"/>
      <c r="G327" s="544"/>
      <c r="H327" s="547"/>
      <c r="I327" s="147"/>
      <c r="J327" s="548"/>
      <c r="K327" s="70"/>
      <c r="L327" s="333">
        <f t="shared" si="13"/>
        <v>0</v>
      </c>
      <c r="M327" s="438">
        <f>L327*100/K325</f>
        <v>0</v>
      </c>
      <c r="N327" s="372"/>
      <c r="O327" s="372"/>
      <c r="P327" s="372"/>
      <c r="Q327" s="372"/>
      <c r="R327" s="372"/>
      <c r="S327" s="372"/>
      <c r="T327" s="372"/>
      <c r="U327" s="372"/>
      <c r="V327" s="372"/>
      <c r="W327" s="372"/>
      <c r="X327" s="372"/>
      <c r="Y327" s="372"/>
    </row>
    <row r="328" spans="1:25" x14ac:dyDescent="0.25">
      <c r="A328" s="549">
        <v>3.6</v>
      </c>
      <c r="B328" s="437" t="s">
        <v>393</v>
      </c>
      <c r="C328" s="327" t="s">
        <v>380</v>
      </c>
      <c r="D328" s="327" t="s">
        <v>394</v>
      </c>
      <c r="E328" s="327" t="s">
        <v>208</v>
      </c>
      <c r="F328" s="93" t="s">
        <v>217</v>
      </c>
      <c r="G328" s="40">
        <v>60</v>
      </c>
      <c r="H328" s="40">
        <v>60</v>
      </c>
      <c r="I328" s="40" t="s">
        <v>395</v>
      </c>
      <c r="J328" s="40" t="s">
        <v>267</v>
      </c>
      <c r="K328" s="20">
        <v>21000</v>
      </c>
      <c r="L328" s="378">
        <f t="shared" si="13"/>
        <v>60</v>
      </c>
      <c r="M328" s="438">
        <f>L328*100/H328</f>
        <v>100</v>
      </c>
      <c r="N328" s="550">
        <v>5</v>
      </c>
      <c r="O328" s="550">
        <v>5</v>
      </c>
      <c r="P328" s="550">
        <v>5</v>
      </c>
      <c r="Q328" s="550">
        <v>5</v>
      </c>
      <c r="R328" s="550">
        <v>5</v>
      </c>
      <c r="S328" s="550">
        <v>5</v>
      </c>
      <c r="T328" s="550">
        <v>5</v>
      </c>
      <c r="U328" s="550">
        <v>5</v>
      </c>
      <c r="V328" s="550">
        <v>5</v>
      </c>
      <c r="W328" s="550">
        <v>5</v>
      </c>
      <c r="X328" s="550">
        <v>5</v>
      </c>
      <c r="Y328" s="550">
        <v>5</v>
      </c>
    </row>
    <row r="329" spans="1:25" x14ac:dyDescent="0.25">
      <c r="A329" s="551"/>
      <c r="B329" s="440"/>
      <c r="C329" s="383"/>
      <c r="D329" s="383"/>
      <c r="E329" s="383"/>
      <c r="F329" s="85"/>
      <c r="G329" s="44"/>
      <c r="H329" s="44"/>
      <c r="I329" s="44"/>
      <c r="J329" s="44"/>
      <c r="K329" s="20"/>
      <c r="L329" s="378">
        <f t="shared" si="13"/>
        <v>0</v>
      </c>
      <c r="M329" s="438">
        <f>L329*100/L328</f>
        <v>0</v>
      </c>
      <c r="N329" s="429"/>
      <c r="O329" s="434"/>
      <c r="P329" s="434"/>
      <c r="Q329" s="434"/>
      <c r="R329" s="434"/>
      <c r="S329" s="434"/>
      <c r="T329" s="434"/>
      <c r="U329" s="434"/>
      <c r="V329" s="434"/>
      <c r="W329" s="434"/>
      <c r="X329" s="434"/>
      <c r="Y329" s="434"/>
    </row>
    <row r="330" spans="1:25" x14ac:dyDescent="0.25">
      <c r="A330" s="552"/>
      <c r="B330" s="553"/>
      <c r="C330" s="554"/>
      <c r="D330" s="554"/>
      <c r="E330" s="554"/>
      <c r="F330" s="555"/>
      <c r="G330" s="179"/>
      <c r="H330" s="179"/>
      <c r="I330" s="179"/>
      <c r="J330" s="179"/>
      <c r="K330" s="535"/>
      <c r="L330" s="333"/>
      <c r="M330" s="378"/>
      <c r="N330" s="372"/>
      <c r="O330" s="372"/>
      <c r="P330" s="372"/>
      <c r="Q330" s="372"/>
      <c r="R330" s="372"/>
      <c r="S330" s="372"/>
      <c r="T330" s="372"/>
      <c r="U330" s="372"/>
      <c r="V330" s="372"/>
      <c r="W330" s="372"/>
      <c r="X330" s="372"/>
      <c r="Y330" s="372"/>
    </row>
    <row r="331" spans="1:25" x14ac:dyDescent="0.25">
      <c r="A331" s="556"/>
      <c r="B331" s="557"/>
      <c r="C331" s="558"/>
      <c r="D331" s="558"/>
      <c r="E331" s="558"/>
      <c r="F331" s="559"/>
      <c r="G331" s="166"/>
      <c r="H331" s="166"/>
      <c r="I331" s="166"/>
      <c r="J331" s="166"/>
      <c r="K331" s="560"/>
      <c r="L331" s="467"/>
      <c r="M331" s="468">
        <f>((M329+M326+M323+M321+M319+M315+M312+M300)*100)/800</f>
        <v>0</v>
      </c>
      <c r="N331" s="467"/>
      <c r="O331" s="467"/>
      <c r="P331" s="467"/>
      <c r="Q331" s="467"/>
      <c r="R331" s="467"/>
      <c r="S331" s="467"/>
      <c r="T331" s="467"/>
      <c r="U331" s="467"/>
      <c r="V331" s="467"/>
      <c r="W331" s="467"/>
      <c r="X331" s="467"/>
      <c r="Y331" s="467"/>
    </row>
    <row r="332" spans="1:25" x14ac:dyDescent="0.25">
      <c r="A332" s="470">
        <v>4</v>
      </c>
      <c r="B332" s="471" t="s">
        <v>396</v>
      </c>
      <c r="C332" s="471"/>
      <c r="D332" s="471"/>
      <c r="E332" s="471"/>
      <c r="F332" s="471"/>
      <c r="G332" s="471"/>
      <c r="H332" s="471"/>
      <c r="I332" s="471"/>
      <c r="J332" s="471"/>
      <c r="K332" s="561"/>
      <c r="L332" s="333"/>
      <c r="M332" s="378"/>
      <c r="N332" s="113"/>
      <c r="O332" s="113"/>
      <c r="P332" s="113"/>
      <c r="Q332" s="113"/>
      <c r="R332" s="113"/>
      <c r="S332" s="113"/>
      <c r="T332" s="113"/>
      <c r="U332" s="113"/>
      <c r="V332" s="113"/>
      <c r="W332" s="113"/>
      <c r="X332" s="113"/>
      <c r="Y332" s="113"/>
    </row>
    <row r="333" spans="1:25" x14ac:dyDescent="0.25">
      <c r="A333" s="562">
        <v>4.0999999999999996</v>
      </c>
      <c r="B333" s="563" t="s">
        <v>397</v>
      </c>
      <c r="C333" s="425"/>
      <c r="D333" s="425"/>
      <c r="E333" s="425"/>
      <c r="F333" s="425"/>
      <c r="G333" s="425"/>
      <c r="H333" s="425"/>
      <c r="I333" s="425"/>
      <c r="J333" s="425"/>
      <c r="K333" s="425"/>
      <c r="L333" s="564"/>
      <c r="M333" s="564"/>
      <c r="N333" s="565"/>
      <c r="O333" s="564"/>
      <c r="P333" s="564"/>
      <c r="Q333" s="564"/>
      <c r="R333" s="564"/>
      <c r="S333" s="564"/>
      <c r="T333" s="564"/>
      <c r="U333" s="564"/>
      <c r="V333" s="564"/>
      <c r="W333" s="564"/>
      <c r="X333" s="564"/>
      <c r="Y333" s="564"/>
    </row>
    <row r="334" spans="1:25" x14ac:dyDescent="0.25">
      <c r="A334" s="338" t="s">
        <v>398</v>
      </c>
      <c r="B334" s="301" t="s">
        <v>276</v>
      </c>
      <c r="C334" s="16" t="s">
        <v>399</v>
      </c>
      <c r="D334" s="16" t="s">
        <v>400</v>
      </c>
      <c r="E334" s="16" t="s">
        <v>208</v>
      </c>
      <c r="F334" s="16" t="s">
        <v>262</v>
      </c>
      <c r="G334" s="146">
        <v>2</v>
      </c>
      <c r="H334" s="146">
        <v>2</v>
      </c>
      <c r="I334" s="16" t="s">
        <v>324</v>
      </c>
      <c r="J334" s="16" t="s">
        <v>213</v>
      </c>
      <c r="K334" s="20">
        <v>45396.58</v>
      </c>
      <c r="L334" s="3">
        <f>SUM(N334:Y342)</f>
        <v>20</v>
      </c>
      <c r="M334" s="503">
        <f>L334*100/H343</f>
        <v>100</v>
      </c>
      <c r="N334" s="298"/>
      <c r="O334" s="298"/>
      <c r="P334" s="298"/>
      <c r="Q334" s="298"/>
      <c r="R334" s="298"/>
      <c r="S334" s="298"/>
      <c r="T334" s="298"/>
      <c r="U334" s="298"/>
      <c r="V334" s="298"/>
      <c r="W334" s="298"/>
      <c r="X334" s="298"/>
      <c r="Y334" s="298">
        <v>2</v>
      </c>
    </row>
    <row r="335" spans="1:25" x14ac:dyDescent="0.25">
      <c r="A335" s="338" t="s">
        <v>401</v>
      </c>
      <c r="B335" s="301" t="s">
        <v>284</v>
      </c>
      <c r="C335" s="16"/>
      <c r="D335" s="16"/>
      <c r="E335" s="16"/>
      <c r="F335" s="16"/>
      <c r="G335" s="146">
        <v>2</v>
      </c>
      <c r="H335" s="146">
        <v>2</v>
      </c>
      <c r="I335" s="16"/>
      <c r="J335" s="16"/>
      <c r="K335" s="20"/>
      <c r="L335" s="3"/>
      <c r="M335" s="503"/>
      <c r="N335" s="298"/>
      <c r="O335" s="298"/>
      <c r="P335" s="298"/>
      <c r="Q335" s="298"/>
      <c r="R335" s="298"/>
      <c r="S335" s="298"/>
      <c r="T335" s="298"/>
      <c r="U335" s="298"/>
      <c r="V335" s="298"/>
      <c r="W335" s="298"/>
      <c r="X335" s="298">
        <v>2</v>
      </c>
      <c r="Y335" s="298"/>
    </row>
    <row r="336" spans="1:25" x14ac:dyDescent="0.25">
      <c r="A336" s="338" t="s">
        <v>402</v>
      </c>
      <c r="B336" s="301" t="s">
        <v>288</v>
      </c>
      <c r="C336" s="16"/>
      <c r="D336" s="16"/>
      <c r="E336" s="16"/>
      <c r="F336" s="16"/>
      <c r="G336" s="146">
        <v>2</v>
      </c>
      <c r="H336" s="146">
        <v>2</v>
      </c>
      <c r="I336" s="16"/>
      <c r="J336" s="16"/>
      <c r="K336" s="20"/>
      <c r="L336" s="3"/>
      <c r="M336" s="503"/>
      <c r="N336" s="298"/>
      <c r="O336" s="298"/>
      <c r="P336" s="298"/>
      <c r="Q336" s="298"/>
      <c r="R336" s="298"/>
      <c r="S336" s="298"/>
      <c r="T336" s="298"/>
      <c r="U336" s="298"/>
      <c r="V336" s="298"/>
      <c r="W336" s="298">
        <v>2</v>
      </c>
      <c r="X336" s="298"/>
      <c r="Y336" s="298"/>
    </row>
    <row r="337" spans="1:25" x14ac:dyDescent="0.25">
      <c r="A337" s="338" t="s">
        <v>403</v>
      </c>
      <c r="B337" s="301" t="s">
        <v>292</v>
      </c>
      <c r="C337" s="16"/>
      <c r="D337" s="16"/>
      <c r="E337" s="16"/>
      <c r="F337" s="16"/>
      <c r="G337" s="146">
        <v>3</v>
      </c>
      <c r="H337" s="146">
        <v>3</v>
      </c>
      <c r="I337" s="16"/>
      <c r="J337" s="16"/>
      <c r="K337" s="20"/>
      <c r="L337" s="3"/>
      <c r="M337" s="503"/>
      <c r="N337" s="298"/>
      <c r="O337" s="298"/>
      <c r="P337" s="298"/>
      <c r="Q337" s="298"/>
      <c r="R337" s="298"/>
      <c r="S337" s="298"/>
      <c r="T337" s="298"/>
      <c r="U337" s="298"/>
      <c r="V337" s="298">
        <v>3</v>
      </c>
      <c r="W337" s="298"/>
      <c r="X337" s="298"/>
      <c r="Y337" s="298"/>
    </row>
    <row r="338" spans="1:25" x14ac:dyDescent="0.25">
      <c r="A338" s="338" t="s">
        <v>404</v>
      </c>
      <c r="B338" s="301" t="s">
        <v>295</v>
      </c>
      <c r="C338" s="16"/>
      <c r="D338" s="16"/>
      <c r="E338" s="16"/>
      <c r="F338" s="16"/>
      <c r="G338" s="146">
        <v>2</v>
      </c>
      <c r="H338" s="146">
        <v>2</v>
      </c>
      <c r="I338" s="16"/>
      <c r="J338" s="16"/>
      <c r="K338" s="20"/>
      <c r="L338" s="3"/>
      <c r="M338" s="503"/>
      <c r="N338" s="298"/>
      <c r="O338" s="298"/>
      <c r="P338" s="298"/>
      <c r="Q338" s="298"/>
      <c r="R338" s="298"/>
      <c r="S338" s="298"/>
      <c r="T338" s="298"/>
      <c r="U338" s="298">
        <v>2</v>
      </c>
      <c r="V338" s="298"/>
      <c r="W338" s="298"/>
      <c r="X338" s="298"/>
      <c r="Y338" s="298"/>
    </row>
    <row r="339" spans="1:25" x14ac:dyDescent="0.25">
      <c r="A339" s="338" t="s">
        <v>405</v>
      </c>
      <c r="B339" s="301" t="s">
        <v>297</v>
      </c>
      <c r="C339" s="16"/>
      <c r="D339" s="16"/>
      <c r="E339" s="16"/>
      <c r="F339" s="16"/>
      <c r="G339" s="146">
        <v>3</v>
      </c>
      <c r="H339" s="146">
        <v>3</v>
      </c>
      <c r="I339" s="16"/>
      <c r="J339" s="16"/>
      <c r="K339" s="20"/>
      <c r="L339" s="3"/>
      <c r="M339" s="503"/>
      <c r="N339" s="298"/>
      <c r="O339" s="298"/>
      <c r="P339" s="298"/>
      <c r="Q339" s="298">
        <v>3</v>
      </c>
      <c r="R339" s="298"/>
      <c r="S339" s="298"/>
      <c r="T339" s="298"/>
      <c r="U339" s="298"/>
      <c r="V339" s="298"/>
      <c r="W339" s="298"/>
      <c r="X339" s="298"/>
      <c r="Y339" s="298"/>
    </row>
    <row r="340" spans="1:25" x14ac:dyDescent="0.25">
      <c r="A340" s="338" t="s">
        <v>406</v>
      </c>
      <c r="B340" s="301" t="s">
        <v>298</v>
      </c>
      <c r="C340" s="16"/>
      <c r="D340" s="16"/>
      <c r="E340" s="16"/>
      <c r="F340" s="16"/>
      <c r="G340" s="146">
        <v>2</v>
      </c>
      <c r="H340" s="146">
        <v>2</v>
      </c>
      <c r="I340" s="16"/>
      <c r="J340" s="16"/>
      <c r="K340" s="20"/>
      <c r="L340" s="3"/>
      <c r="M340" s="503"/>
      <c r="N340" s="298"/>
      <c r="O340" s="298"/>
      <c r="P340" s="298"/>
      <c r="Q340" s="298"/>
      <c r="R340" s="298">
        <v>2</v>
      </c>
      <c r="S340" s="298"/>
      <c r="T340" s="298"/>
      <c r="U340" s="298"/>
      <c r="V340" s="298"/>
      <c r="W340" s="298"/>
      <c r="X340" s="298"/>
      <c r="Y340" s="298"/>
    </row>
    <row r="341" spans="1:25" x14ac:dyDescent="0.25">
      <c r="A341" s="338" t="s">
        <v>407</v>
      </c>
      <c r="B341" s="301" t="s">
        <v>300</v>
      </c>
      <c r="C341" s="16"/>
      <c r="D341" s="16"/>
      <c r="E341" s="16"/>
      <c r="F341" s="16"/>
      <c r="G341" s="146">
        <v>2</v>
      </c>
      <c r="H341" s="146">
        <v>2</v>
      </c>
      <c r="I341" s="16"/>
      <c r="J341" s="16"/>
      <c r="K341" s="20"/>
      <c r="L341" s="3"/>
      <c r="M341" s="503"/>
      <c r="N341" s="298"/>
      <c r="O341" s="298"/>
      <c r="P341" s="298"/>
      <c r="Q341" s="298"/>
      <c r="R341" s="298"/>
      <c r="S341" s="298">
        <v>2</v>
      </c>
      <c r="T341" s="298"/>
      <c r="U341" s="298"/>
      <c r="V341" s="298"/>
      <c r="W341" s="298"/>
      <c r="X341" s="298"/>
      <c r="Y341" s="298"/>
    </row>
    <row r="342" spans="1:25" x14ac:dyDescent="0.25">
      <c r="A342" s="338" t="s">
        <v>408</v>
      </c>
      <c r="B342" s="301" t="s">
        <v>304</v>
      </c>
      <c r="C342" s="16"/>
      <c r="D342" s="16"/>
      <c r="E342" s="16"/>
      <c r="F342" s="16"/>
      <c r="G342" s="146">
        <v>2</v>
      </c>
      <c r="H342" s="146">
        <v>2</v>
      </c>
      <c r="I342" s="16"/>
      <c r="J342" s="16"/>
      <c r="K342" s="20"/>
      <c r="L342" s="3"/>
      <c r="M342" s="503"/>
      <c r="N342" s="298"/>
      <c r="O342" s="298"/>
      <c r="P342" s="298"/>
      <c r="Q342" s="298"/>
      <c r="R342" s="298"/>
      <c r="S342" s="298"/>
      <c r="T342" s="298">
        <v>2</v>
      </c>
      <c r="U342" s="298"/>
      <c r="V342" s="298"/>
      <c r="W342" s="298"/>
      <c r="X342" s="298"/>
      <c r="Y342" s="298"/>
    </row>
    <row r="343" spans="1:25" x14ac:dyDescent="0.25">
      <c r="A343" s="10"/>
      <c r="B343" s="301"/>
      <c r="C343" s="146"/>
      <c r="D343" s="146"/>
      <c r="E343" s="146"/>
      <c r="F343" s="146"/>
      <c r="G343" s="146"/>
      <c r="H343" s="566">
        <v>20</v>
      </c>
      <c r="I343" s="146"/>
      <c r="J343" s="146"/>
      <c r="K343" s="70"/>
      <c r="L343" s="378">
        <f>SUM(N343:Y343)</f>
        <v>0</v>
      </c>
      <c r="M343" s="438">
        <f>L343*100/L334</f>
        <v>0</v>
      </c>
      <c r="N343" s="567"/>
      <c r="O343" s="567"/>
      <c r="P343" s="567"/>
      <c r="Q343" s="567"/>
      <c r="R343" s="567"/>
      <c r="S343" s="567"/>
      <c r="T343" s="567"/>
      <c r="U343" s="567"/>
      <c r="V343" s="567"/>
      <c r="W343" s="567"/>
      <c r="X343" s="567"/>
      <c r="Y343" s="567"/>
    </row>
    <row r="344" spans="1:25" x14ac:dyDescent="0.25">
      <c r="A344" s="516"/>
      <c r="B344" s="517"/>
      <c r="C344" s="517"/>
      <c r="D344" s="517"/>
      <c r="E344" s="517"/>
      <c r="F344" s="517"/>
      <c r="G344" s="518"/>
      <c r="H344" s="518"/>
      <c r="I344" s="146"/>
      <c r="J344" s="113"/>
      <c r="K344" s="113"/>
      <c r="L344" s="333">
        <f>SUM(N344:Y344)</f>
        <v>0</v>
      </c>
      <c r="M344" s="438">
        <f>L344*100/K334</f>
        <v>0</v>
      </c>
      <c r="N344" s="372"/>
      <c r="O344" s="372"/>
      <c r="P344" s="372"/>
      <c r="Q344" s="372"/>
      <c r="R344" s="372"/>
      <c r="S344" s="372"/>
      <c r="T344" s="372"/>
      <c r="U344" s="372"/>
      <c r="V344" s="372"/>
      <c r="W344" s="372"/>
      <c r="X344" s="372"/>
      <c r="Y344" s="372"/>
    </row>
    <row r="345" spans="1:25" x14ac:dyDescent="0.25">
      <c r="A345" s="568">
        <v>4.2</v>
      </c>
      <c r="B345" s="512" t="s">
        <v>409</v>
      </c>
      <c r="C345" s="521" t="s">
        <v>410</v>
      </c>
      <c r="D345" s="521" t="s">
        <v>411</v>
      </c>
      <c r="E345" s="521" t="s">
        <v>208</v>
      </c>
      <c r="F345" s="521" t="s">
        <v>209</v>
      </c>
      <c r="G345" s="521">
        <v>144</v>
      </c>
      <c r="H345" s="521">
        <v>144</v>
      </c>
      <c r="I345" s="521" t="s">
        <v>412</v>
      </c>
      <c r="J345" s="521" t="s">
        <v>213</v>
      </c>
      <c r="K345" s="20">
        <v>162585.75</v>
      </c>
      <c r="L345" s="378">
        <f>N345+O345+P345+Q345+R345+S345+T345+U345+V345+W345+X345+Y345</f>
        <v>144</v>
      </c>
      <c r="M345" s="438">
        <f>L345*100/H345</f>
        <v>100</v>
      </c>
      <c r="N345" s="569">
        <v>12</v>
      </c>
      <c r="O345" s="380">
        <v>12</v>
      </c>
      <c r="P345" s="569">
        <v>12</v>
      </c>
      <c r="Q345" s="380">
        <v>12</v>
      </c>
      <c r="R345" s="569">
        <v>12</v>
      </c>
      <c r="S345" s="380">
        <v>12</v>
      </c>
      <c r="T345" s="569">
        <v>12</v>
      </c>
      <c r="U345" s="380">
        <v>12</v>
      </c>
      <c r="V345" s="569">
        <v>12</v>
      </c>
      <c r="W345" s="380">
        <v>12</v>
      </c>
      <c r="X345" s="569">
        <v>12</v>
      </c>
      <c r="Y345" s="380">
        <v>12</v>
      </c>
    </row>
    <row r="346" spans="1:25" x14ac:dyDescent="0.25">
      <c r="A346" s="568"/>
      <c r="B346" s="512"/>
      <c r="C346" s="521"/>
      <c r="D346" s="521"/>
      <c r="E346" s="521"/>
      <c r="F346" s="521"/>
      <c r="G346" s="521"/>
      <c r="H346" s="521"/>
      <c r="I346" s="521"/>
      <c r="J346" s="521"/>
      <c r="K346" s="20"/>
      <c r="L346" s="378">
        <f>N346+O346+P346+Q346+R346+S346+T346+U346+V346+W346+X346+Y346</f>
        <v>0</v>
      </c>
      <c r="M346" s="438">
        <f>L346*100/L345</f>
        <v>0</v>
      </c>
      <c r="N346" s="567"/>
      <c r="O346" s="567"/>
      <c r="P346" s="567"/>
      <c r="Q346" s="567"/>
      <c r="R346" s="567"/>
      <c r="S346" s="567"/>
      <c r="T346" s="567"/>
      <c r="U346" s="567"/>
      <c r="V346" s="567"/>
      <c r="W346" s="567"/>
      <c r="X346" s="567"/>
      <c r="Y346" s="567"/>
    </row>
    <row r="347" spans="1:25" x14ac:dyDescent="0.25">
      <c r="A347" s="570"/>
      <c r="B347" s="217" t="s">
        <v>214</v>
      </c>
      <c r="C347" s="217"/>
      <c r="D347" s="217"/>
      <c r="E347" s="217"/>
      <c r="F347" s="217"/>
      <c r="G347" s="217"/>
      <c r="H347" s="217"/>
      <c r="I347" s="217"/>
      <c r="J347" s="217"/>
      <c r="K347" s="217"/>
      <c r="L347" s="333">
        <f>N347+O347+P347+Q347+R347+S347+T347+U347+V347+W347+X347+Y347</f>
        <v>0</v>
      </c>
      <c r="M347" s="438">
        <f>L347*100/K345</f>
        <v>0</v>
      </c>
      <c r="N347" s="571"/>
      <c r="O347" s="571"/>
      <c r="P347" s="571"/>
      <c r="Q347" s="571"/>
      <c r="R347" s="571"/>
      <c r="S347" s="572"/>
      <c r="T347" s="572"/>
      <c r="U347" s="572"/>
      <c r="V347" s="572"/>
      <c r="W347" s="572"/>
      <c r="X347" s="572"/>
      <c r="Y347" s="572"/>
    </row>
    <row r="348" spans="1:25" x14ac:dyDescent="0.25">
      <c r="A348" s="573"/>
      <c r="B348" s="574"/>
      <c r="C348" s="574"/>
      <c r="D348" s="574"/>
      <c r="E348" s="574"/>
      <c r="F348" s="574"/>
      <c r="G348" s="574"/>
      <c r="H348" s="574"/>
      <c r="I348" s="574"/>
      <c r="J348" s="574"/>
      <c r="K348" s="574"/>
      <c r="L348" s="467"/>
      <c r="M348" s="468">
        <f>((M346+M343)*100)/200</f>
        <v>0</v>
      </c>
      <c r="N348" s="575"/>
      <c r="O348" s="576"/>
      <c r="P348" s="576"/>
      <c r="Q348" s="576"/>
      <c r="R348" s="576"/>
      <c r="S348" s="576"/>
      <c r="T348" s="576"/>
      <c r="U348" s="576"/>
      <c r="V348" s="576"/>
      <c r="W348" s="576"/>
      <c r="X348" s="576"/>
      <c r="Y348" s="576"/>
    </row>
    <row r="349" spans="1:25" x14ac:dyDescent="0.25">
      <c r="A349" s="577">
        <v>5</v>
      </c>
      <c r="B349" s="578" t="s">
        <v>413</v>
      </c>
      <c r="C349" s="578"/>
      <c r="D349" s="578"/>
      <c r="E349" s="578"/>
      <c r="F349" s="578"/>
      <c r="G349" s="578"/>
      <c r="H349" s="232">
        <v>24</v>
      </c>
      <c r="I349" s="146" t="s">
        <v>414</v>
      </c>
      <c r="J349" s="217"/>
      <c r="K349" s="579">
        <v>3055610.72</v>
      </c>
      <c r="L349" s="580">
        <f>SUM(N349:Y355)</f>
        <v>0</v>
      </c>
      <c r="M349" s="581">
        <f>L349*100/(K349+K356)</f>
        <v>0</v>
      </c>
      <c r="N349" s="582"/>
      <c r="O349" s="582"/>
      <c r="P349" s="582"/>
      <c r="Q349" s="582"/>
      <c r="R349" s="582"/>
      <c r="S349" s="582"/>
      <c r="T349" s="582"/>
      <c r="U349" s="582"/>
      <c r="V349" s="582"/>
      <c r="W349" s="582"/>
      <c r="X349" s="582"/>
      <c r="Y349" s="582"/>
    </row>
    <row r="350" spans="1:25" x14ac:dyDescent="0.25">
      <c r="A350" s="583"/>
      <c r="B350" s="219" t="s">
        <v>415</v>
      </c>
      <c r="C350" s="584"/>
      <c r="D350" s="584"/>
      <c r="E350" s="584"/>
      <c r="F350" s="584"/>
      <c r="G350" s="221"/>
      <c r="H350" s="221"/>
      <c r="I350" s="146"/>
      <c r="J350" s="232"/>
      <c r="K350" s="579"/>
      <c r="L350" s="580"/>
      <c r="M350" s="581"/>
      <c r="N350" s="585"/>
      <c r="O350" s="585"/>
      <c r="P350" s="585"/>
      <c r="Q350" s="585"/>
      <c r="R350" s="585"/>
      <c r="S350" s="585"/>
      <c r="T350" s="585"/>
      <c r="U350" s="585"/>
      <c r="V350" s="585"/>
      <c r="W350" s="585"/>
      <c r="X350" s="585"/>
      <c r="Y350" s="585"/>
    </row>
    <row r="351" spans="1:25" x14ac:dyDescent="0.25">
      <c r="A351" s="586"/>
      <c r="B351" s="219" t="s">
        <v>416</v>
      </c>
      <c r="C351" s="221" t="s">
        <v>417</v>
      </c>
      <c r="D351" s="232"/>
      <c r="E351" s="232"/>
      <c r="F351" s="221"/>
      <c r="G351" s="221"/>
      <c r="H351" s="221">
        <v>1</v>
      </c>
      <c r="I351" s="146" t="s">
        <v>414</v>
      </c>
      <c r="J351" s="232"/>
      <c r="K351" s="579"/>
      <c r="L351" s="580"/>
      <c r="M351" s="581"/>
      <c r="N351" s="585"/>
      <c r="O351" s="585"/>
      <c r="P351" s="585"/>
      <c r="Q351" s="585"/>
      <c r="R351" s="585"/>
      <c r="S351" s="585"/>
      <c r="T351" s="585"/>
      <c r="U351" s="585"/>
      <c r="V351" s="585"/>
      <c r="W351" s="585"/>
      <c r="X351" s="585"/>
      <c r="Y351" s="585"/>
    </row>
    <row r="352" spans="1:25" x14ac:dyDescent="0.25">
      <c r="A352" s="586"/>
      <c r="B352" s="219" t="s">
        <v>418</v>
      </c>
      <c r="C352" s="221" t="s">
        <v>417</v>
      </c>
      <c r="D352" s="232"/>
      <c r="E352" s="232"/>
      <c r="F352" s="221"/>
      <c r="G352" s="221"/>
      <c r="H352" s="221">
        <v>1</v>
      </c>
      <c r="I352" s="146" t="s">
        <v>414</v>
      </c>
      <c r="J352" s="232"/>
      <c r="K352" s="579"/>
      <c r="L352" s="580"/>
      <c r="M352" s="581"/>
      <c r="N352" s="585"/>
      <c r="O352" s="585"/>
      <c r="P352" s="585"/>
      <c r="Q352" s="585"/>
      <c r="R352" s="585"/>
      <c r="S352" s="585"/>
      <c r="T352" s="585"/>
      <c r="U352" s="585"/>
      <c r="V352" s="585"/>
      <c r="W352" s="585"/>
      <c r="X352" s="585"/>
      <c r="Y352" s="585"/>
    </row>
    <row r="353" spans="1:25" x14ac:dyDescent="0.25">
      <c r="A353" s="586"/>
      <c r="B353" s="219" t="s">
        <v>419</v>
      </c>
      <c r="C353" s="221" t="s">
        <v>420</v>
      </c>
      <c r="D353" s="232"/>
      <c r="E353" s="232"/>
      <c r="F353" s="221"/>
      <c r="G353" s="221"/>
      <c r="H353" s="221">
        <v>2</v>
      </c>
      <c r="I353" s="146" t="s">
        <v>414</v>
      </c>
      <c r="J353" s="232"/>
      <c r="K353" s="579"/>
      <c r="L353" s="580"/>
      <c r="M353" s="581"/>
      <c r="N353" s="585"/>
      <c r="O353" s="585"/>
      <c r="P353" s="585"/>
      <c r="Q353" s="585"/>
      <c r="R353" s="585"/>
      <c r="S353" s="585"/>
      <c r="T353" s="585"/>
      <c r="U353" s="585"/>
      <c r="V353" s="585"/>
      <c r="W353" s="585"/>
      <c r="X353" s="585"/>
      <c r="Y353" s="585"/>
    </row>
    <row r="354" spans="1:25" x14ac:dyDescent="0.25">
      <c r="A354" s="586"/>
      <c r="B354" s="219" t="s">
        <v>421</v>
      </c>
      <c r="C354" s="221" t="s">
        <v>417</v>
      </c>
      <c r="D354" s="232"/>
      <c r="E354" s="232"/>
      <c r="F354" s="221"/>
      <c r="G354" s="221"/>
      <c r="H354" s="221">
        <v>10</v>
      </c>
      <c r="I354" s="146" t="s">
        <v>414</v>
      </c>
      <c r="J354" s="232"/>
      <c r="K354" s="579"/>
      <c r="L354" s="580"/>
      <c r="M354" s="581"/>
      <c r="N354" s="585"/>
      <c r="O354" s="585"/>
      <c r="P354" s="585"/>
      <c r="Q354" s="585"/>
      <c r="R354" s="585"/>
      <c r="S354" s="585"/>
      <c r="T354" s="585"/>
      <c r="U354" s="585"/>
      <c r="V354" s="585"/>
      <c r="W354" s="585"/>
      <c r="X354" s="585"/>
      <c r="Y354" s="585"/>
    </row>
    <row r="355" spans="1:25" x14ac:dyDescent="0.25">
      <c r="A355" s="586"/>
      <c r="B355" s="219" t="s">
        <v>422</v>
      </c>
      <c r="C355" s="221" t="s">
        <v>420</v>
      </c>
      <c r="D355" s="232"/>
      <c r="E355" s="232"/>
      <c r="F355" s="221"/>
      <c r="G355" s="221"/>
      <c r="H355" s="221">
        <v>11</v>
      </c>
      <c r="I355" s="146" t="s">
        <v>414</v>
      </c>
      <c r="J355" s="232"/>
      <c r="K355" s="579"/>
      <c r="L355" s="580"/>
      <c r="M355" s="581"/>
      <c r="N355" s="585"/>
      <c r="O355" s="585"/>
      <c r="P355" s="585"/>
      <c r="Q355" s="585"/>
      <c r="R355" s="585"/>
      <c r="S355" s="585"/>
      <c r="T355" s="585"/>
      <c r="U355" s="585"/>
      <c r="V355" s="585"/>
      <c r="W355" s="585"/>
      <c r="X355" s="585"/>
      <c r="Y355" s="585"/>
    </row>
    <row r="356" spans="1:25" x14ac:dyDescent="0.25">
      <c r="A356" s="583"/>
      <c r="B356" s="219" t="s">
        <v>423</v>
      </c>
      <c r="C356" s="217"/>
      <c r="D356" s="217"/>
      <c r="E356" s="232" t="s">
        <v>424</v>
      </c>
      <c r="F356" s="217"/>
      <c r="G356" s="217"/>
      <c r="H356" s="587">
        <v>2544</v>
      </c>
      <c r="I356" s="146" t="s">
        <v>425</v>
      </c>
      <c r="J356" s="232"/>
      <c r="K356" s="216">
        <v>419060.92</v>
      </c>
      <c r="L356" s="580"/>
      <c r="M356" s="581"/>
      <c r="N356" s="588"/>
      <c r="O356" s="588"/>
      <c r="P356" s="588"/>
      <c r="Q356" s="588"/>
      <c r="R356" s="588"/>
      <c r="S356" s="588"/>
      <c r="T356" s="588"/>
      <c r="U356" s="588"/>
      <c r="V356" s="588"/>
      <c r="W356" s="588"/>
      <c r="X356" s="588"/>
      <c r="Y356" s="588"/>
    </row>
    <row r="357" spans="1:25" x14ac:dyDescent="0.25">
      <c r="A357" s="589">
        <v>6</v>
      </c>
      <c r="B357" s="590" t="s">
        <v>188</v>
      </c>
      <c r="C357" s="584"/>
      <c r="D357" s="584"/>
      <c r="E357" s="88" t="s">
        <v>424</v>
      </c>
      <c r="F357" s="584"/>
      <c r="G357" s="584"/>
      <c r="H357" s="591">
        <v>23824.54</v>
      </c>
      <c r="I357" s="88" t="s">
        <v>426</v>
      </c>
      <c r="J357" s="584"/>
      <c r="K357" s="579">
        <v>548583.82999999996</v>
      </c>
      <c r="L357" s="592">
        <f t="shared" ref="L357:L362" si="14">SUM(N357:Y357)</f>
        <v>23824.560000000009</v>
      </c>
      <c r="M357" s="593">
        <f>L357*100/H357</f>
        <v>100.00008394705631</v>
      </c>
      <c r="N357" s="594">
        <v>1985.38</v>
      </c>
      <c r="O357" s="594">
        <v>1985.38</v>
      </c>
      <c r="P357" s="594">
        <v>1985.38</v>
      </c>
      <c r="Q357" s="594">
        <v>1985.38</v>
      </c>
      <c r="R357" s="594">
        <v>1985.38</v>
      </c>
      <c r="S357" s="594">
        <v>1985.38</v>
      </c>
      <c r="T357" s="594">
        <v>1985.38</v>
      </c>
      <c r="U357" s="594">
        <v>1985.38</v>
      </c>
      <c r="V357" s="594">
        <v>1985.38</v>
      </c>
      <c r="W357" s="594">
        <v>1985.38</v>
      </c>
      <c r="X357" s="594">
        <v>1985.38</v>
      </c>
      <c r="Y357" s="594">
        <v>1985.38</v>
      </c>
    </row>
    <row r="358" spans="1:25" x14ac:dyDescent="0.25">
      <c r="A358" s="589"/>
      <c r="B358" s="590"/>
      <c r="C358" s="584"/>
      <c r="D358" s="584"/>
      <c r="E358" s="88"/>
      <c r="F358" s="584"/>
      <c r="G358" s="584"/>
      <c r="H358" s="591"/>
      <c r="I358" s="88"/>
      <c r="J358" s="584"/>
      <c r="K358" s="579"/>
      <c r="L358" s="592">
        <f t="shared" si="14"/>
        <v>0</v>
      </c>
      <c r="M358" s="593">
        <f>L358*100/L357</f>
        <v>0</v>
      </c>
      <c r="N358" s="567"/>
      <c r="O358" s="567"/>
      <c r="P358" s="567"/>
      <c r="Q358" s="567"/>
      <c r="R358" s="567"/>
      <c r="S358" s="567"/>
      <c r="T358" s="567"/>
      <c r="U358" s="567"/>
      <c r="V358" s="567"/>
      <c r="W358" s="567"/>
      <c r="X358" s="567"/>
      <c r="Y358" s="567"/>
    </row>
    <row r="359" spans="1:25" x14ac:dyDescent="0.25">
      <c r="A359" s="570"/>
      <c r="B359" s="234" t="s">
        <v>214</v>
      </c>
      <c r="C359" s="595"/>
      <c r="D359" s="595"/>
      <c r="E359" s="595"/>
      <c r="F359" s="595"/>
      <c r="G359" s="595"/>
      <c r="H359" s="596"/>
      <c r="I359" s="232"/>
      <c r="J359" s="234"/>
      <c r="K359" s="233"/>
      <c r="L359" s="597">
        <f t="shared" si="14"/>
        <v>0</v>
      </c>
      <c r="M359" s="598"/>
      <c r="N359" s="599"/>
      <c r="O359" s="599"/>
      <c r="P359" s="599"/>
      <c r="Q359" s="599"/>
      <c r="R359" s="599"/>
      <c r="S359" s="599"/>
      <c r="T359" s="599"/>
      <c r="U359" s="599"/>
      <c r="V359" s="599"/>
      <c r="W359" s="599"/>
      <c r="X359" s="599"/>
      <c r="Y359" s="599"/>
    </row>
    <row r="360" spans="1:25" x14ac:dyDescent="0.25">
      <c r="A360" s="600">
        <v>7</v>
      </c>
      <c r="B360" s="601" t="s">
        <v>193</v>
      </c>
      <c r="C360" s="217"/>
      <c r="D360" s="217"/>
      <c r="E360" s="217"/>
      <c r="F360" s="217"/>
      <c r="G360" s="217"/>
      <c r="H360" s="221"/>
      <c r="I360" s="217"/>
      <c r="J360" s="217"/>
      <c r="K360" s="217"/>
      <c r="L360" s="602">
        <f t="shared" si="14"/>
        <v>0</v>
      </c>
      <c r="M360" s="593">
        <f>L360*100/(K361+K364)</f>
        <v>0</v>
      </c>
      <c r="N360" s="599"/>
      <c r="O360" s="603"/>
      <c r="P360" s="603"/>
      <c r="Q360" s="603"/>
      <c r="R360" s="603"/>
      <c r="S360" s="603"/>
      <c r="T360" s="603"/>
      <c r="U360" s="603"/>
      <c r="V360" s="603"/>
      <c r="W360" s="603"/>
      <c r="X360" s="603"/>
      <c r="Y360" s="603"/>
    </row>
    <row r="361" spans="1:25" x14ac:dyDescent="0.25">
      <c r="A361" s="604">
        <v>7.1</v>
      </c>
      <c r="B361" s="605" t="s">
        <v>427</v>
      </c>
      <c r="C361" s="584"/>
      <c r="D361" s="584"/>
      <c r="E361" s="88" t="s">
        <v>424</v>
      </c>
      <c r="F361" s="584"/>
      <c r="G361" s="584"/>
      <c r="H361" s="88">
        <v>330</v>
      </c>
      <c r="I361" s="88" t="s">
        <v>425</v>
      </c>
      <c r="J361" s="584"/>
      <c r="K361" s="606">
        <v>231000</v>
      </c>
      <c r="L361" s="7">
        <f t="shared" si="14"/>
        <v>330</v>
      </c>
      <c r="M361" s="593">
        <f>L361*100/H361</f>
        <v>100</v>
      </c>
      <c r="N361" s="298">
        <v>27</v>
      </c>
      <c r="O361" s="298">
        <v>28</v>
      </c>
      <c r="P361" s="298">
        <v>27</v>
      </c>
      <c r="Q361" s="298">
        <v>28</v>
      </c>
      <c r="R361" s="298">
        <v>27</v>
      </c>
      <c r="S361" s="298">
        <v>28</v>
      </c>
      <c r="T361" s="298">
        <v>27</v>
      </c>
      <c r="U361" s="298">
        <v>28</v>
      </c>
      <c r="V361" s="298">
        <v>27</v>
      </c>
      <c r="W361" s="298">
        <v>28</v>
      </c>
      <c r="X361" s="298">
        <v>27</v>
      </c>
      <c r="Y361" s="298">
        <v>28</v>
      </c>
    </row>
    <row r="362" spans="1:25" x14ac:dyDescent="0.25">
      <c r="A362" s="604"/>
      <c r="B362" s="605"/>
      <c r="C362" s="584"/>
      <c r="D362" s="584"/>
      <c r="E362" s="88"/>
      <c r="F362" s="584"/>
      <c r="G362" s="584"/>
      <c r="H362" s="88"/>
      <c r="I362" s="88"/>
      <c r="J362" s="584"/>
      <c r="K362" s="606"/>
      <c r="L362" s="7">
        <f t="shared" si="14"/>
        <v>0</v>
      </c>
      <c r="M362" s="243">
        <f>L362*100/L361</f>
        <v>0</v>
      </c>
      <c r="N362" s="567"/>
      <c r="O362" s="567"/>
      <c r="P362" s="567"/>
      <c r="Q362" s="567"/>
      <c r="R362" s="567"/>
      <c r="S362" s="567"/>
      <c r="T362" s="567"/>
      <c r="U362" s="567"/>
      <c r="V362" s="567"/>
      <c r="W362" s="567"/>
      <c r="X362" s="567"/>
      <c r="Y362" s="567"/>
    </row>
    <row r="363" spans="1:25" x14ac:dyDescent="0.25">
      <c r="A363" s="607"/>
      <c r="B363" s="234" t="s">
        <v>214</v>
      </c>
      <c r="C363" s="234"/>
      <c r="D363" s="234"/>
      <c r="E363" s="234"/>
      <c r="F363" s="234"/>
      <c r="G363" s="234"/>
      <c r="H363" s="232"/>
      <c r="I363" s="232"/>
      <c r="J363" s="247"/>
      <c r="K363" s="233"/>
      <c r="L363" s="597"/>
      <c r="M363" s="598"/>
      <c r="N363" s="599"/>
      <c r="O363" s="599"/>
      <c r="P363" s="599"/>
      <c r="Q363" s="599"/>
      <c r="R363" s="599"/>
      <c r="S363" s="599"/>
      <c r="T363" s="599"/>
      <c r="U363" s="599"/>
      <c r="V363" s="603"/>
      <c r="W363" s="603"/>
      <c r="X363" s="603"/>
      <c r="Y363" s="603"/>
    </row>
    <row r="364" spans="1:25" x14ac:dyDescent="0.25">
      <c r="A364" s="604">
        <v>7.2</v>
      </c>
      <c r="B364" s="605" t="s">
        <v>428</v>
      </c>
      <c r="C364" s="584"/>
      <c r="D364" s="584"/>
      <c r="E364" s="88" t="s">
        <v>424</v>
      </c>
      <c r="F364" s="584"/>
      <c r="G364" s="584"/>
      <c r="H364" s="88">
        <v>150</v>
      </c>
      <c r="I364" s="88" t="s">
        <v>212</v>
      </c>
      <c r="J364" s="584"/>
      <c r="K364" s="606">
        <v>22500</v>
      </c>
      <c r="L364" s="7">
        <f>SUM(N364:Y364)</f>
        <v>150</v>
      </c>
      <c r="M364" s="593">
        <f>L364*100/H364</f>
        <v>100</v>
      </c>
      <c r="N364" s="298">
        <v>10</v>
      </c>
      <c r="O364" s="298">
        <v>15</v>
      </c>
      <c r="P364" s="298">
        <v>10</v>
      </c>
      <c r="Q364" s="298">
        <v>15</v>
      </c>
      <c r="R364" s="298">
        <v>10</v>
      </c>
      <c r="S364" s="298">
        <v>15</v>
      </c>
      <c r="T364" s="298">
        <v>10</v>
      </c>
      <c r="U364" s="298">
        <v>15</v>
      </c>
      <c r="V364" s="298">
        <v>10</v>
      </c>
      <c r="W364" s="298">
        <v>15</v>
      </c>
      <c r="X364" s="298">
        <v>10</v>
      </c>
      <c r="Y364" s="298">
        <v>15</v>
      </c>
    </row>
    <row r="365" spans="1:25" x14ac:dyDescent="0.25">
      <c r="A365" s="604"/>
      <c r="B365" s="605"/>
      <c r="C365" s="584"/>
      <c r="D365" s="584"/>
      <c r="E365" s="88"/>
      <c r="F365" s="584"/>
      <c r="G365" s="584"/>
      <c r="H365" s="88"/>
      <c r="I365" s="88"/>
      <c r="J365" s="584"/>
      <c r="K365" s="606"/>
      <c r="L365" s="7">
        <f>SUM(N365:Y365)</f>
        <v>0</v>
      </c>
      <c r="M365" s="593">
        <f>L365*100/L364</f>
        <v>0</v>
      </c>
      <c r="N365" s="567"/>
      <c r="O365" s="567"/>
      <c r="P365" s="567"/>
      <c r="Q365" s="567"/>
      <c r="R365" s="567"/>
      <c r="S365" s="567"/>
      <c r="T365" s="567"/>
      <c r="U365" s="567"/>
      <c r="V365" s="567"/>
      <c r="W365" s="567"/>
      <c r="X365" s="567"/>
      <c r="Y365" s="567"/>
    </row>
    <row r="366" spans="1:25" x14ac:dyDescent="0.25">
      <c r="A366" s="583"/>
      <c r="B366" s="234" t="s">
        <v>214</v>
      </c>
      <c r="C366" s="234"/>
      <c r="D366" s="234"/>
      <c r="E366" s="234"/>
      <c r="F366" s="234"/>
      <c r="G366" s="234"/>
      <c r="H366" s="232"/>
      <c r="I366" s="232"/>
      <c r="J366" s="247"/>
      <c r="K366" s="233"/>
      <c r="L366" s="598"/>
      <c r="M366" s="598"/>
      <c r="N366" s="599"/>
      <c r="O366" s="599"/>
      <c r="P366" s="599"/>
      <c r="Q366" s="599"/>
      <c r="R366" s="599"/>
      <c r="S366" s="599"/>
      <c r="T366" s="599"/>
      <c r="U366" s="599"/>
      <c r="V366" s="599"/>
      <c r="W366" s="603"/>
      <c r="X366" s="603"/>
      <c r="Y366" s="603"/>
    </row>
    <row r="367" spans="1:25" ht="15.75" x14ac:dyDescent="0.25">
      <c r="A367" s="608"/>
      <c r="B367" s="608"/>
      <c r="C367" s="608"/>
      <c r="D367" s="608"/>
      <c r="E367" s="608"/>
      <c r="F367" s="608"/>
      <c r="G367" s="608"/>
      <c r="H367" s="608"/>
      <c r="I367" s="608"/>
      <c r="J367" s="608"/>
      <c r="K367" s="608"/>
      <c r="L367" s="608"/>
      <c r="M367" s="609">
        <f>((M160+M161+M164+M165+M168+M169+M228+M230+M219+M220+M221+M222+M223+M226+M233+M234+M268+M272+M281+M286+M300+M312+M315+M319+M321+M323+M326+M329+M343+M346+M275)*100)/3100</f>
        <v>0</v>
      </c>
      <c r="N367" s="610"/>
      <c r="O367" s="608"/>
      <c r="P367" s="608"/>
      <c r="Q367" s="608"/>
      <c r="R367" s="608"/>
      <c r="S367" s="608"/>
      <c r="T367" s="608"/>
      <c r="U367" s="608"/>
      <c r="V367" s="608"/>
      <c r="W367" s="608"/>
      <c r="X367" s="608"/>
      <c r="Y367" s="608"/>
    </row>
    <row r="368" spans="1:25" ht="18" x14ac:dyDescent="0.25">
      <c r="A368" s="263" t="s">
        <v>429</v>
      </c>
      <c r="B368" s="611"/>
      <c r="C368" s="264"/>
      <c r="D368" s="264"/>
      <c r="E368" s="264"/>
      <c r="F368" s="264"/>
      <c r="G368" s="264"/>
      <c r="H368" s="264"/>
      <c r="I368" s="264"/>
      <c r="J368" s="264"/>
      <c r="K368" s="264"/>
      <c r="L368" s="264"/>
      <c r="M368" s="264"/>
      <c r="N368" s="265"/>
      <c r="O368" s="264"/>
      <c r="P368" s="264"/>
      <c r="Q368" s="264"/>
      <c r="R368" s="264"/>
      <c r="S368" s="264"/>
      <c r="T368" s="264"/>
      <c r="U368" s="264"/>
      <c r="V368" s="264"/>
      <c r="W368" s="264"/>
      <c r="X368" s="264"/>
      <c r="Y368" s="264"/>
    </row>
    <row r="369" spans="1:25" x14ac:dyDescent="0.25">
      <c r="A369" s="1" t="s">
        <v>0</v>
      </c>
      <c r="B369" s="2" t="s">
        <v>1</v>
      </c>
      <c r="C369" s="2" t="s">
        <v>2</v>
      </c>
      <c r="D369" s="2" t="s">
        <v>3</v>
      </c>
      <c r="E369" s="2" t="s">
        <v>4</v>
      </c>
      <c r="F369" s="2" t="s">
        <v>5</v>
      </c>
      <c r="G369" s="4" t="s">
        <v>6</v>
      </c>
      <c r="H369" s="4" t="s">
        <v>7</v>
      </c>
      <c r="I369" s="3" t="s">
        <v>8</v>
      </c>
      <c r="J369" s="3" t="s">
        <v>9</v>
      </c>
      <c r="K369" s="3" t="s">
        <v>10</v>
      </c>
      <c r="L369" s="6" t="s">
        <v>11</v>
      </c>
      <c r="M369" s="6"/>
      <c r="N369" s="612" t="s">
        <v>12</v>
      </c>
      <c r="O369" s="612" t="s">
        <v>13</v>
      </c>
      <c r="P369" s="612" t="s">
        <v>14</v>
      </c>
      <c r="Q369" s="612" t="s">
        <v>15</v>
      </c>
      <c r="R369" s="612" t="s">
        <v>16</v>
      </c>
      <c r="S369" s="612" t="s">
        <v>17</v>
      </c>
      <c r="T369" s="612" t="s">
        <v>18</v>
      </c>
      <c r="U369" s="612" t="s">
        <v>19</v>
      </c>
      <c r="V369" s="612" t="s">
        <v>20</v>
      </c>
      <c r="W369" s="612" t="s">
        <v>21</v>
      </c>
      <c r="X369" s="612" t="s">
        <v>22</v>
      </c>
      <c r="Y369" s="612" t="s">
        <v>23</v>
      </c>
    </row>
    <row r="370" spans="1:25" x14ac:dyDescent="0.25">
      <c r="A370" s="1"/>
      <c r="B370" s="2"/>
      <c r="C370" s="2"/>
      <c r="D370" s="2"/>
      <c r="E370" s="2"/>
      <c r="F370" s="2"/>
      <c r="G370" s="4"/>
      <c r="H370" s="4"/>
      <c r="I370" s="3"/>
      <c r="J370" s="3"/>
      <c r="K370" s="3"/>
      <c r="L370" s="613" t="s">
        <v>24</v>
      </c>
      <c r="M370" s="613" t="s">
        <v>25</v>
      </c>
      <c r="N370" s="9" t="s">
        <v>24</v>
      </c>
      <c r="O370" s="9" t="s">
        <v>24</v>
      </c>
      <c r="P370" s="9" t="s">
        <v>24</v>
      </c>
      <c r="Q370" s="9" t="s">
        <v>24</v>
      </c>
      <c r="R370" s="9" t="s">
        <v>24</v>
      </c>
      <c r="S370" s="9" t="s">
        <v>24</v>
      </c>
      <c r="T370" s="9" t="s">
        <v>24</v>
      </c>
      <c r="U370" s="9" t="s">
        <v>24</v>
      </c>
      <c r="V370" s="9" t="s">
        <v>24</v>
      </c>
      <c r="W370" s="9" t="s">
        <v>24</v>
      </c>
      <c r="X370" s="9" t="s">
        <v>24</v>
      </c>
      <c r="Y370" s="9" t="s">
        <v>24</v>
      </c>
    </row>
    <row r="371" spans="1:25" ht="25.5" x14ac:dyDescent="0.25">
      <c r="A371" s="10"/>
      <c r="B371" s="112" t="s">
        <v>430</v>
      </c>
      <c r="C371" s="204"/>
      <c r="D371" s="204"/>
      <c r="E371" s="204"/>
      <c r="F371" s="204"/>
      <c r="G371" s="204"/>
      <c r="H371" s="204"/>
      <c r="I371" s="204"/>
      <c r="J371" s="204"/>
      <c r="K371" s="204"/>
      <c r="L371" s="204"/>
      <c r="M371" s="204"/>
      <c r="N371" s="204"/>
      <c r="O371" s="204"/>
      <c r="P371" s="204"/>
      <c r="Q371" s="204"/>
      <c r="R371" s="204"/>
      <c r="S371" s="204"/>
      <c r="T371" s="204"/>
      <c r="U371" s="204"/>
      <c r="V371" s="204"/>
      <c r="W371" s="204"/>
      <c r="X371" s="204"/>
      <c r="Y371" s="204"/>
    </row>
    <row r="372" spans="1:25" ht="25.5" x14ac:dyDescent="0.25">
      <c r="A372" s="10">
        <v>1</v>
      </c>
      <c r="B372" s="301" t="s">
        <v>431</v>
      </c>
      <c r="C372" s="339"/>
      <c r="D372" s="339"/>
      <c r="E372" s="339"/>
      <c r="F372" s="339"/>
      <c r="G372" s="339"/>
      <c r="H372" s="339"/>
      <c r="I372" s="339"/>
      <c r="J372" s="339"/>
      <c r="K372" s="339"/>
      <c r="L372" s="339"/>
      <c r="M372" s="339"/>
      <c r="N372" s="146"/>
      <c r="O372" s="339"/>
      <c r="P372" s="339"/>
      <c r="Q372" s="339"/>
      <c r="R372" s="339"/>
      <c r="S372" s="339"/>
      <c r="T372" s="339"/>
      <c r="U372" s="339"/>
      <c r="V372" s="339"/>
      <c r="W372" s="339"/>
      <c r="X372" s="339"/>
      <c r="Y372" s="339"/>
    </row>
    <row r="373" spans="1:25" x14ac:dyDescent="0.25">
      <c r="A373" s="74">
        <v>1.1000000000000001</v>
      </c>
      <c r="B373" s="78" t="s">
        <v>432</v>
      </c>
      <c r="C373" s="76" t="s">
        <v>433</v>
      </c>
      <c r="D373" s="15" t="s">
        <v>434</v>
      </c>
      <c r="E373" s="614" t="s">
        <v>435</v>
      </c>
      <c r="F373" s="16" t="s">
        <v>436</v>
      </c>
      <c r="G373" s="18">
        <v>1000</v>
      </c>
      <c r="H373" s="18">
        <v>1000</v>
      </c>
      <c r="I373" s="16" t="s">
        <v>176</v>
      </c>
      <c r="J373" s="615" t="s">
        <v>33</v>
      </c>
      <c r="K373" s="75">
        <v>15768.9</v>
      </c>
      <c r="L373" s="94">
        <f t="shared" ref="L373:L405" si="15">SUM(N373:Y373)</f>
        <v>1000</v>
      </c>
      <c r="M373" s="54">
        <f>L373*100/H373</f>
        <v>100</v>
      </c>
      <c r="N373" s="152">
        <v>83</v>
      </c>
      <c r="O373" s="152">
        <v>83</v>
      </c>
      <c r="P373" s="152">
        <v>83</v>
      </c>
      <c r="Q373" s="152">
        <v>83</v>
      </c>
      <c r="R373" s="152">
        <v>83</v>
      </c>
      <c r="S373" s="152">
        <v>83</v>
      </c>
      <c r="T373" s="152">
        <v>83</v>
      </c>
      <c r="U373" s="152">
        <v>83</v>
      </c>
      <c r="V373" s="152">
        <v>84</v>
      </c>
      <c r="W373" s="152">
        <v>84</v>
      </c>
      <c r="X373" s="152">
        <v>84</v>
      </c>
      <c r="Y373" s="152">
        <v>84</v>
      </c>
    </row>
    <row r="374" spans="1:25" x14ac:dyDescent="0.25">
      <c r="A374" s="74"/>
      <c r="B374" s="78"/>
      <c r="C374" s="76"/>
      <c r="D374" s="15"/>
      <c r="E374" s="614"/>
      <c r="F374" s="16"/>
      <c r="G374" s="18"/>
      <c r="H374" s="18"/>
      <c r="I374" s="16"/>
      <c r="J374" s="615"/>
      <c r="K374" s="75"/>
      <c r="L374" s="94">
        <f t="shared" si="15"/>
        <v>0</v>
      </c>
      <c r="M374" s="38">
        <f>L374*100/H373</f>
        <v>0</v>
      </c>
      <c r="N374" s="300"/>
      <c r="O374" s="300"/>
      <c r="P374" s="300"/>
      <c r="Q374" s="300"/>
      <c r="R374" s="300"/>
      <c r="S374" s="300"/>
      <c r="T374" s="300"/>
      <c r="U374" s="300"/>
      <c r="V374" s="300"/>
      <c r="W374" s="300"/>
      <c r="X374" s="300"/>
      <c r="Y374" s="300"/>
    </row>
    <row r="375" spans="1:25" x14ac:dyDescent="0.25">
      <c r="A375" s="10"/>
      <c r="B375" s="204" t="s">
        <v>191</v>
      </c>
      <c r="C375" s="616"/>
      <c r="D375" s="339"/>
      <c r="E375" s="617"/>
      <c r="F375" s="146"/>
      <c r="G375" s="344"/>
      <c r="H375" s="344"/>
      <c r="I375" s="146"/>
      <c r="J375" s="618"/>
      <c r="K375" s="155"/>
      <c r="L375" s="94">
        <f t="shared" si="15"/>
        <v>0</v>
      </c>
      <c r="M375" s="38">
        <f>L375*100/K373</f>
        <v>0</v>
      </c>
      <c r="N375" s="192"/>
      <c r="O375" s="192"/>
      <c r="P375" s="192"/>
      <c r="Q375" s="192"/>
      <c r="R375" s="192"/>
      <c r="S375" s="192"/>
      <c r="T375" s="192"/>
      <c r="U375" s="192"/>
      <c r="V375" s="192"/>
      <c r="W375" s="192"/>
      <c r="X375" s="192"/>
      <c r="Y375" s="192"/>
    </row>
    <row r="376" spans="1:25" x14ac:dyDescent="0.25">
      <c r="A376" s="74">
        <v>1.2</v>
      </c>
      <c r="B376" s="78" t="s">
        <v>437</v>
      </c>
      <c r="C376" s="76" t="s">
        <v>438</v>
      </c>
      <c r="D376" s="15" t="s">
        <v>439</v>
      </c>
      <c r="E376" s="614" t="s">
        <v>435</v>
      </c>
      <c r="F376" s="16" t="s">
        <v>436</v>
      </c>
      <c r="G376" s="18">
        <v>50</v>
      </c>
      <c r="H376" s="18">
        <v>50</v>
      </c>
      <c r="I376" s="16" t="s">
        <v>44</v>
      </c>
      <c r="J376" s="615" t="s">
        <v>33</v>
      </c>
      <c r="K376" s="75">
        <v>25385.77</v>
      </c>
      <c r="L376" s="94">
        <f t="shared" si="15"/>
        <v>50</v>
      </c>
      <c r="M376" s="38">
        <f>L376*100/H376</f>
        <v>100</v>
      </c>
      <c r="N376" s="152">
        <v>4</v>
      </c>
      <c r="O376" s="152">
        <v>4</v>
      </c>
      <c r="P376" s="152">
        <v>4</v>
      </c>
      <c r="Q376" s="152">
        <v>4</v>
      </c>
      <c r="R376" s="152">
        <v>4</v>
      </c>
      <c r="S376" s="152">
        <v>4</v>
      </c>
      <c r="T376" s="152">
        <v>4</v>
      </c>
      <c r="U376" s="152">
        <v>4</v>
      </c>
      <c r="V376" s="152">
        <v>4</v>
      </c>
      <c r="W376" s="152">
        <v>4</v>
      </c>
      <c r="X376" s="152">
        <v>4</v>
      </c>
      <c r="Y376" s="152">
        <v>6</v>
      </c>
    </row>
    <row r="377" spans="1:25" x14ac:dyDescent="0.25">
      <c r="A377" s="74"/>
      <c r="B377" s="78"/>
      <c r="C377" s="76"/>
      <c r="D377" s="15"/>
      <c r="E377" s="614"/>
      <c r="F377" s="16"/>
      <c r="G377" s="18"/>
      <c r="H377" s="18"/>
      <c r="I377" s="16"/>
      <c r="J377" s="615"/>
      <c r="K377" s="16"/>
      <c r="L377" s="94">
        <f t="shared" si="15"/>
        <v>0</v>
      </c>
      <c r="M377" s="38">
        <f>L377*100/H376</f>
        <v>0</v>
      </c>
      <c r="N377" s="300"/>
      <c r="O377" s="300"/>
      <c r="P377" s="300"/>
      <c r="Q377" s="300"/>
      <c r="R377" s="300"/>
      <c r="S377" s="300"/>
      <c r="T377" s="300"/>
      <c r="U377" s="300"/>
      <c r="V377" s="300"/>
      <c r="W377" s="300"/>
      <c r="X377" s="300"/>
      <c r="Y377" s="300"/>
    </row>
    <row r="378" spans="1:25" x14ac:dyDescent="0.25">
      <c r="A378" s="10"/>
      <c r="B378" s="204" t="s">
        <v>191</v>
      </c>
      <c r="C378" s="616"/>
      <c r="D378" s="339"/>
      <c r="E378" s="617"/>
      <c r="F378" s="146"/>
      <c r="G378" s="344"/>
      <c r="H378" s="344"/>
      <c r="I378" s="146"/>
      <c r="J378" s="618"/>
      <c r="K378" s="146"/>
      <c r="L378" s="94">
        <f t="shared" si="15"/>
        <v>0</v>
      </c>
      <c r="M378" s="38">
        <f>L378*100/K376</f>
        <v>0</v>
      </c>
      <c r="N378" s="192"/>
      <c r="O378" s="192"/>
      <c r="P378" s="192"/>
      <c r="Q378" s="192"/>
      <c r="R378" s="192"/>
      <c r="S378" s="192"/>
      <c r="T378" s="192"/>
      <c r="U378" s="192"/>
      <c r="V378" s="192"/>
      <c r="W378" s="192"/>
      <c r="X378" s="192"/>
      <c r="Y378" s="192"/>
    </row>
    <row r="379" spans="1:25" x14ac:dyDescent="0.25">
      <c r="A379" s="74">
        <v>1.3</v>
      </c>
      <c r="B379" s="78" t="s">
        <v>440</v>
      </c>
      <c r="C379" s="16" t="s">
        <v>441</v>
      </c>
      <c r="D379" s="16" t="s">
        <v>442</v>
      </c>
      <c r="E379" s="614" t="s">
        <v>435</v>
      </c>
      <c r="F379" s="16" t="s">
        <v>436</v>
      </c>
      <c r="G379" s="18">
        <v>10</v>
      </c>
      <c r="H379" s="18">
        <v>10</v>
      </c>
      <c r="I379" s="16" t="s">
        <v>443</v>
      </c>
      <c r="J379" s="615" t="s">
        <v>45</v>
      </c>
      <c r="K379" s="75">
        <v>70141.960000000006</v>
      </c>
      <c r="L379" s="94">
        <f t="shared" si="15"/>
        <v>10</v>
      </c>
      <c r="M379" s="38">
        <f>L379*100/H379</f>
        <v>100</v>
      </c>
      <c r="N379" s="152">
        <v>1</v>
      </c>
      <c r="O379" s="152">
        <v>1</v>
      </c>
      <c r="P379" s="152">
        <v>1</v>
      </c>
      <c r="Q379" s="152">
        <v>1</v>
      </c>
      <c r="R379" s="152">
        <v>1</v>
      </c>
      <c r="S379" s="152">
        <v>1</v>
      </c>
      <c r="T379" s="152">
        <v>1</v>
      </c>
      <c r="U379" s="152">
        <v>1</v>
      </c>
      <c r="V379" s="152">
        <v>1</v>
      </c>
      <c r="W379" s="152">
        <v>1</v>
      </c>
      <c r="X379" s="152"/>
      <c r="Y379" s="152"/>
    </row>
    <row r="380" spans="1:25" x14ac:dyDescent="0.25">
      <c r="A380" s="74"/>
      <c r="B380" s="78"/>
      <c r="C380" s="16"/>
      <c r="D380" s="16"/>
      <c r="E380" s="614"/>
      <c r="F380" s="16"/>
      <c r="G380" s="18"/>
      <c r="H380" s="18"/>
      <c r="I380" s="16"/>
      <c r="J380" s="615"/>
      <c r="K380" s="16"/>
      <c r="L380" s="94">
        <f t="shared" si="15"/>
        <v>0</v>
      </c>
      <c r="M380" s="38">
        <f>L380*100/H379</f>
        <v>0</v>
      </c>
      <c r="N380" s="300"/>
      <c r="O380" s="300"/>
      <c r="P380" s="300"/>
      <c r="Q380" s="300"/>
      <c r="R380" s="300"/>
      <c r="S380" s="300"/>
      <c r="T380" s="300"/>
      <c r="U380" s="300"/>
      <c r="V380" s="300"/>
      <c r="W380" s="300"/>
      <c r="X380" s="300"/>
      <c r="Y380" s="300"/>
    </row>
    <row r="381" spans="1:25" x14ac:dyDescent="0.25">
      <c r="A381" s="168"/>
      <c r="B381" s="204" t="s">
        <v>191</v>
      </c>
      <c r="C381" s="146"/>
      <c r="D381" s="146"/>
      <c r="E381" s="617"/>
      <c r="F381" s="146"/>
      <c r="G381" s="344"/>
      <c r="H381" s="344"/>
      <c r="I381" s="146"/>
      <c r="J381" s="618"/>
      <c r="K381" s="146"/>
      <c r="L381" s="94">
        <f t="shared" si="15"/>
        <v>0</v>
      </c>
      <c r="M381" s="38">
        <f>L381*100/K379</f>
        <v>0</v>
      </c>
      <c r="N381" s="192"/>
      <c r="O381" s="192"/>
      <c r="P381" s="192"/>
      <c r="Q381" s="192"/>
      <c r="R381" s="192"/>
      <c r="S381" s="192"/>
      <c r="T381" s="192"/>
      <c r="U381" s="192"/>
      <c r="V381" s="192"/>
      <c r="W381" s="192"/>
      <c r="X381" s="192"/>
      <c r="Y381" s="192"/>
    </row>
    <row r="382" spans="1:25" x14ac:dyDescent="0.25">
      <c r="A382" s="82">
        <v>1.4</v>
      </c>
      <c r="B382" s="78" t="s">
        <v>444</v>
      </c>
      <c r="C382" s="614" t="s">
        <v>445</v>
      </c>
      <c r="D382" s="16" t="s">
        <v>446</v>
      </c>
      <c r="E382" s="614" t="s">
        <v>435</v>
      </c>
      <c r="F382" s="16" t="s">
        <v>436</v>
      </c>
      <c r="G382" s="18">
        <v>20</v>
      </c>
      <c r="H382" s="18">
        <v>20</v>
      </c>
      <c r="I382" s="16" t="s">
        <v>63</v>
      </c>
      <c r="J382" s="615" t="s">
        <v>45</v>
      </c>
      <c r="K382" s="75">
        <v>112353.11</v>
      </c>
      <c r="L382" s="94">
        <f t="shared" si="15"/>
        <v>20</v>
      </c>
      <c r="M382" s="38">
        <f>L382*100/H382</f>
        <v>100</v>
      </c>
      <c r="N382" s="152">
        <v>2</v>
      </c>
      <c r="O382" s="152">
        <v>2</v>
      </c>
      <c r="P382" s="152">
        <v>2</v>
      </c>
      <c r="Q382" s="152">
        <v>2</v>
      </c>
      <c r="R382" s="152">
        <v>2</v>
      </c>
      <c r="S382" s="152">
        <v>2</v>
      </c>
      <c r="T382" s="152">
        <v>2</v>
      </c>
      <c r="U382" s="152">
        <v>2</v>
      </c>
      <c r="V382" s="152">
        <v>2</v>
      </c>
      <c r="W382" s="152">
        <v>2</v>
      </c>
      <c r="X382" s="152"/>
      <c r="Y382" s="152"/>
    </row>
    <row r="383" spans="1:25" x14ac:dyDescent="0.25">
      <c r="A383" s="98"/>
      <c r="B383" s="78"/>
      <c r="C383" s="614"/>
      <c r="D383" s="16"/>
      <c r="E383" s="614"/>
      <c r="F383" s="16"/>
      <c r="G383" s="18"/>
      <c r="H383" s="18"/>
      <c r="I383" s="16"/>
      <c r="J383" s="615"/>
      <c r="K383" s="16"/>
      <c r="L383" s="94">
        <f t="shared" si="15"/>
        <v>0</v>
      </c>
      <c r="M383" s="38">
        <f>L383*100/H382</f>
        <v>0</v>
      </c>
      <c r="N383" s="300"/>
      <c r="O383" s="300"/>
      <c r="P383" s="300"/>
      <c r="Q383" s="300"/>
      <c r="R383" s="300"/>
      <c r="S383" s="300"/>
      <c r="T383" s="300"/>
      <c r="U383" s="300"/>
      <c r="V383" s="300"/>
      <c r="W383" s="300"/>
      <c r="X383" s="300"/>
      <c r="Y383" s="300"/>
    </row>
    <row r="384" spans="1:25" x14ac:dyDescent="0.25">
      <c r="A384" s="177"/>
      <c r="B384" s="204" t="s">
        <v>191</v>
      </c>
      <c r="C384" s="617"/>
      <c r="D384" s="146"/>
      <c r="E384" s="617"/>
      <c r="F384" s="146"/>
      <c r="G384" s="344"/>
      <c r="H384" s="344"/>
      <c r="I384" s="146"/>
      <c r="J384" s="618"/>
      <c r="K384" s="146"/>
      <c r="L384" s="94">
        <f t="shared" si="15"/>
        <v>0</v>
      </c>
      <c r="M384" s="38">
        <f>L384*100/K382</f>
        <v>0</v>
      </c>
      <c r="N384" s="192"/>
      <c r="O384" s="192"/>
      <c r="P384" s="192"/>
      <c r="Q384" s="619"/>
      <c r="R384" s="619"/>
      <c r="S384" s="619"/>
      <c r="T384" s="192"/>
      <c r="U384" s="192"/>
      <c r="V384" s="192"/>
      <c r="W384" s="192"/>
      <c r="X384" s="619"/>
      <c r="Y384" s="619"/>
    </row>
    <row r="385" spans="1:25" x14ac:dyDescent="0.25">
      <c r="A385" s="82">
        <v>1.5</v>
      </c>
      <c r="B385" s="78" t="s">
        <v>447</v>
      </c>
      <c r="C385" s="614" t="s">
        <v>448</v>
      </c>
      <c r="D385" s="16" t="s">
        <v>449</v>
      </c>
      <c r="E385" s="614" t="s">
        <v>435</v>
      </c>
      <c r="F385" s="16" t="s">
        <v>436</v>
      </c>
      <c r="G385" s="16">
        <v>30</v>
      </c>
      <c r="H385" s="16">
        <v>30</v>
      </c>
      <c r="I385" s="16" t="s">
        <v>450</v>
      </c>
      <c r="J385" s="615" t="s">
        <v>45</v>
      </c>
      <c r="K385" s="75">
        <v>29332.44</v>
      </c>
      <c r="L385" s="94">
        <f t="shared" si="15"/>
        <v>30</v>
      </c>
      <c r="M385" s="38">
        <f>L385*100/H385</f>
        <v>100</v>
      </c>
      <c r="N385" s="152"/>
      <c r="O385" s="152"/>
      <c r="P385" s="152"/>
      <c r="Q385" s="152"/>
      <c r="R385" s="152">
        <v>10</v>
      </c>
      <c r="S385" s="152"/>
      <c r="T385" s="152">
        <v>10</v>
      </c>
      <c r="U385" s="152">
        <v>10</v>
      </c>
      <c r="V385" s="152"/>
      <c r="W385" s="152"/>
      <c r="X385" s="152"/>
      <c r="Y385" s="152"/>
    </row>
    <row r="386" spans="1:25" x14ac:dyDescent="0.25">
      <c r="A386" s="98"/>
      <c r="B386" s="78"/>
      <c r="C386" s="614"/>
      <c r="D386" s="16"/>
      <c r="E386" s="614"/>
      <c r="F386" s="16"/>
      <c r="G386" s="16"/>
      <c r="H386" s="16"/>
      <c r="I386" s="16"/>
      <c r="J386" s="615"/>
      <c r="K386" s="16"/>
      <c r="L386" s="94">
        <f t="shared" si="15"/>
        <v>0</v>
      </c>
      <c r="M386" s="38">
        <f>L386*100/H385</f>
        <v>0</v>
      </c>
      <c r="N386" s="300"/>
      <c r="O386" s="300"/>
      <c r="P386" s="300"/>
      <c r="Q386" s="300"/>
      <c r="R386" s="300"/>
      <c r="S386" s="300"/>
      <c r="T386" s="300"/>
      <c r="U386" s="300"/>
      <c r="V386" s="300"/>
      <c r="W386" s="300"/>
      <c r="X386" s="300"/>
      <c r="Y386" s="300"/>
    </row>
    <row r="387" spans="1:25" x14ac:dyDescent="0.25">
      <c r="A387" s="177"/>
      <c r="B387" s="339" t="s">
        <v>191</v>
      </c>
      <c r="C387" s="620"/>
      <c r="D387" s="147"/>
      <c r="E387" s="620"/>
      <c r="F387" s="147"/>
      <c r="G387" s="147"/>
      <c r="H387" s="342"/>
      <c r="I387" s="147"/>
      <c r="J387" s="621"/>
      <c r="K387" s="147"/>
      <c r="L387" s="94">
        <f t="shared" si="15"/>
        <v>0</v>
      </c>
      <c r="M387" s="38">
        <f>L387*100/K385</f>
        <v>0</v>
      </c>
      <c r="N387" s="192"/>
      <c r="O387" s="192"/>
      <c r="P387" s="192"/>
      <c r="Q387" s="192"/>
      <c r="R387" s="192"/>
      <c r="S387" s="192"/>
      <c r="T387" s="192"/>
      <c r="U387" s="192"/>
      <c r="V387" s="192"/>
      <c r="W387" s="192"/>
      <c r="X387" s="192"/>
      <c r="Y387" s="192"/>
    </row>
    <row r="388" spans="1:25" x14ac:dyDescent="0.25">
      <c r="A388" s="82">
        <v>1.6</v>
      </c>
      <c r="B388" s="29" t="s">
        <v>451</v>
      </c>
      <c r="C388" s="622" t="s">
        <v>452</v>
      </c>
      <c r="D388" s="29" t="s">
        <v>453</v>
      </c>
      <c r="E388" s="16" t="s">
        <v>454</v>
      </c>
      <c r="F388" s="40" t="s">
        <v>436</v>
      </c>
      <c r="G388" s="40">
        <v>50</v>
      </c>
      <c r="H388" s="40">
        <v>50</v>
      </c>
      <c r="I388" s="40" t="s">
        <v>212</v>
      </c>
      <c r="J388" s="29" t="s">
        <v>33</v>
      </c>
      <c r="K388" s="623">
        <v>150595.4</v>
      </c>
      <c r="L388" s="94">
        <f t="shared" si="15"/>
        <v>50</v>
      </c>
      <c r="M388" s="38">
        <f>L388*100/H388</f>
        <v>100</v>
      </c>
      <c r="N388" s="152">
        <v>4</v>
      </c>
      <c r="O388" s="152">
        <v>4</v>
      </c>
      <c r="P388" s="152">
        <v>4</v>
      </c>
      <c r="Q388" s="152">
        <v>4</v>
      </c>
      <c r="R388" s="152">
        <v>5</v>
      </c>
      <c r="S388" s="152">
        <v>5</v>
      </c>
      <c r="T388" s="152">
        <v>4</v>
      </c>
      <c r="U388" s="152">
        <v>4</v>
      </c>
      <c r="V388" s="152">
        <v>4</v>
      </c>
      <c r="W388" s="152">
        <v>4</v>
      </c>
      <c r="X388" s="152">
        <v>4</v>
      </c>
      <c r="Y388" s="152">
        <v>4</v>
      </c>
    </row>
    <row r="389" spans="1:25" x14ac:dyDescent="0.25">
      <c r="A389" s="98"/>
      <c r="B389" s="36"/>
      <c r="C389" s="624"/>
      <c r="D389" s="36"/>
      <c r="E389" s="625"/>
      <c r="F389" s="44"/>
      <c r="G389" s="44"/>
      <c r="H389" s="44"/>
      <c r="I389" s="44"/>
      <c r="J389" s="36"/>
      <c r="K389" s="91"/>
      <c r="L389" s="94">
        <f t="shared" si="15"/>
        <v>0</v>
      </c>
      <c r="M389" s="38">
        <f>L389*100/L388</f>
        <v>0</v>
      </c>
      <c r="N389" s="300"/>
      <c r="O389" s="300"/>
      <c r="P389" s="300"/>
      <c r="Q389" s="300"/>
      <c r="R389" s="300"/>
      <c r="S389" s="300"/>
      <c r="T389" s="300"/>
      <c r="U389" s="300"/>
      <c r="V389" s="300"/>
      <c r="W389" s="300"/>
      <c r="X389" s="300"/>
      <c r="Y389" s="300"/>
    </row>
    <row r="390" spans="1:25" x14ac:dyDescent="0.25">
      <c r="A390" s="100"/>
      <c r="B390" s="339" t="s">
        <v>191</v>
      </c>
      <c r="C390" s="626"/>
      <c r="D390" s="61"/>
      <c r="E390" s="627"/>
      <c r="F390" s="62"/>
      <c r="G390" s="62"/>
      <c r="H390" s="62"/>
      <c r="I390" s="62"/>
      <c r="J390" s="61"/>
      <c r="K390" s="628"/>
      <c r="L390" s="94">
        <f t="shared" si="15"/>
        <v>0</v>
      </c>
      <c r="M390" s="38">
        <f>L390*100/K388</f>
        <v>0</v>
      </c>
      <c r="N390" s="192"/>
      <c r="O390" s="192"/>
      <c r="P390" s="192"/>
      <c r="Q390" s="192"/>
      <c r="R390" s="192"/>
      <c r="S390" s="192"/>
      <c r="T390" s="192"/>
      <c r="U390" s="192"/>
      <c r="V390" s="192"/>
      <c r="W390" s="192"/>
      <c r="X390" s="192"/>
      <c r="Y390" s="192"/>
    </row>
    <row r="391" spans="1:25" x14ac:dyDescent="0.25">
      <c r="A391" s="629">
        <v>1.7</v>
      </c>
      <c r="B391" s="15" t="s">
        <v>455</v>
      </c>
      <c r="C391" s="630" t="s">
        <v>438</v>
      </c>
      <c r="D391" s="15" t="s">
        <v>456</v>
      </c>
      <c r="E391" s="16" t="s">
        <v>454</v>
      </c>
      <c r="F391" s="16" t="s">
        <v>436</v>
      </c>
      <c r="G391" s="18">
        <v>6500</v>
      </c>
      <c r="H391" s="18">
        <v>6500</v>
      </c>
      <c r="I391" s="16" t="s">
        <v>178</v>
      </c>
      <c r="J391" s="615" t="s">
        <v>33</v>
      </c>
      <c r="K391" s="30">
        <v>102447.86</v>
      </c>
      <c r="L391" s="94">
        <f t="shared" si="15"/>
        <v>6500</v>
      </c>
      <c r="M391" s="38">
        <f>L391*100/H391</f>
        <v>100</v>
      </c>
      <c r="N391" s="152">
        <v>542</v>
      </c>
      <c r="O391" s="152">
        <v>542</v>
      </c>
      <c r="P391" s="152">
        <v>542</v>
      </c>
      <c r="Q391" s="152">
        <v>542</v>
      </c>
      <c r="R391" s="152">
        <v>542</v>
      </c>
      <c r="S391" s="152">
        <v>542</v>
      </c>
      <c r="T391" s="152">
        <v>542</v>
      </c>
      <c r="U391" s="152">
        <v>542</v>
      </c>
      <c r="V391" s="152">
        <v>542</v>
      </c>
      <c r="W391" s="152">
        <v>542</v>
      </c>
      <c r="X391" s="152">
        <v>540</v>
      </c>
      <c r="Y391" s="152">
        <v>540</v>
      </c>
    </row>
    <row r="392" spans="1:25" x14ac:dyDescent="0.25">
      <c r="A392" s="631"/>
      <c r="B392" s="78"/>
      <c r="C392" s="630"/>
      <c r="D392" s="78"/>
      <c r="E392" s="625"/>
      <c r="F392" s="16"/>
      <c r="G392" s="18"/>
      <c r="H392" s="78"/>
      <c r="I392" s="16"/>
      <c r="J392" s="615"/>
      <c r="K392" s="44"/>
      <c r="L392" s="94">
        <f t="shared" si="15"/>
        <v>0</v>
      </c>
      <c r="M392" s="38">
        <f>L392*100/L391</f>
        <v>0</v>
      </c>
      <c r="N392" s="418"/>
      <c r="O392" s="418"/>
      <c r="P392" s="418"/>
      <c r="Q392" s="418"/>
      <c r="R392" s="418"/>
      <c r="S392" s="418"/>
      <c r="T392" s="418"/>
      <c r="U392" s="418"/>
      <c r="V392" s="418"/>
      <c r="W392" s="418"/>
      <c r="X392" s="632"/>
      <c r="Y392" s="632"/>
    </row>
    <row r="393" spans="1:25" x14ac:dyDescent="0.25">
      <c r="A393" s="79"/>
      <c r="B393" s="339" t="s">
        <v>191</v>
      </c>
      <c r="C393" s="633"/>
      <c r="D393" s="204"/>
      <c r="E393" s="627"/>
      <c r="F393" s="146"/>
      <c r="G393" s="146"/>
      <c r="H393" s="204"/>
      <c r="I393" s="146"/>
      <c r="J393" s="618"/>
      <c r="K393" s="179"/>
      <c r="L393" s="94">
        <f t="shared" si="15"/>
        <v>0</v>
      </c>
      <c r="M393" s="38"/>
      <c r="N393" s="192"/>
      <c r="O393" s="192"/>
      <c r="P393" s="192"/>
      <c r="Q393" s="192"/>
      <c r="R393" s="192"/>
      <c r="S393" s="192"/>
      <c r="T393" s="192"/>
      <c r="U393" s="192"/>
      <c r="V393" s="192"/>
      <c r="W393" s="192"/>
      <c r="X393" s="192"/>
      <c r="Y393" s="192"/>
    </row>
    <row r="394" spans="1:25" x14ac:dyDescent="0.25">
      <c r="A394" s="82">
        <v>1.8</v>
      </c>
      <c r="B394" s="15" t="s">
        <v>457</v>
      </c>
      <c r="C394" s="76" t="s">
        <v>438</v>
      </c>
      <c r="D394" s="15" t="s">
        <v>458</v>
      </c>
      <c r="E394" s="16" t="s">
        <v>459</v>
      </c>
      <c r="F394" s="16" t="s">
        <v>436</v>
      </c>
      <c r="G394" s="18">
        <v>1200</v>
      </c>
      <c r="H394" s="18">
        <v>1200</v>
      </c>
      <c r="I394" s="16" t="s">
        <v>460</v>
      </c>
      <c r="J394" s="615" t="s">
        <v>48</v>
      </c>
      <c r="K394" s="30">
        <v>76936.240000000005</v>
      </c>
      <c r="L394" s="94">
        <f t="shared" si="15"/>
        <v>1200</v>
      </c>
      <c r="M394" s="38">
        <f>L394*100/H394</f>
        <v>100</v>
      </c>
      <c r="N394" s="152">
        <v>100</v>
      </c>
      <c r="O394" s="152">
        <v>100</v>
      </c>
      <c r="P394" s="152">
        <v>100</v>
      </c>
      <c r="Q394" s="152">
        <v>100</v>
      </c>
      <c r="R394" s="152">
        <v>100</v>
      </c>
      <c r="S394" s="152">
        <v>100</v>
      </c>
      <c r="T394" s="152">
        <v>100</v>
      </c>
      <c r="U394" s="152">
        <v>100</v>
      </c>
      <c r="V394" s="152">
        <v>100</v>
      </c>
      <c r="W394" s="152">
        <v>100</v>
      </c>
      <c r="X394" s="152">
        <v>100</v>
      </c>
      <c r="Y394" s="152">
        <v>100</v>
      </c>
    </row>
    <row r="395" spans="1:25" x14ac:dyDescent="0.25">
      <c r="A395" s="85"/>
      <c r="B395" s="15"/>
      <c r="C395" s="76"/>
      <c r="D395" s="15"/>
      <c r="E395" s="16"/>
      <c r="F395" s="16"/>
      <c r="G395" s="18"/>
      <c r="H395" s="18"/>
      <c r="I395" s="16"/>
      <c r="J395" s="615"/>
      <c r="K395" s="44"/>
      <c r="L395" s="94">
        <f t="shared" si="15"/>
        <v>0</v>
      </c>
      <c r="M395" s="38">
        <f>L395*100/L394</f>
        <v>0</v>
      </c>
      <c r="N395" s="300"/>
      <c r="O395" s="300"/>
      <c r="P395" s="300"/>
      <c r="Q395" s="300"/>
      <c r="R395" s="300"/>
      <c r="S395" s="300"/>
      <c r="T395" s="300"/>
      <c r="U395" s="300"/>
      <c r="V395" s="300"/>
      <c r="W395" s="300"/>
      <c r="X395" s="300"/>
      <c r="Y395" s="300"/>
    </row>
    <row r="396" spans="1:25" x14ac:dyDescent="0.25">
      <c r="A396" s="555"/>
      <c r="B396" s="339" t="s">
        <v>191</v>
      </c>
      <c r="C396" s="616"/>
      <c r="D396" s="339"/>
      <c r="E396" s="146"/>
      <c r="F396" s="146"/>
      <c r="G396" s="146"/>
      <c r="H396" s="146"/>
      <c r="I396" s="146"/>
      <c r="J396" s="618"/>
      <c r="K396" s="62"/>
      <c r="L396" s="94">
        <f t="shared" si="15"/>
        <v>0</v>
      </c>
      <c r="M396" s="38">
        <f>L396*100/K394</f>
        <v>0</v>
      </c>
      <c r="N396" s="192"/>
      <c r="O396" s="192"/>
      <c r="P396" s="192"/>
      <c r="Q396" s="192"/>
      <c r="R396" s="192"/>
      <c r="S396" s="192"/>
      <c r="T396" s="192"/>
      <c r="U396" s="192"/>
      <c r="V396" s="192"/>
      <c r="W396" s="192"/>
      <c r="X396" s="192"/>
      <c r="Y396" s="192"/>
    </row>
    <row r="397" spans="1:25" x14ac:dyDescent="0.25">
      <c r="A397" s="82">
        <v>1.9</v>
      </c>
      <c r="B397" s="15" t="s">
        <v>461</v>
      </c>
      <c r="C397" s="76" t="s">
        <v>462</v>
      </c>
      <c r="D397" s="15" t="s">
        <v>463</v>
      </c>
      <c r="E397" s="16" t="s">
        <v>464</v>
      </c>
      <c r="F397" s="16" t="s">
        <v>436</v>
      </c>
      <c r="G397" s="16">
        <v>40</v>
      </c>
      <c r="H397" s="16">
        <v>40</v>
      </c>
      <c r="I397" s="16" t="s">
        <v>465</v>
      </c>
      <c r="J397" s="615" t="s">
        <v>33</v>
      </c>
      <c r="K397" s="75">
        <v>156245.85</v>
      </c>
      <c r="L397" s="94">
        <f t="shared" si="15"/>
        <v>40</v>
      </c>
      <c r="M397" s="38">
        <f>L397*100/H397</f>
        <v>100</v>
      </c>
      <c r="N397" s="634">
        <v>3</v>
      </c>
      <c r="O397" s="634">
        <v>3</v>
      </c>
      <c r="P397" s="634">
        <v>4</v>
      </c>
      <c r="Q397" s="634">
        <v>4</v>
      </c>
      <c r="R397" s="152">
        <v>3</v>
      </c>
      <c r="S397" s="152">
        <v>3</v>
      </c>
      <c r="T397" s="152">
        <v>4</v>
      </c>
      <c r="U397" s="152">
        <v>4</v>
      </c>
      <c r="V397" s="152">
        <v>3</v>
      </c>
      <c r="W397" s="152">
        <v>3</v>
      </c>
      <c r="X397" s="152">
        <v>3</v>
      </c>
      <c r="Y397" s="152">
        <v>3</v>
      </c>
    </row>
    <row r="398" spans="1:25" x14ac:dyDescent="0.25">
      <c r="A398" s="85"/>
      <c r="B398" s="15"/>
      <c r="C398" s="76"/>
      <c r="D398" s="15"/>
      <c r="E398" s="16"/>
      <c r="F398" s="16"/>
      <c r="G398" s="16"/>
      <c r="H398" s="16"/>
      <c r="I398" s="16"/>
      <c r="J398" s="615"/>
      <c r="K398" s="16"/>
      <c r="L398" s="94">
        <f t="shared" si="15"/>
        <v>0</v>
      </c>
      <c r="M398" s="38">
        <f>L398*100/L397</f>
        <v>0</v>
      </c>
      <c r="N398" s="300"/>
      <c r="O398" s="300"/>
      <c r="P398" s="300"/>
      <c r="Q398" s="300"/>
      <c r="R398" s="300"/>
      <c r="S398" s="300"/>
      <c r="T398" s="300"/>
      <c r="U398" s="300"/>
      <c r="V398" s="300"/>
      <c r="W398" s="300"/>
      <c r="X398" s="300"/>
      <c r="Y398" s="300"/>
    </row>
    <row r="399" spans="1:25" x14ac:dyDescent="0.25">
      <c r="A399" s="555"/>
      <c r="B399" s="339" t="s">
        <v>191</v>
      </c>
      <c r="C399" s="616"/>
      <c r="D399" s="339"/>
      <c r="E399" s="146"/>
      <c r="F399" s="146"/>
      <c r="G399" s="146"/>
      <c r="H399" s="204"/>
      <c r="I399" s="146"/>
      <c r="J399" s="618"/>
      <c r="K399" s="146"/>
      <c r="L399" s="94">
        <f t="shared" si="15"/>
        <v>0</v>
      </c>
      <c r="M399" s="38">
        <f>L399*100/K397</f>
        <v>0</v>
      </c>
      <c r="N399" s="192"/>
      <c r="O399" s="192"/>
      <c r="P399" s="192"/>
      <c r="Q399" s="192"/>
      <c r="R399" s="192"/>
      <c r="S399" s="192"/>
      <c r="T399" s="192"/>
      <c r="U399" s="192"/>
      <c r="V399" s="192"/>
      <c r="W399" s="192"/>
      <c r="X399" s="192"/>
      <c r="Y399" s="192"/>
    </row>
    <row r="400" spans="1:25" x14ac:dyDescent="0.25">
      <c r="A400" s="635">
        <v>1.1000000000000001</v>
      </c>
      <c r="B400" s="15" t="s">
        <v>466</v>
      </c>
      <c r="C400" s="76" t="s">
        <v>462</v>
      </c>
      <c r="D400" s="15" t="s">
        <v>456</v>
      </c>
      <c r="E400" s="16" t="s">
        <v>459</v>
      </c>
      <c r="F400" s="16" t="s">
        <v>436</v>
      </c>
      <c r="G400" s="16">
        <v>40</v>
      </c>
      <c r="H400" s="88">
        <v>40</v>
      </c>
      <c r="I400" s="16" t="s">
        <v>465</v>
      </c>
      <c r="J400" s="615" t="s">
        <v>33</v>
      </c>
      <c r="K400" s="75">
        <v>423769.58</v>
      </c>
      <c r="L400" s="94">
        <f t="shared" si="15"/>
        <v>40</v>
      </c>
      <c r="M400" s="38">
        <f>L400*100/H400</f>
        <v>100</v>
      </c>
      <c r="N400" s="634">
        <v>3</v>
      </c>
      <c r="O400" s="634">
        <v>3</v>
      </c>
      <c r="P400" s="634">
        <v>4</v>
      </c>
      <c r="Q400" s="634">
        <v>4</v>
      </c>
      <c r="R400" s="152">
        <v>3</v>
      </c>
      <c r="S400" s="152">
        <v>3</v>
      </c>
      <c r="T400" s="152">
        <v>4</v>
      </c>
      <c r="U400" s="152">
        <v>4</v>
      </c>
      <c r="V400" s="152">
        <v>3</v>
      </c>
      <c r="W400" s="152">
        <v>3</v>
      </c>
      <c r="X400" s="152">
        <v>3</v>
      </c>
      <c r="Y400" s="152">
        <v>3</v>
      </c>
    </row>
    <row r="401" spans="1:25" x14ac:dyDescent="0.25">
      <c r="A401" s="636"/>
      <c r="B401" s="15"/>
      <c r="C401" s="76"/>
      <c r="D401" s="15"/>
      <c r="E401" s="16"/>
      <c r="F401" s="16"/>
      <c r="G401" s="16"/>
      <c r="H401" s="88"/>
      <c r="I401" s="16"/>
      <c r="J401" s="615"/>
      <c r="K401" s="16"/>
      <c r="L401" s="94">
        <f t="shared" si="15"/>
        <v>0</v>
      </c>
      <c r="M401" s="38">
        <f>L401*100/L400</f>
        <v>0</v>
      </c>
      <c r="N401" s="300"/>
      <c r="O401" s="300"/>
      <c r="P401" s="300"/>
      <c r="Q401" s="300"/>
      <c r="R401" s="300"/>
      <c r="S401" s="300"/>
      <c r="T401" s="300"/>
      <c r="U401" s="300"/>
      <c r="V401" s="300"/>
      <c r="W401" s="300"/>
      <c r="X401" s="300"/>
      <c r="Y401" s="300"/>
    </row>
    <row r="402" spans="1:25" x14ac:dyDescent="0.25">
      <c r="A402" s="555"/>
      <c r="B402" s="339" t="s">
        <v>191</v>
      </c>
      <c r="C402" s="616"/>
      <c r="D402" s="339"/>
      <c r="E402" s="146"/>
      <c r="F402" s="146"/>
      <c r="G402" s="146"/>
      <c r="H402" s="232"/>
      <c r="I402" s="146"/>
      <c r="J402" s="618"/>
      <c r="K402" s="146"/>
      <c r="L402" s="94">
        <f t="shared" si="15"/>
        <v>0</v>
      </c>
      <c r="M402" s="38">
        <f>L402*100/K400</f>
        <v>0</v>
      </c>
      <c r="N402" s="192"/>
      <c r="O402" s="192"/>
      <c r="P402" s="192"/>
      <c r="Q402" s="192"/>
      <c r="R402" s="192"/>
      <c r="S402" s="192"/>
      <c r="T402" s="192"/>
      <c r="U402" s="192"/>
      <c r="V402" s="192"/>
      <c r="W402" s="192"/>
      <c r="X402" s="192"/>
      <c r="Y402" s="192"/>
    </row>
    <row r="403" spans="1:25" x14ac:dyDescent="0.25">
      <c r="A403" s="82">
        <v>1.1100000000000001</v>
      </c>
      <c r="B403" s="15" t="s">
        <v>467</v>
      </c>
      <c r="C403" s="76" t="s">
        <v>438</v>
      </c>
      <c r="D403" s="15" t="s">
        <v>456</v>
      </c>
      <c r="E403" s="16" t="s">
        <v>459</v>
      </c>
      <c r="F403" s="16" t="s">
        <v>436</v>
      </c>
      <c r="G403" s="16">
        <v>25</v>
      </c>
      <c r="H403" s="88">
        <v>25</v>
      </c>
      <c r="I403" s="16" t="s">
        <v>44</v>
      </c>
      <c r="J403" s="19" t="s">
        <v>33</v>
      </c>
      <c r="K403" s="75">
        <v>14239.23</v>
      </c>
      <c r="L403" s="94">
        <f t="shared" si="15"/>
        <v>25</v>
      </c>
      <c r="M403" s="38">
        <f>(L403*100)/H403</f>
        <v>100</v>
      </c>
      <c r="N403" s="152">
        <v>2</v>
      </c>
      <c r="O403" s="152">
        <v>2</v>
      </c>
      <c r="P403" s="152">
        <v>2</v>
      </c>
      <c r="Q403" s="152">
        <v>2</v>
      </c>
      <c r="R403" s="152">
        <v>2</v>
      </c>
      <c r="S403" s="152">
        <v>2</v>
      </c>
      <c r="T403" s="152">
        <v>2</v>
      </c>
      <c r="U403" s="152">
        <v>2</v>
      </c>
      <c r="V403" s="152">
        <v>2</v>
      </c>
      <c r="W403" s="152">
        <v>2</v>
      </c>
      <c r="X403" s="152">
        <v>2</v>
      </c>
      <c r="Y403" s="152">
        <v>3</v>
      </c>
    </row>
    <row r="404" spans="1:25" x14ac:dyDescent="0.25">
      <c r="A404" s="85"/>
      <c r="B404" s="15"/>
      <c r="C404" s="76"/>
      <c r="D404" s="15"/>
      <c r="E404" s="16"/>
      <c r="F404" s="16"/>
      <c r="G404" s="16"/>
      <c r="H404" s="88"/>
      <c r="I404" s="16"/>
      <c r="J404" s="19"/>
      <c r="K404" s="16"/>
      <c r="L404" s="94">
        <f t="shared" si="15"/>
        <v>0</v>
      </c>
      <c r="M404" s="38">
        <f>L404*100/L403</f>
        <v>0</v>
      </c>
      <c r="N404" s="300"/>
      <c r="O404" s="300"/>
      <c r="P404" s="300"/>
      <c r="Q404" s="300"/>
      <c r="R404" s="300"/>
      <c r="S404" s="300"/>
      <c r="T404" s="300"/>
      <c r="U404" s="300"/>
      <c r="V404" s="300"/>
      <c r="W404" s="300"/>
      <c r="X404" s="300"/>
      <c r="Y404" s="300"/>
    </row>
    <row r="405" spans="1:25" x14ac:dyDescent="0.25">
      <c r="A405" s="555"/>
      <c r="B405" s="339" t="s">
        <v>191</v>
      </c>
      <c r="C405" s="637"/>
      <c r="D405" s="548"/>
      <c r="E405" s="147"/>
      <c r="F405" s="147"/>
      <c r="G405" s="147"/>
      <c r="H405" s="188"/>
      <c r="I405" s="147"/>
      <c r="J405" s="638"/>
      <c r="K405" s="147"/>
      <c r="L405" s="94">
        <f t="shared" si="15"/>
        <v>0</v>
      </c>
      <c r="M405" s="38">
        <f>L405*100/K403</f>
        <v>0</v>
      </c>
      <c r="N405" s="192"/>
      <c r="O405" s="192"/>
      <c r="P405" s="192"/>
      <c r="Q405" s="192"/>
      <c r="R405" s="192"/>
      <c r="S405" s="192"/>
      <c r="T405" s="192"/>
      <c r="U405" s="192"/>
      <c r="V405" s="192"/>
      <c r="W405" s="192"/>
      <c r="X405" s="192"/>
      <c r="Y405" s="192"/>
    </row>
    <row r="406" spans="1:25" x14ac:dyDescent="0.25">
      <c r="A406" s="559"/>
      <c r="B406" s="639"/>
      <c r="C406" s="640"/>
      <c r="D406" s="639"/>
      <c r="E406" s="165"/>
      <c r="F406" s="165"/>
      <c r="G406" s="165"/>
      <c r="H406" s="641"/>
      <c r="I406" s="165"/>
      <c r="J406" s="642"/>
      <c r="K406" s="165"/>
      <c r="L406" s="138"/>
      <c r="M406" s="107">
        <f>((M404+M401+M398+M395+M392+M389+M386+M383+M380+M377+M374)*100)/1100</f>
        <v>0</v>
      </c>
      <c r="N406" s="643"/>
      <c r="O406" s="643"/>
      <c r="P406" s="643"/>
      <c r="Q406" s="643"/>
      <c r="R406" s="643"/>
      <c r="S406" s="643"/>
      <c r="T406" s="643"/>
      <c r="U406" s="643"/>
      <c r="V406" s="643"/>
      <c r="W406" s="643"/>
      <c r="X406" s="643"/>
      <c r="Y406" s="643"/>
    </row>
    <row r="407" spans="1:25" x14ac:dyDescent="0.25">
      <c r="A407" s="82">
        <v>2</v>
      </c>
      <c r="B407" s="194" t="s">
        <v>468</v>
      </c>
      <c r="C407" s="622" t="s">
        <v>469</v>
      </c>
      <c r="D407" s="29" t="s">
        <v>456</v>
      </c>
      <c r="E407" s="40" t="s">
        <v>470</v>
      </c>
      <c r="F407" s="40" t="s">
        <v>436</v>
      </c>
      <c r="G407" s="40">
        <v>60</v>
      </c>
      <c r="H407" s="40">
        <v>60</v>
      </c>
      <c r="I407" s="40" t="s">
        <v>178</v>
      </c>
      <c r="J407" s="29" t="s">
        <v>48</v>
      </c>
      <c r="K407" s="644">
        <v>93510.36</v>
      </c>
      <c r="L407" s="94">
        <f t="shared" ref="L407:L429" si="16">SUM(N407:Y407)</f>
        <v>60</v>
      </c>
      <c r="M407" s="162">
        <f>L407*100/H407</f>
        <v>100</v>
      </c>
      <c r="N407" s="152"/>
      <c r="O407" s="152">
        <v>10</v>
      </c>
      <c r="P407" s="152">
        <v>25</v>
      </c>
      <c r="Q407" s="152"/>
      <c r="R407" s="152"/>
      <c r="S407" s="152">
        <v>25</v>
      </c>
      <c r="T407" s="152"/>
      <c r="U407" s="152"/>
      <c r="V407" s="152"/>
      <c r="W407" s="152"/>
      <c r="X407" s="152"/>
      <c r="Y407" s="152"/>
    </row>
    <row r="408" spans="1:25" x14ac:dyDescent="0.25">
      <c r="A408" s="98"/>
      <c r="B408" s="528"/>
      <c r="C408" s="624"/>
      <c r="D408" s="36"/>
      <c r="E408" s="44"/>
      <c r="F408" s="44"/>
      <c r="G408" s="44"/>
      <c r="H408" s="44"/>
      <c r="I408" s="44"/>
      <c r="J408" s="91"/>
      <c r="K408" s="645"/>
      <c r="L408" s="94">
        <f t="shared" si="16"/>
        <v>0</v>
      </c>
      <c r="M408" s="107">
        <f>L408*100/L407</f>
        <v>0</v>
      </c>
      <c r="N408" s="300"/>
      <c r="O408" s="300"/>
      <c r="P408" s="300"/>
      <c r="Q408" s="300"/>
      <c r="R408" s="300"/>
      <c r="S408" s="300"/>
      <c r="T408" s="300"/>
      <c r="U408" s="300"/>
      <c r="V408" s="300"/>
      <c r="W408" s="300"/>
      <c r="X408" s="300"/>
      <c r="Y408" s="300"/>
    </row>
    <row r="409" spans="1:25" x14ac:dyDescent="0.25">
      <c r="A409" s="555"/>
      <c r="B409" s="339" t="s">
        <v>191</v>
      </c>
      <c r="C409" s="646"/>
      <c r="D409" s="178"/>
      <c r="E409" s="179"/>
      <c r="F409" s="179"/>
      <c r="G409" s="179"/>
      <c r="H409" s="179"/>
      <c r="I409" s="179"/>
      <c r="J409" s="647"/>
      <c r="K409" s="648"/>
      <c r="L409" s="94">
        <f t="shared" si="16"/>
        <v>0</v>
      </c>
      <c r="M409" s="162">
        <f>L409*100/K407</f>
        <v>0</v>
      </c>
      <c r="N409" s="192"/>
      <c r="O409" s="192"/>
      <c r="P409" s="192"/>
      <c r="Q409" s="192"/>
      <c r="R409" s="192"/>
      <c r="S409" s="192"/>
      <c r="T409" s="192"/>
      <c r="U409" s="192"/>
      <c r="V409" s="192"/>
      <c r="W409" s="192"/>
      <c r="X409" s="192"/>
      <c r="Y409" s="192"/>
    </row>
    <row r="410" spans="1:25" x14ac:dyDescent="0.25">
      <c r="A410" s="82">
        <v>3</v>
      </c>
      <c r="B410" s="194" t="s">
        <v>471</v>
      </c>
      <c r="C410" s="622" t="s">
        <v>472</v>
      </c>
      <c r="D410" s="29" t="s">
        <v>473</v>
      </c>
      <c r="E410" s="40" t="s">
        <v>470</v>
      </c>
      <c r="F410" s="40" t="s">
        <v>436</v>
      </c>
      <c r="G410" s="40">
        <v>60</v>
      </c>
      <c r="H410" s="40">
        <v>60</v>
      </c>
      <c r="I410" s="40" t="s">
        <v>178</v>
      </c>
      <c r="J410" s="29" t="s">
        <v>48</v>
      </c>
      <c r="K410" s="623">
        <v>64237.52</v>
      </c>
      <c r="L410" s="94">
        <f t="shared" si="16"/>
        <v>60</v>
      </c>
      <c r="M410" s="162">
        <f>L410*100/H410</f>
        <v>100</v>
      </c>
      <c r="N410" s="152"/>
      <c r="O410" s="152"/>
      <c r="P410" s="152">
        <v>30</v>
      </c>
      <c r="Q410" s="152"/>
      <c r="R410" s="152"/>
      <c r="S410" s="152">
        <v>30</v>
      </c>
      <c r="T410" s="152"/>
      <c r="U410" s="152"/>
      <c r="V410" s="152"/>
      <c r="W410" s="152"/>
      <c r="X410" s="152"/>
      <c r="Y410" s="152"/>
    </row>
    <row r="411" spans="1:25" x14ac:dyDescent="0.25">
      <c r="A411" s="98"/>
      <c r="B411" s="528"/>
      <c r="C411" s="624"/>
      <c r="D411" s="36"/>
      <c r="E411" s="44"/>
      <c r="F411" s="44"/>
      <c r="G411" s="44"/>
      <c r="H411" s="44"/>
      <c r="I411" s="44"/>
      <c r="J411" s="36"/>
      <c r="K411" s="91"/>
      <c r="L411" s="94">
        <f t="shared" si="16"/>
        <v>0</v>
      </c>
      <c r="M411" s="107">
        <f>L411*100/H410</f>
        <v>0</v>
      </c>
      <c r="N411" s="300"/>
      <c r="O411" s="300"/>
      <c r="P411" s="300"/>
      <c r="Q411" s="300"/>
      <c r="R411" s="300"/>
      <c r="S411" s="300"/>
      <c r="T411" s="300"/>
      <c r="U411" s="300"/>
      <c r="V411" s="300"/>
      <c r="W411" s="300"/>
      <c r="X411" s="300"/>
      <c r="Y411" s="300"/>
    </row>
    <row r="412" spans="1:25" x14ac:dyDescent="0.25">
      <c r="A412" s="555"/>
      <c r="B412" s="339" t="s">
        <v>191</v>
      </c>
      <c r="C412" s="646"/>
      <c r="D412" s="178"/>
      <c r="E412" s="62"/>
      <c r="F412" s="179"/>
      <c r="G412" s="179"/>
      <c r="H412" s="179"/>
      <c r="I412" s="179"/>
      <c r="J412" s="178"/>
      <c r="K412" s="649"/>
      <c r="L412" s="94">
        <f t="shared" si="16"/>
        <v>0</v>
      </c>
      <c r="M412" s="162">
        <f>L412*100/K410</f>
        <v>0</v>
      </c>
      <c r="N412" s="192"/>
      <c r="O412" s="192"/>
      <c r="P412" s="192"/>
      <c r="Q412" s="192"/>
      <c r="R412" s="192"/>
      <c r="S412" s="192"/>
      <c r="T412" s="192"/>
      <c r="U412" s="192"/>
      <c r="V412" s="192"/>
      <c r="W412" s="192"/>
      <c r="X412" s="192"/>
      <c r="Y412" s="192"/>
    </row>
    <row r="413" spans="1:25" x14ac:dyDescent="0.25">
      <c r="A413" s="82">
        <v>4</v>
      </c>
      <c r="B413" s="650" t="s">
        <v>474</v>
      </c>
      <c r="C413" s="115" t="s">
        <v>475</v>
      </c>
      <c r="D413" s="29" t="s">
        <v>476</v>
      </c>
      <c r="E413" s="115" t="s">
        <v>435</v>
      </c>
      <c r="F413" s="40" t="s">
        <v>436</v>
      </c>
      <c r="G413" s="40">
        <v>4</v>
      </c>
      <c r="H413" s="42">
        <v>4</v>
      </c>
      <c r="I413" s="40" t="s">
        <v>176</v>
      </c>
      <c r="J413" s="651" t="s">
        <v>45</v>
      </c>
      <c r="K413" s="30">
        <v>53175.18</v>
      </c>
      <c r="L413" s="94">
        <f t="shared" si="16"/>
        <v>4</v>
      </c>
      <c r="M413" s="162">
        <f>L413*100/H413</f>
        <v>100</v>
      </c>
      <c r="N413" s="152"/>
      <c r="O413" s="152"/>
      <c r="P413" s="152"/>
      <c r="Q413" s="152"/>
      <c r="R413" s="152">
        <v>1</v>
      </c>
      <c r="S413" s="152"/>
      <c r="T413" s="152">
        <v>1</v>
      </c>
      <c r="U413" s="152"/>
      <c r="V413" s="152">
        <v>1</v>
      </c>
      <c r="W413" s="152"/>
      <c r="X413" s="152">
        <v>1</v>
      </c>
      <c r="Y413" s="152"/>
    </row>
    <row r="414" spans="1:25" x14ac:dyDescent="0.25">
      <c r="A414" s="98"/>
      <c r="B414" s="652"/>
      <c r="C414" s="116"/>
      <c r="D414" s="91"/>
      <c r="E414" s="116"/>
      <c r="F414" s="44"/>
      <c r="G414" s="44"/>
      <c r="H414" s="44"/>
      <c r="I414" s="44"/>
      <c r="J414" s="44"/>
      <c r="K414" s="44"/>
      <c r="L414" s="94">
        <f t="shared" si="16"/>
        <v>0</v>
      </c>
      <c r="M414" s="107">
        <f>L414*100/H413</f>
        <v>0</v>
      </c>
      <c r="N414" s="300"/>
      <c r="O414" s="300"/>
      <c r="P414" s="300"/>
      <c r="Q414" s="300"/>
      <c r="R414" s="300"/>
      <c r="S414" s="300"/>
      <c r="T414" s="300"/>
      <c r="U414" s="300"/>
      <c r="V414" s="300"/>
      <c r="W414" s="300"/>
      <c r="X414" s="300"/>
      <c r="Y414" s="300"/>
    </row>
    <row r="415" spans="1:25" x14ac:dyDescent="0.25">
      <c r="A415" s="555"/>
      <c r="B415" s="339" t="s">
        <v>191</v>
      </c>
      <c r="C415" s="653"/>
      <c r="D415" s="654"/>
      <c r="E415" s="653"/>
      <c r="F415" s="62"/>
      <c r="G415" s="62"/>
      <c r="H415" s="62"/>
      <c r="I415" s="62"/>
      <c r="J415" s="62"/>
      <c r="K415" s="179"/>
      <c r="L415" s="94">
        <f t="shared" si="16"/>
        <v>0</v>
      </c>
      <c r="M415" s="162">
        <f>L415*100/K413</f>
        <v>0</v>
      </c>
      <c r="N415" s="192"/>
      <c r="O415" s="192"/>
      <c r="P415" s="192"/>
      <c r="Q415" s="192"/>
      <c r="R415" s="192"/>
      <c r="S415" s="192"/>
      <c r="T415" s="192"/>
      <c r="U415" s="192"/>
      <c r="V415" s="192"/>
      <c r="W415" s="192"/>
      <c r="X415" s="192"/>
      <c r="Y415" s="192"/>
    </row>
    <row r="416" spans="1:25" x14ac:dyDescent="0.25">
      <c r="A416" s="655">
        <v>5</v>
      </c>
      <c r="B416" s="656" t="s">
        <v>477</v>
      </c>
      <c r="C416" s="657" t="s">
        <v>478</v>
      </c>
      <c r="D416" s="658" t="s">
        <v>476</v>
      </c>
      <c r="E416" s="657" t="s">
        <v>435</v>
      </c>
      <c r="F416" s="175" t="s">
        <v>436</v>
      </c>
      <c r="G416" s="175">
        <v>21</v>
      </c>
      <c r="H416" s="56">
        <v>21</v>
      </c>
      <c r="I416" s="175" t="s">
        <v>479</v>
      </c>
      <c r="J416" s="43" t="s">
        <v>45</v>
      </c>
      <c r="K416" s="659"/>
      <c r="L416" s="94">
        <f>SUM(N416:Y416)</f>
        <v>0</v>
      </c>
      <c r="M416" s="660">
        <f>L416*100/H416</f>
        <v>0</v>
      </c>
      <c r="N416" s="661"/>
      <c r="O416" s="661"/>
      <c r="P416" s="661"/>
      <c r="Q416" s="662"/>
      <c r="R416" s="662"/>
      <c r="S416" s="662"/>
      <c r="T416" s="662"/>
      <c r="U416" s="662"/>
      <c r="V416" s="662"/>
      <c r="W416" s="662"/>
      <c r="X416" s="662"/>
      <c r="Y416" s="662"/>
    </row>
    <row r="417" spans="1:25" x14ac:dyDescent="0.25">
      <c r="A417" s="663"/>
      <c r="B417" s="664"/>
      <c r="C417" s="665"/>
      <c r="D417" s="666"/>
      <c r="E417" s="665"/>
      <c r="F417" s="176"/>
      <c r="G417" s="176"/>
      <c r="H417" s="176"/>
      <c r="I417" s="176"/>
      <c r="J417" s="176"/>
      <c r="K417" s="176"/>
      <c r="L417" s="94">
        <f t="shared" si="16"/>
        <v>0</v>
      </c>
      <c r="M417" s="162" t="e">
        <f>L417*100/L416</f>
        <v>#DIV/0!</v>
      </c>
      <c r="N417" s="300"/>
      <c r="O417" s="300"/>
      <c r="P417" s="300"/>
      <c r="Q417" s="300"/>
      <c r="R417" s="300"/>
      <c r="S417" s="300"/>
      <c r="T417" s="300"/>
      <c r="U417" s="300"/>
      <c r="V417" s="300"/>
      <c r="W417" s="300"/>
      <c r="X417" s="300"/>
      <c r="Y417" s="300"/>
    </row>
    <row r="418" spans="1:25" x14ac:dyDescent="0.25">
      <c r="A418" s="667"/>
      <c r="B418" s="668" t="s">
        <v>191</v>
      </c>
      <c r="C418" s="669"/>
      <c r="D418" s="670"/>
      <c r="E418" s="669"/>
      <c r="F418" s="367"/>
      <c r="G418" s="367"/>
      <c r="H418" s="367"/>
      <c r="I418" s="367"/>
      <c r="J418" s="367"/>
      <c r="K418" s="180"/>
      <c r="L418" s="566"/>
      <c r="M418" s="172"/>
      <c r="N418" s="192"/>
      <c r="O418" s="192"/>
      <c r="P418" s="192"/>
      <c r="Q418" s="192"/>
      <c r="R418" s="192"/>
      <c r="S418" s="192"/>
      <c r="T418" s="192"/>
      <c r="U418" s="192"/>
      <c r="V418" s="192"/>
      <c r="W418" s="192"/>
      <c r="X418" s="192"/>
      <c r="Y418" s="192"/>
    </row>
    <row r="419" spans="1:25" ht="76.5" x14ac:dyDescent="0.25">
      <c r="A419" s="671">
        <v>5</v>
      </c>
      <c r="B419" s="672" t="s">
        <v>183</v>
      </c>
      <c r="C419" s="566" t="s">
        <v>184</v>
      </c>
      <c r="D419" s="673" t="s">
        <v>185</v>
      </c>
      <c r="E419" s="566" t="s">
        <v>186</v>
      </c>
      <c r="F419" s="566" t="s">
        <v>436</v>
      </c>
      <c r="G419" s="566">
        <v>9</v>
      </c>
      <c r="H419" s="674">
        <v>9</v>
      </c>
      <c r="I419" s="566" t="s">
        <v>480</v>
      </c>
      <c r="J419" s="675" t="s">
        <v>33</v>
      </c>
      <c r="K419" s="250">
        <v>1637447.66</v>
      </c>
      <c r="L419" s="676">
        <f t="shared" si="16"/>
        <v>0</v>
      </c>
      <c r="M419" s="172">
        <f>L419*100/K419</f>
        <v>0</v>
      </c>
      <c r="N419" s="251"/>
      <c r="O419" s="251"/>
      <c r="P419" s="251"/>
      <c r="Q419" s="251"/>
      <c r="R419" s="251"/>
      <c r="S419" s="251"/>
      <c r="T419" s="251"/>
      <c r="U419" s="251"/>
      <c r="V419" s="251"/>
      <c r="W419" s="251"/>
      <c r="X419" s="251"/>
      <c r="Y419" s="251"/>
    </row>
    <row r="420" spans="1:25" x14ac:dyDescent="0.25">
      <c r="A420" s="82">
        <v>6</v>
      </c>
      <c r="B420" s="194" t="s">
        <v>188</v>
      </c>
      <c r="C420" s="115" t="s">
        <v>189</v>
      </c>
      <c r="D420" s="30" t="s">
        <v>185</v>
      </c>
      <c r="E420" s="40" t="s">
        <v>188</v>
      </c>
      <c r="F420" s="40" t="s">
        <v>436</v>
      </c>
      <c r="G420" s="42">
        <v>5100</v>
      </c>
      <c r="H420" s="42">
        <v>5100</v>
      </c>
      <c r="I420" s="40" t="s">
        <v>481</v>
      </c>
      <c r="J420" s="43" t="s">
        <v>33</v>
      </c>
      <c r="K420" s="623">
        <v>135066.43</v>
      </c>
      <c r="L420" s="94">
        <f t="shared" si="16"/>
        <v>5100</v>
      </c>
      <c r="M420" s="196">
        <f>L420*100/H420</f>
        <v>100</v>
      </c>
      <c r="N420" s="152">
        <v>425</v>
      </c>
      <c r="O420" s="152">
        <v>425</v>
      </c>
      <c r="P420" s="152">
        <v>425</v>
      </c>
      <c r="Q420" s="152">
        <v>425</v>
      </c>
      <c r="R420" s="152">
        <v>425</v>
      </c>
      <c r="S420" s="152">
        <v>425</v>
      </c>
      <c r="T420" s="152">
        <v>425</v>
      </c>
      <c r="U420" s="152">
        <v>425</v>
      </c>
      <c r="V420" s="152">
        <v>425</v>
      </c>
      <c r="W420" s="152">
        <v>425</v>
      </c>
      <c r="X420" s="152">
        <v>425</v>
      </c>
      <c r="Y420" s="152">
        <v>425</v>
      </c>
    </row>
    <row r="421" spans="1:25" x14ac:dyDescent="0.25">
      <c r="A421" s="136"/>
      <c r="B421" s="677"/>
      <c r="C421" s="678"/>
      <c r="D421" s="679"/>
      <c r="E421" s="44"/>
      <c r="F421" s="340"/>
      <c r="G421" s="46"/>
      <c r="H421" s="46"/>
      <c r="I421" s="44"/>
      <c r="J421" s="44"/>
      <c r="K421" s="91"/>
      <c r="L421" s="94">
        <f t="shared" si="16"/>
        <v>0</v>
      </c>
      <c r="M421" s="162">
        <f>L421*100/L420</f>
        <v>0</v>
      </c>
      <c r="N421" s="300"/>
      <c r="O421" s="300"/>
      <c r="P421" s="300"/>
      <c r="Q421" s="300"/>
      <c r="R421" s="300"/>
      <c r="S421" s="300"/>
      <c r="T421" s="300"/>
      <c r="U421" s="300"/>
      <c r="V421" s="300"/>
      <c r="W421" s="300"/>
      <c r="X421" s="300"/>
      <c r="Y421" s="300"/>
    </row>
    <row r="422" spans="1:25" x14ac:dyDescent="0.25">
      <c r="A422" s="136"/>
      <c r="B422" s="677"/>
      <c r="C422" s="678"/>
      <c r="D422" s="679"/>
      <c r="E422" s="40" t="s">
        <v>482</v>
      </c>
      <c r="F422" s="340"/>
      <c r="G422" s="42">
        <v>3240</v>
      </c>
      <c r="H422" s="680">
        <v>3240</v>
      </c>
      <c r="I422" s="40" t="s">
        <v>481</v>
      </c>
      <c r="J422" s="40" t="s">
        <v>33</v>
      </c>
      <c r="K422" s="30">
        <v>92340</v>
      </c>
      <c r="L422" s="94">
        <f t="shared" si="16"/>
        <v>3240</v>
      </c>
      <c r="M422" s="162">
        <f>L422*100/H422</f>
        <v>100</v>
      </c>
      <c r="N422" s="152">
        <v>270</v>
      </c>
      <c r="O422" s="152">
        <v>270</v>
      </c>
      <c r="P422" s="152">
        <v>270</v>
      </c>
      <c r="Q422" s="152">
        <v>270</v>
      </c>
      <c r="R422" s="152">
        <v>270</v>
      </c>
      <c r="S422" s="152">
        <v>270</v>
      </c>
      <c r="T422" s="152">
        <v>270</v>
      </c>
      <c r="U422" s="152">
        <v>270</v>
      </c>
      <c r="V422" s="152">
        <v>270</v>
      </c>
      <c r="W422" s="152">
        <v>270</v>
      </c>
      <c r="X422" s="152">
        <v>270</v>
      </c>
      <c r="Y422" s="152">
        <v>270</v>
      </c>
    </row>
    <row r="423" spans="1:25" x14ac:dyDescent="0.25">
      <c r="A423" s="98"/>
      <c r="B423" s="528"/>
      <c r="C423" s="116"/>
      <c r="D423" s="37"/>
      <c r="E423" s="44"/>
      <c r="F423" s="44"/>
      <c r="G423" s="46"/>
      <c r="H423" s="681"/>
      <c r="I423" s="44"/>
      <c r="J423" s="44"/>
      <c r="K423" s="37"/>
      <c r="L423" s="94">
        <f t="shared" si="16"/>
        <v>0</v>
      </c>
      <c r="M423" s="162">
        <f>L423*100/L422</f>
        <v>0</v>
      </c>
      <c r="N423" s="300"/>
      <c r="O423" s="300"/>
      <c r="P423" s="300"/>
      <c r="Q423" s="300"/>
      <c r="R423" s="300"/>
      <c r="S423" s="300"/>
      <c r="T423" s="300"/>
      <c r="U423" s="300"/>
      <c r="V423" s="300"/>
      <c r="W423" s="300"/>
      <c r="X423" s="300"/>
      <c r="Y423" s="300"/>
    </row>
    <row r="424" spans="1:25" x14ac:dyDescent="0.25">
      <c r="A424" s="201"/>
      <c r="B424" s="339" t="s">
        <v>191</v>
      </c>
      <c r="C424" s="203"/>
      <c r="D424" s="204"/>
      <c r="E424" s="146"/>
      <c r="F424" s="146"/>
      <c r="G424" s="146"/>
      <c r="H424" s="146"/>
      <c r="I424" s="146"/>
      <c r="J424" s="146"/>
      <c r="K424" s="203"/>
      <c r="L424" s="94">
        <f t="shared" si="16"/>
        <v>0</v>
      </c>
      <c r="M424" s="162">
        <f>L424*100/K420</f>
        <v>0</v>
      </c>
      <c r="N424" s="192"/>
      <c r="O424" s="192"/>
      <c r="P424" s="192"/>
      <c r="Q424" s="192"/>
      <c r="R424" s="192"/>
      <c r="S424" s="192"/>
      <c r="T424" s="192"/>
      <c r="U424" s="192"/>
      <c r="V424" s="192"/>
      <c r="W424" s="192"/>
      <c r="X424" s="192"/>
      <c r="Y424" s="192"/>
    </row>
    <row r="425" spans="1:25" x14ac:dyDescent="0.25">
      <c r="A425" s="210">
        <v>7</v>
      </c>
      <c r="B425" s="211" t="s">
        <v>193</v>
      </c>
      <c r="C425" s="682"/>
      <c r="D425" s="682"/>
      <c r="E425" s="682"/>
      <c r="F425" s="682"/>
      <c r="G425" s="682"/>
      <c r="H425" s="682"/>
      <c r="I425" s="682"/>
      <c r="J425" s="682"/>
      <c r="K425" s="682"/>
      <c r="L425" s="94">
        <f t="shared" si="16"/>
        <v>0</v>
      </c>
      <c r="M425" s="94">
        <f>SUM(O425:Z425)</f>
        <v>0</v>
      </c>
      <c r="N425" s="448"/>
      <c r="O425" s="682"/>
      <c r="P425" s="682"/>
      <c r="Q425" s="682"/>
      <c r="R425" s="682"/>
      <c r="S425" s="682"/>
      <c r="T425" s="682"/>
      <c r="U425" s="682"/>
      <c r="V425" s="682"/>
      <c r="W425" s="682"/>
      <c r="X425" s="682"/>
      <c r="Y425" s="682"/>
    </row>
    <row r="426" spans="1:25" x14ac:dyDescent="0.25">
      <c r="A426" s="218"/>
      <c r="B426" s="219" t="s">
        <v>194</v>
      </c>
      <c r="C426" s="682"/>
      <c r="D426" s="682"/>
      <c r="E426" s="682"/>
      <c r="F426" s="682"/>
      <c r="G426" s="682"/>
      <c r="H426" s="448">
        <v>160</v>
      </c>
      <c r="I426" s="232" t="s">
        <v>483</v>
      </c>
      <c r="J426" s="682"/>
      <c r="K426" s="174">
        <v>96000</v>
      </c>
      <c r="L426" s="94">
        <f t="shared" si="16"/>
        <v>0</v>
      </c>
      <c r="M426" s="468">
        <f>L426*100/H426</f>
        <v>0</v>
      </c>
      <c r="N426" s="300"/>
      <c r="O426" s="300"/>
      <c r="P426" s="300"/>
      <c r="Q426" s="300"/>
      <c r="R426" s="300"/>
      <c r="S426" s="300"/>
      <c r="T426" s="300"/>
      <c r="U426" s="300"/>
      <c r="V426" s="300"/>
      <c r="W426" s="300"/>
      <c r="X426" s="300"/>
      <c r="Y426" s="300"/>
    </row>
    <row r="427" spans="1:25" x14ac:dyDescent="0.25">
      <c r="A427" s="218"/>
      <c r="B427" s="683"/>
      <c r="C427" s="174"/>
      <c r="D427" s="174"/>
      <c r="E427" s="174"/>
      <c r="F427" s="174"/>
      <c r="G427" s="174"/>
      <c r="H427" s="174"/>
      <c r="I427" s="174"/>
      <c r="J427" s="174"/>
      <c r="K427" s="174"/>
      <c r="L427" s="684"/>
      <c r="M427" s="191">
        <f>L427*100/K426</f>
        <v>0</v>
      </c>
      <c r="N427" s="685"/>
      <c r="O427" s="686"/>
      <c r="P427" s="686"/>
      <c r="Q427" s="686"/>
      <c r="R427" s="686"/>
      <c r="S427" s="686"/>
      <c r="T427" s="686"/>
      <c r="U427" s="686"/>
      <c r="V427" s="686"/>
      <c r="W427" s="686"/>
      <c r="X427" s="686"/>
      <c r="Y427" s="686"/>
    </row>
    <row r="428" spans="1:25" x14ac:dyDescent="0.25">
      <c r="A428" s="218"/>
      <c r="B428" s="219" t="s">
        <v>484</v>
      </c>
      <c r="C428" s="682"/>
      <c r="D428" s="682"/>
      <c r="E428" s="682"/>
      <c r="F428" s="682"/>
      <c r="G428" s="682"/>
      <c r="H428" s="448">
        <v>40</v>
      </c>
      <c r="I428" s="448" t="s">
        <v>44</v>
      </c>
      <c r="J428" s="682"/>
      <c r="K428" s="174">
        <v>4800</v>
      </c>
      <c r="L428" s="94">
        <f t="shared" si="16"/>
        <v>0</v>
      </c>
      <c r="M428" s="94">
        <f>SUM(O428:Z428)</f>
        <v>0</v>
      </c>
      <c r="N428" s="300"/>
      <c r="O428" s="300"/>
      <c r="P428" s="300"/>
      <c r="Q428" s="300"/>
      <c r="R428" s="300"/>
      <c r="S428" s="300"/>
      <c r="T428" s="300"/>
      <c r="U428" s="300"/>
      <c r="V428" s="300"/>
      <c r="W428" s="300"/>
      <c r="X428" s="300"/>
      <c r="Y428" s="300"/>
    </row>
    <row r="429" spans="1:25" x14ac:dyDescent="0.25">
      <c r="A429" s="235"/>
      <c r="B429" s="220"/>
      <c r="C429" s="682"/>
      <c r="D429" s="682"/>
      <c r="E429" s="682"/>
      <c r="F429" s="682"/>
      <c r="G429" s="682"/>
      <c r="H429" s="682"/>
      <c r="I429" s="682"/>
      <c r="J429" s="682"/>
      <c r="K429" s="682"/>
      <c r="L429" s="94">
        <f t="shared" si="16"/>
        <v>0</v>
      </c>
      <c r="M429" s="94">
        <f>SUM(O429:Z429)</f>
        <v>0</v>
      </c>
      <c r="N429" s="685"/>
      <c r="O429" s="686"/>
      <c r="P429" s="686"/>
      <c r="Q429" s="686"/>
      <c r="R429" s="686"/>
      <c r="S429" s="686"/>
      <c r="T429" s="686"/>
      <c r="U429" s="686"/>
      <c r="V429" s="686"/>
      <c r="W429" s="686"/>
      <c r="X429" s="686"/>
      <c r="Y429" s="686"/>
    </row>
    <row r="430" spans="1:25" ht="15.75" x14ac:dyDescent="0.25">
      <c r="A430" s="687"/>
      <c r="B430" s="687"/>
      <c r="C430" s="687"/>
      <c r="D430" s="687"/>
      <c r="E430" s="687"/>
      <c r="F430" s="687"/>
      <c r="G430" s="687"/>
      <c r="H430" s="687"/>
      <c r="I430" s="687"/>
      <c r="J430" s="687"/>
      <c r="K430" s="687"/>
      <c r="L430" s="687"/>
      <c r="M430" s="609">
        <f>((M374+M377+M380+M383+M386+M389+M392+M395+M398+M401+M404+M408+M411+M414)*100)/1400</f>
        <v>0</v>
      </c>
      <c r="N430" s="688"/>
      <c r="O430" s="687"/>
      <c r="P430" s="687"/>
      <c r="Q430" s="687"/>
      <c r="R430" s="687"/>
      <c r="S430" s="687"/>
      <c r="T430" s="687"/>
      <c r="U430" s="687"/>
      <c r="V430" s="687"/>
      <c r="W430" s="687"/>
      <c r="X430" s="687"/>
      <c r="Y430" s="687"/>
    </row>
    <row r="431" spans="1:25" ht="18.75" thickBot="1" x14ac:dyDescent="0.3">
      <c r="A431" s="263" t="s">
        <v>487</v>
      </c>
      <c r="B431" s="611"/>
      <c r="C431" s="264"/>
      <c r="D431" s="264"/>
      <c r="E431" s="264"/>
      <c r="F431" s="264"/>
      <c r="G431" s="264"/>
      <c r="H431" s="264"/>
      <c r="I431" s="264"/>
      <c r="J431" s="264"/>
      <c r="K431" s="264"/>
      <c r="L431" s="264"/>
      <c r="M431" s="264"/>
      <c r="N431" s="265"/>
      <c r="O431" s="264"/>
      <c r="P431" s="264"/>
      <c r="Q431" s="264"/>
      <c r="R431" s="264"/>
      <c r="S431" s="264"/>
      <c r="T431" s="264"/>
      <c r="U431" s="264"/>
      <c r="V431" s="264"/>
      <c r="W431" s="264"/>
      <c r="X431" s="264"/>
      <c r="Y431" s="264"/>
    </row>
    <row r="432" spans="1:25" x14ac:dyDescent="0.25">
      <c r="A432" s="689" t="s">
        <v>0</v>
      </c>
      <c r="B432" s="690" t="s">
        <v>1</v>
      </c>
      <c r="C432" s="690" t="s">
        <v>2</v>
      </c>
      <c r="D432" s="690" t="s">
        <v>3</v>
      </c>
      <c r="E432" s="690" t="s">
        <v>4</v>
      </c>
      <c r="F432" s="690" t="s">
        <v>5</v>
      </c>
      <c r="G432" s="691" t="s">
        <v>6</v>
      </c>
      <c r="H432" s="691" t="s">
        <v>7</v>
      </c>
      <c r="I432" s="692" t="s">
        <v>8</v>
      </c>
      <c r="J432" s="692" t="s">
        <v>9</v>
      </c>
      <c r="K432" s="693" t="s">
        <v>10</v>
      </c>
      <c r="L432" s="694" t="s">
        <v>11</v>
      </c>
      <c r="M432" s="695"/>
      <c r="N432" s="696" t="s">
        <v>488</v>
      </c>
      <c r="O432" s="696" t="s">
        <v>13</v>
      </c>
      <c r="P432" s="696" t="s">
        <v>14</v>
      </c>
      <c r="Q432" s="696" t="s">
        <v>15</v>
      </c>
      <c r="R432" s="696" t="s">
        <v>16</v>
      </c>
      <c r="S432" s="696" t="s">
        <v>17</v>
      </c>
      <c r="T432" s="696" t="s">
        <v>18</v>
      </c>
      <c r="U432" s="696" t="s">
        <v>19</v>
      </c>
      <c r="V432" s="696" t="s">
        <v>20</v>
      </c>
      <c r="W432" s="696" t="s">
        <v>21</v>
      </c>
      <c r="X432" s="696" t="s">
        <v>22</v>
      </c>
      <c r="Y432" s="696" t="s">
        <v>23</v>
      </c>
    </row>
    <row r="433" spans="1:25" x14ac:dyDescent="0.25">
      <c r="A433" s="697"/>
      <c r="B433" s="698"/>
      <c r="C433" s="698"/>
      <c r="D433" s="698"/>
      <c r="E433" s="698"/>
      <c r="F433" s="698"/>
      <c r="G433" s="699"/>
      <c r="H433" s="699"/>
      <c r="I433" s="700"/>
      <c r="J433" s="700"/>
      <c r="K433" s="701"/>
      <c r="L433" s="702" t="s">
        <v>24</v>
      </c>
      <c r="M433" s="703" t="s">
        <v>25</v>
      </c>
      <c r="N433" s="704" t="s">
        <v>24</v>
      </c>
      <c r="O433" s="704" t="s">
        <v>24</v>
      </c>
      <c r="P433" s="704" t="s">
        <v>24</v>
      </c>
      <c r="Q433" s="704" t="s">
        <v>24</v>
      </c>
      <c r="R433" s="704" t="s">
        <v>24</v>
      </c>
      <c r="S433" s="704" t="s">
        <v>24</v>
      </c>
      <c r="T433" s="704" t="s">
        <v>24</v>
      </c>
      <c r="U433" s="704" t="s">
        <v>24</v>
      </c>
      <c r="V433" s="704" t="s">
        <v>24</v>
      </c>
      <c r="W433" s="704" t="s">
        <v>24</v>
      </c>
      <c r="X433" s="704" t="s">
        <v>24</v>
      </c>
      <c r="Y433" s="704" t="s">
        <v>24</v>
      </c>
    </row>
    <row r="434" spans="1:25" x14ac:dyDescent="0.25">
      <c r="A434" s="217">
        <v>1</v>
      </c>
      <c r="B434" s="217" t="s">
        <v>489</v>
      </c>
      <c r="C434" s="217"/>
      <c r="D434" s="221"/>
      <c r="E434" s="221"/>
      <c r="F434" s="221"/>
      <c r="G434" s="113"/>
      <c r="H434" s="113"/>
      <c r="I434" s="113"/>
      <c r="J434" s="113"/>
      <c r="K434" s="113"/>
      <c r="L434" s="113"/>
      <c r="M434" s="113"/>
      <c r="N434" s="232"/>
      <c r="O434" s="234"/>
      <c r="P434" s="234"/>
      <c r="Q434" s="234"/>
      <c r="R434" s="234"/>
      <c r="S434" s="234"/>
      <c r="T434" s="234"/>
      <c r="U434" s="234"/>
      <c r="V434" s="234"/>
      <c r="W434" s="234"/>
      <c r="X434" s="234"/>
      <c r="Y434" s="234"/>
    </row>
    <row r="435" spans="1:25" x14ac:dyDescent="0.25">
      <c r="A435" s="95">
        <v>1.1000000000000001</v>
      </c>
      <c r="B435" s="15" t="s">
        <v>490</v>
      </c>
      <c r="C435" s="40" t="s">
        <v>491</v>
      </c>
      <c r="D435" s="40" t="s">
        <v>492</v>
      </c>
      <c r="E435" s="40" t="s">
        <v>493</v>
      </c>
      <c r="F435" s="40" t="s">
        <v>494</v>
      </c>
      <c r="G435" s="705">
        <v>2</v>
      </c>
      <c r="H435" s="705">
        <v>2</v>
      </c>
      <c r="I435" s="40" t="s">
        <v>495</v>
      </c>
      <c r="J435" s="651" t="s">
        <v>33</v>
      </c>
      <c r="K435" s="706">
        <v>0</v>
      </c>
      <c r="L435" s="707">
        <f t="shared" ref="L435:L447" si="17">SUM(N435:Y435)</f>
        <v>2</v>
      </c>
      <c r="M435" s="708">
        <f>L435*100/H435</f>
        <v>100</v>
      </c>
      <c r="N435" s="709">
        <v>0.1</v>
      </c>
      <c r="O435" s="709">
        <v>0.15</v>
      </c>
      <c r="P435" s="709">
        <v>0.25</v>
      </c>
      <c r="Q435" s="709">
        <v>0.25</v>
      </c>
      <c r="R435" s="709">
        <v>0.25</v>
      </c>
      <c r="S435" s="709">
        <v>0.25</v>
      </c>
      <c r="T435" s="709">
        <v>0.25</v>
      </c>
      <c r="U435" s="709">
        <v>0.25</v>
      </c>
      <c r="V435" s="709">
        <v>0.25</v>
      </c>
      <c r="W435" s="709"/>
      <c r="X435" s="709"/>
      <c r="Y435" s="709"/>
    </row>
    <row r="436" spans="1:25" x14ac:dyDescent="0.25">
      <c r="A436" s="95"/>
      <c r="B436" s="15"/>
      <c r="C436" s="340"/>
      <c r="D436" s="340"/>
      <c r="E436" s="340"/>
      <c r="F436" s="340"/>
      <c r="G436" s="710"/>
      <c r="H436" s="710"/>
      <c r="I436" s="340"/>
      <c r="J436" s="711"/>
      <c r="K436" s="712"/>
      <c r="L436" s="707">
        <f t="shared" si="17"/>
        <v>0</v>
      </c>
      <c r="M436" s="708">
        <f>L436*100/L435</f>
        <v>0</v>
      </c>
      <c r="N436" s="713"/>
      <c r="O436" s="713"/>
      <c r="P436" s="713"/>
      <c r="Q436" s="713"/>
      <c r="R436" s="713"/>
      <c r="S436" s="713"/>
      <c r="T436" s="713"/>
      <c r="U436" s="713"/>
      <c r="V436" s="713"/>
      <c r="W436" s="713"/>
      <c r="X436" s="713"/>
      <c r="Y436" s="713"/>
    </row>
    <row r="437" spans="1:25" x14ac:dyDescent="0.25">
      <c r="A437" s="95">
        <v>1.2</v>
      </c>
      <c r="B437" s="15" t="s">
        <v>496</v>
      </c>
      <c r="C437" s="40" t="s">
        <v>497</v>
      </c>
      <c r="D437" s="340"/>
      <c r="E437" s="340"/>
      <c r="F437" s="340"/>
      <c r="G437" s="705">
        <v>2</v>
      </c>
      <c r="H437" s="705">
        <v>2</v>
      </c>
      <c r="I437" s="40" t="s">
        <v>495</v>
      </c>
      <c r="J437" s="651" t="s">
        <v>33</v>
      </c>
      <c r="K437" s="706">
        <v>0</v>
      </c>
      <c r="L437" s="707">
        <f t="shared" si="17"/>
        <v>2</v>
      </c>
      <c r="M437" s="708">
        <f>L437*100/H437</f>
        <v>100</v>
      </c>
      <c r="N437" s="709">
        <v>0.1</v>
      </c>
      <c r="O437" s="709">
        <v>0.15</v>
      </c>
      <c r="P437" s="709">
        <v>0.25</v>
      </c>
      <c r="Q437" s="709">
        <v>0.25</v>
      </c>
      <c r="R437" s="709">
        <v>0.25</v>
      </c>
      <c r="S437" s="709"/>
      <c r="T437" s="709"/>
      <c r="U437" s="709">
        <v>0.25</v>
      </c>
      <c r="V437" s="709">
        <v>0.25</v>
      </c>
      <c r="W437" s="709">
        <v>0.25</v>
      </c>
      <c r="X437" s="709">
        <v>0.25</v>
      </c>
      <c r="Y437" s="709"/>
    </row>
    <row r="438" spans="1:25" x14ac:dyDescent="0.25">
      <c r="A438" s="95"/>
      <c r="B438" s="15"/>
      <c r="C438" s="340"/>
      <c r="D438" s="340"/>
      <c r="E438" s="340"/>
      <c r="F438" s="340"/>
      <c r="G438" s="710"/>
      <c r="H438" s="710"/>
      <c r="I438" s="340"/>
      <c r="J438" s="711"/>
      <c r="K438" s="712"/>
      <c r="L438" s="707">
        <f t="shared" si="17"/>
        <v>0</v>
      </c>
      <c r="M438" s="708">
        <f>L438*100/L437</f>
        <v>0</v>
      </c>
      <c r="N438" s="713"/>
      <c r="O438" s="713"/>
      <c r="P438" s="713"/>
      <c r="Q438" s="713"/>
      <c r="R438" s="713"/>
      <c r="S438" s="713"/>
      <c r="T438" s="713"/>
      <c r="U438" s="713"/>
      <c r="V438" s="713"/>
      <c r="W438" s="713"/>
      <c r="X438" s="713"/>
      <c r="Y438" s="713"/>
    </row>
    <row r="439" spans="1:25" x14ac:dyDescent="0.25">
      <c r="A439" s="95">
        <v>1.3</v>
      </c>
      <c r="B439" s="15" t="s">
        <v>498</v>
      </c>
      <c r="C439" s="40" t="s">
        <v>499</v>
      </c>
      <c r="D439" s="340"/>
      <c r="E439" s="340"/>
      <c r="F439" s="340"/>
      <c r="G439" s="705">
        <v>3</v>
      </c>
      <c r="H439" s="714">
        <v>3</v>
      </c>
      <c r="I439" s="40" t="s">
        <v>495</v>
      </c>
      <c r="J439" s="651" t="s">
        <v>33</v>
      </c>
      <c r="K439" s="706">
        <v>0</v>
      </c>
      <c r="L439" s="707">
        <f>SUM(N439:Y439)</f>
        <v>3</v>
      </c>
      <c r="M439" s="708">
        <f>L439*100/H439</f>
        <v>100</v>
      </c>
      <c r="N439" s="709">
        <v>0.75</v>
      </c>
      <c r="O439" s="709">
        <v>0.25</v>
      </c>
      <c r="P439" s="709">
        <v>0.5</v>
      </c>
      <c r="Q439" s="709">
        <v>0.25</v>
      </c>
      <c r="R439" s="709">
        <v>0.25</v>
      </c>
      <c r="S439" s="709"/>
      <c r="T439" s="709"/>
      <c r="U439" s="709">
        <v>0.25</v>
      </c>
      <c r="V439" s="709">
        <v>0.25</v>
      </c>
      <c r="W439" s="709">
        <v>0.25</v>
      </c>
      <c r="X439" s="709">
        <v>0.25</v>
      </c>
      <c r="Y439" s="709"/>
    </row>
    <row r="440" spans="1:25" x14ac:dyDescent="0.25">
      <c r="A440" s="95"/>
      <c r="B440" s="29"/>
      <c r="C440" s="340"/>
      <c r="D440" s="340"/>
      <c r="E440" s="340"/>
      <c r="F440" s="340"/>
      <c r="G440" s="710"/>
      <c r="H440" s="715"/>
      <c r="I440" s="340"/>
      <c r="J440" s="711"/>
      <c r="K440" s="712"/>
      <c r="L440" s="707">
        <f>SUM(N440:Y440)</f>
        <v>0</v>
      </c>
      <c r="M440" s="708">
        <f>L440*100/L439</f>
        <v>0</v>
      </c>
      <c r="N440" s="713"/>
      <c r="O440" s="713"/>
      <c r="P440" s="713"/>
      <c r="Q440" s="713"/>
      <c r="R440" s="713"/>
      <c r="S440" s="713"/>
      <c r="T440" s="713"/>
      <c r="U440" s="713"/>
      <c r="V440" s="713"/>
      <c r="W440" s="713"/>
      <c r="X440" s="713"/>
      <c r="Y440" s="713"/>
    </row>
    <row r="441" spans="1:25" ht="38.25" x14ac:dyDescent="0.25">
      <c r="A441" s="113" t="s">
        <v>41</v>
      </c>
      <c r="B441" s="339" t="s">
        <v>500</v>
      </c>
      <c r="C441" s="146"/>
      <c r="D441" s="146"/>
      <c r="E441" s="146"/>
      <c r="F441" s="146"/>
      <c r="G441" s="314"/>
      <c r="H441" s="716"/>
      <c r="I441" s="146"/>
      <c r="J441" s="618"/>
      <c r="K441" s="717"/>
      <c r="L441" s="707"/>
      <c r="M441" s="708"/>
      <c r="N441" s="713"/>
      <c r="O441" s="713"/>
      <c r="P441" s="713"/>
      <c r="Q441" s="713"/>
      <c r="R441" s="713"/>
      <c r="S441" s="713"/>
      <c r="T441" s="713"/>
      <c r="U441" s="713"/>
      <c r="V441" s="713"/>
      <c r="W441" s="713"/>
      <c r="X441" s="713"/>
      <c r="Y441" s="713"/>
    </row>
    <row r="442" spans="1:25" ht="63.75" x14ac:dyDescent="0.25">
      <c r="A442" s="113" t="s">
        <v>46</v>
      </c>
      <c r="B442" s="339" t="s">
        <v>501</v>
      </c>
      <c r="C442" s="146"/>
      <c r="D442" s="146"/>
      <c r="E442" s="146"/>
      <c r="F442" s="146"/>
      <c r="G442" s="314"/>
      <c r="H442" s="716"/>
      <c r="I442" s="146"/>
      <c r="J442" s="618"/>
      <c r="K442" s="717"/>
      <c r="L442" s="707"/>
      <c r="M442" s="708"/>
      <c r="N442" s="713"/>
      <c r="O442" s="713"/>
      <c r="P442" s="713"/>
      <c r="Q442" s="713"/>
      <c r="R442" s="713"/>
      <c r="S442" s="713"/>
      <c r="T442" s="713"/>
      <c r="U442" s="713"/>
      <c r="V442" s="713"/>
      <c r="W442" s="713"/>
      <c r="X442" s="713"/>
      <c r="Y442" s="713"/>
    </row>
    <row r="443" spans="1:25" x14ac:dyDescent="0.25">
      <c r="A443" s="95">
        <v>2</v>
      </c>
      <c r="B443" s="15" t="s">
        <v>502</v>
      </c>
      <c r="C443" s="15" t="s">
        <v>503</v>
      </c>
      <c r="D443" s="15" t="s">
        <v>504</v>
      </c>
      <c r="E443" s="15" t="s">
        <v>505</v>
      </c>
      <c r="F443" s="15" t="s">
        <v>506</v>
      </c>
      <c r="G443" s="718">
        <v>4</v>
      </c>
      <c r="H443" s="718">
        <v>4</v>
      </c>
      <c r="I443" s="16" t="s">
        <v>507</v>
      </c>
      <c r="J443" s="615" t="s">
        <v>33</v>
      </c>
      <c r="K443" s="719">
        <v>0</v>
      </c>
      <c r="L443" s="707">
        <f t="shared" si="17"/>
        <v>4</v>
      </c>
      <c r="M443" s="708">
        <f>L443*100/H443</f>
        <v>100</v>
      </c>
      <c r="N443" s="709">
        <v>0.25</v>
      </c>
      <c r="O443" s="709">
        <v>0.25</v>
      </c>
      <c r="P443" s="709">
        <v>0.5</v>
      </c>
      <c r="Q443" s="709">
        <v>0.5</v>
      </c>
      <c r="R443" s="709">
        <v>0.5</v>
      </c>
      <c r="S443" s="709"/>
      <c r="T443" s="709">
        <v>0.25</v>
      </c>
      <c r="U443" s="709">
        <v>0.25</v>
      </c>
      <c r="V443" s="709">
        <v>0.25</v>
      </c>
      <c r="W443" s="709">
        <v>0.5</v>
      </c>
      <c r="X443" s="709">
        <v>0.5</v>
      </c>
      <c r="Y443" s="709">
        <v>0.25</v>
      </c>
    </row>
    <row r="444" spans="1:25" x14ac:dyDescent="0.25">
      <c r="A444" s="95"/>
      <c r="B444" s="15"/>
      <c r="C444" s="15"/>
      <c r="D444" s="15"/>
      <c r="E444" s="15"/>
      <c r="F444" s="15"/>
      <c r="G444" s="718"/>
      <c r="H444" s="718"/>
      <c r="I444" s="16"/>
      <c r="J444" s="615"/>
      <c r="K444" s="719"/>
      <c r="L444" s="707">
        <f t="shared" si="17"/>
        <v>0</v>
      </c>
      <c r="M444" s="708">
        <f>L444*100/L443</f>
        <v>0</v>
      </c>
      <c r="N444" s="713"/>
      <c r="O444" s="713"/>
      <c r="P444" s="713"/>
      <c r="Q444" s="713"/>
      <c r="R444" s="713"/>
      <c r="S444" s="713"/>
      <c r="T444" s="713"/>
      <c r="U444" s="713"/>
      <c r="V444" s="713"/>
      <c r="W444" s="713"/>
      <c r="X444" s="713"/>
      <c r="Y444" s="713"/>
    </row>
    <row r="445" spans="1:25" x14ac:dyDescent="0.25">
      <c r="A445" s="95">
        <v>3</v>
      </c>
      <c r="B445" s="15" t="s">
        <v>508</v>
      </c>
      <c r="C445" s="15" t="s">
        <v>509</v>
      </c>
      <c r="D445" s="15"/>
      <c r="E445" s="15"/>
      <c r="F445" s="15" t="s">
        <v>506</v>
      </c>
      <c r="G445" s="718">
        <v>3</v>
      </c>
      <c r="H445" s="718">
        <v>3</v>
      </c>
      <c r="I445" s="16" t="s">
        <v>510</v>
      </c>
      <c r="J445" s="615" t="s">
        <v>33</v>
      </c>
      <c r="K445" s="719">
        <v>0</v>
      </c>
      <c r="L445" s="707">
        <f t="shared" si="17"/>
        <v>3</v>
      </c>
      <c r="M445" s="708">
        <f>L445*100/H445</f>
        <v>100</v>
      </c>
      <c r="N445" s="709">
        <v>0.5</v>
      </c>
      <c r="O445" s="709">
        <v>0.25</v>
      </c>
      <c r="P445" s="709">
        <v>0.25</v>
      </c>
      <c r="Q445" s="709">
        <v>0.25</v>
      </c>
      <c r="R445" s="709">
        <v>0.25</v>
      </c>
      <c r="S445" s="709">
        <v>0.25</v>
      </c>
      <c r="T445" s="709">
        <v>0.25</v>
      </c>
      <c r="U445" s="709">
        <v>0.25</v>
      </c>
      <c r="V445" s="709">
        <v>0.25</v>
      </c>
      <c r="W445" s="709">
        <v>0.25</v>
      </c>
      <c r="X445" s="709">
        <v>0.25</v>
      </c>
      <c r="Y445" s="709"/>
    </row>
    <row r="446" spans="1:25" x14ac:dyDescent="0.25">
      <c r="A446" s="95"/>
      <c r="B446" s="15"/>
      <c r="C446" s="15"/>
      <c r="D446" s="15"/>
      <c r="E446" s="15"/>
      <c r="F446" s="15"/>
      <c r="G446" s="718"/>
      <c r="H446" s="718"/>
      <c r="I446" s="16"/>
      <c r="J446" s="615"/>
      <c r="K446" s="719"/>
      <c r="L446" s="707">
        <f t="shared" si="17"/>
        <v>0</v>
      </c>
      <c r="M446" s="708">
        <f>L446*100/L445</f>
        <v>0</v>
      </c>
      <c r="N446" s="713"/>
      <c r="O446" s="713"/>
      <c r="P446" s="713"/>
      <c r="Q446" s="713"/>
      <c r="R446" s="713"/>
      <c r="S446" s="713"/>
      <c r="T446" s="713"/>
      <c r="U446" s="713"/>
      <c r="V446" s="713"/>
      <c r="W446" s="713"/>
      <c r="X446" s="713"/>
      <c r="Y446" s="713"/>
    </row>
    <row r="447" spans="1:25" x14ac:dyDescent="0.25">
      <c r="A447" s="720">
        <v>4</v>
      </c>
      <c r="B447" s="29" t="s">
        <v>511</v>
      </c>
      <c r="C447" s="29" t="s">
        <v>512</v>
      </c>
      <c r="D447" s="29" t="s">
        <v>513</v>
      </c>
      <c r="E447" s="40" t="s">
        <v>514</v>
      </c>
      <c r="F447" s="40" t="s">
        <v>506</v>
      </c>
      <c r="G447" s="705">
        <v>7</v>
      </c>
      <c r="H447" s="705">
        <v>7</v>
      </c>
      <c r="I447" s="40" t="s">
        <v>515</v>
      </c>
      <c r="J447" s="40" t="s">
        <v>48</v>
      </c>
      <c r="K447" s="706">
        <v>0</v>
      </c>
      <c r="L447" s="707">
        <f t="shared" si="17"/>
        <v>7</v>
      </c>
      <c r="M447" s="708">
        <f>L447*100/H447</f>
        <v>100</v>
      </c>
      <c r="N447" s="709">
        <v>0.5</v>
      </c>
      <c r="O447" s="709">
        <v>0.5</v>
      </c>
      <c r="P447" s="709">
        <v>1</v>
      </c>
      <c r="Q447" s="709">
        <v>0.5</v>
      </c>
      <c r="R447" s="709">
        <v>0.5</v>
      </c>
      <c r="S447" s="709"/>
      <c r="T447" s="709">
        <v>0.5</v>
      </c>
      <c r="U447" s="709">
        <v>0.5</v>
      </c>
      <c r="V447" s="709">
        <v>1</v>
      </c>
      <c r="W447" s="709">
        <v>1</v>
      </c>
      <c r="X447" s="709">
        <v>1</v>
      </c>
      <c r="Y447" s="709"/>
    </row>
    <row r="448" spans="1:25" x14ac:dyDescent="0.25">
      <c r="A448" s="721"/>
      <c r="B448" s="36"/>
      <c r="C448" s="36"/>
      <c r="D448" s="36"/>
      <c r="E448" s="44"/>
      <c r="F448" s="44"/>
      <c r="G448" s="722"/>
      <c r="H448" s="722"/>
      <c r="I448" s="44"/>
      <c r="J448" s="44"/>
      <c r="K448" s="723"/>
      <c r="L448" s="707">
        <f t="shared" ref="L448:L453" si="18">SUM(N448:Y448)</f>
        <v>0</v>
      </c>
      <c r="M448" s="708">
        <f>L448*100/L447</f>
        <v>0</v>
      </c>
      <c r="N448" s="713"/>
      <c r="O448" s="713"/>
      <c r="P448" s="713"/>
      <c r="Q448" s="713"/>
      <c r="R448" s="713"/>
      <c r="S448" s="713"/>
      <c r="T448" s="713"/>
      <c r="U448" s="713"/>
      <c r="V448" s="713"/>
      <c r="W448" s="713"/>
      <c r="X448" s="713"/>
      <c r="Y448" s="713"/>
    </row>
    <row r="449" spans="1:25" ht="280.5" x14ac:dyDescent="0.25">
      <c r="A449" s="113">
        <v>5</v>
      </c>
      <c r="B449" s="339" t="s">
        <v>516</v>
      </c>
      <c r="C449" s="339" t="s">
        <v>517</v>
      </c>
      <c r="D449" s="339" t="s">
        <v>518</v>
      </c>
      <c r="E449" s="339" t="s">
        <v>519</v>
      </c>
      <c r="F449" s="339" t="s">
        <v>506</v>
      </c>
      <c r="G449" s="314">
        <v>7</v>
      </c>
      <c r="H449" s="314">
        <v>7</v>
      </c>
      <c r="I449" s="146" t="s">
        <v>515</v>
      </c>
      <c r="J449" s="146" t="s">
        <v>48</v>
      </c>
      <c r="K449" s="717">
        <v>0</v>
      </c>
      <c r="L449" s="707">
        <f t="shared" si="18"/>
        <v>7</v>
      </c>
      <c r="M449" s="708">
        <f>L449*100/H449</f>
        <v>100</v>
      </c>
      <c r="N449" s="709">
        <v>0.5</v>
      </c>
      <c r="O449" s="709">
        <v>0.5</v>
      </c>
      <c r="P449" s="709">
        <v>1</v>
      </c>
      <c r="Q449" s="709">
        <v>0.5</v>
      </c>
      <c r="R449" s="709">
        <v>0.5</v>
      </c>
      <c r="S449" s="709"/>
      <c r="T449" s="709">
        <v>0.5</v>
      </c>
      <c r="U449" s="709">
        <v>0.5</v>
      </c>
      <c r="V449" s="709">
        <v>1</v>
      </c>
      <c r="W449" s="709">
        <v>1</v>
      </c>
      <c r="X449" s="709">
        <v>1</v>
      </c>
      <c r="Y449" s="709"/>
    </row>
    <row r="450" spans="1:25" x14ac:dyDescent="0.25">
      <c r="A450" s="113"/>
      <c r="B450" s="339"/>
      <c r="C450" s="339"/>
      <c r="D450" s="339"/>
      <c r="E450" s="339"/>
      <c r="F450" s="339"/>
      <c r="G450" s="314"/>
      <c r="H450" s="314"/>
      <c r="I450" s="146"/>
      <c r="J450" s="146"/>
      <c r="K450" s="717"/>
      <c r="L450" s="707">
        <f t="shared" si="18"/>
        <v>0</v>
      </c>
      <c r="M450" s="708">
        <f>L450*100/L449</f>
        <v>0</v>
      </c>
      <c r="N450" s="713"/>
      <c r="O450" s="713"/>
      <c r="P450" s="713"/>
      <c r="Q450" s="713"/>
      <c r="R450" s="713"/>
      <c r="S450" s="713"/>
      <c r="T450" s="713"/>
      <c r="U450" s="713"/>
      <c r="V450" s="713"/>
      <c r="W450" s="713"/>
      <c r="X450" s="713"/>
      <c r="Y450" s="713"/>
    </row>
    <row r="451" spans="1:25" x14ac:dyDescent="0.25">
      <c r="A451" s="221">
        <v>2</v>
      </c>
      <c r="B451" s="301" t="s">
        <v>183</v>
      </c>
      <c r="C451" s="339"/>
      <c r="D451" s="339"/>
      <c r="E451" s="339"/>
      <c r="F451" s="339"/>
      <c r="G451" s="339"/>
      <c r="H451" s="339"/>
      <c r="I451" s="339"/>
      <c r="J451" s="339"/>
      <c r="K451" s="155">
        <v>196800</v>
      </c>
      <c r="L451" s="707">
        <f t="shared" si="18"/>
        <v>0</v>
      </c>
      <c r="M451" s="151">
        <f>L451*100/K451</f>
        <v>0</v>
      </c>
      <c r="N451" s="685"/>
      <c r="O451" s="686"/>
      <c r="P451" s="686"/>
      <c r="Q451" s="686"/>
      <c r="R451" s="686"/>
      <c r="S451" s="686"/>
      <c r="T451" s="686"/>
      <c r="U451" s="686"/>
      <c r="V451" s="686"/>
      <c r="W451" s="686"/>
      <c r="X451" s="686"/>
      <c r="Y451" s="686"/>
    </row>
    <row r="452" spans="1:25" x14ac:dyDescent="0.25">
      <c r="A452" s="221"/>
      <c r="B452" s="339"/>
      <c r="C452" s="339"/>
      <c r="D452" s="339"/>
      <c r="E452" s="339"/>
      <c r="F452" s="339"/>
      <c r="G452" s="339"/>
      <c r="H452" s="724"/>
      <c r="I452" s="146"/>
      <c r="J452" s="339"/>
      <c r="K452" s="155"/>
      <c r="L452" s="707">
        <f t="shared" si="18"/>
        <v>0</v>
      </c>
      <c r="M452" s="191"/>
      <c r="N452" s="448"/>
      <c r="O452" s="682"/>
      <c r="P452" s="682"/>
      <c r="Q452" s="682"/>
      <c r="R452" s="682"/>
      <c r="S452" s="682"/>
      <c r="T452" s="682"/>
      <c r="U452" s="682"/>
      <c r="V452" s="682"/>
      <c r="W452" s="682"/>
      <c r="X452" s="682"/>
      <c r="Y452" s="682"/>
    </row>
    <row r="453" spans="1:25" x14ac:dyDescent="0.25">
      <c r="A453" s="221">
        <v>3</v>
      </c>
      <c r="B453" s="301" t="s">
        <v>188</v>
      </c>
      <c r="C453" s="339"/>
      <c r="D453" s="339"/>
      <c r="E453" s="339"/>
      <c r="F453" s="339"/>
      <c r="G453" s="339"/>
      <c r="H453" s="725">
        <v>480</v>
      </c>
      <c r="I453" s="146" t="s">
        <v>520</v>
      </c>
      <c r="J453" s="339"/>
      <c r="K453" s="155">
        <v>12000</v>
      </c>
      <c r="L453" s="707">
        <f t="shared" si="18"/>
        <v>0</v>
      </c>
      <c r="M453" s="191"/>
      <c r="N453" s="448"/>
      <c r="O453" s="682"/>
      <c r="P453" s="682"/>
      <c r="Q453" s="682"/>
      <c r="R453" s="682"/>
      <c r="S453" s="682"/>
      <c r="T453" s="682"/>
      <c r="U453" s="682"/>
      <c r="V453" s="682"/>
      <c r="W453" s="682"/>
      <c r="X453" s="682"/>
      <c r="Y453" s="682"/>
    </row>
    <row r="454" spans="1:25" ht="15.75" x14ac:dyDescent="0.25">
      <c r="A454" s="687"/>
      <c r="B454" s="687"/>
      <c r="C454" s="687"/>
      <c r="D454" s="687"/>
      <c r="E454" s="687"/>
      <c r="F454" s="687"/>
      <c r="G454" s="687"/>
      <c r="H454" s="687"/>
      <c r="I454" s="687"/>
      <c r="J454" s="687"/>
      <c r="K454" s="687"/>
      <c r="L454" s="687"/>
      <c r="M454" s="609">
        <f>((M436+M438+M444+M446+M448+M450+M440)*100)/700</f>
        <v>0</v>
      </c>
      <c r="N454" s="688"/>
      <c r="O454" s="687"/>
      <c r="P454" s="687"/>
      <c r="Q454" s="687"/>
      <c r="R454" s="687"/>
      <c r="S454" s="687"/>
      <c r="T454" s="687"/>
      <c r="U454" s="687"/>
      <c r="V454" s="687"/>
      <c r="W454" s="687"/>
      <c r="X454" s="687"/>
      <c r="Y454" s="687"/>
    </row>
    <row r="455" spans="1:25" ht="15.75" x14ac:dyDescent="0.25">
      <c r="A455" s="726"/>
      <c r="B455" s="726"/>
      <c r="C455" s="726"/>
      <c r="D455" s="726"/>
      <c r="E455" s="726"/>
      <c r="F455" s="726"/>
      <c r="G455" s="726"/>
      <c r="H455" s="726"/>
      <c r="I455" s="726"/>
      <c r="J455" s="726"/>
      <c r="K455" s="726"/>
      <c r="L455" s="726"/>
      <c r="M455" s="727"/>
      <c r="N455" s="728"/>
      <c r="O455" s="726"/>
      <c r="P455" s="726"/>
      <c r="Q455" s="726"/>
      <c r="R455" s="726"/>
      <c r="S455" s="726"/>
      <c r="T455" s="726"/>
      <c r="U455" s="726"/>
      <c r="V455" s="726"/>
      <c r="W455" s="726"/>
      <c r="X455" s="726"/>
      <c r="Y455" s="726"/>
    </row>
    <row r="456" spans="1:25" ht="18.75" thickBot="1" x14ac:dyDescent="0.3">
      <c r="A456" s="263" t="s">
        <v>521</v>
      </c>
      <c r="B456" s="264"/>
      <c r="C456" s="264"/>
      <c r="D456" s="264"/>
      <c r="E456" s="264"/>
      <c r="F456" s="264"/>
      <c r="G456" s="264"/>
      <c r="H456" s="264"/>
      <c r="I456" s="264"/>
      <c r="J456" s="264"/>
      <c r="K456" s="264"/>
      <c r="L456" s="264"/>
      <c r="M456" s="264"/>
      <c r="N456" s="265"/>
      <c r="O456" s="264"/>
      <c r="P456" s="264"/>
      <c r="Q456" s="264"/>
      <c r="R456" s="264"/>
      <c r="S456" s="264"/>
      <c r="T456" s="264"/>
      <c r="U456" s="264"/>
      <c r="V456" s="264"/>
      <c r="W456" s="264"/>
      <c r="X456" s="264"/>
      <c r="Y456" s="264"/>
    </row>
    <row r="457" spans="1:25" x14ac:dyDescent="0.25">
      <c r="A457" s="689" t="s">
        <v>0</v>
      </c>
      <c r="B457" s="690" t="s">
        <v>1</v>
      </c>
      <c r="C457" s="690" t="s">
        <v>2</v>
      </c>
      <c r="D457" s="690" t="s">
        <v>3</v>
      </c>
      <c r="E457" s="690" t="s">
        <v>4</v>
      </c>
      <c r="F457" s="690" t="s">
        <v>5</v>
      </c>
      <c r="G457" s="691" t="s">
        <v>6</v>
      </c>
      <c r="H457" s="691" t="s">
        <v>7</v>
      </c>
      <c r="I457" s="692" t="s">
        <v>8</v>
      </c>
      <c r="J457" s="692" t="s">
        <v>9</v>
      </c>
      <c r="K457" s="693" t="s">
        <v>10</v>
      </c>
      <c r="L457" s="694" t="s">
        <v>11</v>
      </c>
      <c r="M457" s="695"/>
      <c r="N457" s="696" t="s">
        <v>488</v>
      </c>
      <c r="O457" s="696" t="s">
        <v>13</v>
      </c>
      <c r="P457" s="696" t="s">
        <v>14</v>
      </c>
      <c r="Q457" s="696" t="s">
        <v>15</v>
      </c>
      <c r="R457" s="696" t="s">
        <v>16</v>
      </c>
      <c r="S457" s="696" t="s">
        <v>17</v>
      </c>
      <c r="T457" s="696" t="s">
        <v>18</v>
      </c>
      <c r="U457" s="696" t="s">
        <v>19</v>
      </c>
      <c r="V457" s="696" t="s">
        <v>20</v>
      </c>
      <c r="W457" s="696" t="s">
        <v>21</v>
      </c>
      <c r="X457" s="696" t="s">
        <v>22</v>
      </c>
      <c r="Y457" s="696" t="s">
        <v>23</v>
      </c>
    </row>
    <row r="458" spans="1:25" ht="15.75" thickBot="1" x14ac:dyDescent="0.3">
      <c r="A458" s="697"/>
      <c r="B458" s="698"/>
      <c r="C458" s="698"/>
      <c r="D458" s="698"/>
      <c r="E458" s="698"/>
      <c r="F458" s="698"/>
      <c r="G458" s="699"/>
      <c r="H458" s="699"/>
      <c r="I458" s="700"/>
      <c r="J458" s="700"/>
      <c r="K458" s="701"/>
      <c r="L458" s="729" t="s">
        <v>24</v>
      </c>
      <c r="M458" s="730" t="s">
        <v>25</v>
      </c>
      <c r="N458" s="731"/>
      <c r="O458" s="732"/>
      <c r="P458" s="732"/>
      <c r="Q458" s="732"/>
      <c r="R458" s="732"/>
      <c r="S458" s="732"/>
      <c r="T458" s="732"/>
      <c r="U458" s="732"/>
      <c r="V458" s="732"/>
      <c r="W458" s="732"/>
      <c r="X458" s="732"/>
      <c r="Y458" s="732"/>
    </row>
    <row r="459" spans="1:25" ht="204" x14ac:dyDescent="0.25">
      <c r="A459" s="148">
        <v>1</v>
      </c>
      <c r="B459" s="169" t="s">
        <v>522</v>
      </c>
      <c r="C459" s="147" t="s">
        <v>523</v>
      </c>
      <c r="D459" s="548" t="s">
        <v>524</v>
      </c>
      <c r="E459" s="147" t="s">
        <v>525</v>
      </c>
      <c r="F459" s="147" t="s">
        <v>526</v>
      </c>
      <c r="G459" s="342"/>
      <c r="H459" s="342"/>
      <c r="I459" s="147"/>
      <c r="J459" s="621"/>
      <c r="K459" s="150">
        <v>1498.13</v>
      </c>
      <c r="L459" s="62"/>
      <c r="M459" s="733"/>
      <c r="N459" s="734"/>
      <c r="O459" s="734"/>
      <c r="P459" s="734"/>
      <c r="Q459" s="734"/>
      <c r="R459" s="734"/>
      <c r="S459" s="734"/>
      <c r="T459" s="734"/>
      <c r="U459" s="734"/>
      <c r="V459" s="734"/>
      <c r="W459" s="734"/>
      <c r="X459" s="734"/>
      <c r="Y459" s="734"/>
    </row>
    <row r="460" spans="1:25" x14ac:dyDescent="0.25">
      <c r="A460" s="40">
        <v>1.1000000000000001</v>
      </c>
      <c r="B460" s="29" t="s">
        <v>527</v>
      </c>
      <c r="C460" s="40" t="s">
        <v>528</v>
      </c>
      <c r="D460" s="40" t="s">
        <v>529</v>
      </c>
      <c r="E460" s="40" t="s">
        <v>530</v>
      </c>
      <c r="F460" s="40" t="s">
        <v>526</v>
      </c>
      <c r="G460" s="42">
        <v>120</v>
      </c>
      <c r="H460" s="42">
        <v>120</v>
      </c>
      <c r="I460" s="40" t="s">
        <v>531</v>
      </c>
      <c r="J460" s="651" t="s">
        <v>33</v>
      </c>
      <c r="K460" s="30">
        <v>0</v>
      </c>
      <c r="L460" s="94">
        <f t="shared" ref="L460:L469" si="19">SUM(N460:Y460)</f>
        <v>120</v>
      </c>
      <c r="M460" s="708">
        <f>L460*100/H460</f>
        <v>100</v>
      </c>
      <c r="N460" s="84">
        <v>10</v>
      </c>
      <c r="O460" s="84">
        <v>10</v>
      </c>
      <c r="P460" s="84">
        <v>10</v>
      </c>
      <c r="Q460" s="84">
        <v>10</v>
      </c>
      <c r="R460" s="84">
        <v>10</v>
      </c>
      <c r="S460" s="84">
        <v>10</v>
      </c>
      <c r="T460" s="84">
        <v>10</v>
      </c>
      <c r="U460" s="84">
        <v>10</v>
      </c>
      <c r="V460" s="84">
        <v>10</v>
      </c>
      <c r="W460" s="84">
        <v>10</v>
      </c>
      <c r="X460" s="84">
        <v>10</v>
      </c>
      <c r="Y460" s="84">
        <v>10</v>
      </c>
    </row>
    <row r="461" spans="1:25" x14ac:dyDescent="0.25">
      <c r="A461" s="340"/>
      <c r="B461" s="735"/>
      <c r="C461" s="340"/>
      <c r="D461" s="340"/>
      <c r="E461" s="340"/>
      <c r="F461" s="340"/>
      <c r="G461" s="736"/>
      <c r="H461" s="736"/>
      <c r="I461" s="340"/>
      <c r="J461" s="711"/>
      <c r="K461" s="679"/>
      <c r="L461" s="94">
        <f t="shared" si="19"/>
        <v>0</v>
      </c>
      <c r="M461" s="737">
        <f>L461*100/L460</f>
        <v>0</v>
      </c>
      <c r="N461" s="738"/>
      <c r="O461" s="739"/>
      <c r="P461" s="738"/>
      <c r="Q461" s="738"/>
      <c r="R461" s="739"/>
      <c r="S461" s="738"/>
      <c r="T461" s="738"/>
      <c r="U461" s="739"/>
      <c r="V461" s="738"/>
      <c r="W461" s="738"/>
      <c r="X461" s="739"/>
      <c r="Y461" s="739"/>
    </row>
    <row r="462" spans="1:25" x14ac:dyDescent="0.25">
      <c r="A462" s="40" t="s">
        <v>34</v>
      </c>
      <c r="B462" s="29" t="s">
        <v>532</v>
      </c>
      <c r="C462" s="40" t="s">
        <v>533</v>
      </c>
      <c r="D462" s="340"/>
      <c r="E462" s="340"/>
      <c r="F462" s="340"/>
      <c r="G462" s="42">
        <v>50</v>
      </c>
      <c r="H462" s="42">
        <v>50</v>
      </c>
      <c r="I462" s="40" t="s">
        <v>534</v>
      </c>
      <c r="J462" s="651" t="s">
        <v>48</v>
      </c>
      <c r="K462" s="30"/>
      <c r="L462" s="94">
        <f t="shared" si="19"/>
        <v>50</v>
      </c>
      <c r="M462" s="737">
        <f>L462*100/H462</f>
        <v>100</v>
      </c>
      <c r="N462" s="740">
        <v>4</v>
      </c>
      <c r="O462" s="740">
        <v>4</v>
      </c>
      <c r="P462" s="740">
        <v>4</v>
      </c>
      <c r="Q462" s="740">
        <v>4</v>
      </c>
      <c r="R462" s="740">
        <v>4</v>
      </c>
      <c r="S462" s="740">
        <v>4</v>
      </c>
      <c r="T462" s="740">
        <v>4</v>
      </c>
      <c r="U462" s="740">
        <v>4</v>
      </c>
      <c r="V462" s="740">
        <v>4</v>
      </c>
      <c r="W462" s="740">
        <v>5</v>
      </c>
      <c r="X462" s="740">
        <v>5</v>
      </c>
      <c r="Y462" s="740">
        <v>4</v>
      </c>
    </row>
    <row r="463" spans="1:25" x14ac:dyDescent="0.25">
      <c r="A463" s="44"/>
      <c r="B463" s="36"/>
      <c r="C463" s="340"/>
      <c r="D463" s="340"/>
      <c r="E463" s="340"/>
      <c r="F463" s="340"/>
      <c r="G463" s="46"/>
      <c r="H463" s="46"/>
      <c r="I463" s="44"/>
      <c r="J463" s="741"/>
      <c r="K463" s="37"/>
      <c r="L463" s="94">
        <f t="shared" si="19"/>
        <v>0</v>
      </c>
      <c r="M463" s="737">
        <f>L463*100/L462</f>
        <v>0</v>
      </c>
      <c r="N463" s="738"/>
      <c r="O463" s="739"/>
      <c r="P463" s="738"/>
      <c r="Q463" s="738"/>
      <c r="R463" s="739"/>
      <c r="S463" s="738"/>
      <c r="T463" s="738"/>
      <c r="U463" s="739"/>
      <c r="V463" s="738"/>
      <c r="W463" s="738"/>
      <c r="X463" s="739"/>
      <c r="Y463" s="739"/>
    </row>
    <row r="464" spans="1:25" x14ac:dyDescent="0.25">
      <c r="A464" s="40" t="s">
        <v>215</v>
      </c>
      <c r="B464" s="29" t="s">
        <v>535</v>
      </c>
      <c r="C464" s="340"/>
      <c r="D464" s="340"/>
      <c r="E464" s="340"/>
      <c r="F464" s="340"/>
      <c r="G464" s="42">
        <v>30</v>
      </c>
      <c r="H464" s="42">
        <v>30</v>
      </c>
      <c r="I464" s="40" t="s">
        <v>534</v>
      </c>
      <c r="J464" s="651" t="s">
        <v>48</v>
      </c>
      <c r="K464" s="155"/>
      <c r="L464" s="94">
        <f t="shared" si="19"/>
        <v>30</v>
      </c>
      <c r="M464" s="737">
        <f>L464*100/H464</f>
        <v>100</v>
      </c>
      <c r="N464" s="740">
        <v>2</v>
      </c>
      <c r="O464" s="740">
        <v>2</v>
      </c>
      <c r="P464" s="740">
        <v>2</v>
      </c>
      <c r="Q464" s="740">
        <v>2</v>
      </c>
      <c r="R464" s="740">
        <v>2</v>
      </c>
      <c r="S464" s="740">
        <v>2</v>
      </c>
      <c r="T464" s="740">
        <v>3</v>
      </c>
      <c r="U464" s="740">
        <v>3</v>
      </c>
      <c r="V464" s="740">
        <v>3</v>
      </c>
      <c r="W464" s="740">
        <v>3</v>
      </c>
      <c r="X464" s="740">
        <v>3</v>
      </c>
      <c r="Y464" s="740">
        <v>3</v>
      </c>
    </row>
    <row r="465" spans="1:25" x14ac:dyDescent="0.25">
      <c r="A465" s="44"/>
      <c r="B465" s="36"/>
      <c r="C465" s="44"/>
      <c r="D465" s="44"/>
      <c r="E465" s="44"/>
      <c r="F465" s="44"/>
      <c r="G465" s="46"/>
      <c r="H465" s="46"/>
      <c r="I465" s="44"/>
      <c r="J465" s="741"/>
      <c r="K465" s="155"/>
      <c r="L465" s="94">
        <f t="shared" si="19"/>
        <v>0</v>
      </c>
      <c r="M465" s="737">
        <f>L465*100/L464</f>
        <v>0</v>
      </c>
      <c r="N465" s="738"/>
      <c r="O465" s="739"/>
      <c r="P465" s="738"/>
      <c r="Q465" s="738"/>
      <c r="R465" s="739"/>
      <c r="S465" s="738"/>
      <c r="T465" s="738"/>
      <c r="U465" s="739"/>
      <c r="V465" s="738"/>
      <c r="W465" s="738"/>
      <c r="X465" s="739"/>
      <c r="Y465" s="739"/>
    </row>
    <row r="466" spans="1:25" x14ac:dyDescent="0.25">
      <c r="A466" s="340">
        <v>1.2</v>
      </c>
      <c r="B466" s="735" t="s">
        <v>536</v>
      </c>
      <c r="C466" s="340" t="s">
        <v>537</v>
      </c>
      <c r="D466" s="735" t="s">
        <v>538</v>
      </c>
      <c r="E466" s="340" t="s">
        <v>530</v>
      </c>
      <c r="F466" s="340" t="s">
        <v>526</v>
      </c>
      <c r="G466" s="736">
        <v>30</v>
      </c>
      <c r="H466" s="736">
        <v>30</v>
      </c>
      <c r="I466" s="340" t="s">
        <v>539</v>
      </c>
      <c r="J466" s="711" t="s">
        <v>48</v>
      </c>
      <c r="K466" s="679">
        <v>0</v>
      </c>
      <c r="L466" s="94">
        <f t="shared" si="19"/>
        <v>30</v>
      </c>
      <c r="M466" s="708">
        <f>L466*100/H466</f>
        <v>100</v>
      </c>
      <c r="N466" s="740">
        <v>2</v>
      </c>
      <c r="O466" s="740">
        <v>2</v>
      </c>
      <c r="P466" s="740">
        <v>2</v>
      </c>
      <c r="Q466" s="740">
        <v>2</v>
      </c>
      <c r="R466" s="740">
        <v>2</v>
      </c>
      <c r="S466" s="740">
        <v>2</v>
      </c>
      <c r="T466" s="740">
        <v>3</v>
      </c>
      <c r="U466" s="740">
        <v>3</v>
      </c>
      <c r="V466" s="740">
        <v>3</v>
      </c>
      <c r="W466" s="740">
        <v>3</v>
      </c>
      <c r="X466" s="740">
        <v>3</v>
      </c>
      <c r="Y466" s="740">
        <v>3</v>
      </c>
    </row>
    <row r="467" spans="1:25" x14ac:dyDescent="0.25">
      <c r="A467" s="44"/>
      <c r="B467" s="36"/>
      <c r="C467" s="44"/>
      <c r="D467" s="36"/>
      <c r="E467" s="44"/>
      <c r="F467" s="340"/>
      <c r="G467" s="46"/>
      <c r="H467" s="46"/>
      <c r="I467" s="44"/>
      <c r="J467" s="741"/>
      <c r="K467" s="37"/>
      <c r="L467" s="94">
        <f t="shared" si="19"/>
        <v>0</v>
      </c>
      <c r="M467" s="737">
        <f>L467*100/L466</f>
        <v>0</v>
      </c>
      <c r="N467" s="738"/>
      <c r="O467" s="739"/>
      <c r="P467" s="738"/>
      <c r="Q467" s="738"/>
      <c r="R467" s="739"/>
      <c r="S467" s="738"/>
      <c r="T467" s="738"/>
      <c r="U467" s="739"/>
      <c r="V467" s="738"/>
      <c r="W467" s="738"/>
      <c r="X467" s="739"/>
      <c r="Y467" s="739"/>
    </row>
    <row r="468" spans="1:25" x14ac:dyDescent="0.25">
      <c r="A468" s="40">
        <v>1.3</v>
      </c>
      <c r="B468" s="29" t="s">
        <v>540</v>
      </c>
      <c r="C468" s="40" t="s">
        <v>537</v>
      </c>
      <c r="D468" s="29" t="s">
        <v>538</v>
      </c>
      <c r="E468" s="40" t="s">
        <v>530</v>
      </c>
      <c r="F468" s="40" t="s">
        <v>526</v>
      </c>
      <c r="G468" s="42">
        <v>25</v>
      </c>
      <c r="H468" s="42">
        <v>25</v>
      </c>
      <c r="I468" s="340" t="s">
        <v>539</v>
      </c>
      <c r="J468" s="651" t="s">
        <v>48</v>
      </c>
      <c r="K468" s="30">
        <v>0</v>
      </c>
      <c r="L468" s="94">
        <f t="shared" si="19"/>
        <v>25</v>
      </c>
      <c r="M468" s="708">
        <f>L468*100/H468</f>
        <v>100</v>
      </c>
      <c r="N468" s="740">
        <v>2</v>
      </c>
      <c r="O468" s="740">
        <v>2</v>
      </c>
      <c r="P468" s="740">
        <v>2</v>
      </c>
      <c r="Q468" s="740">
        <v>2</v>
      </c>
      <c r="R468" s="740">
        <v>2</v>
      </c>
      <c r="S468" s="740">
        <v>2</v>
      </c>
      <c r="T468" s="740">
        <v>3</v>
      </c>
      <c r="U468" s="740">
        <v>3</v>
      </c>
      <c r="V468" s="740">
        <v>3</v>
      </c>
      <c r="W468" s="740">
        <v>2</v>
      </c>
      <c r="X468" s="740">
        <v>2</v>
      </c>
      <c r="Y468" s="740"/>
    </row>
    <row r="469" spans="1:25" x14ac:dyDescent="0.25">
      <c r="A469" s="44"/>
      <c r="B469" s="36"/>
      <c r="C469" s="44"/>
      <c r="D469" s="36"/>
      <c r="E469" s="44"/>
      <c r="F469" s="340"/>
      <c r="G469" s="46"/>
      <c r="H469" s="46"/>
      <c r="I469" s="44"/>
      <c r="J469" s="741"/>
      <c r="K469" s="37"/>
      <c r="L469" s="94">
        <f t="shared" si="19"/>
        <v>0</v>
      </c>
      <c r="M469" s="737">
        <f>L469*100/L468</f>
        <v>0</v>
      </c>
      <c r="N469" s="738"/>
      <c r="O469" s="739"/>
      <c r="P469" s="738"/>
      <c r="Q469" s="738"/>
      <c r="R469" s="739"/>
      <c r="S469" s="738"/>
      <c r="T469" s="738"/>
      <c r="U469" s="739"/>
      <c r="V469" s="738"/>
      <c r="W469" s="738"/>
      <c r="X469" s="739"/>
      <c r="Y469" s="739"/>
    </row>
    <row r="470" spans="1:25" x14ac:dyDescent="0.25">
      <c r="A470" s="159"/>
      <c r="B470" s="158"/>
      <c r="C470" s="742"/>
      <c r="D470" s="158"/>
      <c r="E470" s="742"/>
      <c r="F470" s="166"/>
      <c r="G470" s="743"/>
      <c r="H470" s="743"/>
      <c r="I470" s="159"/>
      <c r="J470" s="744"/>
      <c r="K470" s="105"/>
      <c r="L470" s="138"/>
      <c r="M470" s="745">
        <f>((M461+M463+M465+M467+M469)*100)/500</f>
        <v>0</v>
      </c>
      <c r="N470" s="746"/>
      <c r="O470" s="746"/>
      <c r="P470" s="746"/>
      <c r="Q470" s="746"/>
      <c r="R470" s="746"/>
      <c r="S470" s="746"/>
      <c r="T470" s="746"/>
      <c r="U470" s="746"/>
      <c r="V470" s="746"/>
      <c r="W470" s="746"/>
      <c r="X470" s="746"/>
      <c r="Y470" s="746"/>
    </row>
    <row r="471" spans="1:25" ht="369.75" x14ac:dyDescent="0.25">
      <c r="A471" s="113">
        <v>2</v>
      </c>
      <c r="B471" s="301" t="s">
        <v>541</v>
      </c>
      <c r="C471" s="146" t="s">
        <v>542</v>
      </c>
      <c r="D471" s="339" t="s">
        <v>543</v>
      </c>
      <c r="E471" s="146" t="s">
        <v>530</v>
      </c>
      <c r="F471" s="146" t="s">
        <v>526</v>
      </c>
      <c r="G471" s="344"/>
      <c r="H471" s="344"/>
      <c r="I471" s="146" t="s">
        <v>544</v>
      </c>
      <c r="J471" s="618" t="s">
        <v>48</v>
      </c>
      <c r="K471" s="70">
        <v>792.96</v>
      </c>
      <c r="L471" s="146"/>
      <c r="M471" s="747"/>
      <c r="N471" s="232"/>
      <c r="O471" s="232"/>
      <c r="P471" s="232"/>
      <c r="Q471" s="232"/>
      <c r="R471" s="232"/>
      <c r="S471" s="232"/>
      <c r="T471" s="232"/>
      <c r="U471" s="232"/>
      <c r="V471" s="232"/>
      <c r="W471" s="232"/>
      <c r="X471" s="232"/>
      <c r="Y471" s="232"/>
    </row>
    <row r="472" spans="1:25" x14ac:dyDescent="0.25">
      <c r="A472" s="40">
        <v>2.1</v>
      </c>
      <c r="B472" s="29" t="s">
        <v>545</v>
      </c>
      <c r="C472" s="40" t="s">
        <v>546</v>
      </c>
      <c r="D472" s="29" t="s">
        <v>547</v>
      </c>
      <c r="E472" s="115" t="s">
        <v>530</v>
      </c>
      <c r="F472" s="40" t="s">
        <v>526</v>
      </c>
      <c r="G472" s="42">
        <v>1</v>
      </c>
      <c r="H472" s="42">
        <v>1</v>
      </c>
      <c r="I472" s="40" t="s">
        <v>544</v>
      </c>
      <c r="J472" s="651" t="s">
        <v>33</v>
      </c>
      <c r="K472" s="30">
        <v>0</v>
      </c>
      <c r="L472" s="748">
        <f>SUM(N472:Y472)</f>
        <v>1</v>
      </c>
      <c r="M472" s="737">
        <f>L472*100/H472</f>
        <v>100</v>
      </c>
      <c r="N472" s="749"/>
      <c r="O472" s="749"/>
      <c r="P472" s="749">
        <v>1</v>
      </c>
      <c r="Q472" s="749"/>
      <c r="R472" s="749"/>
      <c r="S472" s="749"/>
      <c r="T472" s="749"/>
      <c r="U472" s="749"/>
      <c r="V472" s="749"/>
      <c r="W472" s="749"/>
      <c r="X472" s="749"/>
      <c r="Y472" s="749"/>
    </row>
    <row r="473" spans="1:25" x14ac:dyDescent="0.25">
      <c r="A473" s="44"/>
      <c r="B473" s="36"/>
      <c r="C473" s="44"/>
      <c r="D473" s="36"/>
      <c r="E473" s="116"/>
      <c r="F473" s="340"/>
      <c r="G473" s="46"/>
      <c r="H473" s="46"/>
      <c r="I473" s="44"/>
      <c r="J473" s="741"/>
      <c r="K473" s="37"/>
      <c r="L473" s="748">
        <f>SUM(N473:Y473)</f>
        <v>0</v>
      </c>
      <c r="M473" s="737">
        <f>L473*100/L472</f>
        <v>0</v>
      </c>
      <c r="N473" s="738"/>
      <c r="O473" s="739"/>
      <c r="P473" s="738"/>
      <c r="Q473" s="738"/>
      <c r="R473" s="739"/>
      <c r="S473" s="738"/>
      <c r="T473" s="738"/>
      <c r="U473" s="739"/>
      <c r="V473" s="738"/>
      <c r="W473" s="738"/>
      <c r="X473" s="739"/>
      <c r="Y473" s="739"/>
    </row>
    <row r="474" spans="1:25" x14ac:dyDescent="0.25">
      <c r="A474" s="40">
        <v>2.2000000000000002</v>
      </c>
      <c r="B474" s="29" t="s">
        <v>548</v>
      </c>
      <c r="C474" s="40" t="s">
        <v>546</v>
      </c>
      <c r="D474" s="29" t="s">
        <v>547</v>
      </c>
      <c r="E474" s="115" t="s">
        <v>530</v>
      </c>
      <c r="F474" s="40" t="s">
        <v>526</v>
      </c>
      <c r="G474" s="42">
        <v>2</v>
      </c>
      <c r="H474" s="42">
        <v>2</v>
      </c>
      <c r="I474" s="40" t="s">
        <v>544</v>
      </c>
      <c r="J474" s="651" t="s">
        <v>33</v>
      </c>
      <c r="K474" s="30">
        <v>0</v>
      </c>
      <c r="L474" s="748">
        <f>SUM(N474:Y474)</f>
        <v>2</v>
      </c>
      <c r="M474" s="737">
        <f>L474*100/H474</f>
        <v>100</v>
      </c>
      <c r="N474" s="749"/>
      <c r="O474" s="749">
        <v>1</v>
      </c>
      <c r="P474" s="749"/>
      <c r="Q474" s="749"/>
      <c r="R474" s="749"/>
      <c r="S474" s="749"/>
      <c r="T474" s="749">
        <v>1</v>
      </c>
      <c r="U474" s="749"/>
      <c r="V474" s="749"/>
      <c r="W474" s="749"/>
      <c r="X474" s="749"/>
      <c r="Y474" s="749"/>
    </row>
    <row r="475" spans="1:25" x14ac:dyDescent="0.25">
      <c r="A475" s="44"/>
      <c r="B475" s="36"/>
      <c r="C475" s="340"/>
      <c r="D475" s="735"/>
      <c r="E475" s="678"/>
      <c r="F475" s="340"/>
      <c r="G475" s="736"/>
      <c r="H475" s="736"/>
      <c r="I475" s="340"/>
      <c r="J475" s="711"/>
      <c r="K475" s="679"/>
      <c r="L475" s="748">
        <f>SUM(N475:Y475)</f>
        <v>0</v>
      </c>
      <c r="M475" s="737">
        <f>L475*100/L474</f>
        <v>0</v>
      </c>
      <c r="N475" s="738"/>
      <c r="O475" s="739"/>
      <c r="P475" s="738"/>
      <c r="Q475" s="738"/>
      <c r="R475" s="739"/>
      <c r="S475" s="738"/>
      <c r="T475" s="738"/>
      <c r="U475" s="739"/>
      <c r="V475" s="738"/>
      <c r="W475" s="738"/>
      <c r="X475" s="739"/>
      <c r="Y475" s="739"/>
    </row>
    <row r="476" spans="1:25" x14ac:dyDescent="0.25">
      <c r="A476" s="146"/>
      <c r="B476" s="339" t="s">
        <v>191</v>
      </c>
      <c r="C476" s="146"/>
      <c r="D476" s="339"/>
      <c r="E476" s="617"/>
      <c r="F476" s="146"/>
      <c r="G476" s="344"/>
      <c r="H476" s="344"/>
      <c r="I476" s="146"/>
      <c r="J476" s="618"/>
      <c r="K476" s="155"/>
      <c r="L476" s="748">
        <f>SUM(N476:Y476)</f>
        <v>0</v>
      </c>
      <c r="M476" s="737">
        <f>L476*100/K471</f>
        <v>0</v>
      </c>
      <c r="N476" s="750"/>
      <c r="O476" s="750"/>
      <c r="P476" s="750"/>
      <c r="Q476" s="750"/>
      <c r="R476" s="750"/>
      <c r="S476" s="750"/>
      <c r="T476" s="750"/>
      <c r="U476" s="750"/>
      <c r="V476" s="750"/>
      <c r="W476" s="750"/>
      <c r="X476" s="750"/>
      <c r="Y476" s="750"/>
    </row>
    <row r="477" spans="1:25" x14ac:dyDescent="0.25">
      <c r="A477" s="166"/>
      <c r="B477" s="164"/>
      <c r="C477" s="165"/>
      <c r="D477" s="639"/>
      <c r="E477" s="751"/>
      <c r="F477" s="165"/>
      <c r="G477" s="752"/>
      <c r="H477" s="752"/>
      <c r="I477" s="165"/>
      <c r="J477" s="642"/>
      <c r="K477" s="167"/>
      <c r="L477" s="159"/>
      <c r="M477" s="745">
        <f>((M473+M475)*100)/200</f>
        <v>0</v>
      </c>
      <c r="N477" s="753"/>
      <c r="O477" s="753"/>
      <c r="P477" s="753"/>
      <c r="Q477" s="753"/>
      <c r="R477" s="753"/>
      <c r="S477" s="753"/>
      <c r="T477" s="753"/>
      <c r="U477" s="753"/>
      <c r="V477" s="753"/>
      <c r="W477" s="753"/>
      <c r="X477" s="753"/>
      <c r="Y477" s="753"/>
    </row>
    <row r="478" spans="1:25" x14ac:dyDescent="0.25">
      <c r="A478" s="720">
        <v>3</v>
      </c>
      <c r="B478" s="194" t="s">
        <v>549</v>
      </c>
      <c r="C478" s="40" t="s">
        <v>550</v>
      </c>
      <c r="D478" s="29" t="s">
        <v>551</v>
      </c>
      <c r="E478" s="115" t="s">
        <v>530</v>
      </c>
      <c r="F478" s="40" t="s">
        <v>526</v>
      </c>
      <c r="G478" s="42">
        <v>250</v>
      </c>
      <c r="H478" s="42">
        <v>250</v>
      </c>
      <c r="I478" s="40" t="s">
        <v>552</v>
      </c>
      <c r="J478" s="651" t="s">
        <v>48</v>
      </c>
      <c r="K478" s="332">
        <v>0</v>
      </c>
      <c r="L478" s="748">
        <f>SUM(N478:Y478)</f>
        <v>250</v>
      </c>
      <c r="M478" s="737">
        <f>L478*100/H478</f>
        <v>100</v>
      </c>
      <c r="N478" s="740">
        <v>21</v>
      </c>
      <c r="O478" s="740">
        <v>22</v>
      </c>
      <c r="P478" s="740">
        <v>20</v>
      </c>
      <c r="Q478" s="740">
        <v>21</v>
      </c>
      <c r="R478" s="740">
        <v>21</v>
      </c>
      <c r="S478" s="740">
        <v>20</v>
      </c>
      <c r="T478" s="740">
        <v>21</v>
      </c>
      <c r="U478" s="740">
        <v>22</v>
      </c>
      <c r="V478" s="740">
        <v>20</v>
      </c>
      <c r="W478" s="740">
        <v>21</v>
      </c>
      <c r="X478" s="740">
        <v>20</v>
      </c>
      <c r="Y478" s="740">
        <v>21</v>
      </c>
    </row>
    <row r="479" spans="1:25" x14ac:dyDescent="0.25">
      <c r="A479" s="721"/>
      <c r="B479" s="528"/>
      <c r="C479" s="44"/>
      <c r="D479" s="36"/>
      <c r="E479" s="116"/>
      <c r="F479" s="44"/>
      <c r="G479" s="46"/>
      <c r="H479" s="46"/>
      <c r="I479" s="44"/>
      <c r="J479" s="741"/>
      <c r="K479" s="348"/>
      <c r="L479" s="748">
        <f>SUM(N479:Y479)</f>
        <v>0</v>
      </c>
      <c r="M479" s="745">
        <f>L479*100/L478</f>
        <v>0</v>
      </c>
      <c r="N479" s="738"/>
      <c r="O479" s="739"/>
      <c r="P479" s="738"/>
      <c r="Q479" s="738"/>
      <c r="R479" s="739"/>
      <c r="S479" s="738"/>
      <c r="T479" s="738"/>
      <c r="U479" s="739"/>
      <c r="V479" s="738"/>
      <c r="W479" s="738"/>
      <c r="X479" s="739"/>
      <c r="Y479" s="739"/>
    </row>
    <row r="480" spans="1:25" ht="127.5" x14ac:dyDescent="0.25">
      <c r="A480" s="113">
        <v>4</v>
      </c>
      <c r="B480" s="301" t="s">
        <v>553</v>
      </c>
      <c r="C480" s="617" t="s">
        <v>554</v>
      </c>
      <c r="D480" s="616" t="s">
        <v>555</v>
      </c>
      <c r="E480" s="617"/>
      <c r="F480" s="146" t="s">
        <v>526</v>
      </c>
      <c r="G480" s="344">
        <v>2</v>
      </c>
      <c r="H480" s="344">
        <v>2</v>
      </c>
      <c r="I480" s="146" t="s">
        <v>556</v>
      </c>
      <c r="J480" s="618" t="s">
        <v>33</v>
      </c>
      <c r="K480" s="70"/>
      <c r="L480" s="146"/>
      <c r="M480" s="747"/>
      <c r="N480" s="232"/>
      <c r="O480" s="232"/>
      <c r="P480" s="232"/>
      <c r="Q480" s="232"/>
      <c r="R480" s="232"/>
      <c r="S480" s="232"/>
      <c r="T480" s="232"/>
      <c r="U480" s="232"/>
      <c r="V480" s="232"/>
      <c r="W480" s="232"/>
      <c r="X480" s="232"/>
      <c r="Y480" s="232"/>
    </row>
    <row r="481" spans="1:25" x14ac:dyDescent="0.25">
      <c r="A481" s="16">
        <v>4.0999999999999996</v>
      </c>
      <c r="B481" s="15" t="s">
        <v>557</v>
      </c>
      <c r="C481" s="16" t="s">
        <v>558</v>
      </c>
      <c r="D481" s="15" t="s">
        <v>559</v>
      </c>
      <c r="E481" s="614" t="s">
        <v>560</v>
      </c>
      <c r="F481" s="16" t="s">
        <v>526</v>
      </c>
      <c r="G481" s="18">
        <v>1</v>
      </c>
      <c r="H481" s="18">
        <v>1</v>
      </c>
      <c r="I481" s="40" t="s">
        <v>556</v>
      </c>
      <c r="J481" s="651" t="s">
        <v>33</v>
      </c>
      <c r="K481" s="30">
        <v>115480</v>
      </c>
      <c r="L481" s="748">
        <f>SUM(N481:Y481)</f>
        <v>1</v>
      </c>
      <c r="M481" s="737">
        <f>L481*100/H481</f>
        <v>100</v>
      </c>
      <c r="N481" s="740"/>
      <c r="O481" s="740">
        <v>1</v>
      </c>
      <c r="P481" s="740"/>
      <c r="Q481" s="84"/>
      <c r="R481" s="84"/>
      <c r="S481" s="84"/>
      <c r="T481" s="84"/>
      <c r="U481" s="84"/>
      <c r="V481" s="84"/>
      <c r="W481" s="84"/>
      <c r="X481" s="84"/>
      <c r="Y481" s="84"/>
    </row>
    <row r="482" spans="1:25" x14ac:dyDescent="0.25">
      <c r="A482" s="16"/>
      <c r="B482" s="15"/>
      <c r="C482" s="16"/>
      <c r="D482" s="15"/>
      <c r="E482" s="614"/>
      <c r="F482" s="16"/>
      <c r="G482" s="18"/>
      <c r="H482" s="18"/>
      <c r="I482" s="44"/>
      <c r="J482" s="741"/>
      <c r="K482" s="37"/>
      <c r="L482" s="748">
        <f>SUM(N482:Y482)</f>
        <v>0</v>
      </c>
      <c r="M482" s="737">
        <f>L482*100/L481</f>
        <v>0</v>
      </c>
      <c r="N482" s="713"/>
      <c r="O482" s="713"/>
      <c r="P482" s="713"/>
      <c r="Q482" s="713"/>
      <c r="R482" s="713"/>
      <c r="S482" s="713"/>
      <c r="T482" s="713"/>
      <c r="U482" s="713"/>
      <c r="V482" s="713"/>
      <c r="W482" s="713"/>
      <c r="X482" s="713"/>
      <c r="Y482" s="713"/>
    </row>
    <row r="483" spans="1:25" x14ac:dyDescent="0.25">
      <c r="A483" s="146"/>
      <c r="B483" s="339" t="s">
        <v>191</v>
      </c>
      <c r="C483" s="146"/>
      <c r="D483" s="339"/>
      <c r="E483" s="617"/>
      <c r="F483" s="146"/>
      <c r="G483" s="344"/>
      <c r="H483" s="344"/>
      <c r="I483" s="62"/>
      <c r="J483" s="754"/>
      <c r="K483" s="755"/>
      <c r="L483" s="748">
        <f>SUM(N483:Y483)</f>
        <v>0</v>
      </c>
      <c r="M483" s="737" t="e">
        <f>L483*100/K480</f>
        <v>#DIV/0!</v>
      </c>
      <c r="N483" s="750"/>
      <c r="O483" s="750"/>
      <c r="P483" s="750"/>
      <c r="Q483" s="750"/>
      <c r="R483" s="750"/>
      <c r="S483" s="750"/>
      <c r="T483" s="750"/>
      <c r="U483" s="750"/>
      <c r="V483" s="750"/>
      <c r="W483" s="750"/>
      <c r="X483" s="750"/>
      <c r="Y483" s="750"/>
    </row>
    <row r="484" spans="1:25" ht="216.75" x14ac:dyDescent="0.25">
      <c r="A484" s="113">
        <v>5</v>
      </c>
      <c r="B484" s="301" t="s">
        <v>183</v>
      </c>
      <c r="C484" s="61" t="s">
        <v>561</v>
      </c>
      <c r="D484" s="61" t="s">
        <v>562</v>
      </c>
      <c r="E484" s="146" t="s">
        <v>530</v>
      </c>
      <c r="F484" s="146" t="s">
        <v>526</v>
      </c>
      <c r="G484" s="344">
        <v>3</v>
      </c>
      <c r="H484" s="344">
        <v>3</v>
      </c>
      <c r="I484" s="146" t="s">
        <v>480</v>
      </c>
      <c r="J484" s="618" t="s">
        <v>33</v>
      </c>
      <c r="K484" s="70">
        <v>280548.76</v>
      </c>
      <c r="L484" s="146"/>
      <c r="M484" s="747"/>
      <c r="N484" s="232"/>
      <c r="O484" s="232"/>
      <c r="P484" s="232"/>
      <c r="Q484" s="232"/>
      <c r="R484" s="232"/>
      <c r="S484" s="232"/>
      <c r="T484" s="232"/>
      <c r="U484" s="232"/>
      <c r="V484" s="232"/>
      <c r="W484" s="232"/>
      <c r="X484" s="232"/>
      <c r="Y484" s="232"/>
    </row>
    <row r="485" spans="1:25" x14ac:dyDescent="0.25">
      <c r="A485" s="147"/>
      <c r="B485" s="339" t="s">
        <v>191</v>
      </c>
      <c r="C485" s="147"/>
      <c r="D485" s="548"/>
      <c r="E485" s="620"/>
      <c r="F485" s="147"/>
      <c r="G485" s="342"/>
      <c r="H485" s="342"/>
      <c r="I485" s="147"/>
      <c r="J485" s="621"/>
      <c r="K485" s="187"/>
      <c r="L485" s="756">
        <f>SUM(N485:Y485)</f>
        <v>0</v>
      </c>
      <c r="M485" s="737">
        <f>L485*100/K484</f>
        <v>0</v>
      </c>
      <c r="N485" s="750"/>
      <c r="O485" s="750"/>
      <c r="P485" s="750"/>
      <c r="Q485" s="750"/>
      <c r="R485" s="750"/>
      <c r="S485" s="750"/>
      <c r="T485" s="750"/>
      <c r="U485" s="750"/>
      <c r="V485" s="750"/>
      <c r="W485" s="750"/>
      <c r="X485" s="750"/>
      <c r="Y485" s="750"/>
    </row>
    <row r="486" spans="1:25" x14ac:dyDescent="0.25">
      <c r="A486" s="720">
        <v>6</v>
      </c>
      <c r="B486" s="194" t="s">
        <v>188</v>
      </c>
      <c r="C486" s="40" t="s">
        <v>563</v>
      </c>
      <c r="D486" s="29" t="s">
        <v>562</v>
      </c>
      <c r="E486" s="115" t="s">
        <v>564</v>
      </c>
      <c r="F486" s="40" t="s">
        <v>526</v>
      </c>
      <c r="G486" s="42">
        <v>800</v>
      </c>
      <c r="H486" s="42">
        <v>800</v>
      </c>
      <c r="I486" s="40" t="s">
        <v>565</v>
      </c>
      <c r="J486" s="651" t="s">
        <v>48</v>
      </c>
      <c r="K486" s="332">
        <v>19200</v>
      </c>
      <c r="L486" s="748">
        <f>SUM(N486:Y486)</f>
        <v>800</v>
      </c>
      <c r="M486" s="737">
        <f>L486*100/H486</f>
        <v>100</v>
      </c>
      <c r="N486" s="749">
        <v>67</v>
      </c>
      <c r="O486" s="749">
        <v>67</v>
      </c>
      <c r="P486" s="749">
        <v>66</v>
      </c>
      <c r="Q486" s="749">
        <v>67</v>
      </c>
      <c r="R486" s="749">
        <v>67</v>
      </c>
      <c r="S486" s="749">
        <v>67</v>
      </c>
      <c r="T486" s="749">
        <v>66</v>
      </c>
      <c r="U486" s="749">
        <v>67</v>
      </c>
      <c r="V486" s="749">
        <v>66</v>
      </c>
      <c r="W486" s="749">
        <v>67</v>
      </c>
      <c r="X486" s="749">
        <v>66</v>
      </c>
      <c r="Y486" s="749">
        <v>67</v>
      </c>
    </row>
    <row r="487" spans="1:25" x14ac:dyDescent="0.25">
      <c r="A487" s="721"/>
      <c r="B487" s="528"/>
      <c r="C487" s="44"/>
      <c r="D487" s="36"/>
      <c r="E487" s="116"/>
      <c r="F487" s="44"/>
      <c r="G487" s="46"/>
      <c r="H487" s="46"/>
      <c r="I487" s="44"/>
      <c r="J487" s="741"/>
      <c r="K487" s="348"/>
      <c r="L487" s="748">
        <f>SUM(N487:Y487)</f>
        <v>0</v>
      </c>
      <c r="M487" s="737">
        <f>L487*100/L486</f>
        <v>0</v>
      </c>
      <c r="N487" s="713"/>
      <c r="O487" s="713"/>
      <c r="P487" s="713"/>
      <c r="Q487" s="713"/>
      <c r="R487" s="713"/>
      <c r="S487" s="713"/>
      <c r="T487" s="713"/>
      <c r="U487" s="713"/>
      <c r="V487" s="713"/>
      <c r="W487" s="713"/>
      <c r="X487" s="713"/>
      <c r="Y487" s="713"/>
    </row>
    <row r="488" spans="1:25" x14ac:dyDescent="0.25">
      <c r="A488" s="757"/>
      <c r="B488" s="339" t="s">
        <v>191</v>
      </c>
      <c r="C488" s="179"/>
      <c r="D488" s="178"/>
      <c r="E488" s="758"/>
      <c r="F488" s="179"/>
      <c r="G488" s="759"/>
      <c r="H488" s="759"/>
      <c r="I488" s="179"/>
      <c r="J488" s="760"/>
      <c r="K488" s="761"/>
      <c r="L488" s="748">
        <f>SUM(N488:Y488)</f>
        <v>0</v>
      </c>
      <c r="M488" s="737">
        <f>L488*100/K486</f>
        <v>0</v>
      </c>
      <c r="N488" s="750"/>
      <c r="O488" s="750"/>
      <c r="P488" s="750"/>
      <c r="Q488" s="750"/>
      <c r="R488" s="750"/>
      <c r="S488" s="750"/>
      <c r="T488" s="750"/>
      <c r="U488" s="750"/>
      <c r="V488" s="750"/>
      <c r="W488" s="750"/>
      <c r="X488" s="750"/>
      <c r="Y488" s="750"/>
    </row>
    <row r="489" spans="1:25" ht="140.25" x14ac:dyDescent="0.25">
      <c r="A489" s="148">
        <v>7</v>
      </c>
      <c r="B489" s="169" t="s">
        <v>566</v>
      </c>
      <c r="C489" s="147" t="s">
        <v>567</v>
      </c>
      <c r="D489" s="548" t="s">
        <v>568</v>
      </c>
      <c r="E489" s="620" t="s">
        <v>569</v>
      </c>
      <c r="F489" s="147" t="s">
        <v>526</v>
      </c>
      <c r="G489" s="342">
        <v>1</v>
      </c>
      <c r="H489" s="342">
        <v>1</v>
      </c>
      <c r="I489" s="147" t="s">
        <v>480</v>
      </c>
      <c r="J489" s="621" t="s">
        <v>48</v>
      </c>
      <c r="K489" s="150">
        <v>15000</v>
      </c>
      <c r="L489" s="748"/>
      <c r="M489" s="737"/>
      <c r="N489" s="740"/>
      <c r="O489" s="740"/>
      <c r="P489" s="740"/>
      <c r="Q489" s="740"/>
      <c r="R489" s="740"/>
      <c r="S489" s="740"/>
      <c r="T489" s="740"/>
      <c r="U489" s="740"/>
      <c r="V489" s="740"/>
      <c r="W489" s="740"/>
      <c r="X489" s="740"/>
      <c r="Y489" s="740"/>
    </row>
    <row r="490" spans="1:25" x14ac:dyDescent="0.25">
      <c r="A490" s="720">
        <v>8</v>
      </c>
      <c r="B490" s="194" t="s">
        <v>570</v>
      </c>
      <c r="C490" s="40" t="s">
        <v>571</v>
      </c>
      <c r="D490" s="29" t="s">
        <v>572</v>
      </c>
      <c r="E490" s="115" t="s">
        <v>569</v>
      </c>
      <c r="F490" s="40" t="s">
        <v>526</v>
      </c>
      <c r="G490" s="42">
        <v>24</v>
      </c>
      <c r="H490" s="42">
        <v>24</v>
      </c>
      <c r="I490" s="40" t="s">
        <v>573</v>
      </c>
      <c r="J490" s="651" t="s">
        <v>33</v>
      </c>
      <c r="K490" s="332">
        <v>7200</v>
      </c>
      <c r="L490" s="748">
        <f>SUM(N490:Y490)</f>
        <v>24</v>
      </c>
      <c r="M490" s="737">
        <f>L490*100/H490</f>
        <v>100</v>
      </c>
      <c r="N490" s="740">
        <v>2</v>
      </c>
      <c r="O490" s="740">
        <v>2</v>
      </c>
      <c r="P490" s="740">
        <v>2</v>
      </c>
      <c r="Q490" s="740">
        <v>2</v>
      </c>
      <c r="R490" s="740">
        <v>2</v>
      </c>
      <c r="S490" s="740">
        <v>2</v>
      </c>
      <c r="T490" s="740">
        <v>2</v>
      </c>
      <c r="U490" s="740">
        <v>2</v>
      </c>
      <c r="V490" s="740">
        <v>2</v>
      </c>
      <c r="W490" s="740">
        <v>2</v>
      </c>
      <c r="X490" s="740">
        <v>2</v>
      </c>
      <c r="Y490" s="740">
        <v>2</v>
      </c>
    </row>
    <row r="491" spans="1:25" x14ac:dyDescent="0.25">
      <c r="A491" s="721"/>
      <c r="B491" s="528"/>
      <c r="C491" s="44"/>
      <c r="D491" s="36"/>
      <c r="E491" s="116"/>
      <c r="F491" s="44"/>
      <c r="G491" s="46"/>
      <c r="H491" s="46"/>
      <c r="I491" s="44"/>
      <c r="J491" s="741"/>
      <c r="K491" s="348"/>
      <c r="L491" s="748">
        <f>SUM(N491:Y491)</f>
        <v>0</v>
      </c>
      <c r="M491" s="737">
        <f>L491*100/L490</f>
        <v>0</v>
      </c>
      <c r="N491" s="713"/>
      <c r="O491" s="713"/>
      <c r="P491" s="713"/>
      <c r="Q491" s="713"/>
      <c r="R491" s="713"/>
      <c r="S491" s="713"/>
      <c r="T491" s="713"/>
      <c r="U491" s="713"/>
      <c r="V491" s="713"/>
      <c r="W491" s="713"/>
      <c r="X491" s="713"/>
      <c r="Y491" s="713"/>
    </row>
    <row r="492" spans="1:25" x14ac:dyDescent="0.25">
      <c r="A492" s="113"/>
      <c r="B492" s="339" t="s">
        <v>191</v>
      </c>
      <c r="C492" s="146"/>
      <c r="D492" s="339"/>
      <c r="E492" s="617"/>
      <c r="F492" s="146"/>
      <c r="G492" s="344"/>
      <c r="H492" s="344"/>
      <c r="I492" s="146"/>
      <c r="J492" s="618"/>
      <c r="K492" s="70"/>
      <c r="L492" s="748">
        <f>SUM(N492:Y492)</f>
        <v>0</v>
      </c>
      <c r="M492" s="708">
        <f>L492*100/K490</f>
        <v>0</v>
      </c>
      <c r="N492" s="192"/>
      <c r="O492" s="192"/>
      <c r="P492" s="192"/>
      <c r="Q492" s="192"/>
      <c r="R492" s="192"/>
      <c r="S492" s="192"/>
      <c r="T492" s="192"/>
      <c r="U492" s="192"/>
      <c r="V492" s="192"/>
      <c r="W492" s="192"/>
      <c r="X492" s="192"/>
      <c r="Y492" s="192"/>
    </row>
    <row r="493" spans="1:25" ht="15.75" x14ac:dyDescent="0.25">
      <c r="A493" s="687"/>
      <c r="B493" s="687"/>
      <c r="C493" s="687"/>
      <c r="D493" s="687"/>
      <c r="E493" s="687"/>
      <c r="F493" s="687"/>
      <c r="G493" s="687"/>
      <c r="H493" s="687"/>
      <c r="I493" s="687"/>
      <c r="J493" s="687"/>
      <c r="K493" s="687"/>
      <c r="L493" s="687"/>
      <c r="M493" s="609">
        <f>((M461+M463+M465+M467+M469+M473+M475+M479)*100)/800</f>
        <v>0</v>
      </c>
      <c r="N493" s="688"/>
      <c r="O493" s="687"/>
      <c r="P493" s="687"/>
      <c r="Q493" s="687"/>
      <c r="R493" s="687"/>
      <c r="S493" s="687"/>
      <c r="T493" s="687"/>
      <c r="U493" s="687"/>
      <c r="V493" s="687"/>
      <c r="W493" s="687"/>
      <c r="X493" s="687"/>
      <c r="Y493" s="687"/>
    </row>
  </sheetData>
  <mergeCells count="1263">
    <mergeCell ref="A2:K2"/>
    <mergeCell ref="A3:K3"/>
    <mergeCell ref="A4:K4"/>
    <mergeCell ref="F490:F491"/>
    <mergeCell ref="G490:G491"/>
    <mergeCell ref="H490:H491"/>
    <mergeCell ref="I490:I491"/>
    <mergeCell ref="J490:J491"/>
    <mergeCell ref="K490:K491"/>
    <mergeCell ref="G486:G487"/>
    <mergeCell ref="H486:H487"/>
    <mergeCell ref="I486:I487"/>
    <mergeCell ref="J486:J487"/>
    <mergeCell ref="K486:K487"/>
    <mergeCell ref="A490:A491"/>
    <mergeCell ref="B490:B491"/>
    <mergeCell ref="C490:C491"/>
    <mergeCell ref="D490:D491"/>
    <mergeCell ref="E490:E491"/>
    <mergeCell ref="A486:A487"/>
    <mergeCell ref="B486:B487"/>
    <mergeCell ref="C486:C487"/>
    <mergeCell ref="D486:D487"/>
    <mergeCell ref="E486:E487"/>
    <mergeCell ref="F486:F487"/>
    <mergeCell ref="F481:F482"/>
    <mergeCell ref="G481:G482"/>
    <mergeCell ref="H481:H482"/>
    <mergeCell ref="I481:I482"/>
    <mergeCell ref="J481:J482"/>
    <mergeCell ref="K481:K482"/>
    <mergeCell ref="G478:G479"/>
    <mergeCell ref="H478:H479"/>
    <mergeCell ref="I478:I479"/>
    <mergeCell ref="J478:J479"/>
    <mergeCell ref="K478:K479"/>
    <mergeCell ref="A481:A482"/>
    <mergeCell ref="B481:B482"/>
    <mergeCell ref="C481:C482"/>
    <mergeCell ref="D481:D482"/>
    <mergeCell ref="E481:E482"/>
    <mergeCell ref="A478:A479"/>
    <mergeCell ref="B478:B479"/>
    <mergeCell ref="C478:C479"/>
    <mergeCell ref="D478:D479"/>
    <mergeCell ref="E478:E479"/>
    <mergeCell ref="F478:F479"/>
    <mergeCell ref="F474:F475"/>
    <mergeCell ref="G474:G475"/>
    <mergeCell ref="H474:H475"/>
    <mergeCell ref="I474:I475"/>
    <mergeCell ref="J474:J475"/>
    <mergeCell ref="K474:K475"/>
    <mergeCell ref="G472:G473"/>
    <mergeCell ref="H472:H473"/>
    <mergeCell ref="I472:I473"/>
    <mergeCell ref="J472:J473"/>
    <mergeCell ref="K472:K473"/>
    <mergeCell ref="A474:A475"/>
    <mergeCell ref="B474:B475"/>
    <mergeCell ref="C474:C475"/>
    <mergeCell ref="D474:D475"/>
    <mergeCell ref="E474:E475"/>
    <mergeCell ref="A472:A473"/>
    <mergeCell ref="B472:B473"/>
    <mergeCell ref="C472:C473"/>
    <mergeCell ref="D472:D473"/>
    <mergeCell ref="E472:E473"/>
    <mergeCell ref="F472:F473"/>
    <mergeCell ref="F468:F469"/>
    <mergeCell ref="G468:G469"/>
    <mergeCell ref="H468:H469"/>
    <mergeCell ref="I468:I469"/>
    <mergeCell ref="J468:J469"/>
    <mergeCell ref="K468:K469"/>
    <mergeCell ref="G466:G467"/>
    <mergeCell ref="H466:H467"/>
    <mergeCell ref="I466:I467"/>
    <mergeCell ref="J466:J467"/>
    <mergeCell ref="K466:K467"/>
    <mergeCell ref="A468:A469"/>
    <mergeCell ref="B468:B469"/>
    <mergeCell ref="C468:C469"/>
    <mergeCell ref="D468:D469"/>
    <mergeCell ref="E468:E469"/>
    <mergeCell ref="A466:A467"/>
    <mergeCell ref="B466:B467"/>
    <mergeCell ref="C466:C467"/>
    <mergeCell ref="D466:D467"/>
    <mergeCell ref="E466:E467"/>
    <mergeCell ref="F466:F467"/>
    <mergeCell ref="A462:A463"/>
    <mergeCell ref="B462:B463"/>
    <mergeCell ref="C462:C465"/>
    <mergeCell ref="G462:G463"/>
    <mergeCell ref="H462:H463"/>
    <mergeCell ref="I462:I463"/>
    <mergeCell ref="A464:A465"/>
    <mergeCell ref="B464:B465"/>
    <mergeCell ref="G464:G465"/>
    <mergeCell ref="H464:H465"/>
    <mergeCell ref="F460:F465"/>
    <mergeCell ref="G460:G461"/>
    <mergeCell ref="H460:H461"/>
    <mergeCell ref="I460:I461"/>
    <mergeCell ref="J460:J461"/>
    <mergeCell ref="K460:K461"/>
    <mergeCell ref="J462:J463"/>
    <mergeCell ref="K462:K463"/>
    <mergeCell ref="I464:I465"/>
    <mergeCell ref="J464:J465"/>
    <mergeCell ref="H457:H458"/>
    <mergeCell ref="I457:I458"/>
    <mergeCell ref="J457:J458"/>
    <mergeCell ref="K457:K458"/>
    <mergeCell ref="L457:M457"/>
    <mergeCell ref="A460:A461"/>
    <mergeCell ref="B460:B461"/>
    <mergeCell ref="C460:C461"/>
    <mergeCell ref="D460:D465"/>
    <mergeCell ref="E460:E465"/>
    <mergeCell ref="I447:I448"/>
    <mergeCell ref="J447:J448"/>
    <mergeCell ref="K447:K448"/>
    <mergeCell ref="A457:A458"/>
    <mergeCell ref="B457:B458"/>
    <mergeCell ref="C457:C458"/>
    <mergeCell ref="D457:D458"/>
    <mergeCell ref="E457:E458"/>
    <mergeCell ref="F457:F458"/>
    <mergeCell ref="G457:G458"/>
    <mergeCell ref="J445:J446"/>
    <mergeCell ref="K445:K446"/>
    <mergeCell ref="A447:A448"/>
    <mergeCell ref="B447:B448"/>
    <mergeCell ref="C447:C448"/>
    <mergeCell ref="D447:D448"/>
    <mergeCell ref="E447:E448"/>
    <mergeCell ref="F447:F448"/>
    <mergeCell ref="G447:G448"/>
    <mergeCell ref="H447:H448"/>
    <mergeCell ref="I443:I444"/>
    <mergeCell ref="J443:J444"/>
    <mergeCell ref="K443:K444"/>
    <mergeCell ref="A445:A446"/>
    <mergeCell ref="B445:B446"/>
    <mergeCell ref="C445:C446"/>
    <mergeCell ref="F445:F446"/>
    <mergeCell ref="G445:G446"/>
    <mergeCell ref="H445:H446"/>
    <mergeCell ref="I445:I446"/>
    <mergeCell ref="J439:J440"/>
    <mergeCell ref="K439:K440"/>
    <mergeCell ref="A443:A444"/>
    <mergeCell ref="B443:B444"/>
    <mergeCell ref="C443:C444"/>
    <mergeCell ref="D443:D446"/>
    <mergeCell ref="E443:E446"/>
    <mergeCell ref="F443:F444"/>
    <mergeCell ref="G443:G444"/>
    <mergeCell ref="H443:H444"/>
    <mergeCell ref="A439:A440"/>
    <mergeCell ref="B439:B440"/>
    <mergeCell ref="C439:C440"/>
    <mergeCell ref="G439:G440"/>
    <mergeCell ref="H439:H440"/>
    <mergeCell ref="I439:I440"/>
    <mergeCell ref="J435:J436"/>
    <mergeCell ref="K435:K436"/>
    <mergeCell ref="A437:A438"/>
    <mergeCell ref="B437:B438"/>
    <mergeCell ref="C437:C438"/>
    <mergeCell ref="G437:G438"/>
    <mergeCell ref="H437:H438"/>
    <mergeCell ref="I437:I438"/>
    <mergeCell ref="J437:J438"/>
    <mergeCell ref="K437:K438"/>
    <mergeCell ref="L432:M432"/>
    <mergeCell ref="A435:A436"/>
    <mergeCell ref="B435:B436"/>
    <mergeCell ref="C435:C436"/>
    <mergeCell ref="D435:D440"/>
    <mergeCell ref="E435:E440"/>
    <mergeCell ref="F435:F440"/>
    <mergeCell ref="G435:G436"/>
    <mergeCell ref="H435:H436"/>
    <mergeCell ref="I435:I436"/>
    <mergeCell ref="F432:F433"/>
    <mergeCell ref="G432:G433"/>
    <mergeCell ref="H432:H433"/>
    <mergeCell ref="I432:I433"/>
    <mergeCell ref="J432:J433"/>
    <mergeCell ref="K432:K433"/>
    <mergeCell ref="A425:A429"/>
    <mergeCell ref="A432:A433"/>
    <mergeCell ref="B432:B433"/>
    <mergeCell ref="C432:C433"/>
    <mergeCell ref="D432:D433"/>
    <mergeCell ref="E432:E433"/>
    <mergeCell ref="E422:E423"/>
    <mergeCell ref="G422:G423"/>
    <mergeCell ref="H422:H423"/>
    <mergeCell ref="I422:I423"/>
    <mergeCell ref="J422:J423"/>
    <mergeCell ref="K422:K423"/>
    <mergeCell ref="F420:F423"/>
    <mergeCell ref="G420:G421"/>
    <mergeCell ref="H420:H421"/>
    <mergeCell ref="I420:I421"/>
    <mergeCell ref="J420:J421"/>
    <mergeCell ref="K420:K421"/>
    <mergeCell ref="G416:G417"/>
    <mergeCell ref="H416:H417"/>
    <mergeCell ref="I416:I417"/>
    <mergeCell ref="J416:J417"/>
    <mergeCell ref="K416:K417"/>
    <mergeCell ref="A420:A423"/>
    <mergeCell ref="B420:B423"/>
    <mergeCell ref="C420:C423"/>
    <mergeCell ref="D420:D423"/>
    <mergeCell ref="E420:E421"/>
    <mergeCell ref="A416:A417"/>
    <mergeCell ref="B416:B417"/>
    <mergeCell ref="C416:C417"/>
    <mergeCell ref="D416:D417"/>
    <mergeCell ref="E416:E417"/>
    <mergeCell ref="F416:F417"/>
    <mergeCell ref="F413:F414"/>
    <mergeCell ref="G413:G414"/>
    <mergeCell ref="H413:H414"/>
    <mergeCell ref="I413:I414"/>
    <mergeCell ref="J413:J414"/>
    <mergeCell ref="K413:K414"/>
    <mergeCell ref="G410:G411"/>
    <mergeCell ref="H410:H411"/>
    <mergeCell ref="I410:I411"/>
    <mergeCell ref="J410:J411"/>
    <mergeCell ref="K410:K411"/>
    <mergeCell ref="A413:A414"/>
    <mergeCell ref="B413:B414"/>
    <mergeCell ref="C413:C414"/>
    <mergeCell ref="D413:D414"/>
    <mergeCell ref="E413:E414"/>
    <mergeCell ref="A410:A411"/>
    <mergeCell ref="B410:B411"/>
    <mergeCell ref="C410:C411"/>
    <mergeCell ref="D410:D411"/>
    <mergeCell ref="E410:E411"/>
    <mergeCell ref="F410:F411"/>
    <mergeCell ref="F407:F408"/>
    <mergeCell ref="G407:G408"/>
    <mergeCell ref="H407:H408"/>
    <mergeCell ref="I407:I408"/>
    <mergeCell ref="J407:J408"/>
    <mergeCell ref="K407:K408"/>
    <mergeCell ref="G403:G404"/>
    <mergeCell ref="H403:H404"/>
    <mergeCell ref="I403:I404"/>
    <mergeCell ref="J403:J404"/>
    <mergeCell ref="K403:K404"/>
    <mergeCell ref="A407:A408"/>
    <mergeCell ref="B407:B408"/>
    <mergeCell ref="C407:C408"/>
    <mergeCell ref="D407:D408"/>
    <mergeCell ref="E407:E408"/>
    <mergeCell ref="A403:A404"/>
    <mergeCell ref="B403:B404"/>
    <mergeCell ref="C403:C404"/>
    <mergeCell ref="D403:D404"/>
    <mergeCell ref="E403:E404"/>
    <mergeCell ref="F403:F404"/>
    <mergeCell ref="F400:F401"/>
    <mergeCell ref="G400:G401"/>
    <mergeCell ref="H400:H401"/>
    <mergeCell ref="I400:I401"/>
    <mergeCell ref="J400:J401"/>
    <mergeCell ref="K400:K401"/>
    <mergeCell ref="G397:G398"/>
    <mergeCell ref="H397:H398"/>
    <mergeCell ref="I397:I398"/>
    <mergeCell ref="J397:J398"/>
    <mergeCell ref="K397:K398"/>
    <mergeCell ref="A400:A401"/>
    <mergeCell ref="B400:B401"/>
    <mergeCell ref="C400:C401"/>
    <mergeCell ref="D400:D401"/>
    <mergeCell ref="E400:E401"/>
    <mergeCell ref="A397:A398"/>
    <mergeCell ref="B397:B398"/>
    <mergeCell ref="C397:C398"/>
    <mergeCell ref="D397:D398"/>
    <mergeCell ref="E397:E398"/>
    <mergeCell ref="F397:F398"/>
    <mergeCell ref="F394:F395"/>
    <mergeCell ref="G394:G395"/>
    <mergeCell ref="H394:H395"/>
    <mergeCell ref="I394:I395"/>
    <mergeCell ref="J394:J395"/>
    <mergeCell ref="K394:K395"/>
    <mergeCell ref="G391:G392"/>
    <mergeCell ref="H391:H392"/>
    <mergeCell ref="I391:I392"/>
    <mergeCell ref="J391:J392"/>
    <mergeCell ref="K391:K392"/>
    <mergeCell ref="A394:A395"/>
    <mergeCell ref="B394:B395"/>
    <mergeCell ref="C394:C395"/>
    <mergeCell ref="D394:D395"/>
    <mergeCell ref="E394:E395"/>
    <mergeCell ref="A391:A392"/>
    <mergeCell ref="B391:B392"/>
    <mergeCell ref="C391:C392"/>
    <mergeCell ref="D391:D392"/>
    <mergeCell ref="E391:E392"/>
    <mergeCell ref="F391:F392"/>
    <mergeCell ref="F388:F389"/>
    <mergeCell ref="G388:G389"/>
    <mergeCell ref="H388:H389"/>
    <mergeCell ref="I388:I389"/>
    <mergeCell ref="J388:J389"/>
    <mergeCell ref="K388:K389"/>
    <mergeCell ref="G385:G386"/>
    <mergeCell ref="H385:H386"/>
    <mergeCell ref="I385:I386"/>
    <mergeCell ref="J385:J386"/>
    <mergeCell ref="K385:K386"/>
    <mergeCell ref="A388:A389"/>
    <mergeCell ref="B388:B389"/>
    <mergeCell ref="C388:C389"/>
    <mergeCell ref="D388:D389"/>
    <mergeCell ref="E388:E389"/>
    <mergeCell ref="A385:A386"/>
    <mergeCell ref="B385:B386"/>
    <mergeCell ref="C385:C386"/>
    <mergeCell ref="D385:D386"/>
    <mergeCell ref="E385:E386"/>
    <mergeCell ref="F385:F386"/>
    <mergeCell ref="F382:F383"/>
    <mergeCell ref="G382:G383"/>
    <mergeCell ref="H382:H383"/>
    <mergeCell ref="I382:I383"/>
    <mergeCell ref="J382:J383"/>
    <mergeCell ref="K382:K383"/>
    <mergeCell ref="G379:G380"/>
    <mergeCell ref="H379:H380"/>
    <mergeCell ref="I379:I380"/>
    <mergeCell ref="J379:J380"/>
    <mergeCell ref="K379:K380"/>
    <mergeCell ref="A382:A383"/>
    <mergeCell ref="B382:B383"/>
    <mergeCell ref="C382:C383"/>
    <mergeCell ref="D382:D383"/>
    <mergeCell ref="E382:E383"/>
    <mergeCell ref="A379:A380"/>
    <mergeCell ref="B379:B380"/>
    <mergeCell ref="C379:C380"/>
    <mergeCell ref="D379:D380"/>
    <mergeCell ref="E379:E380"/>
    <mergeCell ref="F379:F380"/>
    <mergeCell ref="F376:F377"/>
    <mergeCell ref="G376:G377"/>
    <mergeCell ref="H376:H377"/>
    <mergeCell ref="I376:I377"/>
    <mergeCell ref="J376:J377"/>
    <mergeCell ref="K376:K377"/>
    <mergeCell ref="G373:G374"/>
    <mergeCell ref="H373:H374"/>
    <mergeCell ref="I373:I374"/>
    <mergeCell ref="J373:J374"/>
    <mergeCell ref="K373:K374"/>
    <mergeCell ref="A376:A377"/>
    <mergeCell ref="B376:B377"/>
    <mergeCell ref="C376:C377"/>
    <mergeCell ref="D376:D377"/>
    <mergeCell ref="E376:E377"/>
    <mergeCell ref="A373:A374"/>
    <mergeCell ref="B373:B374"/>
    <mergeCell ref="C373:C374"/>
    <mergeCell ref="D373:D374"/>
    <mergeCell ref="E373:E374"/>
    <mergeCell ref="F373:F374"/>
    <mergeCell ref="G369:G370"/>
    <mergeCell ref="H369:H370"/>
    <mergeCell ref="I369:I370"/>
    <mergeCell ref="J369:J370"/>
    <mergeCell ref="K369:K370"/>
    <mergeCell ref="L369:M369"/>
    <mergeCell ref="A369:A370"/>
    <mergeCell ref="B369:B370"/>
    <mergeCell ref="C369:C370"/>
    <mergeCell ref="D369:D370"/>
    <mergeCell ref="E369:E370"/>
    <mergeCell ref="F369:F370"/>
    <mergeCell ref="F364:F365"/>
    <mergeCell ref="G364:G365"/>
    <mergeCell ref="H364:H365"/>
    <mergeCell ref="I364:I365"/>
    <mergeCell ref="J364:J365"/>
    <mergeCell ref="K364:K365"/>
    <mergeCell ref="G361:G362"/>
    <mergeCell ref="H361:H362"/>
    <mergeCell ref="I361:I362"/>
    <mergeCell ref="J361:J362"/>
    <mergeCell ref="K361:K362"/>
    <mergeCell ref="A364:A365"/>
    <mergeCell ref="B364:B365"/>
    <mergeCell ref="C364:C365"/>
    <mergeCell ref="D364:D365"/>
    <mergeCell ref="E364:E365"/>
    <mergeCell ref="H357:H358"/>
    <mergeCell ref="I357:I358"/>
    <mergeCell ref="J357:J358"/>
    <mergeCell ref="K357:K358"/>
    <mergeCell ref="A361:A362"/>
    <mergeCell ref="B361:B362"/>
    <mergeCell ref="C361:C362"/>
    <mergeCell ref="D361:D362"/>
    <mergeCell ref="E361:E362"/>
    <mergeCell ref="F361:F362"/>
    <mergeCell ref="X349:X356"/>
    <mergeCell ref="Y349:Y356"/>
    <mergeCell ref="C350:F350"/>
    <mergeCell ref="A357:A358"/>
    <mergeCell ref="B357:B358"/>
    <mergeCell ref="C357:C358"/>
    <mergeCell ref="D357:D358"/>
    <mergeCell ref="E357:E358"/>
    <mergeCell ref="F357:F358"/>
    <mergeCell ref="G357:G358"/>
    <mergeCell ref="R349:R356"/>
    <mergeCell ref="S349:S356"/>
    <mergeCell ref="T349:T356"/>
    <mergeCell ref="U349:U356"/>
    <mergeCell ref="V349:V356"/>
    <mergeCell ref="W349:W356"/>
    <mergeCell ref="L349:L356"/>
    <mergeCell ref="M349:M356"/>
    <mergeCell ref="N349:N356"/>
    <mergeCell ref="O349:O356"/>
    <mergeCell ref="P349:P356"/>
    <mergeCell ref="Q349:Q356"/>
    <mergeCell ref="G345:G346"/>
    <mergeCell ref="H345:H346"/>
    <mergeCell ref="I345:I346"/>
    <mergeCell ref="J345:J346"/>
    <mergeCell ref="K345:K346"/>
    <mergeCell ref="K349:K355"/>
    <mergeCell ref="K334:K342"/>
    <mergeCell ref="L334:L342"/>
    <mergeCell ref="M334:M342"/>
    <mergeCell ref="A344:F344"/>
    <mergeCell ref="A345:A346"/>
    <mergeCell ref="B345:B346"/>
    <mergeCell ref="C345:C346"/>
    <mergeCell ref="D345:D346"/>
    <mergeCell ref="E345:E346"/>
    <mergeCell ref="F345:F346"/>
    <mergeCell ref="C334:C342"/>
    <mergeCell ref="D334:D342"/>
    <mergeCell ref="E334:E342"/>
    <mergeCell ref="F334:F342"/>
    <mergeCell ref="I334:I342"/>
    <mergeCell ref="J334:J342"/>
    <mergeCell ref="G328:G329"/>
    <mergeCell ref="H328:H329"/>
    <mergeCell ref="I328:I329"/>
    <mergeCell ref="J328:J329"/>
    <mergeCell ref="K328:K329"/>
    <mergeCell ref="B332:K332"/>
    <mergeCell ref="G325:G326"/>
    <mergeCell ref="H325:H326"/>
    <mergeCell ref="I325:I326"/>
    <mergeCell ref="J325:J326"/>
    <mergeCell ref="A328:A329"/>
    <mergeCell ref="B328:B329"/>
    <mergeCell ref="C328:C329"/>
    <mergeCell ref="D328:D329"/>
    <mergeCell ref="E328:E329"/>
    <mergeCell ref="F328:F329"/>
    <mergeCell ref="G322:G323"/>
    <mergeCell ref="H322:H323"/>
    <mergeCell ref="I322:I323"/>
    <mergeCell ref="J322:J323"/>
    <mergeCell ref="A325:A326"/>
    <mergeCell ref="B325:B326"/>
    <mergeCell ref="C325:C326"/>
    <mergeCell ref="D325:D326"/>
    <mergeCell ref="E325:E326"/>
    <mergeCell ref="F325:F326"/>
    <mergeCell ref="G320:G321"/>
    <mergeCell ref="H320:H321"/>
    <mergeCell ref="I320:I321"/>
    <mergeCell ref="J320:J321"/>
    <mergeCell ref="A322:A323"/>
    <mergeCell ref="B322:B323"/>
    <mergeCell ref="C322:C323"/>
    <mergeCell ref="D322:D323"/>
    <mergeCell ref="E322:E323"/>
    <mergeCell ref="F322:F323"/>
    <mergeCell ref="G318:G319"/>
    <mergeCell ref="H318:H319"/>
    <mergeCell ref="I318:I319"/>
    <mergeCell ref="J318:J319"/>
    <mergeCell ref="K318:K323"/>
    <mergeCell ref="A320:A321"/>
    <mergeCell ref="B320:B321"/>
    <mergeCell ref="D320:D321"/>
    <mergeCell ref="E320:E321"/>
    <mergeCell ref="F320:F321"/>
    <mergeCell ref="A318:A319"/>
    <mergeCell ref="B318:B319"/>
    <mergeCell ref="C318:C321"/>
    <mergeCell ref="D318:D319"/>
    <mergeCell ref="E318:E319"/>
    <mergeCell ref="F318:F319"/>
    <mergeCell ref="G314:G315"/>
    <mergeCell ref="H314:H315"/>
    <mergeCell ref="I314:I315"/>
    <mergeCell ref="J314:J315"/>
    <mergeCell ref="K314:K315"/>
    <mergeCell ref="B317:J317"/>
    <mergeCell ref="A314:A315"/>
    <mergeCell ref="B314:B315"/>
    <mergeCell ref="C314:C315"/>
    <mergeCell ref="D314:D315"/>
    <mergeCell ref="E314:E315"/>
    <mergeCell ref="F314:F315"/>
    <mergeCell ref="J303:J311"/>
    <mergeCell ref="K303:K312"/>
    <mergeCell ref="L303:L311"/>
    <mergeCell ref="M303:M311"/>
    <mergeCell ref="A312:F312"/>
    <mergeCell ref="A313:F313"/>
    <mergeCell ref="C303:C311"/>
    <mergeCell ref="D303:D311"/>
    <mergeCell ref="E303:E311"/>
    <mergeCell ref="F303:F311"/>
    <mergeCell ref="G303:G311"/>
    <mergeCell ref="I303:I311"/>
    <mergeCell ref="J291:J299"/>
    <mergeCell ref="K291:K300"/>
    <mergeCell ref="L291:L299"/>
    <mergeCell ref="M291:M299"/>
    <mergeCell ref="A301:F301"/>
    <mergeCell ref="B302:J302"/>
    <mergeCell ref="C291:C299"/>
    <mergeCell ref="D291:D299"/>
    <mergeCell ref="E291:E299"/>
    <mergeCell ref="F291:F299"/>
    <mergeCell ref="G291:G299"/>
    <mergeCell ref="I291:I299"/>
    <mergeCell ref="G280:G281"/>
    <mergeCell ref="H280:H281"/>
    <mergeCell ref="I280:I281"/>
    <mergeCell ref="J280:J281"/>
    <mergeCell ref="K280:K281"/>
    <mergeCell ref="B289:K289"/>
    <mergeCell ref="A280:A281"/>
    <mergeCell ref="B280:B281"/>
    <mergeCell ref="C280:C281"/>
    <mergeCell ref="D280:D281"/>
    <mergeCell ref="E280:E281"/>
    <mergeCell ref="F280:F281"/>
    <mergeCell ref="I267:I268"/>
    <mergeCell ref="J267:J268"/>
    <mergeCell ref="K267:K268"/>
    <mergeCell ref="A269:F269"/>
    <mergeCell ref="B270:K270"/>
    <mergeCell ref="B278:K278"/>
    <mergeCell ref="J237:J266"/>
    <mergeCell ref="K237:K266"/>
    <mergeCell ref="A267:A268"/>
    <mergeCell ref="B267:B268"/>
    <mergeCell ref="C267:C268"/>
    <mergeCell ref="D267:D268"/>
    <mergeCell ref="E267:E268"/>
    <mergeCell ref="F267:F268"/>
    <mergeCell ref="G267:G268"/>
    <mergeCell ref="H267:H268"/>
    <mergeCell ref="J233:J234"/>
    <mergeCell ref="K233:K234"/>
    <mergeCell ref="B236:K236"/>
    <mergeCell ref="C237:C266"/>
    <mergeCell ref="D237:D266"/>
    <mergeCell ref="E237:E266"/>
    <mergeCell ref="F237:F266"/>
    <mergeCell ref="G237:G266"/>
    <mergeCell ref="H237:H266"/>
    <mergeCell ref="I237:I266"/>
    <mergeCell ref="J225:J226"/>
    <mergeCell ref="K225:K226"/>
    <mergeCell ref="A228:A229"/>
    <mergeCell ref="A230:A231"/>
    <mergeCell ref="B232:K232"/>
    <mergeCell ref="C233:C234"/>
    <mergeCell ref="D233:D234"/>
    <mergeCell ref="E233:E234"/>
    <mergeCell ref="F233:F234"/>
    <mergeCell ref="I233:I234"/>
    <mergeCell ref="K173:K217"/>
    <mergeCell ref="A225:A226"/>
    <mergeCell ref="B225:B226"/>
    <mergeCell ref="C225:C226"/>
    <mergeCell ref="D225:D226"/>
    <mergeCell ref="E225:E226"/>
    <mergeCell ref="F225:F226"/>
    <mergeCell ref="G225:G226"/>
    <mergeCell ref="H225:H226"/>
    <mergeCell ref="I225:I226"/>
    <mergeCell ref="C172:F172"/>
    <mergeCell ref="H172:J172"/>
    <mergeCell ref="C173:C218"/>
    <mergeCell ref="D173:D218"/>
    <mergeCell ref="E173:E218"/>
    <mergeCell ref="F173:F218"/>
    <mergeCell ref="G167:G168"/>
    <mergeCell ref="H167:H168"/>
    <mergeCell ref="I167:I168"/>
    <mergeCell ref="J167:J168"/>
    <mergeCell ref="K167:K168"/>
    <mergeCell ref="B171:K171"/>
    <mergeCell ref="A167:A170"/>
    <mergeCell ref="B167:B168"/>
    <mergeCell ref="C167:C168"/>
    <mergeCell ref="D167:D168"/>
    <mergeCell ref="E167:E168"/>
    <mergeCell ref="F167:F168"/>
    <mergeCell ref="F163:F164"/>
    <mergeCell ref="G163:G164"/>
    <mergeCell ref="H163:H164"/>
    <mergeCell ref="I163:I164"/>
    <mergeCell ref="J163:J164"/>
    <mergeCell ref="K163:K164"/>
    <mergeCell ref="G159:G160"/>
    <mergeCell ref="H159:H160"/>
    <mergeCell ref="I159:I160"/>
    <mergeCell ref="J159:J160"/>
    <mergeCell ref="K159:K160"/>
    <mergeCell ref="A163:A166"/>
    <mergeCell ref="B163:B164"/>
    <mergeCell ref="C163:C164"/>
    <mergeCell ref="D163:D164"/>
    <mergeCell ref="E163:E164"/>
    <mergeCell ref="K155:K156"/>
    <mergeCell ref="L155:M155"/>
    <mergeCell ref="B157:K157"/>
    <mergeCell ref="B158:K158"/>
    <mergeCell ref="A159:A162"/>
    <mergeCell ref="B159:B160"/>
    <mergeCell ref="C159:C160"/>
    <mergeCell ref="D159:D160"/>
    <mergeCell ref="E159:E160"/>
    <mergeCell ref="F159:F160"/>
    <mergeCell ref="E155:E156"/>
    <mergeCell ref="F155:F156"/>
    <mergeCell ref="G155:G156"/>
    <mergeCell ref="H155:H156"/>
    <mergeCell ref="I155:I156"/>
    <mergeCell ref="J155:J156"/>
    <mergeCell ref="A145:B145"/>
    <mergeCell ref="A146:A150"/>
    <mergeCell ref="A155:A156"/>
    <mergeCell ref="B155:B156"/>
    <mergeCell ref="C155:C156"/>
    <mergeCell ref="D155:D156"/>
    <mergeCell ref="F142:F143"/>
    <mergeCell ref="G142:G143"/>
    <mergeCell ref="H142:H143"/>
    <mergeCell ref="I142:I143"/>
    <mergeCell ref="J142:J143"/>
    <mergeCell ref="K142:K143"/>
    <mergeCell ref="G139:G140"/>
    <mergeCell ref="H139:H140"/>
    <mergeCell ref="I139:I140"/>
    <mergeCell ref="J139:J140"/>
    <mergeCell ref="K139:K140"/>
    <mergeCell ref="A142:A143"/>
    <mergeCell ref="B142:B143"/>
    <mergeCell ref="C142:C143"/>
    <mergeCell ref="D142:D143"/>
    <mergeCell ref="E142:E143"/>
    <mergeCell ref="A139:A140"/>
    <mergeCell ref="B139:B140"/>
    <mergeCell ref="C139:C140"/>
    <mergeCell ref="D139:D140"/>
    <mergeCell ref="E139:E140"/>
    <mergeCell ref="F139:F140"/>
    <mergeCell ref="F135:F136"/>
    <mergeCell ref="G135:G136"/>
    <mergeCell ref="H135:H136"/>
    <mergeCell ref="I135:I136"/>
    <mergeCell ref="J135:J136"/>
    <mergeCell ref="K135:K136"/>
    <mergeCell ref="G131:G132"/>
    <mergeCell ref="H131:H132"/>
    <mergeCell ref="I131:I132"/>
    <mergeCell ref="J131:J132"/>
    <mergeCell ref="K131:K132"/>
    <mergeCell ref="A135:A136"/>
    <mergeCell ref="B135:B136"/>
    <mergeCell ref="C135:C136"/>
    <mergeCell ref="D135:D136"/>
    <mergeCell ref="E135:E136"/>
    <mergeCell ref="A131:A132"/>
    <mergeCell ref="B131:B132"/>
    <mergeCell ref="C131:C132"/>
    <mergeCell ref="D131:D132"/>
    <mergeCell ref="E131:E132"/>
    <mergeCell ref="F131:F132"/>
    <mergeCell ref="F127:F128"/>
    <mergeCell ref="G127:G128"/>
    <mergeCell ref="H127:H128"/>
    <mergeCell ref="I127:I128"/>
    <mergeCell ref="J127:J128"/>
    <mergeCell ref="K127:K128"/>
    <mergeCell ref="G124:G125"/>
    <mergeCell ref="H124:H125"/>
    <mergeCell ref="I124:I125"/>
    <mergeCell ref="J124:J125"/>
    <mergeCell ref="K124:K125"/>
    <mergeCell ref="A127:A128"/>
    <mergeCell ref="B127:B128"/>
    <mergeCell ref="C127:C128"/>
    <mergeCell ref="D127:D128"/>
    <mergeCell ref="E127:E128"/>
    <mergeCell ref="A124:A125"/>
    <mergeCell ref="B124:B125"/>
    <mergeCell ref="C124:C125"/>
    <mergeCell ref="D124:D125"/>
    <mergeCell ref="E124:E125"/>
    <mergeCell ref="F124:F125"/>
    <mergeCell ref="F122:F123"/>
    <mergeCell ref="G122:G123"/>
    <mergeCell ref="H122:H123"/>
    <mergeCell ref="I122:I123"/>
    <mergeCell ref="J122:J123"/>
    <mergeCell ref="K122:K123"/>
    <mergeCell ref="G119:G120"/>
    <mergeCell ref="H119:H120"/>
    <mergeCell ref="I119:I120"/>
    <mergeCell ref="J119:J120"/>
    <mergeCell ref="K119:K120"/>
    <mergeCell ref="A122:A123"/>
    <mergeCell ref="B122:B123"/>
    <mergeCell ref="C122:C123"/>
    <mergeCell ref="D122:D123"/>
    <mergeCell ref="E122:E123"/>
    <mergeCell ref="A119:A120"/>
    <mergeCell ref="B119:B120"/>
    <mergeCell ref="C119:C120"/>
    <mergeCell ref="D119:D120"/>
    <mergeCell ref="E119:E120"/>
    <mergeCell ref="F119:F120"/>
    <mergeCell ref="F117:F118"/>
    <mergeCell ref="G117:G118"/>
    <mergeCell ref="H117:H118"/>
    <mergeCell ref="I117:I118"/>
    <mergeCell ref="J117:J118"/>
    <mergeCell ref="K117:K118"/>
    <mergeCell ref="H113:H114"/>
    <mergeCell ref="I113:I114"/>
    <mergeCell ref="J113:J114"/>
    <mergeCell ref="K113:K114"/>
    <mergeCell ref="B116:J116"/>
    <mergeCell ref="A117:A118"/>
    <mergeCell ref="B117:B118"/>
    <mergeCell ref="C117:C118"/>
    <mergeCell ref="D117:D118"/>
    <mergeCell ref="E117:E118"/>
    <mergeCell ref="I111:I112"/>
    <mergeCell ref="J111:J112"/>
    <mergeCell ref="K111:K112"/>
    <mergeCell ref="A113:A114"/>
    <mergeCell ref="B113:B114"/>
    <mergeCell ref="C113:C114"/>
    <mergeCell ref="D113:D114"/>
    <mergeCell ref="E113:E114"/>
    <mergeCell ref="F113:F114"/>
    <mergeCell ref="G113:G114"/>
    <mergeCell ref="J109:J110"/>
    <mergeCell ref="K109:K110"/>
    <mergeCell ref="A111:A112"/>
    <mergeCell ref="B111:B112"/>
    <mergeCell ref="C111:C112"/>
    <mergeCell ref="D111:D112"/>
    <mergeCell ref="E111:E112"/>
    <mergeCell ref="F111:F112"/>
    <mergeCell ref="G111:G112"/>
    <mergeCell ref="H111:H112"/>
    <mergeCell ref="B108:J108"/>
    <mergeCell ref="A109:A110"/>
    <mergeCell ref="B109:B110"/>
    <mergeCell ref="C109:C110"/>
    <mergeCell ref="D109:D110"/>
    <mergeCell ref="E109:E110"/>
    <mergeCell ref="F109:F110"/>
    <mergeCell ref="G109:G110"/>
    <mergeCell ref="H109:H110"/>
    <mergeCell ref="I109:I110"/>
    <mergeCell ref="F105:F106"/>
    <mergeCell ref="G105:G106"/>
    <mergeCell ref="H105:H106"/>
    <mergeCell ref="I105:I106"/>
    <mergeCell ref="J105:J106"/>
    <mergeCell ref="K105:K106"/>
    <mergeCell ref="G103:G104"/>
    <mergeCell ref="H103:H104"/>
    <mergeCell ref="I103:I104"/>
    <mergeCell ref="J103:J104"/>
    <mergeCell ref="K103:K104"/>
    <mergeCell ref="A105:A106"/>
    <mergeCell ref="B105:B106"/>
    <mergeCell ref="C105:C106"/>
    <mergeCell ref="D105:D106"/>
    <mergeCell ref="E105:E106"/>
    <mergeCell ref="A103:A104"/>
    <mergeCell ref="B103:B104"/>
    <mergeCell ref="C103:C104"/>
    <mergeCell ref="D103:D104"/>
    <mergeCell ref="E103:E104"/>
    <mergeCell ref="F103:F104"/>
    <mergeCell ref="G99:G100"/>
    <mergeCell ref="H99:H100"/>
    <mergeCell ref="I99:I100"/>
    <mergeCell ref="J99:J100"/>
    <mergeCell ref="K99:K100"/>
    <mergeCell ref="B102:J102"/>
    <mergeCell ref="H97:H98"/>
    <mergeCell ref="I97:I98"/>
    <mergeCell ref="J97:J98"/>
    <mergeCell ref="K97:K98"/>
    <mergeCell ref="A99:A100"/>
    <mergeCell ref="B99:B100"/>
    <mergeCell ref="C99:C100"/>
    <mergeCell ref="D99:D100"/>
    <mergeCell ref="E99:E100"/>
    <mergeCell ref="F99:F100"/>
    <mergeCell ref="I95:I96"/>
    <mergeCell ref="J95:J96"/>
    <mergeCell ref="K95:K96"/>
    <mergeCell ref="A97:A98"/>
    <mergeCell ref="B97:B98"/>
    <mergeCell ref="C97:C98"/>
    <mergeCell ref="D97:D98"/>
    <mergeCell ref="E97:E98"/>
    <mergeCell ref="F97:F98"/>
    <mergeCell ref="G97:G98"/>
    <mergeCell ref="J93:J94"/>
    <mergeCell ref="K93:K94"/>
    <mergeCell ref="A95:A96"/>
    <mergeCell ref="B95:B96"/>
    <mergeCell ref="C95:C96"/>
    <mergeCell ref="D95:D96"/>
    <mergeCell ref="E95:E96"/>
    <mergeCell ref="F95:F96"/>
    <mergeCell ref="G95:G96"/>
    <mergeCell ref="H95:H96"/>
    <mergeCell ref="B92:J92"/>
    <mergeCell ref="A93:A94"/>
    <mergeCell ref="B93:B94"/>
    <mergeCell ref="C93:C94"/>
    <mergeCell ref="D93:D94"/>
    <mergeCell ref="E93:E94"/>
    <mergeCell ref="F93:F94"/>
    <mergeCell ref="G93:G94"/>
    <mergeCell ref="H93:H94"/>
    <mergeCell ref="I93:I94"/>
    <mergeCell ref="F89:F90"/>
    <mergeCell ref="G89:G90"/>
    <mergeCell ref="H89:H90"/>
    <mergeCell ref="I89:I90"/>
    <mergeCell ref="J89:J90"/>
    <mergeCell ref="K89:K90"/>
    <mergeCell ref="G87:G88"/>
    <mergeCell ref="H87:H88"/>
    <mergeCell ref="I87:I88"/>
    <mergeCell ref="J87:J88"/>
    <mergeCell ref="K87:K88"/>
    <mergeCell ref="A89:A90"/>
    <mergeCell ref="B89:B90"/>
    <mergeCell ref="C89:C90"/>
    <mergeCell ref="D89:D90"/>
    <mergeCell ref="E89:E90"/>
    <mergeCell ref="A87:A88"/>
    <mergeCell ref="B87:B88"/>
    <mergeCell ref="C87:C88"/>
    <mergeCell ref="D87:D88"/>
    <mergeCell ref="E87:E88"/>
    <mergeCell ref="F87:F88"/>
    <mergeCell ref="F85:F86"/>
    <mergeCell ref="G85:G86"/>
    <mergeCell ref="H85:H86"/>
    <mergeCell ref="I85:I86"/>
    <mergeCell ref="J85:J86"/>
    <mergeCell ref="K85:K86"/>
    <mergeCell ref="G83:G84"/>
    <mergeCell ref="H83:H84"/>
    <mergeCell ref="I83:I84"/>
    <mergeCell ref="J83:J84"/>
    <mergeCell ref="K83:K84"/>
    <mergeCell ref="A85:A86"/>
    <mergeCell ref="B85:B86"/>
    <mergeCell ref="C85:C86"/>
    <mergeCell ref="D85:D86"/>
    <mergeCell ref="E85:E86"/>
    <mergeCell ref="A83:A84"/>
    <mergeCell ref="B83:B84"/>
    <mergeCell ref="C83:C84"/>
    <mergeCell ref="D83:D84"/>
    <mergeCell ref="E83:E84"/>
    <mergeCell ref="F83:F84"/>
    <mergeCell ref="F81:F82"/>
    <mergeCell ref="G81:G82"/>
    <mergeCell ref="H81:H82"/>
    <mergeCell ref="I81:I82"/>
    <mergeCell ref="J81:J82"/>
    <mergeCell ref="K81:K82"/>
    <mergeCell ref="G79:G80"/>
    <mergeCell ref="H79:H80"/>
    <mergeCell ref="I79:I80"/>
    <mergeCell ref="J79:J80"/>
    <mergeCell ref="K79:K80"/>
    <mergeCell ref="A81:A82"/>
    <mergeCell ref="B81:B82"/>
    <mergeCell ref="C81:C82"/>
    <mergeCell ref="D81:D82"/>
    <mergeCell ref="E81:E82"/>
    <mergeCell ref="A79:A80"/>
    <mergeCell ref="B79:B80"/>
    <mergeCell ref="C79:C80"/>
    <mergeCell ref="D79:D80"/>
    <mergeCell ref="E79:E80"/>
    <mergeCell ref="F79:F80"/>
    <mergeCell ref="G75:G76"/>
    <mergeCell ref="H75:H76"/>
    <mergeCell ref="I75:I76"/>
    <mergeCell ref="J75:J76"/>
    <mergeCell ref="K75:K76"/>
    <mergeCell ref="B78:J78"/>
    <mergeCell ref="A75:A76"/>
    <mergeCell ref="B75:B76"/>
    <mergeCell ref="C75:C76"/>
    <mergeCell ref="D75:D76"/>
    <mergeCell ref="E75:E76"/>
    <mergeCell ref="F75:F76"/>
    <mergeCell ref="F72:F73"/>
    <mergeCell ref="G72:G73"/>
    <mergeCell ref="H72:H73"/>
    <mergeCell ref="I72:I73"/>
    <mergeCell ref="J72:J73"/>
    <mergeCell ref="K72:K73"/>
    <mergeCell ref="G69:G70"/>
    <mergeCell ref="H69:H70"/>
    <mergeCell ref="I69:I70"/>
    <mergeCell ref="J69:J70"/>
    <mergeCell ref="K69:K70"/>
    <mergeCell ref="A72:A73"/>
    <mergeCell ref="B72:B73"/>
    <mergeCell ref="C72:C73"/>
    <mergeCell ref="D72:D73"/>
    <mergeCell ref="E72:E73"/>
    <mergeCell ref="H67:H68"/>
    <mergeCell ref="I67:I68"/>
    <mergeCell ref="J67:J68"/>
    <mergeCell ref="K67:K68"/>
    <mergeCell ref="A69:A70"/>
    <mergeCell ref="B69:B70"/>
    <mergeCell ref="C69:C70"/>
    <mergeCell ref="D69:D70"/>
    <mergeCell ref="E69:E70"/>
    <mergeCell ref="F69:F70"/>
    <mergeCell ref="I65:I66"/>
    <mergeCell ref="J65:J66"/>
    <mergeCell ref="K65:K66"/>
    <mergeCell ref="A67:A68"/>
    <mergeCell ref="B67:B68"/>
    <mergeCell ref="C67:C68"/>
    <mergeCell ref="D67:D68"/>
    <mergeCell ref="E67:E68"/>
    <mergeCell ref="F67:F68"/>
    <mergeCell ref="G67:G68"/>
    <mergeCell ref="J63:J64"/>
    <mergeCell ref="K63:K64"/>
    <mergeCell ref="A65:A66"/>
    <mergeCell ref="B65:B66"/>
    <mergeCell ref="C65:C66"/>
    <mergeCell ref="D65:D66"/>
    <mergeCell ref="E65:E66"/>
    <mergeCell ref="F65:F66"/>
    <mergeCell ref="G65:G66"/>
    <mergeCell ref="H65:H66"/>
    <mergeCell ref="B62:J62"/>
    <mergeCell ref="A63:A64"/>
    <mergeCell ref="B63:B64"/>
    <mergeCell ref="C63:C64"/>
    <mergeCell ref="D63:D64"/>
    <mergeCell ref="E63:E64"/>
    <mergeCell ref="F63:F64"/>
    <mergeCell ref="G63:G64"/>
    <mergeCell ref="H63:H64"/>
    <mergeCell ref="I63:I64"/>
    <mergeCell ref="F60:F61"/>
    <mergeCell ref="G60:G61"/>
    <mergeCell ref="H60:H61"/>
    <mergeCell ref="I60:I61"/>
    <mergeCell ref="J60:J61"/>
    <mergeCell ref="K60:K61"/>
    <mergeCell ref="G58:G59"/>
    <mergeCell ref="H58:H59"/>
    <mergeCell ref="I58:I59"/>
    <mergeCell ref="J58:J59"/>
    <mergeCell ref="K58:K59"/>
    <mergeCell ref="A60:A61"/>
    <mergeCell ref="B60:B61"/>
    <mergeCell ref="C60:C61"/>
    <mergeCell ref="D60:D61"/>
    <mergeCell ref="E60:E61"/>
    <mergeCell ref="A58:A59"/>
    <mergeCell ref="B58:B59"/>
    <mergeCell ref="C58:C59"/>
    <mergeCell ref="D58:D59"/>
    <mergeCell ref="E58:E59"/>
    <mergeCell ref="F58:F59"/>
    <mergeCell ref="F56:F57"/>
    <mergeCell ref="G56:G57"/>
    <mergeCell ref="H56:H57"/>
    <mergeCell ref="I56:I57"/>
    <mergeCell ref="J56:J57"/>
    <mergeCell ref="K56:K57"/>
    <mergeCell ref="G54:G55"/>
    <mergeCell ref="H54:H55"/>
    <mergeCell ref="I54:I55"/>
    <mergeCell ref="J54:J55"/>
    <mergeCell ref="K54:K55"/>
    <mergeCell ref="A56:A57"/>
    <mergeCell ref="B56:B57"/>
    <mergeCell ref="C56:C57"/>
    <mergeCell ref="D56:D57"/>
    <mergeCell ref="E56:E57"/>
    <mergeCell ref="H52:H53"/>
    <mergeCell ref="I52:I53"/>
    <mergeCell ref="J52:J53"/>
    <mergeCell ref="K52:K53"/>
    <mergeCell ref="A54:A55"/>
    <mergeCell ref="B54:B55"/>
    <mergeCell ref="C54:C55"/>
    <mergeCell ref="D54:D55"/>
    <mergeCell ref="E54:E55"/>
    <mergeCell ref="F54:F55"/>
    <mergeCell ref="I50:I51"/>
    <mergeCell ref="J50:J51"/>
    <mergeCell ref="K50:K51"/>
    <mergeCell ref="A52:A53"/>
    <mergeCell ref="B52:B53"/>
    <mergeCell ref="C52:C53"/>
    <mergeCell ref="D52:D53"/>
    <mergeCell ref="E52:E53"/>
    <mergeCell ref="F52:F53"/>
    <mergeCell ref="G52:G53"/>
    <mergeCell ref="J48:J49"/>
    <mergeCell ref="K48:K49"/>
    <mergeCell ref="A50:A51"/>
    <mergeCell ref="B50:B51"/>
    <mergeCell ref="C50:C51"/>
    <mergeCell ref="D50:D51"/>
    <mergeCell ref="E50:E51"/>
    <mergeCell ref="F50:F51"/>
    <mergeCell ref="G50:G51"/>
    <mergeCell ref="H50:H51"/>
    <mergeCell ref="B47:J47"/>
    <mergeCell ref="A48:A49"/>
    <mergeCell ref="B48:B49"/>
    <mergeCell ref="C48:C49"/>
    <mergeCell ref="D48:D49"/>
    <mergeCell ref="E48:E49"/>
    <mergeCell ref="F48:F49"/>
    <mergeCell ref="G48:G49"/>
    <mergeCell ref="H48:H49"/>
    <mergeCell ref="I48:I49"/>
    <mergeCell ref="F45:F46"/>
    <mergeCell ref="G45:G46"/>
    <mergeCell ref="H45:H46"/>
    <mergeCell ref="I45:I46"/>
    <mergeCell ref="J45:J46"/>
    <mergeCell ref="K45:K46"/>
    <mergeCell ref="G43:G44"/>
    <mergeCell ref="H43:H44"/>
    <mergeCell ref="I43:I44"/>
    <mergeCell ref="J43:J44"/>
    <mergeCell ref="K43:K44"/>
    <mergeCell ref="A45:A46"/>
    <mergeCell ref="B45:B46"/>
    <mergeCell ref="C45:C46"/>
    <mergeCell ref="D45:D46"/>
    <mergeCell ref="E45:E46"/>
    <mergeCell ref="A43:A44"/>
    <mergeCell ref="B43:B44"/>
    <mergeCell ref="C43:C44"/>
    <mergeCell ref="D43:D44"/>
    <mergeCell ref="E43:E44"/>
    <mergeCell ref="F43:F44"/>
    <mergeCell ref="F41:F42"/>
    <mergeCell ref="G41:G42"/>
    <mergeCell ref="H41:H42"/>
    <mergeCell ref="I41:I42"/>
    <mergeCell ref="J41:J42"/>
    <mergeCell ref="K41:K42"/>
    <mergeCell ref="G39:G40"/>
    <mergeCell ref="H39:H40"/>
    <mergeCell ref="I39:I40"/>
    <mergeCell ref="J39:J40"/>
    <mergeCell ref="K39:K40"/>
    <mergeCell ref="A41:A42"/>
    <mergeCell ref="B41:B42"/>
    <mergeCell ref="C41:C42"/>
    <mergeCell ref="D41:D42"/>
    <mergeCell ref="E41:E42"/>
    <mergeCell ref="A39:A40"/>
    <mergeCell ref="B39:B40"/>
    <mergeCell ref="C39:C40"/>
    <mergeCell ref="D39:D40"/>
    <mergeCell ref="E39:E40"/>
    <mergeCell ref="F39:F40"/>
    <mergeCell ref="F37:F38"/>
    <mergeCell ref="G37:G38"/>
    <mergeCell ref="H37:H38"/>
    <mergeCell ref="I37:I38"/>
    <mergeCell ref="J37:J38"/>
    <mergeCell ref="K37:K38"/>
    <mergeCell ref="G35:G36"/>
    <mergeCell ref="H35:H36"/>
    <mergeCell ref="I35:I36"/>
    <mergeCell ref="J35:J36"/>
    <mergeCell ref="K35:K36"/>
    <mergeCell ref="A37:A38"/>
    <mergeCell ref="B37:B38"/>
    <mergeCell ref="C37:C38"/>
    <mergeCell ref="D37:D38"/>
    <mergeCell ref="E37:E38"/>
    <mergeCell ref="A35:A36"/>
    <mergeCell ref="B35:B36"/>
    <mergeCell ref="C35:C36"/>
    <mergeCell ref="D35:D36"/>
    <mergeCell ref="E35:E36"/>
    <mergeCell ref="F35:F36"/>
    <mergeCell ref="F33:F34"/>
    <mergeCell ref="G33:G34"/>
    <mergeCell ref="H33:H34"/>
    <mergeCell ref="I33:I34"/>
    <mergeCell ref="J33:J34"/>
    <mergeCell ref="K33:K34"/>
    <mergeCell ref="G27:G28"/>
    <mergeCell ref="H27:H28"/>
    <mergeCell ref="I27:I28"/>
    <mergeCell ref="J27:J28"/>
    <mergeCell ref="B32:J32"/>
    <mergeCell ref="A33:A34"/>
    <mergeCell ref="B33:B34"/>
    <mergeCell ref="C33:C34"/>
    <mergeCell ref="D33:D34"/>
    <mergeCell ref="E33:E34"/>
    <mergeCell ref="G25:G26"/>
    <mergeCell ref="H25:H26"/>
    <mergeCell ref="I25:I26"/>
    <mergeCell ref="J25:J26"/>
    <mergeCell ref="A27:A28"/>
    <mergeCell ref="B27:B28"/>
    <mergeCell ref="C27:C28"/>
    <mergeCell ref="D27:D28"/>
    <mergeCell ref="E27:E28"/>
    <mergeCell ref="F27:F28"/>
    <mergeCell ref="G23:G24"/>
    <mergeCell ref="H23:H24"/>
    <mergeCell ref="I23:I24"/>
    <mergeCell ref="J23:J24"/>
    <mergeCell ref="A25:A26"/>
    <mergeCell ref="B25:B26"/>
    <mergeCell ref="C25:C26"/>
    <mergeCell ref="D25:D26"/>
    <mergeCell ref="E25:E26"/>
    <mergeCell ref="F25:F26"/>
    <mergeCell ref="G21:G22"/>
    <mergeCell ref="H21:H22"/>
    <mergeCell ref="I21:I22"/>
    <mergeCell ref="J21:J22"/>
    <mergeCell ref="A23:A24"/>
    <mergeCell ref="B23:B24"/>
    <mergeCell ref="C23:C24"/>
    <mergeCell ref="D23:D24"/>
    <mergeCell ref="E23:E24"/>
    <mergeCell ref="F23:F24"/>
    <mergeCell ref="A21:A22"/>
    <mergeCell ref="B21:B22"/>
    <mergeCell ref="C21:C22"/>
    <mergeCell ref="D21:D22"/>
    <mergeCell ref="E21:E22"/>
    <mergeCell ref="F21:F22"/>
    <mergeCell ref="A19:A20"/>
    <mergeCell ref="B19:B20"/>
    <mergeCell ref="C19:C20"/>
    <mergeCell ref="D19:D20"/>
    <mergeCell ref="E19:E20"/>
    <mergeCell ref="F19:F20"/>
    <mergeCell ref="F17:F18"/>
    <mergeCell ref="G17:G18"/>
    <mergeCell ref="H17:H18"/>
    <mergeCell ref="I17:I18"/>
    <mergeCell ref="J17:J18"/>
    <mergeCell ref="K17:K28"/>
    <mergeCell ref="G19:G20"/>
    <mergeCell ref="H19:H20"/>
    <mergeCell ref="I19:I20"/>
    <mergeCell ref="J19:J20"/>
    <mergeCell ref="G14:G15"/>
    <mergeCell ref="H14:H15"/>
    <mergeCell ref="I14:I15"/>
    <mergeCell ref="J14:J15"/>
    <mergeCell ref="K14:K15"/>
    <mergeCell ref="A17:A18"/>
    <mergeCell ref="B17:B18"/>
    <mergeCell ref="C17:C18"/>
    <mergeCell ref="D17:D18"/>
    <mergeCell ref="E17:E18"/>
    <mergeCell ref="A14:A15"/>
    <mergeCell ref="B14:B15"/>
    <mergeCell ref="C14:C15"/>
    <mergeCell ref="D14:D15"/>
    <mergeCell ref="E14:E15"/>
    <mergeCell ref="F14:F15"/>
    <mergeCell ref="F12:F13"/>
    <mergeCell ref="G12:G13"/>
    <mergeCell ref="H12:H13"/>
    <mergeCell ref="I12:I13"/>
    <mergeCell ref="J12:J13"/>
    <mergeCell ref="K12:K13"/>
    <mergeCell ref="G10:G11"/>
    <mergeCell ref="H10:H11"/>
    <mergeCell ref="I10:I11"/>
    <mergeCell ref="J10:J11"/>
    <mergeCell ref="K10:K11"/>
    <mergeCell ref="A12:A13"/>
    <mergeCell ref="B12:B13"/>
    <mergeCell ref="C12:C13"/>
    <mergeCell ref="D12:D13"/>
    <mergeCell ref="E12:E13"/>
    <mergeCell ref="A10:A11"/>
    <mergeCell ref="B10:B11"/>
    <mergeCell ref="C10:C11"/>
    <mergeCell ref="D10:D11"/>
    <mergeCell ref="E10:E11"/>
    <mergeCell ref="F10:F11"/>
    <mergeCell ref="G7:G8"/>
    <mergeCell ref="H7:H8"/>
    <mergeCell ref="I7:I8"/>
    <mergeCell ref="J7:J8"/>
    <mergeCell ref="K7:K8"/>
    <mergeCell ref="L7:M7"/>
    <mergeCell ref="A7:A8"/>
    <mergeCell ref="B7:B8"/>
    <mergeCell ref="C7:C8"/>
    <mergeCell ref="D7:D8"/>
    <mergeCell ref="E7:E8"/>
    <mergeCell ref="F7:F8"/>
  </mergeCells>
  <pageMargins left="0.7" right="0.7" top="0.75" bottom="0.75" header="0.3" footer="0.3"/>
  <pageSetup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HP Inc.</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DIRECCION GENERAL</dc:creator>
  <cp:lastModifiedBy>DIRECCION GENERAL</cp:lastModifiedBy>
  <dcterms:created xsi:type="dcterms:W3CDTF">2026-01-05T15:19:27Z</dcterms:created>
  <dcterms:modified xsi:type="dcterms:W3CDTF">2026-01-05T15:25:10Z</dcterms:modified>
</cp:coreProperties>
</file>