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Nueva carpeta\"/>
    </mc:Choice>
  </mc:AlternateContent>
  <bookViews>
    <workbookView xWindow="0" yWindow="0" windowWidth="24000" windowHeight="9735" activeTab="3"/>
  </bookViews>
  <sheets>
    <sheet name="REGISTRO " sheetId="26" r:id="rId1"/>
    <sheet name="EDADES POA" sheetId="27" r:id="rId2"/>
    <sheet name="JUNIO" sheetId="25" r:id="rId3"/>
    <sheet name="MUNICIPIO " sheetId="23" r:id="rId4"/>
    <sheet name="CREDENCIALES  PARA ELIMINAR" sheetId="29" r:id="rId5"/>
    <sheet name="GENERO " sheetId="22" r:id="rId6"/>
  </sheets>
  <definedNames>
    <definedName name="_xlnm._FilterDatabase" localSheetId="2" hidden="1">JUNIO!$B$17:$S$18</definedName>
    <definedName name="_xlnm.Print_Area" localSheetId="5">'GENERO '!$A$1:$N$270</definedName>
    <definedName name="_xlnm.Print_Area" localSheetId="3">'MUNICIPIO '!$A$1:$M$245</definedName>
    <definedName name="_xlnm.Print_Area" localSheetId="0">'REGISTRO '!$A$1:$O$36</definedName>
    <definedName name="SegmentaciónDeDatos_Columna1311111">#N/A</definedName>
    <definedName name="SegmentaciónDeDatos_Columna411111">#N/A</definedName>
  </definedNames>
  <calcPr calcId="152511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  <x14:slicerCache r:id="rId8"/>
      </x15:slicerCache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26" l="1"/>
  <c r="N24" i="26"/>
  <c r="M24" i="26"/>
  <c r="L24" i="26"/>
  <c r="K24" i="26"/>
  <c r="J24" i="26"/>
  <c r="I24" i="26"/>
  <c r="D24" i="26"/>
  <c r="C24" i="26"/>
  <c r="B22" i="26"/>
  <c r="Q22" i="26" s="1"/>
  <c r="B23" i="26"/>
  <c r="Q23" i="26" s="1"/>
  <c r="B24" i="26"/>
  <c r="Q24" i="26" s="1"/>
  <c r="I16" i="26"/>
  <c r="J16" i="26"/>
  <c r="K16" i="26"/>
  <c r="U24" i="26" l="1"/>
  <c r="T24" i="26"/>
  <c r="R24" i="26"/>
  <c r="B13" i="26"/>
  <c r="E19" i="25" l="1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0" i="22" s="1"/>
  <c r="E79" i="25"/>
  <c r="E71" i="22" s="1"/>
  <c r="E80" i="25"/>
  <c r="E72" i="22" s="1"/>
  <c r="E81" i="25"/>
  <c r="E73" i="22" s="1"/>
  <c r="E82" i="25"/>
  <c r="E74" i="22" s="1"/>
  <c r="E83" i="25"/>
  <c r="E84" i="25"/>
  <c r="E85" i="25"/>
  <c r="E86" i="25"/>
  <c r="E87" i="25"/>
  <c r="E88" i="25"/>
  <c r="E75" i="22" s="1"/>
  <c r="E89" i="25"/>
  <c r="E76" i="22" s="1"/>
  <c r="E90" i="25"/>
  <c r="E77" i="22" s="1"/>
  <c r="E91" i="25"/>
  <c r="E78" i="22" s="1"/>
  <c r="E92" i="25"/>
  <c r="E79" i="22" s="1"/>
  <c r="E93" i="25"/>
  <c r="E80" i="22" s="1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D65" i="23"/>
  <c r="G24" i="26" l="1"/>
  <c r="H24" i="26"/>
  <c r="E24" i="26"/>
  <c r="F24" i="26"/>
  <c r="H23" i="26"/>
  <c r="F23" i="26"/>
  <c r="G23" i="26"/>
  <c r="E23" i="26"/>
  <c r="H22" i="26"/>
  <c r="G22" i="26"/>
  <c r="E22" i="26"/>
  <c r="F22" i="26"/>
  <c r="H16" i="26"/>
  <c r="G16" i="26"/>
  <c r="F16" i="26"/>
  <c r="E16" i="26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O22" i="26" s="1"/>
  <c r="L217" i="25"/>
  <c r="L218" i="25"/>
  <c r="L219" i="25"/>
  <c r="L220" i="25"/>
  <c r="L221" i="25"/>
  <c r="L222" i="25"/>
  <c r="L223" i="25"/>
  <c r="L224" i="25"/>
  <c r="L225" i="25"/>
  <c r="O23" i="26" s="1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7" i="25"/>
  <c r="K68" i="25"/>
  <c r="K69" i="25"/>
  <c r="K70" i="25"/>
  <c r="K71" i="25"/>
  <c r="K72" i="25"/>
  <c r="K73" i="25"/>
  <c r="K74" i="25"/>
  <c r="K75" i="25"/>
  <c r="K76" i="25"/>
  <c r="K77" i="25"/>
  <c r="K78" i="25"/>
  <c r="K79" i="25"/>
  <c r="K80" i="25"/>
  <c r="K81" i="25"/>
  <c r="K82" i="25"/>
  <c r="K83" i="25"/>
  <c r="K84" i="25"/>
  <c r="K85" i="25"/>
  <c r="K86" i="25"/>
  <c r="K87" i="25"/>
  <c r="K88" i="25"/>
  <c r="K89" i="25"/>
  <c r="K90" i="25"/>
  <c r="K91" i="25"/>
  <c r="K92" i="25"/>
  <c r="K93" i="25"/>
  <c r="K94" i="25"/>
  <c r="K95" i="25"/>
  <c r="K96" i="25"/>
  <c r="K97" i="25"/>
  <c r="K98" i="25"/>
  <c r="K99" i="25"/>
  <c r="K100" i="25"/>
  <c r="K101" i="25"/>
  <c r="K102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25" i="25"/>
  <c r="K126" i="25"/>
  <c r="K127" i="25"/>
  <c r="K128" i="25"/>
  <c r="K129" i="25"/>
  <c r="K130" i="25"/>
  <c r="K131" i="25"/>
  <c r="K132" i="25"/>
  <c r="K133" i="25"/>
  <c r="K134" i="25"/>
  <c r="K135" i="25"/>
  <c r="K136" i="25"/>
  <c r="K137" i="25"/>
  <c r="K138" i="25"/>
  <c r="K139" i="25"/>
  <c r="K140" i="25"/>
  <c r="K141" i="25"/>
  <c r="K142" i="25"/>
  <c r="K143" i="25"/>
  <c r="K144" i="25"/>
  <c r="K145" i="25"/>
  <c r="K146" i="25"/>
  <c r="K147" i="25"/>
  <c r="K148" i="25"/>
  <c r="K149" i="25"/>
  <c r="K150" i="25"/>
  <c r="K151" i="25"/>
  <c r="K152" i="25"/>
  <c r="K153" i="25"/>
  <c r="K154" i="25"/>
  <c r="K155" i="25"/>
  <c r="K156" i="25"/>
  <c r="K157" i="25"/>
  <c r="K158" i="25"/>
  <c r="K159" i="25"/>
  <c r="K160" i="25"/>
  <c r="K161" i="25"/>
  <c r="K162" i="25"/>
  <c r="K163" i="25"/>
  <c r="K164" i="25"/>
  <c r="K165" i="25"/>
  <c r="K166" i="25"/>
  <c r="K167" i="25"/>
  <c r="K168" i="25"/>
  <c r="K169" i="25"/>
  <c r="K170" i="25"/>
  <c r="K171" i="25"/>
  <c r="K172" i="25"/>
  <c r="K173" i="25"/>
  <c r="K174" i="25"/>
  <c r="K175" i="25"/>
  <c r="K176" i="25"/>
  <c r="K177" i="25"/>
  <c r="K178" i="25"/>
  <c r="K179" i="25"/>
  <c r="K180" i="25"/>
  <c r="K181" i="25"/>
  <c r="K182" i="25"/>
  <c r="K183" i="25"/>
  <c r="K184" i="25"/>
  <c r="K185" i="25"/>
  <c r="K186" i="25"/>
  <c r="K187" i="25"/>
  <c r="K188" i="25"/>
  <c r="K189" i="25"/>
  <c r="K190" i="25"/>
  <c r="K191" i="25"/>
  <c r="K192" i="25"/>
  <c r="K193" i="25"/>
  <c r="K194" i="25"/>
  <c r="K195" i="25"/>
  <c r="K196" i="25"/>
  <c r="K197" i="25"/>
  <c r="K198" i="25"/>
  <c r="K199" i="25"/>
  <c r="K200" i="25"/>
  <c r="K201" i="25"/>
  <c r="K202" i="25"/>
  <c r="K203" i="25"/>
  <c r="K204" i="25"/>
  <c r="K205" i="25"/>
  <c r="K206" i="25"/>
  <c r="K207" i="25"/>
  <c r="K208" i="25"/>
  <c r="K209" i="25"/>
  <c r="K210" i="25"/>
  <c r="K211" i="25"/>
  <c r="K212" i="25"/>
  <c r="K213" i="25"/>
  <c r="K214" i="25"/>
  <c r="K215" i="25"/>
  <c r="K216" i="25"/>
  <c r="N22" i="26" s="1"/>
  <c r="K217" i="25"/>
  <c r="K218" i="25"/>
  <c r="K219" i="25"/>
  <c r="K220" i="25"/>
  <c r="K221" i="25"/>
  <c r="K222" i="25"/>
  <c r="K223" i="25"/>
  <c r="K224" i="25"/>
  <c r="K225" i="25"/>
  <c r="N23" i="26" s="1"/>
  <c r="K226" i="25"/>
  <c r="K227" i="25"/>
  <c r="K228" i="25"/>
  <c r="K229" i="25"/>
  <c r="K230" i="25"/>
  <c r="K231" i="25"/>
  <c r="K232" i="25"/>
  <c r="K233" i="25"/>
  <c r="K234" i="25"/>
  <c r="K235" i="25"/>
  <c r="K236" i="25"/>
  <c r="K237" i="25"/>
  <c r="K238" i="25"/>
  <c r="K239" i="25"/>
  <c r="K240" i="25"/>
  <c r="K241" i="25"/>
  <c r="K242" i="25"/>
  <c r="K243" i="25"/>
  <c r="K244" i="25"/>
  <c r="K245" i="25"/>
  <c r="K246" i="25"/>
  <c r="K247" i="25"/>
  <c r="K248" i="25"/>
  <c r="K249" i="25"/>
  <c r="K250" i="25"/>
  <c r="K251" i="25"/>
  <c r="K252" i="25"/>
  <c r="K253" i="25"/>
  <c r="K254" i="25"/>
  <c r="K255" i="25"/>
  <c r="K256" i="25"/>
  <c r="K257" i="25"/>
  <c r="K258" i="25"/>
  <c r="K259" i="25"/>
  <c r="K260" i="25"/>
  <c r="K261" i="25"/>
  <c r="K262" i="25"/>
  <c r="K263" i="25"/>
  <c r="K264" i="25"/>
  <c r="K265" i="25"/>
  <c r="K266" i="25"/>
  <c r="K267" i="25"/>
  <c r="K268" i="25"/>
  <c r="K269" i="25"/>
  <c r="K270" i="25"/>
  <c r="K271" i="25"/>
  <c r="K272" i="25"/>
  <c r="K273" i="25"/>
  <c r="K274" i="25"/>
  <c r="K275" i="25"/>
  <c r="K276" i="25"/>
  <c r="K277" i="25"/>
  <c r="K278" i="25"/>
  <c r="K279" i="25"/>
  <c r="K280" i="25"/>
  <c r="K281" i="25"/>
  <c r="K282" i="25"/>
  <c r="K283" i="25"/>
  <c r="K284" i="25"/>
  <c r="K285" i="25"/>
  <c r="K286" i="25"/>
  <c r="K287" i="25"/>
  <c r="K288" i="25"/>
  <c r="K289" i="25"/>
  <c r="K290" i="25"/>
  <c r="K291" i="25"/>
  <c r="K292" i="25"/>
  <c r="K293" i="25"/>
  <c r="K294" i="25"/>
  <c r="K295" i="25"/>
  <c r="K296" i="25"/>
  <c r="K297" i="25"/>
  <c r="K298" i="25"/>
  <c r="K299" i="25"/>
  <c r="K300" i="25"/>
  <c r="K301" i="25"/>
  <c r="K302" i="25"/>
  <c r="K303" i="25"/>
  <c r="K304" i="25"/>
  <c r="K305" i="25"/>
  <c r="K306" i="25"/>
  <c r="K307" i="25"/>
  <c r="K308" i="25"/>
  <c r="K309" i="25"/>
  <c r="K310" i="25"/>
  <c r="K311" i="25"/>
  <c r="K312" i="25"/>
  <c r="K313" i="25"/>
  <c r="K314" i="25"/>
  <c r="K315" i="25"/>
  <c r="K316" i="25"/>
  <c r="K317" i="25"/>
  <c r="K318" i="25"/>
  <c r="K319" i="25"/>
  <c r="K320" i="25"/>
  <c r="K321" i="25"/>
  <c r="K322" i="25"/>
  <c r="K323" i="25"/>
  <c r="K324" i="25"/>
  <c r="K325" i="25"/>
  <c r="K326" i="25"/>
  <c r="K327" i="25"/>
  <c r="K328" i="25"/>
  <c r="K329" i="25"/>
  <c r="K330" i="25"/>
  <c r="K331" i="25"/>
  <c r="K332" i="25"/>
  <c r="K333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81" i="25"/>
  <c r="J182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M22" i="26" s="1"/>
  <c r="J217" i="25"/>
  <c r="J218" i="25"/>
  <c r="J219" i="25"/>
  <c r="J220" i="25"/>
  <c r="J221" i="25"/>
  <c r="J222" i="25"/>
  <c r="J223" i="25"/>
  <c r="J224" i="25"/>
  <c r="J225" i="25"/>
  <c r="M23" i="26" s="1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66" i="25"/>
  <c r="J267" i="25"/>
  <c r="J268" i="25"/>
  <c r="J269" i="25"/>
  <c r="J270" i="25"/>
  <c r="J271" i="25"/>
  <c r="J272" i="25"/>
  <c r="J273" i="25"/>
  <c r="J274" i="25"/>
  <c r="J275" i="25"/>
  <c r="J276" i="25"/>
  <c r="J277" i="25"/>
  <c r="J278" i="25"/>
  <c r="J279" i="25"/>
  <c r="J280" i="25"/>
  <c r="J281" i="25"/>
  <c r="J282" i="25"/>
  <c r="J283" i="25"/>
  <c r="J284" i="25"/>
  <c r="J285" i="25"/>
  <c r="J286" i="25"/>
  <c r="J287" i="25"/>
  <c r="J288" i="25"/>
  <c r="J289" i="25"/>
  <c r="J290" i="25"/>
  <c r="J291" i="25"/>
  <c r="J292" i="25"/>
  <c r="J293" i="25"/>
  <c r="J294" i="25"/>
  <c r="J295" i="25"/>
  <c r="J296" i="25"/>
  <c r="J297" i="25"/>
  <c r="J298" i="25"/>
  <c r="J299" i="25"/>
  <c r="J300" i="25"/>
  <c r="J301" i="25"/>
  <c r="J302" i="25"/>
  <c r="J303" i="25"/>
  <c r="J304" i="25"/>
  <c r="J305" i="25"/>
  <c r="J306" i="25"/>
  <c r="J307" i="25"/>
  <c r="J308" i="25"/>
  <c r="J309" i="25"/>
  <c r="J310" i="25"/>
  <c r="J311" i="25"/>
  <c r="J312" i="25"/>
  <c r="J313" i="25"/>
  <c r="J314" i="25"/>
  <c r="J315" i="25"/>
  <c r="J316" i="25"/>
  <c r="J317" i="25"/>
  <c r="J318" i="25"/>
  <c r="J319" i="25"/>
  <c r="J320" i="25"/>
  <c r="J321" i="25"/>
  <c r="J322" i="25"/>
  <c r="J323" i="25"/>
  <c r="J324" i="25"/>
  <c r="J325" i="25"/>
  <c r="J326" i="25"/>
  <c r="J327" i="25"/>
  <c r="J328" i="25"/>
  <c r="J329" i="25"/>
  <c r="J330" i="25"/>
  <c r="J331" i="25"/>
  <c r="J332" i="25"/>
  <c r="J333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I79" i="25"/>
  <c r="I80" i="25"/>
  <c r="I81" i="25"/>
  <c r="I82" i="25"/>
  <c r="I83" i="25"/>
  <c r="I84" i="25"/>
  <c r="I85" i="25"/>
  <c r="I86" i="25"/>
  <c r="I87" i="25"/>
  <c r="I88" i="25"/>
  <c r="I89" i="25"/>
  <c r="I90" i="25"/>
  <c r="I91" i="25"/>
  <c r="I92" i="25"/>
  <c r="I93" i="25"/>
  <c r="I94" i="25"/>
  <c r="I95" i="25"/>
  <c r="I96" i="25"/>
  <c r="I97" i="25"/>
  <c r="I98" i="25"/>
  <c r="I99" i="25"/>
  <c r="I100" i="25"/>
  <c r="I101" i="25"/>
  <c r="I102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8" i="25"/>
  <c r="I119" i="25"/>
  <c r="I120" i="25"/>
  <c r="I121" i="25"/>
  <c r="I122" i="25"/>
  <c r="I123" i="25"/>
  <c r="I124" i="25"/>
  <c r="I125" i="25"/>
  <c r="I126" i="25"/>
  <c r="I127" i="25"/>
  <c r="I128" i="25"/>
  <c r="I129" i="25"/>
  <c r="I130" i="25"/>
  <c r="I131" i="25"/>
  <c r="I132" i="25"/>
  <c r="I133" i="25"/>
  <c r="I134" i="25"/>
  <c r="I135" i="25"/>
  <c r="I136" i="25"/>
  <c r="I137" i="25"/>
  <c r="I138" i="25"/>
  <c r="I139" i="25"/>
  <c r="I140" i="25"/>
  <c r="I141" i="25"/>
  <c r="I142" i="25"/>
  <c r="I143" i="25"/>
  <c r="I144" i="25"/>
  <c r="I145" i="25"/>
  <c r="I146" i="25"/>
  <c r="I147" i="25"/>
  <c r="I148" i="25"/>
  <c r="I149" i="25"/>
  <c r="I150" i="25"/>
  <c r="I151" i="25"/>
  <c r="I152" i="25"/>
  <c r="I153" i="25"/>
  <c r="I154" i="25"/>
  <c r="I155" i="25"/>
  <c r="I156" i="25"/>
  <c r="I157" i="25"/>
  <c r="I158" i="25"/>
  <c r="I159" i="25"/>
  <c r="I160" i="25"/>
  <c r="I161" i="25"/>
  <c r="I162" i="25"/>
  <c r="I163" i="25"/>
  <c r="I164" i="25"/>
  <c r="I165" i="25"/>
  <c r="I166" i="25"/>
  <c r="I167" i="25"/>
  <c r="I168" i="25"/>
  <c r="I169" i="25"/>
  <c r="I170" i="25"/>
  <c r="I171" i="25"/>
  <c r="I172" i="25"/>
  <c r="I173" i="25"/>
  <c r="I174" i="25"/>
  <c r="I175" i="25"/>
  <c r="I176" i="25"/>
  <c r="I177" i="25"/>
  <c r="I178" i="25"/>
  <c r="I179" i="25"/>
  <c r="I180" i="25"/>
  <c r="I181" i="25"/>
  <c r="I182" i="25"/>
  <c r="I183" i="25"/>
  <c r="I184" i="25"/>
  <c r="I185" i="25"/>
  <c r="I186" i="25"/>
  <c r="I187" i="25"/>
  <c r="I188" i="25"/>
  <c r="I189" i="25"/>
  <c r="I190" i="25"/>
  <c r="I191" i="25"/>
  <c r="I192" i="25"/>
  <c r="I193" i="25"/>
  <c r="I194" i="25"/>
  <c r="I195" i="25"/>
  <c r="I196" i="25"/>
  <c r="I197" i="25"/>
  <c r="I198" i="25"/>
  <c r="I199" i="25"/>
  <c r="I200" i="25"/>
  <c r="I201" i="25"/>
  <c r="I202" i="25"/>
  <c r="I203" i="25"/>
  <c r="I204" i="25"/>
  <c r="I205" i="25"/>
  <c r="I206" i="25"/>
  <c r="I207" i="25"/>
  <c r="I208" i="25"/>
  <c r="I209" i="25"/>
  <c r="I210" i="25"/>
  <c r="I211" i="25"/>
  <c r="I212" i="25"/>
  <c r="I213" i="25"/>
  <c r="I214" i="25"/>
  <c r="I215" i="25"/>
  <c r="I216" i="25"/>
  <c r="L22" i="26" s="1"/>
  <c r="I217" i="25"/>
  <c r="I218" i="25"/>
  <c r="I219" i="25"/>
  <c r="I220" i="25"/>
  <c r="I221" i="25"/>
  <c r="I222" i="25"/>
  <c r="I223" i="25"/>
  <c r="I224" i="25"/>
  <c r="I225" i="25"/>
  <c r="L23" i="26" s="1"/>
  <c r="I226" i="25"/>
  <c r="I227" i="25"/>
  <c r="I228" i="25"/>
  <c r="I229" i="25"/>
  <c r="I230" i="25"/>
  <c r="I231" i="25"/>
  <c r="I232" i="25"/>
  <c r="I233" i="25"/>
  <c r="I234" i="25"/>
  <c r="I235" i="25"/>
  <c r="I236" i="25"/>
  <c r="I237" i="25"/>
  <c r="I238" i="25"/>
  <c r="I239" i="25"/>
  <c r="I240" i="25"/>
  <c r="I241" i="25"/>
  <c r="I242" i="25"/>
  <c r="I243" i="25"/>
  <c r="I244" i="25"/>
  <c r="I245" i="25"/>
  <c r="I246" i="25"/>
  <c r="I247" i="25"/>
  <c r="I248" i="25"/>
  <c r="I249" i="25"/>
  <c r="I250" i="25"/>
  <c r="I251" i="25"/>
  <c r="I252" i="25"/>
  <c r="I253" i="25"/>
  <c r="I254" i="25"/>
  <c r="I255" i="25"/>
  <c r="I256" i="25"/>
  <c r="I257" i="25"/>
  <c r="I258" i="25"/>
  <c r="I259" i="25"/>
  <c r="I260" i="25"/>
  <c r="I261" i="25"/>
  <c r="I262" i="25"/>
  <c r="I263" i="25"/>
  <c r="I264" i="25"/>
  <c r="I265" i="25"/>
  <c r="I266" i="25"/>
  <c r="I267" i="25"/>
  <c r="I268" i="25"/>
  <c r="I269" i="25"/>
  <c r="I270" i="25"/>
  <c r="I271" i="25"/>
  <c r="I272" i="25"/>
  <c r="I273" i="25"/>
  <c r="I274" i="25"/>
  <c r="I275" i="25"/>
  <c r="I276" i="25"/>
  <c r="I277" i="25"/>
  <c r="I278" i="25"/>
  <c r="I279" i="25"/>
  <c r="I280" i="25"/>
  <c r="I281" i="25"/>
  <c r="I282" i="25"/>
  <c r="I283" i="25"/>
  <c r="I284" i="25"/>
  <c r="I285" i="25"/>
  <c r="I286" i="25"/>
  <c r="I287" i="25"/>
  <c r="I288" i="25"/>
  <c r="I289" i="25"/>
  <c r="I290" i="25"/>
  <c r="I291" i="25"/>
  <c r="I292" i="25"/>
  <c r="I293" i="25"/>
  <c r="I294" i="25"/>
  <c r="I295" i="25"/>
  <c r="I296" i="25"/>
  <c r="I297" i="25"/>
  <c r="I298" i="25"/>
  <c r="I299" i="25"/>
  <c r="I300" i="25"/>
  <c r="I301" i="25"/>
  <c r="I302" i="25"/>
  <c r="I303" i="25"/>
  <c r="I304" i="25"/>
  <c r="I305" i="25"/>
  <c r="I306" i="25"/>
  <c r="I307" i="25"/>
  <c r="I308" i="25"/>
  <c r="I309" i="25"/>
  <c r="I310" i="25"/>
  <c r="I311" i="25"/>
  <c r="I312" i="25"/>
  <c r="I313" i="25"/>
  <c r="I314" i="25"/>
  <c r="I315" i="25"/>
  <c r="I316" i="25"/>
  <c r="I317" i="25"/>
  <c r="I318" i="25"/>
  <c r="I319" i="25"/>
  <c r="I320" i="25"/>
  <c r="I321" i="25"/>
  <c r="I322" i="25"/>
  <c r="I323" i="25"/>
  <c r="I324" i="25"/>
  <c r="I325" i="25"/>
  <c r="I326" i="25"/>
  <c r="I327" i="25"/>
  <c r="I328" i="25"/>
  <c r="I329" i="25"/>
  <c r="I330" i="25"/>
  <c r="I331" i="25"/>
  <c r="I332" i="25"/>
  <c r="I333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0" i="25"/>
  <c r="H111" i="25"/>
  <c r="H112" i="25"/>
  <c r="H113" i="25"/>
  <c r="H114" i="25"/>
  <c r="H115" i="25"/>
  <c r="H116" i="25"/>
  <c r="H117" i="25"/>
  <c r="H118" i="25"/>
  <c r="H119" i="25"/>
  <c r="H120" i="25"/>
  <c r="H121" i="25"/>
  <c r="H122" i="25"/>
  <c r="H123" i="25"/>
  <c r="H124" i="25"/>
  <c r="H125" i="25"/>
  <c r="H126" i="25"/>
  <c r="H127" i="25"/>
  <c r="H128" i="25"/>
  <c r="H129" i="25"/>
  <c r="H130" i="25"/>
  <c r="H131" i="25"/>
  <c r="H132" i="25"/>
  <c r="H133" i="25"/>
  <c r="H134" i="25"/>
  <c r="H135" i="25"/>
  <c r="H136" i="25"/>
  <c r="H137" i="25"/>
  <c r="H138" i="25"/>
  <c r="H139" i="25"/>
  <c r="H140" i="25"/>
  <c r="H141" i="25"/>
  <c r="H142" i="25"/>
  <c r="H143" i="25"/>
  <c r="H144" i="25"/>
  <c r="H145" i="25"/>
  <c r="H146" i="25"/>
  <c r="H147" i="25"/>
  <c r="H148" i="25"/>
  <c r="H149" i="25"/>
  <c r="H150" i="25"/>
  <c r="H151" i="25"/>
  <c r="H152" i="25"/>
  <c r="H153" i="25"/>
  <c r="H154" i="25"/>
  <c r="H155" i="25"/>
  <c r="H156" i="25"/>
  <c r="H157" i="25"/>
  <c r="H158" i="25"/>
  <c r="H159" i="25"/>
  <c r="H160" i="25"/>
  <c r="H161" i="25"/>
  <c r="H162" i="25"/>
  <c r="H163" i="25"/>
  <c r="H164" i="25"/>
  <c r="H165" i="25"/>
  <c r="H166" i="25"/>
  <c r="H167" i="25"/>
  <c r="H168" i="25"/>
  <c r="H169" i="25"/>
  <c r="H170" i="25"/>
  <c r="H171" i="25"/>
  <c r="H172" i="25"/>
  <c r="H173" i="25"/>
  <c r="H174" i="25"/>
  <c r="H175" i="25"/>
  <c r="H176" i="25"/>
  <c r="H177" i="25"/>
  <c r="H178" i="25"/>
  <c r="H179" i="25"/>
  <c r="H180" i="25"/>
  <c r="H181" i="25"/>
  <c r="H182" i="25"/>
  <c r="H183" i="25"/>
  <c r="H184" i="25"/>
  <c r="H185" i="25"/>
  <c r="H186" i="25"/>
  <c r="H187" i="25"/>
  <c r="H188" i="25"/>
  <c r="H189" i="25"/>
  <c r="H190" i="25"/>
  <c r="H191" i="25"/>
  <c r="H192" i="25"/>
  <c r="H193" i="25"/>
  <c r="H194" i="25"/>
  <c r="H195" i="25"/>
  <c r="H196" i="25"/>
  <c r="H197" i="25"/>
  <c r="H198" i="25"/>
  <c r="H199" i="25"/>
  <c r="H200" i="25"/>
  <c r="H201" i="25"/>
  <c r="H202" i="25"/>
  <c r="H203" i="25"/>
  <c r="H204" i="25"/>
  <c r="H205" i="25"/>
  <c r="H206" i="25"/>
  <c r="H207" i="25"/>
  <c r="H208" i="25"/>
  <c r="H209" i="25"/>
  <c r="H210" i="25"/>
  <c r="H211" i="25"/>
  <c r="H212" i="25"/>
  <c r="H213" i="25"/>
  <c r="H214" i="25"/>
  <c r="H215" i="25"/>
  <c r="H216" i="25"/>
  <c r="K22" i="26" s="1"/>
  <c r="H217" i="25"/>
  <c r="H218" i="25"/>
  <c r="H219" i="25"/>
  <c r="H220" i="25"/>
  <c r="H221" i="25"/>
  <c r="H222" i="25"/>
  <c r="H223" i="25"/>
  <c r="H224" i="25"/>
  <c r="H225" i="25"/>
  <c r="K23" i="26" s="1"/>
  <c r="H226" i="25"/>
  <c r="H227" i="25"/>
  <c r="H228" i="25"/>
  <c r="H229" i="25"/>
  <c r="H230" i="25"/>
  <c r="H231" i="25"/>
  <c r="H232" i="25"/>
  <c r="H233" i="25"/>
  <c r="H234" i="25"/>
  <c r="H235" i="25"/>
  <c r="H236" i="25"/>
  <c r="H237" i="25"/>
  <c r="H238" i="25"/>
  <c r="H239" i="25"/>
  <c r="H240" i="25"/>
  <c r="H241" i="25"/>
  <c r="H242" i="25"/>
  <c r="H243" i="25"/>
  <c r="H244" i="25"/>
  <c r="H245" i="25"/>
  <c r="H246" i="25"/>
  <c r="H247" i="25"/>
  <c r="H248" i="25"/>
  <c r="H249" i="25"/>
  <c r="H250" i="25"/>
  <c r="H251" i="25"/>
  <c r="H252" i="25"/>
  <c r="H253" i="25"/>
  <c r="H254" i="25"/>
  <c r="H255" i="25"/>
  <c r="H256" i="25"/>
  <c r="H257" i="25"/>
  <c r="H258" i="25"/>
  <c r="H259" i="25"/>
  <c r="H260" i="25"/>
  <c r="H261" i="25"/>
  <c r="H262" i="25"/>
  <c r="H263" i="25"/>
  <c r="H264" i="25"/>
  <c r="H265" i="25"/>
  <c r="H266" i="25"/>
  <c r="H267" i="25"/>
  <c r="H268" i="25"/>
  <c r="H269" i="25"/>
  <c r="H270" i="25"/>
  <c r="H271" i="25"/>
  <c r="H272" i="25"/>
  <c r="H273" i="25"/>
  <c r="H274" i="25"/>
  <c r="H275" i="25"/>
  <c r="H276" i="25"/>
  <c r="H277" i="25"/>
  <c r="H278" i="25"/>
  <c r="H279" i="25"/>
  <c r="H280" i="25"/>
  <c r="H281" i="25"/>
  <c r="H282" i="25"/>
  <c r="H283" i="25"/>
  <c r="H284" i="25"/>
  <c r="H285" i="25"/>
  <c r="H286" i="25"/>
  <c r="H287" i="25"/>
  <c r="H288" i="25"/>
  <c r="H289" i="25"/>
  <c r="H290" i="25"/>
  <c r="H291" i="25"/>
  <c r="H292" i="25"/>
  <c r="H293" i="25"/>
  <c r="H294" i="25"/>
  <c r="H295" i="25"/>
  <c r="H296" i="25"/>
  <c r="H297" i="25"/>
  <c r="H298" i="25"/>
  <c r="H299" i="25"/>
  <c r="H300" i="25"/>
  <c r="H301" i="25"/>
  <c r="H302" i="25"/>
  <c r="H303" i="25"/>
  <c r="H304" i="25"/>
  <c r="H305" i="25"/>
  <c r="H306" i="25"/>
  <c r="H307" i="25"/>
  <c r="H308" i="25"/>
  <c r="H309" i="25"/>
  <c r="H310" i="25"/>
  <c r="H311" i="25"/>
  <c r="H312" i="25"/>
  <c r="H313" i="25"/>
  <c r="H314" i="25"/>
  <c r="H315" i="25"/>
  <c r="H316" i="25"/>
  <c r="H317" i="25"/>
  <c r="H318" i="25"/>
  <c r="H319" i="25"/>
  <c r="H320" i="25"/>
  <c r="H321" i="25"/>
  <c r="H322" i="25"/>
  <c r="H323" i="25"/>
  <c r="H324" i="25"/>
  <c r="H325" i="25"/>
  <c r="H326" i="25"/>
  <c r="H327" i="25"/>
  <c r="H328" i="25"/>
  <c r="H329" i="25"/>
  <c r="H330" i="25"/>
  <c r="H331" i="25"/>
  <c r="H332" i="25"/>
  <c r="H333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56" i="25"/>
  <c r="G157" i="25"/>
  <c r="G158" i="25"/>
  <c r="G159" i="25"/>
  <c r="G160" i="25"/>
  <c r="G161" i="25"/>
  <c r="G162" i="25"/>
  <c r="G163" i="25"/>
  <c r="G164" i="25"/>
  <c r="G165" i="25"/>
  <c r="G166" i="25"/>
  <c r="G167" i="25"/>
  <c r="G168" i="25"/>
  <c r="G169" i="25"/>
  <c r="G170" i="25"/>
  <c r="G171" i="25"/>
  <c r="G172" i="25"/>
  <c r="G173" i="25"/>
  <c r="G174" i="25"/>
  <c r="G175" i="25"/>
  <c r="G176" i="25"/>
  <c r="G177" i="25"/>
  <c r="G178" i="25"/>
  <c r="G179" i="25"/>
  <c r="G180" i="25"/>
  <c r="G181" i="25"/>
  <c r="G182" i="25"/>
  <c r="G183" i="25"/>
  <c r="G184" i="25"/>
  <c r="G185" i="25"/>
  <c r="G186" i="25"/>
  <c r="G187" i="25"/>
  <c r="G188" i="25"/>
  <c r="G189" i="25"/>
  <c r="G190" i="25"/>
  <c r="G191" i="25"/>
  <c r="G192" i="25"/>
  <c r="G193" i="25"/>
  <c r="G194" i="25"/>
  <c r="G195" i="25"/>
  <c r="G196" i="25"/>
  <c r="G197" i="25"/>
  <c r="G198" i="25"/>
  <c r="G199" i="25"/>
  <c r="G200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J22" i="26" s="1"/>
  <c r="G217" i="25"/>
  <c r="G218" i="25"/>
  <c r="G219" i="25"/>
  <c r="G220" i="25"/>
  <c r="G221" i="25"/>
  <c r="G222" i="25"/>
  <c r="G223" i="25"/>
  <c r="G224" i="25"/>
  <c r="G225" i="25"/>
  <c r="J23" i="26" s="1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238" i="25"/>
  <c r="G239" i="25"/>
  <c r="G240" i="25"/>
  <c r="G241" i="25"/>
  <c r="G242" i="25"/>
  <c r="G243" i="25"/>
  <c r="G244" i="25"/>
  <c r="G245" i="25"/>
  <c r="G246" i="25"/>
  <c r="G247" i="25"/>
  <c r="G248" i="25"/>
  <c r="G249" i="25"/>
  <c r="G250" i="25"/>
  <c r="G251" i="25"/>
  <c r="G252" i="25"/>
  <c r="G253" i="25"/>
  <c r="G254" i="25"/>
  <c r="G255" i="25"/>
  <c r="G256" i="25"/>
  <c r="G257" i="25"/>
  <c r="G258" i="25"/>
  <c r="G259" i="25"/>
  <c r="G260" i="25"/>
  <c r="G261" i="25"/>
  <c r="G262" i="25"/>
  <c r="G263" i="25"/>
  <c r="G264" i="25"/>
  <c r="G265" i="25"/>
  <c r="G266" i="25"/>
  <c r="G267" i="25"/>
  <c r="G268" i="25"/>
  <c r="G269" i="25"/>
  <c r="G270" i="25"/>
  <c r="G271" i="25"/>
  <c r="G272" i="25"/>
  <c r="G273" i="25"/>
  <c r="G274" i="25"/>
  <c r="G275" i="25"/>
  <c r="G276" i="25"/>
  <c r="G277" i="25"/>
  <c r="G278" i="25"/>
  <c r="G279" i="25"/>
  <c r="G280" i="25"/>
  <c r="G281" i="25"/>
  <c r="G282" i="25"/>
  <c r="G283" i="25"/>
  <c r="G284" i="25"/>
  <c r="G285" i="25"/>
  <c r="G286" i="25"/>
  <c r="G287" i="25"/>
  <c r="G288" i="25"/>
  <c r="G289" i="25"/>
  <c r="G290" i="25"/>
  <c r="G291" i="25"/>
  <c r="G292" i="25"/>
  <c r="G293" i="25"/>
  <c r="G294" i="25"/>
  <c r="G295" i="25"/>
  <c r="G296" i="25"/>
  <c r="G297" i="25"/>
  <c r="G298" i="25"/>
  <c r="G299" i="25"/>
  <c r="G300" i="25"/>
  <c r="G301" i="25"/>
  <c r="G302" i="25"/>
  <c r="G303" i="25"/>
  <c r="G304" i="25"/>
  <c r="G305" i="25"/>
  <c r="G306" i="25"/>
  <c r="G307" i="25"/>
  <c r="G308" i="25"/>
  <c r="G309" i="25"/>
  <c r="G310" i="25"/>
  <c r="G311" i="25"/>
  <c r="G312" i="25"/>
  <c r="G313" i="25"/>
  <c r="G314" i="25"/>
  <c r="G315" i="25"/>
  <c r="G316" i="25"/>
  <c r="G317" i="25"/>
  <c r="G318" i="25"/>
  <c r="G319" i="25"/>
  <c r="G320" i="25"/>
  <c r="G321" i="25"/>
  <c r="G322" i="25"/>
  <c r="G323" i="25"/>
  <c r="G324" i="25"/>
  <c r="G325" i="25"/>
  <c r="G326" i="25"/>
  <c r="G327" i="25"/>
  <c r="G328" i="25"/>
  <c r="G329" i="25"/>
  <c r="G330" i="25"/>
  <c r="G331" i="25"/>
  <c r="G332" i="25"/>
  <c r="G333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I22" i="26" s="1"/>
  <c r="F217" i="25"/>
  <c r="F218" i="25"/>
  <c r="F219" i="25"/>
  <c r="F220" i="25"/>
  <c r="F221" i="25"/>
  <c r="F222" i="25"/>
  <c r="F223" i="25"/>
  <c r="F224" i="25"/>
  <c r="F225" i="25"/>
  <c r="I23" i="26" s="1"/>
  <c r="T23" i="26" s="1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S24" i="26" l="1"/>
  <c r="S23" i="26"/>
  <c r="U23" i="26"/>
  <c r="T22" i="26"/>
  <c r="U22" i="26"/>
  <c r="S22" i="26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K334" i="25"/>
  <c r="K335" i="25"/>
  <c r="K336" i="25"/>
  <c r="K337" i="25"/>
  <c r="K338" i="25"/>
  <c r="K339" i="25"/>
  <c r="K340" i="25"/>
  <c r="K341" i="25"/>
  <c r="K342" i="25"/>
  <c r="K343" i="25"/>
  <c r="K344" i="25"/>
  <c r="K345" i="25"/>
  <c r="K346" i="25"/>
  <c r="K347" i="25"/>
  <c r="K348" i="25"/>
  <c r="K349" i="25"/>
  <c r="K350" i="25"/>
  <c r="K351" i="25"/>
  <c r="K352" i="25"/>
  <c r="K353" i="25"/>
  <c r="K354" i="25"/>
  <c r="K355" i="25"/>
  <c r="K356" i="25"/>
  <c r="K357" i="25"/>
  <c r="K358" i="25"/>
  <c r="K359" i="25"/>
  <c r="K360" i="25"/>
  <c r="K361" i="25"/>
  <c r="K362" i="25"/>
  <c r="K363" i="25"/>
  <c r="K364" i="25"/>
  <c r="K365" i="25"/>
  <c r="K366" i="25"/>
  <c r="K367" i="25"/>
  <c r="K368" i="25"/>
  <c r="K369" i="25"/>
  <c r="K370" i="25"/>
  <c r="J334" i="25"/>
  <c r="J335" i="25"/>
  <c r="J336" i="25"/>
  <c r="J337" i="25"/>
  <c r="J338" i="25"/>
  <c r="J339" i="25"/>
  <c r="J340" i="25"/>
  <c r="J341" i="25"/>
  <c r="J342" i="25"/>
  <c r="J343" i="25"/>
  <c r="J344" i="25"/>
  <c r="J345" i="25"/>
  <c r="J346" i="25"/>
  <c r="J347" i="25"/>
  <c r="J348" i="25"/>
  <c r="J349" i="25"/>
  <c r="J350" i="25"/>
  <c r="J351" i="25"/>
  <c r="J352" i="25"/>
  <c r="J353" i="25"/>
  <c r="J354" i="25"/>
  <c r="J355" i="25"/>
  <c r="J356" i="25"/>
  <c r="J357" i="25"/>
  <c r="J358" i="25"/>
  <c r="J359" i="25"/>
  <c r="J360" i="25"/>
  <c r="J361" i="25"/>
  <c r="J362" i="25"/>
  <c r="J363" i="25"/>
  <c r="J364" i="25"/>
  <c r="J365" i="25"/>
  <c r="J366" i="25"/>
  <c r="J367" i="25"/>
  <c r="J368" i="25"/>
  <c r="J369" i="25"/>
  <c r="J370" i="25"/>
  <c r="I334" i="25"/>
  <c r="I335" i="25"/>
  <c r="I336" i="25"/>
  <c r="I337" i="25"/>
  <c r="I338" i="25"/>
  <c r="I339" i="25"/>
  <c r="I340" i="25"/>
  <c r="I341" i="25"/>
  <c r="I342" i="25"/>
  <c r="I343" i="25"/>
  <c r="I344" i="25"/>
  <c r="I345" i="25"/>
  <c r="I346" i="25"/>
  <c r="I347" i="25"/>
  <c r="I348" i="25"/>
  <c r="I349" i="25"/>
  <c r="I350" i="25"/>
  <c r="I351" i="25"/>
  <c r="I352" i="25"/>
  <c r="I353" i="25"/>
  <c r="I354" i="25"/>
  <c r="I355" i="25"/>
  <c r="I356" i="25"/>
  <c r="I357" i="25"/>
  <c r="I358" i="25"/>
  <c r="I359" i="25"/>
  <c r="I360" i="25"/>
  <c r="I361" i="25"/>
  <c r="I362" i="25"/>
  <c r="I363" i="25"/>
  <c r="I364" i="25"/>
  <c r="I365" i="25"/>
  <c r="I366" i="25"/>
  <c r="I367" i="25"/>
  <c r="I368" i="25"/>
  <c r="I369" i="25"/>
  <c r="I370" i="25"/>
  <c r="H334" i="25"/>
  <c r="H335" i="25"/>
  <c r="H336" i="25"/>
  <c r="H337" i="25"/>
  <c r="H338" i="25"/>
  <c r="H339" i="25"/>
  <c r="H340" i="25"/>
  <c r="H341" i="25"/>
  <c r="H342" i="25"/>
  <c r="H343" i="25"/>
  <c r="H344" i="25"/>
  <c r="H345" i="25"/>
  <c r="H346" i="25"/>
  <c r="H347" i="25"/>
  <c r="H348" i="25"/>
  <c r="H349" i="25"/>
  <c r="H350" i="25"/>
  <c r="H351" i="25"/>
  <c r="H352" i="25"/>
  <c r="H353" i="25"/>
  <c r="H354" i="25"/>
  <c r="H355" i="25"/>
  <c r="H356" i="25"/>
  <c r="H357" i="25"/>
  <c r="H358" i="25"/>
  <c r="H359" i="25"/>
  <c r="H360" i="25"/>
  <c r="H361" i="25"/>
  <c r="H362" i="25"/>
  <c r="H363" i="25"/>
  <c r="H364" i="25"/>
  <c r="H365" i="25"/>
  <c r="H366" i="25"/>
  <c r="H367" i="25"/>
  <c r="H368" i="25"/>
  <c r="H369" i="25"/>
  <c r="H370" i="25"/>
  <c r="G334" i="25"/>
  <c r="G335" i="25"/>
  <c r="G336" i="25"/>
  <c r="G337" i="25"/>
  <c r="G338" i="25"/>
  <c r="G339" i="25"/>
  <c r="G340" i="25"/>
  <c r="G341" i="25"/>
  <c r="G342" i="25"/>
  <c r="G343" i="25"/>
  <c r="G344" i="25"/>
  <c r="G345" i="25"/>
  <c r="G346" i="25"/>
  <c r="G347" i="25"/>
  <c r="G348" i="25"/>
  <c r="G349" i="25"/>
  <c r="G350" i="25"/>
  <c r="G351" i="25"/>
  <c r="G352" i="25"/>
  <c r="G353" i="25"/>
  <c r="G354" i="25"/>
  <c r="G355" i="25"/>
  <c r="G356" i="25"/>
  <c r="G357" i="25"/>
  <c r="G358" i="25"/>
  <c r="G359" i="25"/>
  <c r="G360" i="25"/>
  <c r="G361" i="25"/>
  <c r="G362" i="25"/>
  <c r="G363" i="25"/>
  <c r="G364" i="25"/>
  <c r="G365" i="25"/>
  <c r="G366" i="25"/>
  <c r="G367" i="25"/>
  <c r="G368" i="25"/>
  <c r="G369" i="25"/>
  <c r="G370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R370" i="25" l="1"/>
  <c r="S370" i="25"/>
  <c r="AO370" i="25"/>
  <c r="R369" i="25"/>
  <c r="S369" i="25"/>
  <c r="AO369" i="25"/>
  <c r="R368" i="25"/>
  <c r="S368" i="25"/>
  <c r="AO368" i="25"/>
  <c r="O18" i="26" l="1"/>
  <c r="N18" i="26"/>
  <c r="M18" i="26"/>
  <c r="L18" i="26"/>
  <c r="K18" i="26"/>
  <c r="J18" i="26"/>
  <c r="I18" i="26"/>
  <c r="O17" i="26" l="1"/>
  <c r="N17" i="26"/>
  <c r="M17" i="26"/>
  <c r="L17" i="26"/>
  <c r="K17" i="26"/>
  <c r="J17" i="26"/>
  <c r="I17" i="26"/>
  <c r="O19" i="26" l="1"/>
  <c r="O20" i="26"/>
  <c r="O21" i="26"/>
  <c r="N19" i="26"/>
  <c r="N20" i="26"/>
  <c r="N21" i="26"/>
  <c r="M19" i="26"/>
  <c r="M20" i="26"/>
  <c r="M21" i="26"/>
  <c r="L19" i="26"/>
  <c r="L20" i="26"/>
  <c r="L21" i="26"/>
  <c r="K19" i="26"/>
  <c r="K20" i="26"/>
  <c r="K21" i="26"/>
  <c r="J19" i="26"/>
  <c r="J20" i="26"/>
  <c r="J21" i="26"/>
  <c r="I19" i="26"/>
  <c r="I20" i="26"/>
  <c r="I21" i="26"/>
  <c r="H21" i="26" l="1"/>
  <c r="E21" i="26"/>
  <c r="G21" i="26"/>
  <c r="F21" i="26"/>
  <c r="H20" i="26"/>
  <c r="G20" i="26"/>
  <c r="F20" i="26"/>
  <c r="E20" i="26"/>
  <c r="F19" i="26"/>
  <c r="G19" i="26"/>
  <c r="E19" i="26"/>
  <c r="H19" i="26"/>
  <c r="G18" i="26"/>
  <c r="H18" i="26"/>
  <c r="E18" i="26"/>
  <c r="F18" i="26"/>
  <c r="H17" i="26"/>
  <c r="G17" i="26"/>
  <c r="F17" i="26"/>
  <c r="E17" i="26"/>
  <c r="S367" i="25"/>
  <c r="R367" i="25"/>
  <c r="R366" i="25"/>
  <c r="S366" i="25"/>
  <c r="AO366" i="25"/>
  <c r="R365" i="25"/>
  <c r="S365" i="25"/>
  <c r="AO365" i="25"/>
  <c r="R364" i="25"/>
  <c r="S364" i="25"/>
  <c r="AO364" i="25"/>
  <c r="R363" i="25"/>
  <c r="S363" i="25"/>
  <c r="AO363" i="25"/>
  <c r="R362" i="25"/>
  <c r="S362" i="25"/>
  <c r="AO362" i="25"/>
  <c r="R361" i="25"/>
  <c r="S361" i="25"/>
  <c r="AO361" i="25"/>
  <c r="R360" i="25"/>
  <c r="S360" i="25"/>
  <c r="AO360" i="25"/>
  <c r="R359" i="25"/>
  <c r="S359" i="25"/>
  <c r="AO359" i="25"/>
  <c r="R358" i="25"/>
  <c r="S358" i="25"/>
  <c r="AO358" i="25"/>
  <c r="B158" i="22" l="1"/>
  <c r="E158" i="22"/>
  <c r="M158" i="22"/>
  <c r="B159" i="22"/>
  <c r="E159" i="22"/>
  <c r="M159" i="22"/>
  <c r="B160" i="22"/>
  <c r="E160" i="22"/>
  <c r="M160" i="22"/>
  <c r="B166" i="22"/>
  <c r="E166" i="22"/>
  <c r="M166" i="22"/>
  <c r="B167" i="22"/>
  <c r="E167" i="22"/>
  <c r="M167" i="22"/>
  <c r="B168" i="22"/>
  <c r="E168" i="22"/>
  <c r="M168" i="22"/>
  <c r="B169" i="22"/>
  <c r="E169" i="22"/>
  <c r="M169" i="22"/>
  <c r="B170" i="22"/>
  <c r="E170" i="22"/>
  <c r="M170" i="22"/>
  <c r="B171" i="22"/>
  <c r="E171" i="22"/>
  <c r="M171" i="22"/>
  <c r="B172" i="22"/>
  <c r="E172" i="22"/>
  <c r="M172" i="22"/>
  <c r="B173" i="22"/>
  <c r="E173" i="22"/>
  <c r="M173" i="22"/>
  <c r="B174" i="22"/>
  <c r="E174" i="22"/>
  <c r="M174" i="22"/>
  <c r="B175" i="22"/>
  <c r="E175" i="22"/>
  <c r="M175" i="22"/>
  <c r="B176" i="22"/>
  <c r="E176" i="22"/>
  <c r="M176" i="22"/>
  <c r="B177" i="22"/>
  <c r="E177" i="22"/>
  <c r="M177" i="22"/>
  <c r="B178" i="22"/>
  <c r="E178" i="22"/>
  <c r="M178" i="22"/>
  <c r="B179" i="22"/>
  <c r="E179" i="22"/>
  <c r="M179" i="22"/>
  <c r="B180" i="22"/>
  <c r="E180" i="22"/>
  <c r="M180" i="22"/>
  <c r="B181" i="22"/>
  <c r="E181" i="22"/>
  <c r="M181" i="22"/>
  <c r="B182" i="22"/>
  <c r="E182" i="22"/>
  <c r="M182" i="22"/>
  <c r="B183" i="22"/>
  <c r="E183" i="22"/>
  <c r="M183" i="22"/>
  <c r="B184" i="22"/>
  <c r="E184" i="22"/>
  <c r="M184" i="22"/>
  <c r="B185" i="22"/>
  <c r="E185" i="22"/>
  <c r="M185" i="22"/>
  <c r="B186" i="22"/>
  <c r="M186" i="22"/>
  <c r="B187" i="22"/>
  <c r="M187" i="22"/>
  <c r="B188" i="22"/>
  <c r="M188" i="22"/>
  <c r="B189" i="22"/>
  <c r="M189" i="22"/>
  <c r="B190" i="22"/>
  <c r="M190" i="22"/>
  <c r="B191" i="22"/>
  <c r="M191" i="22"/>
  <c r="B192" i="22"/>
  <c r="M192" i="22"/>
  <c r="B193" i="22"/>
  <c r="M193" i="22"/>
  <c r="B194" i="22"/>
  <c r="M194" i="22"/>
  <c r="B195" i="22"/>
  <c r="M195" i="22"/>
  <c r="B196" i="22"/>
  <c r="M196" i="22"/>
  <c r="B197" i="22"/>
  <c r="M197" i="22"/>
  <c r="B198" i="22"/>
  <c r="M198" i="22"/>
  <c r="B199" i="22"/>
  <c r="M199" i="22"/>
  <c r="B200" i="22"/>
  <c r="M200" i="22"/>
  <c r="B206" i="22"/>
  <c r="M206" i="22"/>
  <c r="B207" i="22"/>
  <c r="M207" i="22"/>
  <c r="B208" i="22"/>
  <c r="M208" i="22"/>
  <c r="B209" i="22"/>
  <c r="M209" i="22"/>
  <c r="B210" i="22"/>
  <c r="M210" i="22"/>
  <c r="B211" i="22"/>
  <c r="M211" i="22"/>
  <c r="B212" i="22"/>
  <c r="M212" i="22"/>
  <c r="B213" i="22"/>
  <c r="M213" i="22"/>
  <c r="B214" i="22"/>
  <c r="M214" i="22"/>
  <c r="B215" i="22"/>
  <c r="M215" i="22"/>
  <c r="B216" i="22"/>
  <c r="M216" i="22"/>
  <c r="B217" i="22"/>
  <c r="M217" i="22"/>
  <c r="B218" i="22"/>
  <c r="M218" i="22"/>
  <c r="B219" i="22"/>
  <c r="M219" i="22"/>
  <c r="B220" i="22"/>
  <c r="M220" i="22"/>
  <c r="B221" i="22"/>
  <c r="M221" i="22"/>
  <c r="B222" i="22"/>
  <c r="M222" i="22"/>
  <c r="B223" i="22"/>
  <c r="M223" i="22"/>
  <c r="B224" i="22"/>
  <c r="M224" i="22"/>
  <c r="B225" i="22"/>
  <c r="M225" i="22"/>
  <c r="B226" i="22"/>
  <c r="M226" i="22"/>
  <c r="B227" i="22"/>
  <c r="M227" i="22"/>
  <c r="B228" i="22"/>
  <c r="M228" i="22"/>
  <c r="B229" i="22"/>
  <c r="M229" i="22"/>
  <c r="B230" i="22"/>
  <c r="M230" i="22"/>
  <c r="B231" i="22"/>
  <c r="M231" i="22"/>
  <c r="B232" i="22"/>
  <c r="M232" i="22"/>
  <c r="B233" i="22"/>
  <c r="M233" i="22"/>
  <c r="B234" i="22"/>
  <c r="M234" i="22"/>
  <c r="B235" i="22"/>
  <c r="M235" i="22"/>
  <c r="B236" i="22"/>
  <c r="M236" i="22"/>
  <c r="B237" i="22"/>
  <c r="M237" i="22"/>
  <c r="B238" i="22"/>
  <c r="M238" i="22"/>
  <c r="B239" i="22"/>
  <c r="M239" i="22"/>
  <c r="B240" i="22"/>
  <c r="M240" i="22"/>
  <c r="B246" i="22"/>
  <c r="M246" i="22"/>
  <c r="B247" i="22"/>
  <c r="M247" i="22"/>
  <c r="B248" i="22"/>
  <c r="M248" i="22"/>
  <c r="B249" i="22"/>
  <c r="M249" i="22"/>
  <c r="B250" i="22"/>
  <c r="M250" i="22"/>
  <c r="B251" i="22"/>
  <c r="M251" i="22"/>
  <c r="B252" i="22"/>
  <c r="M252" i="22"/>
  <c r="B253" i="22"/>
  <c r="M253" i="22"/>
  <c r="B254" i="22"/>
  <c r="M254" i="22"/>
  <c r="B255" i="22"/>
  <c r="M255" i="22"/>
  <c r="B256" i="22"/>
  <c r="M256" i="22"/>
  <c r="B257" i="22"/>
  <c r="M257" i="22"/>
  <c r="B258" i="22"/>
  <c r="M258" i="22"/>
  <c r="B259" i="22"/>
  <c r="M259" i="22"/>
  <c r="B260" i="22"/>
  <c r="M260" i="22"/>
  <c r="B261" i="22"/>
  <c r="M261" i="22"/>
  <c r="B262" i="22"/>
  <c r="M262" i="22"/>
  <c r="B143" i="23"/>
  <c r="C143" i="23"/>
  <c r="D143" i="23"/>
  <c r="E143" i="23"/>
  <c r="M143" i="23"/>
  <c r="B144" i="23"/>
  <c r="C144" i="23"/>
  <c r="D144" i="23"/>
  <c r="E144" i="23"/>
  <c r="M144" i="23"/>
  <c r="B145" i="23"/>
  <c r="C145" i="23"/>
  <c r="D145" i="23"/>
  <c r="E145" i="23"/>
  <c r="M145" i="23"/>
  <c r="B146" i="23"/>
  <c r="C146" i="23"/>
  <c r="D146" i="23"/>
  <c r="E146" i="23"/>
  <c r="M146" i="23"/>
  <c r="B147" i="23"/>
  <c r="C147" i="23"/>
  <c r="D147" i="23"/>
  <c r="E147" i="23"/>
  <c r="M147" i="23"/>
  <c r="B148" i="23"/>
  <c r="C148" i="23"/>
  <c r="D148" i="23"/>
  <c r="E148" i="23"/>
  <c r="M148" i="23"/>
  <c r="B149" i="23"/>
  <c r="C149" i="23"/>
  <c r="D149" i="23"/>
  <c r="E149" i="23"/>
  <c r="M149" i="23"/>
  <c r="B150" i="23"/>
  <c r="C150" i="23"/>
  <c r="D150" i="23"/>
  <c r="E150" i="23"/>
  <c r="M150" i="23"/>
  <c r="B151" i="23"/>
  <c r="C151" i="23"/>
  <c r="D151" i="23"/>
  <c r="E151" i="23"/>
  <c r="M151" i="23"/>
  <c r="B152" i="23"/>
  <c r="C152" i="23"/>
  <c r="D152" i="23"/>
  <c r="E152" i="23"/>
  <c r="M152" i="23"/>
  <c r="B153" i="23"/>
  <c r="C153" i="23"/>
  <c r="D153" i="23"/>
  <c r="E153" i="23"/>
  <c r="M153" i="23"/>
  <c r="B154" i="23"/>
  <c r="C154" i="23"/>
  <c r="D154" i="23"/>
  <c r="E154" i="23"/>
  <c r="M154" i="23"/>
  <c r="B155" i="23"/>
  <c r="C155" i="23"/>
  <c r="D155" i="23"/>
  <c r="E155" i="23"/>
  <c r="M155" i="23"/>
  <c r="B156" i="23"/>
  <c r="C156" i="23"/>
  <c r="D156" i="23"/>
  <c r="E156" i="23"/>
  <c r="M156" i="23"/>
  <c r="B157" i="23"/>
  <c r="C157" i="23"/>
  <c r="D157" i="23"/>
  <c r="E157" i="23"/>
  <c r="M157" i="23"/>
  <c r="B158" i="23"/>
  <c r="C158" i="23"/>
  <c r="D158" i="23"/>
  <c r="E158" i="23"/>
  <c r="M158" i="23"/>
  <c r="B159" i="23"/>
  <c r="C159" i="23"/>
  <c r="D159" i="23"/>
  <c r="E159" i="23"/>
  <c r="M159" i="23"/>
  <c r="B160" i="23"/>
  <c r="C160" i="23"/>
  <c r="D160" i="23"/>
  <c r="E160" i="23"/>
  <c r="M160" i="23"/>
  <c r="B161" i="23"/>
  <c r="C161" i="23"/>
  <c r="D161" i="23"/>
  <c r="E161" i="23"/>
  <c r="M161" i="23"/>
  <c r="B162" i="23"/>
  <c r="C162" i="23"/>
  <c r="D162" i="23"/>
  <c r="E162" i="23"/>
  <c r="M162" i="23"/>
  <c r="B163" i="23"/>
  <c r="C163" i="23"/>
  <c r="D163" i="23"/>
  <c r="E163" i="23"/>
  <c r="M163" i="23"/>
  <c r="B164" i="23"/>
  <c r="C164" i="23"/>
  <c r="D164" i="23"/>
  <c r="E164" i="23"/>
  <c r="M164" i="23"/>
  <c r="B165" i="23"/>
  <c r="C165" i="23"/>
  <c r="D165" i="23"/>
  <c r="E165" i="23"/>
  <c r="M165" i="23"/>
  <c r="B166" i="23"/>
  <c r="C166" i="23"/>
  <c r="D166" i="23"/>
  <c r="M166" i="23"/>
  <c r="B167" i="23"/>
  <c r="C167" i="23"/>
  <c r="D167" i="23"/>
  <c r="M167" i="23"/>
  <c r="B168" i="23"/>
  <c r="C168" i="23"/>
  <c r="D168" i="23"/>
  <c r="M168" i="23"/>
  <c r="B169" i="23"/>
  <c r="C169" i="23"/>
  <c r="D169" i="23"/>
  <c r="M169" i="23"/>
  <c r="B170" i="23"/>
  <c r="C170" i="23"/>
  <c r="D170" i="23"/>
  <c r="M170" i="23"/>
  <c r="B171" i="23"/>
  <c r="C171" i="23"/>
  <c r="D171" i="23"/>
  <c r="M171" i="23"/>
  <c r="B172" i="23"/>
  <c r="C172" i="23"/>
  <c r="D172" i="23"/>
  <c r="M172" i="23"/>
  <c r="B173" i="23"/>
  <c r="C173" i="23"/>
  <c r="D173" i="23"/>
  <c r="M173" i="23"/>
  <c r="B174" i="23"/>
  <c r="C174" i="23"/>
  <c r="D174" i="23"/>
  <c r="M174" i="23"/>
  <c r="B175" i="23"/>
  <c r="C175" i="23"/>
  <c r="D175" i="23"/>
  <c r="M175" i="23"/>
  <c r="B176" i="23"/>
  <c r="C176" i="23"/>
  <c r="D176" i="23"/>
  <c r="M176" i="23"/>
  <c r="B177" i="23"/>
  <c r="C177" i="23"/>
  <c r="D177" i="23"/>
  <c r="M177" i="23"/>
  <c r="B178" i="23"/>
  <c r="C178" i="23"/>
  <c r="D178" i="23"/>
  <c r="M178" i="23"/>
  <c r="B179" i="23"/>
  <c r="C179" i="23"/>
  <c r="D179" i="23"/>
  <c r="M179" i="23"/>
  <c r="B180" i="23"/>
  <c r="C180" i="23"/>
  <c r="D180" i="23"/>
  <c r="M180" i="23"/>
  <c r="B181" i="23"/>
  <c r="C181" i="23"/>
  <c r="D181" i="23"/>
  <c r="M181" i="23"/>
  <c r="B182" i="23"/>
  <c r="C182" i="23"/>
  <c r="D182" i="23"/>
  <c r="M182" i="23"/>
  <c r="B183" i="23"/>
  <c r="C183" i="23"/>
  <c r="D183" i="23"/>
  <c r="M183" i="23"/>
  <c r="B184" i="23"/>
  <c r="C184" i="23"/>
  <c r="D184" i="23"/>
  <c r="M184" i="23"/>
  <c r="B185" i="23"/>
  <c r="C185" i="23"/>
  <c r="D185" i="23"/>
  <c r="M185" i="23"/>
  <c r="B186" i="23"/>
  <c r="C186" i="23"/>
  <c r="D186" i="23"/>
  <c r="M186" i="23"/>
  <c r="B187" i="23"/>
  <c r="C187" i="23"/>
  <c r="D187" i="23"/>
  <c r="M187" i="23"/>
  <c r="B188" i="23"/>
  <c r="C188" i="23"/>
  <c r="D188" i="23"/>
  <c r="M188" i="23"/>
  <c r="B189" i="23"/>
  <c r="C189" i="23"/>
  <c r="D189" i="23"/>
  <c r="M189" i="23"/>
  <c r="B190" i="23"/>
  <c r="C190" i="23"/>
  <c r="D190" i="23"/>
  <c r="M190" i="23"/>
  <c r="B191" i="23"/>
  <c r="C191" i="23"/>
  <c r="D191" i="23"/>
  <c r="M191" i="23"/>
  <c r="B192" i="23"/>
  <c r="C192" i="23"/>
  <c r="D192" i="23"/>
  <c r="M192" i="23"/>
  <c r="B193" i="23"/>
  <c r="C193" i="23"/>
  <c r="D193" i="23"/>
  <c r="M193" i="23"/>
  <c r="B194" i="23"/>
  <c r="C194" i="23"/>
  <c r="D194" i="23"/>
  <c r="M194" i="23"/>
  <c r="B195" i="23"/>
  <c r="C195" i="23"/>
  <c r="D195" i="23"/>
  <c r="M195" i="23"/>
  <c r="B196" i="23"/>
  <c r="C196" i="23"/>
  <c r="D196" i="23"/>
  <c r="M196" i="23"/>
  <c r="B197" i="23"/>
  <c r="C197" i="23"/>
  <c r="D197" i="23"/>
  <c r="M197" i="23"/>
  <c r="B198" i="23"/>
  <c r="C198" i="23"/>
  <c r="D198" i="23"/>
  <c r="M198" i="23"/>
  <c r="B199" i="23"/>
  <c r="C199" i="23"/>
  <c r="D199" i="23"/>
  <c r="M199" i="23"/>
  <c r="B200" i="23"/>
  <c r="C200" i="23"/>
  <c r="D200" i="23"/>
  <c r="M200" i="23"/>
  <c r="B201" i="23"/>
  <c r="C201" i="23"/>
  <c r="D201" i="23"/>
  <c r="M201" i="23"/>
  <c r="B202" i="23"/>
  <c r="C202" i="23"/>
  <c r="D202" i="23"/>
  <c r="M202" i="23"/>
  <c r="B203" i="23"/>
  <c r="C203" i="23"/>
  <c r="D203" i="23"/>
  <c r="M203" i="23"/>
  <c r="B204" i="23"/>
  <c r="C204" i="23"/>
  <c r="D204" i="23"/>
  <c r="M204" i="23"/>
  <c r="B205" i="23"/>
  <c r="C205" i="23"/>
  <c r="D205" i="23"/>
  <c r="M205" i="23"/>
  <c r="B206" i="23"/>
  <c r="C206" i="23"/>
  <c r="D206" i="23"/>
  <c r="M206" i="23"/>
  <c r="B207" i="23"/>
  <c r="C207" i="23"/>
  <c r="D207" i="23"/>
  <c r="M207" i="23"/>
  <c r="B208" i="23"/>
  <c r="C208" i="23"/>
  <c r="D208" i="23"/>
  <c r="M208" i="23"/>
  <c r="B209" i="23"/>
  <c r="C209" i="23"/>
  <c r="D209" i="23"/>
  <c r="M209" i="23"/>
  <c r="B210" i="23"/>
  <c r="C210" i="23"/>
  <c r="D210" i="23"/>
  <c r="M210" i="23"/>
  <c r="B211" i="23"/>
  <c r="C211" i="23"/>
  <c r="D211" i="23"/>
  <c r="M211" i="23"/>
  <c r="B212" i="23"/>
  <c r="C212" i="23"/>
  <c r="D212" i="23"/>
  <c r="M212" i="23"/>
  <c r="B213" i="23"/>
  <c r="C213" i="23"/>
  <c r="D213" i="23"/>
  <c r="M213" i="23"/>
  <c r="B214" i="23"/>
  <c r="C214" i="23"/>
  <c r="D214" i="23"/>
  <c r="M214" i="23"/>
  <c r="B215" i="23"/>
  <c r="C215" i="23"/>
  <c r="D215" i="23"/>
  <c r="M215" i="23"/>
  <c r="B216" i="23"/>
  <c r="C216" i="23"/>
  <c r="D216" i="23"/>
  <c r="M216" i="23"/>
  <c r="B217" i="23"/>
  <c r="C217" i="23"/>
  <c r="D217" i="23"/>
  <c r="M217" i="23"/>
  <c r="B218" i="23"/>
  <c r="C218" i="23"/>
  <c r="D218" i="23"/>
  <c r="M218" i="23"/>
  <c r="B219" i="23"/>
  <c r="C219" i="23"/>
  <c r="D219" i="23"/>
  <c r="M219" i="23"/>
  <c r="B220" i="23"/>
  <c r="C220" i="23"/>
  <c r="D220" i="23"/>
  <c r="M220" i="23"/>
  <c r="B221" i="23"/>
  <c r="C221" i="23"/>
  <c r="D221" i="23"/>
  <c r="M221" i="23"/>
  <c r="B222" i="23"/>
  <c r="C222" i="23"/>
  <c r="D222" i="23"/>
  <c r="M222" i="23"/>
  <c r="B223" i="23"/>
  <c r="C223" i="23"/>
  <c r="D223" i="23"/>
  <c r="M223" i="23"/>
  <c r="B224" i="23"/>
  <c r="C224" i="23"/>
  <c r="D224" i="23"/>
  <c r="M224" i="23"/>
  <c r="B225" i="23"/>
  <c r="C225" i="23"/>
  <c r="D225" i="23"/>
  <c r="M225" i="23"/>
  <c r="B226" i="23"/>
  <c r="C226" i="23"/>
  <c r="D226" i="23"/>
  <c r="M226" i="23"/>
  <c r="B227" i="23"/>
  <c r="C227" i="23"/>
  <c r="D227" i="23"/>
  <c r="M227" i="23"/>
  <c r="B228" i="23"/>
  <c r="C228" i="23"/>
  <c r="D228" i="23"/>
  <c r="M228" i="23"/>
  <c r="B229" i="23"/>
  <c r="C229" i="23"/>
  <c r="D229" i="23"/>
  <c r="M229" i="23"/>
  <c r="B230" i="23"/>
  <c r="C230" i="23"/>
  <c r="D230" i="23"/>
  <c r="M230" i="23"/>
  <c r="B231" i="23"/>
  <c r="C231" i="23"/>
  <c r="D231" i="23"/>
  <c r="M231" i="23"/>
  <c r="B232" i="23"/>
  <c r="C232" i="23"/>
  <c r="D232" i="23"/>
  <c r="M232" i="23"/>
  <c r="R357" i="25" l="1"/>
  <c r="S357" i="25"/>
  <c r="AO357" i="25"/>
  <c r="R356" i="25"/>
  <c r="S356" i="25"/>
  <c r="AO356" i="25"/>
  <c r="R355" i="25"/>
  <c r="S355" i="25"/>
  <c r="AO355" i="25"/>
  <c r="R354" i="25"/>
  <c r="S354" i="25"/>
  <c r="AO354" i="25"/>
  <c r="R353" i="25"/>
  <c r="S353" i="25"/>
  <c r="AO353" i="25"/>
  <c r="R352" i="25"/>
  <c r="S352" i="25"/>
  <c r="AO352" i="25"/>
  <c r="R351" i="25"/>
  <c r="S351" i="25"/>
  <c r="AO351" i="25"/>
  <c r="R350" i="25"/>
  <c r="S350" i="25"/>
  <c r="AO350" i="25"/>
  <c r="R349" i="25"/>
  <c r="S349" i="25"/>
  <c r="AO349" i="25"/>
  <c r="R348" i="25"/>
  <c r="S348" i="25"/>
  <c r="AO348" i="25"/>
  <c r="R347" i="25"/>
  <c r="S347" i="25"/>
  <c r="AO347" i="25"/>
  <c r="R346" i="25"/>
  <c r="S346" i="25"/>
  <c r="AO346" i="25"/>
  <c r="R345" i="25"/>
  <c r="S345" i="25"/>
  <c r="AO345" i="25"/>
  <c r="R344" i="25"/>
  <c r="S344" i="25"/>
  <c r="AO344" i="25"/>
  <c r="R343" i="25"/>
  <c r="S343" i="25"/>
  <c r="AO343" i="25"/>
  <c r="R342" i="25" l="1"/>
  <c r="S342" i="25"/>
  <c r="AO342" i="25"/>
  <c r="R341" i="25"/>
  <c r="S341" i="25"/>
  <c r="AO341" i="25"/>
  <c r="R340" i="25"/>
  <c r="S340" i="25"/>
  <c r="AO340" i="25"/>
  <c r="R339" i="25"/>
  <c r="S339" i="25"/>
  <c r="AO339" i="25"/>
  <c r="R338" i="25"/>
  <c r="S338" i="25"/>
  <c r="AO338" i="25"/>
  <c r="R337" i="25"/>
  <c r="S337" i="25"/>
  <c r="AO337" i="25"/>
  <c r="R336" i="25"/>
  <c r="S336" i="25"/>
  <c r="AO336" i="25"/>
  <c r="R335" i="25"/>
  <c r="S335" i="25"/>
  <c r="AO335" i="25"/>
  <c r="R334" i="25"/>
  <c r="S334" i="25"/>
  <c r="AO334" i="25"/>
  <c r="R333" i="25"/>
  <c r="S333" i="25"/>
  <c r="AO333" i="25"/>
  <c r="R332" i="25"/>
  <c r="S332" i="25"/>
  <c r="AO332" i="25"/>
  <c r="R331" i="25"/>
  <c r="S331" i="25"/>
  <c r="AO331" i="25"/>
  <c r="R330" i="25"/>
  <c r="S330" i="25"/>
  <c r="AO330" i="25"/>
  <c r="R329" i="25"/>
  <c r="S329" i="25"/>
  <c r="AO329" i="25"/>
  <c r="B20" i="26" l="1"/>
  <c r="B21" i="26"/>
  <c r="B7" i="26" l="1"/>
  <c r="Q20" i="26"/>
  <c r="Q21" i="26"/>
  <c r="E7" i="26"/>
  <c r="E8" i="26"/>
  <c r="E9" i="26"/>
  <c r="E10" i="26"/>
  <c r="E11" i="26"/>
  <c r="E12" i="26"/>
  <c r="E13" i="26"/>
  <c r="B8" i="26"/>
  <c r="B9" i="26"/>
  <c r="B10" i="26"/>
  <c r="B11" i="26"/>
  <c r="B12" i="26"/>
  <c r="B14" i="26"/>
  <c r="B15" i="26"/>
  <c r="B16" i="26"/>
  <c r="B17" i="26"/>
  <c r="B18" i="26"/>
  <c r="B19" i="26"/>
  <c r="N7" i="26" l="1"/>
  <c r="M7" i="26"/>
  <c r="L7" i="26"/>
  <c r="K7" i="26"/>
  <c r="J7" i="26"/>
  <c r="I7" i="26"/>
  <c r="H7" i="26"/>
  <c r="G7" i="26"/>
  <c r="F7" i="26"/>
  <c r="N6" i="26"/>
  <c r="L6" i="26"/>
  <c r="F195" i="22" l="1"/>
  <c r="F175" i="23"/>
  <c r="F191" i="22"/>
  <c r="F171" i="23"/>
  <c r="F187" i="22"/>
  <c r="F167" i="23"/>
  <c r="F183" i="22"/>
  <c r="F163" i="23"/>
  <c r="F179" i="22"/>
  <c r="F159" i="23"/>
  <c r="F175" i="22"/>
  <c r="F155" i="23"/>
  <c r="F171" i="22"/>
  <c r="F151" i="23"/>
  <c r="F167" i="22"/>
  <c r="F147" i="23"/>
  <c r="F158" i="22"/>
  <c r="F143" i="23"/>
  <c r="G193" i="22"/>
  <c r="G173" i="23"/>
  <c r="G189" i="22"/>
  <c r="G169" i="23"/>
  <c r="G185" i="22"/>
  <c r="G165" i="23"/>
  <c r="G181" i="22"/>
  <c r="G161" i="23"/>
  <c r="G177" i="22"/>
  <c r="G157" i="23"/>
  <c r="G173" i="22"/>
  <c r="G153" i="23"/>
  <c r="G169" i="22"/>
  <c r="G149" i="23"/>
  <c r="G160" i="22"/>
  <c r="G145" i="23"/>
  <c r="H195" i="22"/>
  <c r="H175" i="23"/>
  <c r="H191" i="22"/>
  <c r="H171" i="23"/>
  <c r="H187" i="22"/>
  <c r="H167" i="23"/>
  <c r="H183" i="22"/>
  <c r="H163" i="23"/>
  <c r="H179" i="22"/>
  <c r="H159" i="23"/>
  <c r="H175" i="22"/>
  <c r="H155" i="23"/>
  <c r="H171" i="22"/>
  <c r="H151" i="23"/>
  <c r="H167" i="22"/>
  <c r="H147" i="23"/>
  <c r="H158" i="22"/>
  <c r="H143" i="23"/>
  <c r="I193" i="22"/>
  <c r="I173" i="23"/>
  <c r="I189" i="22"/>
  <c r="I169" i="23"/>
  <c r="I185" i="22"/>
  <c r="I165" i="23"/>
  <c r="I181" i="22"/>
  <c r="I161" i="23"/>
  <c r="I177" i="22"/>
  <c r="I157" i="23"/>
  <c r="I173" i="22"/>
  <c r="I153" i="23"/>
  <c r="I169" i="22"/>
  <c r="I149" i="23"/>
  <c r="I160" i="22"/>
  <c r="I145" i="23"/>
  <c r="J196" i="22"/>
  <c r="J176" i="23"/>
  <c r="J192" i="22"/>
  <c r="J172" i="23"/>
  <c r="J188" i="22"/>
  <c r="J168" i="23"/>
  <c r="J184" i="22"/>
  <c r="J164" i="23"/>
  <c r="J180" i="22"/>
  <c r="J160" i="23"/>
  <c r="J176" i="22"/>
  <c r="J156" i="23"/>
  <c r="J172" i="22"/>
  <c r="J152" i="23"/>
  <c r="J168" i="22"/>
  <c r="J148" i="23"/>
  <c r="J159" i="22"/>
  <c r="J144" i="23"/>
  <c r="K194" i="22"/>
  <c r="K174" i="23"/>
  <c r="K190" i="22"/>
  <c r="K170" i="23"/>
  <c r="K186" i="22"/>
  <c r="K166" i="23"/>
  <c r="K182" i="22"/>
  <c r="K162" i="23"/>
  <c r="K178" i="22"/>
  <c r="K158" i="23"/>
  <c r="K174" i="22"/>
  <c r="K154" i="23"/>
  <c r="K170" i="22"/>
  <c r="K150" i="23"/>
  <c r="K166" i="22"/>
  <c r="K146" i="23"/>
  <c r="L193" i="22"/>
  <c r="L173" i="23"/>
  <c r="L177" i="22"/>
  <c r="L157" i="23"/>
  <c r="F194" i="22"/>
  <c r="F174" i="23"/>
  <c r="F190" i="22"/>
  <c r="F170" i="23"/>
  <c r="F186" i="22"/>
  <c r="F166" i="23"/>
  <c r="F178" i="22"/>
  <c r="F158" i="23"/>
  <c r="F170" i="22"/>
  <c r="F150" i="23"/>
  <c r="G196" i="22"/>
  <c r="G176" i="23"/>
  <c r="G188" i="22"/>
  <c r="G168" i="23"/>
  <c r="G180" i="22"/>
  <c r="G160" i="23"/>
  <c r="G172" i="22"/>
  <c r="G152" i="23"/>
  <c r="H194" i="22"/>
  <c r="H174" i="23"/>
  <c r="H186" i="22"/>
  <c r="H166" i="23"/>
  <c r="H178" i="22"/>
  <c r="H158" i="23"/>
  <c r="H170" i="22"/>
  <c r="H150" i="23"/>
  <c r="I196" i="22"/>
  <c r="I176" i="23"/>
  <c r="I184" i="22"/>
  <c r="I164" i="23"/>
  <c r="I180" i="22"/>
  <c r="I160" i="23"/>
  <c r="I172" i="22"/>
  <c r="I152" i="23"/>
  <c r="I168" i="22"/>
  <c r="I148" i="23"/>
  <c r="I159" i="22"/>
  <c r="I144" i="23"/>
  <c r="J195" i="22"/>
  <c r="J175" i="23"/>
  <c r="J187" i="22"/>
  <c r="J167" i="23"/>
  <c r="J183" i="22"/>
  <c r="J163" i="23"/>
  <c r="J179" i="22"/>
  <c r="J159" i="23"/>
  <c r="J175" i="22"/>
  <c r="J155" i="23"/>
  <c r="J171" i="22"/>
  <c r="J151" i="23"/>
  <c r="J167" i="22"/>
  <c r="J147" i="23"/>
  <c r="J158" i="22"/>
  <c r="J143" i="23"/>
  <c r="K193" i="22"/>
  <c r="K173" i="23"/>
  <c r="K189" i="22"/>
  <c r="K169" i="23"/>
  <c r="K185" i="22"/>
  <c r="K165" i="23"/>
  <c r="K181" i="22"/>
  <c r="K161" i="23"/>
  <c r="K177" i="22"/>
  <c r="K157" i="23"/>
  <c r="K173" i="22"/>
  <c r="K153" i="23"/>
  <c r="K169" i="22"/>
  <c r="K149" i="23"/>
  <c r="K160" i="22"/>
  <c r="K145" i="23"/>
  <c r="L196" i="22"/>
  <c r="L176" i="23"/>
  <c r="L192" i="22"/>
  <c r="L172" i="23"/>
  <c r="L188" i="22"/>
  <c r="L168" i="23"/>
  <c r="L184" i="22"/>
  <c r="L164" i="23"/>
  <c r="L180" i="22"/>
  <c r="L160" i="23"/>
  <c r="L176" i="22"/>
  <c r="L156" i="23"/>
  <c r="L172" i="22"/>
  <c r="L152" i="23"/>
  <c r="L168" i="22"/>
  <c r="L148" i="23"/>
  <c r="L159" i="22"/>
  <c r="L144" i="23"/>
  <c r="F193" i="22"/>
  <c r="F173" i="23"/>
  <c r="F189" i="22"/>
  <c r="F169" i="23"/>
  <c r="F185" i="22"/>
  <c r="F165" i="23"/>
  <c r="F181" i="22"/>
  <c r="F161" i="23"/>
  <c r="F177" i="22"/>
  <c r="F157" i="23"/>
  <c r="F173" i="22"/>
  <c r="F153" i="23"/>
  <c r="F169" i="22"/>
  <c r="F149" i="23"/>
  <c r="F160" i="22"/>
  <c r="F145" i="23"/>
  <c r="G195" i="22"/>
  <c r="G175" i="23"/>
  <c r="G191" i="22"/>
  <c r="G171" i="23"/>
  <c r="G187" i="22"/>
  <c r="G167" i="23"/>
  <c r="G183" i="22"/>
  <c r="G163" i="23"/>
  <c r="G179" i="22"/>
  <c r="G159" i="23"/>
  <c r="G175" i="22"/>
  <c r="G155" i="23"/>
  <c r="G171" i="22"/>
  <c r="G151" i="23"/>
  <c r="G167" i="22"/>
  <c r="G147" i="23"/>
  <c r="G158" i="22"/>
  <c r="G143" i="23"/>
  <c r="H193" i="22"/>
  <c r="H173" i="23"/>
  <c r="H189" i="22"/>
  <c r="H169" i="23"/>
  <c r="H185" i="22"/>
  <c r="H165" i="23"/>
  <c r="H181" i="22"/>
  <c r="H161" i="23"/>
  <c r="H177" i="22"/>
  <c r="H157" i="23"/>
  <c r="H173" i="22"/>
  <c r="H153" i="23"/>
  <c r="H169" i="22"/>
  <c r="H149" i="23"/>
  <c r="H160" i="22"/>
  <c r="H145" i="23"/>
  <c r="I195" i="22"/>
  <c r="I175" i="23"/>
  <c r="I191" i="22"/>
  <c r="I171" i="23"/>
  <c r="I187" i="22"/>
  <c r="I167" i="23"/>
  <c r="I183" i="22"/>
  <c r="I163" i="23"/>
  <c r="I179" i="22"/>
  <c r="I159" i="23"/>
  <c r="I175" i="22"/>
  <c r="I155" i="23"/>
  <c r="I171" i="22"/>
  <c r="I151" i="23"/>
  <c r="I167" i="22"/>
  <c r="I147" i="23"/>
  <c r="I158" i="22"/>
  <c r="I143" i="23"/>
  <c r="J194" i="22"/>
  <c r="J174" i="23"/>
  <c r="J190" i="22"/>
  <c r="J170" i="23"/>
  <c r="J186" i="22"/>
  <c r="J166" i="23"/>
  <c r="J182" i="22"/>
  <c r="J162" i="23"/>
  <c r="J178" i="22"/>
  <c r="J158" i="23"/>
  <c r="J174" i="22"/>
  <c r="J154" i="23"/>
  <c r="J170" i="22"/>
  <c r="J150" i="23"/>
  <c r="J166" i="22"/>
  <c r="J146" i="23"/>
  <c r="K196" i="22"/>
  <c r="K176" i="23"/>
  <c r="K192" i="22"/>
  <c r="K172" i="23"/>
  <c r="K188" i="22"/>
  <c r="K168" i="23"/>
  <c r="K184" i="22"/>
  <c r="K164" i="23"/>
  <c r="K180" i="22"/>
  <c r="K160" i="23"/>
  <c r="K176" i="22"/>
  <c r="K156" i="23"/>
  <c r="K172" i="22"/>
  <c r="K152" i="23"/>
  <c r="K168" i="22"/>
  <c r="K148" i="23"/>
  <c r="K159" i="22"/>
  <c r="K144" i="23"/>
  <c r="L195" i="22"/>
  <c r="L175" i="23"/>
  <c r="L191" i="22"/>
  <c r="L171" i="23"/>
  <c r="L187" i="22"/>
  <c r="L167" i="23"/>
  <c r="L183" i="22"/>
  <c r="L163" i="23"/>
  <c r="L179" i="22"/>
  <c r="L159" i="23"/>
  <c r="L175" i="22"/>
  <c r="L155" i="23"/>
  <c r="L171" i="22"/>
  <c r="L151" i="23"/>
  <c r="L167" i="22"/>
  <c r="L147" i="23"/>
  <c r="L158" i="22"/>
  <c r="L143" i="23"/>
  <c r="L189" i="22"/>
  <c r="L169" i="23"/>
  <c r="L185" i="22"/>
  <c r="L165" i="23"/>
  <c r="L181" i="22"/>
  <c r="L161" i="23"/>
  <c r="L173" i="22"/>
  <c r="L153" i="23"/>
  <c r="L169" i="22"/>
  <c r="L149" i="23"/>
  <c r="L160" i="22"/>
  <c r="L145" i="23"/>
  <c r="F182" i="22"/>
  <c r="F162" i="23"/>
  <c r="F174" i="22"/>
  <c r="F154" i="23"/>
  <c r="F166" i="22"/>
  <c r="F146" i="23"/>
  <c r="G192" i="22"/>
  <c r="G172" i="23"/>
  <c r="G184" i="22"/>
  <c r="G164" i="23"/>
  <c r="G176" i="22"/>
  <c r="G156" i="23"/>
  <c r="G168" i="22"/>
  <c r="G148" i="23"/>
  <c r="G159" i="22"/>
  <c r="G144" i="23"/>
  <c r="H190" i="22"/>
  <c r="H170" i="23"/>
  <c r="H182" i="22"/>
  <c r="H162" i="23"/>
  <c r="H174" i="22"/>
  <c r="H154" i="23"/>
  <c r="H166" i="22"/>
  <c r="H146" i="23"/>
  <c r="I192" i="22"/>
  <c r="I172" i="23"/>
  <c r="I188" i="22"/>
  <c r="I168" i="23"/>
  <c r="I176" i="22"/>
  <c r="I156" i="23"/>
  <c r="J191" i="22"/>
  <c r="J171" i="23"/>
  <c r="F176" i="23"/>
  <c r="F196" i="22"/>
  <c r="F192" i="22"/>
  <c r="F172" i="23"/>
  <c r="F188" i="22"/>
  <c r="F168" i="23"/>
  <c r="F184" i="22"/>
  <c r="F164" i="23"/>
  <c r="F180" i="22"/>
  <c r="F160" i="23"/>
  <c r="F176" i="22"/>
  <c r="F156" i="23"/>
  <c r="F172" i="22"/>
  <c r="F152" i="23"/>
  <c r="F168" i="22"/>
  <c r="F148" i="23"/>
  <c r="F159" i="22"/>
  <c r="F144" i="23"/>
  <c r="G194" i="22"/>
  <c r="G174" i="23"/>
  <c r="G190" i="22"/>
  <c r="G170" i="23"/>
  <c r="G186" i="22"/>
  <c r="G166" i="23"/>
  <c r="G182" i="22"/>
  <c r="G162" i="23"/>
  <c r="G178" i="22"/>
  <c r="G158" i="23"/>
  <c r="G174" i="22"/>
  <c r="G154" i="23"/>
  <c r="G170" i="22"/>
  <c r="G150" i="23"/>
  <c r="G166" i="22"/>
  <c r="G146" i="23"/>
  <c r="H196" i="22"/>
  <c r="H176" i="23"/>
  <c r="H192" i="22"/>
  <c r="H172" i="23"/>
  <c r="H188" i="22"/>
  <c r="H168" i="23"/>
  <c r="H184" i="22"/>
  <c r="H164" i="23"/>
  <c r="H180" i="22"/>
  <c r="H160" i="23"/>
  <c r="H176" i="22"/>
  <c r="H156" i="23"/>
  <c r="H172" i="22"/>
  <c r="H152" i="23"/>
  <c r="H168" i="22"/>
  <c r="H148" i="23"/>
  <c r="H159" i="22"/>
  <c r="H144" i="23"/>
  <c r="I194" i="22"/>
  <c r="I174" i="23"/>
  <c r="I190" i="22"/>
  <c r="I170" i="23"/>
  <c r="I186" i="22"/>
  <c r="I166" i="23"/>
  <c r="I182" i="22"/>
  <c r="I162" i="23"/>
  <c r="I178" i="22"/>
  <c r="I158" i="23"/>
  <c r="I174" i="22"/>
  <c r="I154" i="23"/>
  <c r="I170" i="22"/>
  <c r="I150" i="23"/>
  <c r="I166" i="22"/>
  <c r="I146" i="23"/>
  <c r="J193" i="22"/>
  <c r="J173" i="23"/>
  <c r="J189" i="22"/>
  <c r="J169" i="23"/>
  <c r="J185" i="22"/>
  <c r="J165" i="23"/>
  <c r="J181" i="22"/>
  <c r="J161" i="23"/>
  <c r="J177" i="22"/>
  <c r="J157" i="23"/>
  <c r="J173" i="22"/>
  <c r="J153" i="23"/>
  <c r="J169" i="22"/>
  <c r="J149" i="23"/>
  <c r="J160" i="22"/>
  <c r="J145" i="23"/>
  <c r="K195" i="22"/>
  <c r="K175" i="23"/>
  <c r="K191" i="22"/>
  <c r="K171" i="23"/>
  <c r="K167" i="23"/>
  <c r="K187" i="22"/>
  <c r="K183" i="22"/>
  <c r="K163" i="23"/>
  <c r="K179" i="22"/>
  <c r="K159" i="23"/>
  <c r="K175" i="22"/>
  <c r="K155" i="23"/>
  <c r="K171" i="22"/>
  <c r="K151" i="23"/>
  <c r="K167" i="22"/>
  <c r="K147" i="23"/>
  <c r="K158" i="22"/>
  <c r="K143" i="23"/>
  <c r="L194" i="22"/>
  <c r="L174" i="23"/>
  <c r="L190" i="22"/>
  <c r="L170" i="23"/>
  <c r="L186" i="22"/>
  <c r="L166" i="23"/>
  <c r="L182" i="22"/>
  <c r="L162" i="23"/>
  <c r="L178" i="22"/>
  <c r="L158" i="23"/>
  <c r="L174" i="22"/>
  <c r="L154" i="23"/>
  <c r="L170" i="22"/>
  <c r="L150" i="23"/>
  <c r="L166" i="22"/>
  <c r="L146" i="23"/>
  <c r="E176" i="23"/>
  <c r="E196" i="22"/>
  <c r="E168" i="23"/>
  <c r="E188" i="22"/>
  <c r="E175" i="23"/>
  <c r="E195" i="22"/>
  <c r="E171" i="23"/>
  <c r="E191" i="22"/>
  <c r="E167" i="23"/>
  <c r="E187" i="22"/>
  <c r="E174" i="23"/>
  <c r="E194" i="22"/>
  <c r="E170" i="23"/>
  <c r="E190" i="22"/>
  <c r="E166" i="23"/>
  <c r="E186" i="22"/>
  <c r="E172" i="23"/>
  <c r="E192" i="22"/>
  <c r="E173" i="23"/>
  <c r="E193" i="22"/>
  <c r="E169" i="23"/>
  <c r="E189" i="22"/>
  <c r="E15" i="26"/>
  <c r="E14" i="26"/>
  <c r="M6" i="26"/>
  <c r="K6" i="26"/>
  <c r="O6" i="26"/>
  <c r="E228" i="23" l="1"/>
  <c r="E258" i="22"/>
  <c r="E216" i="23"/>
  <c r="E246" i="22"/>
  <c r="E204" i="23"/>
  <c r="E229" i="22"/>
  <c r="E192" i="23"/>
  <c r="E217" i="22"/>
  <c r="E180" i="23"/>
  <c r="E200" i="22"/>
  <c r="E231" i="23"/>
  <c r="E261" i="22"/>
  <c r="E227" i="23"/>
  <c r="E257" i="22"/>
  <c r="E223" i="23"/>
  <c r="E253" i="22"/>
  <c r="E219" i="23"/>
  <c r="E249" i="22"/>
  <c r="E215" i="23"/>
  <c r="E240" i="22"/>
  <c r="E211" i="23"/>
  <c r="E236" i="22"/>
  <c r="E207" i="23"/>
  <c r="E232" i="22"/>
  <c r="E203" i="23"/>
  <c r="E228" i="22"/>
  <c r="E199" i="23"/>
  <c r="E224" i="22"/>
  <c r="E195" i="23"/>
  <c r="E220" i="22"/>
  <c r="E191" i="23"/>
  <c r="E216" i="22"/>
  <c r="E187" i="23"/>
  <c r="E212" i="22"/>
  <c r="E183" i="23"/>
  <c r="E208" i="22"/>
  <c r="E179" i="23"/>
  <c r="E199" i="22"/>
  <c r="E224" i="23"/>
  <c r="E254" i="22"/>
  <c r="E212" i="23"/>
  <c r="E237" i="22"/>
  <c r="E200" i="23"/>
  <c r="E225" i="22"/>
  <c r="E188" i="23"/>
  <c r="E213" i="22"/>
  <c r="E230" i="23"/>
  <c r="E260" i="22"/>
  <c r="E226" i="23"/>
  <c r="E256" i="22"/>
  <c r="E222" i="23"/>
  <c r="E252" i="22"/>
  <c r="E218" i="23"/>
  <c r="E248" i="22"/>
  <c r="E214" i="23"/>
  <c r="E239" i="22"/>
  <c r="E210" i="23"/>
  <c r="E235" i="22"/>
  <c r="E206" i="23"/>
  <c r="E231" i="22"/>
  <c r="E202" i="23"/>
  <c r="E227" i="22"/>
  <c r="E198" i="23"/>
  <c r="E223" i="22"/>
  <c r="E194" i="23"/>
  <c r="E219" i="22"/>
  <c r="E190" i="23"/>
  <c r="E215" i="22"/>
  <c r="E186" i="23"/>
  <c r="E211" i="22"/>
  <c r="E182" i="23"/>
  <c r="E207" i="22"/>
  <c r="E178" i="23"/>
  <c r="E198" i="22"/>
  <c r="E232" i="23"/>
  <c r="E262" i="22"/>
  <c r="E220" i="23"/>
  <c r="E250" i="22"/>
  <c r="E208" i="23"/>
  <c r="E233" i="22"/>
  <c r="E196" i="23"/>
  <c r="E221" i="22"/>
  <c r="E184" i="23"/>
  <c r="E209" i="22"/>
  <c r="E229" i="23"/>
  <c r="E259" i="22"/>
  <c r="E225" i="23"/>
  <c r="E255" i="22"/>
  <c r="E221" i="23"/>
  <c r="E251" i="22"/>
  <c r="E217" i="23"/>
  <c r="E247" i="22"/>
  <c r="E213" i="23"/>
  <c r="E238" i="22"/>
  <c r="E209" i="23"/>
  <c r="E234" i="22"/>
  <c r="E205" i="23"/>
  <c r="E230" i="22"/>
  <c r="E201" i="23"/>
  <c r="E226" i="22"/>
  <c r="E197" i="23"/>
  <c r="E222" i="22"/>
  <c r="E193" i="23"/>
  <c r="E218" i="22"/>
  <c r="E189" i="23"/>
  <c r="E214" i="22"/>
  <c r="E185" i="23"/>
  <c r="E210" i="22"/>
  <c r="E181" i="23"/>
  <c r="E206" i="22"/>
  <c r="E177" i="23"/>
  <c r="E197" i="22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95" i="25"/>
  <c r="S96" i="25"/>
  <c r="S97" i="25"/>
  <c r="S98" i="25"/>
  <c r="S99" i="25"/>
  <c r="S100" i="25"/>
  <c r="S101" i="25"/>
  <c r="S102" i="25"/>
  <c r="S103" i="25"/>
  <c r="S104" i="25"/>
  <c r="S105" i="25"/>
  <c r="S106" i="25"/>
  <c r="S107" i="25"/>
  <c r="S108" i="25"/>
  <c r="S109" i="25"/>
  <c r="S110" i="25"/>
  <c r="S111" i="25"/>
  <c r="S112" i="25"/>
  <c r="S113" i="25"/>
  <c r="S114" i="25"/>
  <c r="S115" i="25"/>
  <c r="S116" i="25"/>
  <c r="S117" i="25"/>
  <c r="S118" i="25"/>
  <c r="S119" i="25"/>
  <c r="S120" i="25"/>
  <c r="S121" i="25"/>
  <c r="S122" i="25"/>
  <c r="S123" i="25"/>
  <c r="S124" i="25"/>
  <c r="S125" i="25"/>
  <c r="S126" i="25"/>
  <c r="S127" i="25"/>
  <c r="S128" i="25"/>
  <c r="S129" i="25"/>
  <c r="S130" i="25"/>
  <c r="S131" i="25"/>
  <c r="S132" i="25"/>
  <c r="S133" i="25"/>
  <c r="S134" i="25"/>
  <c r="S135" i="25"/>
  <c r="S136" i="25"/>
  <c r="S137" i="25"/>
  <c r="S138" i="25"/>
  <c r="S139" i="25"/>
  <c r="S140" i="25"/>
  <c r="S141" i="25"/>
  <c r="S142" i="25"/>
  <c r="S143" i="25"/>
  <c r="S144" i="25"/>
  <c r="S145" i="25"/>
  <c r="S146" i="25"/>
  <c r="S147" i="25"/>
  <c r="S148" i="25"/>
  <c r="S149" i="25"/>
  <c r="S150" i="25"/>
  <c r="S151" i="25"/>
  <c r="S152" i="25"/>
  <c r="S153" i="25"/>
  <c r="S154" i="25"/>
  <c r="S155" i="25"/>
  <c r="S156" i="25"/>
  <c r="D158" i="22" s="1"/>
  <c r="S157" i="25"/>
  <c r="D159" i="22" s="1"/>
  <c r="S158" i="25"/>
  <c r="D160" i="22" s="1"/>
  <c r="S159" i="25"/>
  <c r="D166" i="22" s="1"/>
  <c r="S160" i="25"/>
  <c r="D167" i="22" s="1"/>
  <c r="S161" i="25"/>
  <c r="D168" i="22" s="1"/>
  <c r="S162" i="25"/>
  <c r="D169" i="22" s="1"/>
  <c r="S163" i="25"/>
  <c r="D170" i="22" s="1"/>
  <c r="S164" i="25"/>
  <c r="D171" i="22" s="1"/>
  <c r="S165" i="25"/>
  <c r="S166" i="25"/>
  <c r="D173" i="22" s="1"/>
  <c r="S167" i="25"/>
  <c r="D174" i="22" s="1"/>
  <c r="S168" i="25"/>
  <c r="D175" i="22" s="1"/>
  <c r="S169" i="25"/>
  <c r="D176" i="22" s="1"/>
  <c r="S170" i="25"/>
  <c r="D177" i="22" s="1"/>
  <c r="S171" i="25"/>
  <c r="D178" i="22" s="1"/>
  <c r="S172" i="25"/>
  <c r="D179" i="22" s="1"/>
  <c r="S173" i="25"/>
  <c r="D180" i="22" s="1"/>
  <c r="S174" i="25"/>
  <c r="D181" i="22" s="1"/>
  <c r="S175" i="25"/>
  <c r="D182" i="22" s="1"/>
  <c r="S176" i="25"/>
  <c r="D183" i="22" s="1"/>
  <c r="S177" i="25"/>
  <c r="D184" i="22" s="1"/>
  <c r="S178" i="25"/>
  <c r="D185" i="22" s="1"/>
  <c r="S179" i="25"/>
  <c r="D186" i="22" s="1"/>
  <c r="S180" i="25"/>
  <c r="D187" i="22" s="1"/>
  <c r="S181" i="25"/>
  <c r="D188" i="22" s="1"/>
  <c r="S182" i="25"/>
  <c r="D189" i="22" s="1"/>
  <c r="S183" i="25"/>
  <c r="D190" i="22" s="1"/>
  <c r="S184" i="25"/>
  <c r="D191" i="22" s="1"/>
  <c r="S185" i="25"/>
  <c r="D192" i="22" s="1"/>
  <c r="S186" i="25"/>
  <c r="D193" i="22" s="1"/>
  <c r="S187" i="25"/>
  <c r="D194" i="22" s="1"/>
  <c r="S188" i="25"/>
  <c r="D195" i="22" s="1"/>
  <c r="S189" i="25"/>
  <c r="D196" i="22" s="1"/>
  <c r="S190" i="25"/>
  <c r="D197" i="22" s="1"/>
  <c r="S191" i="25"/>
  <c r="D198" i="22" s="1"/>
  <c r="S192" i="25"/>
  <c r="D199" i="22" s="1"/>
  <c r="S193" i="25"/>
  <c r="S194" i="25"/>
  <c r="D206" i="22" s="1"/>
  <c r="S195" i="25"/>
  <c r="D207" i="22" s="1"/>
  <c r="S196" i="25"/>
  <c r="S197" i="25"/>
  <c r="D209" i="22" s="1"/>
  <c r="S198" i="25"/>
  <c r="D210" i="22" s="1"/>
  <c r="S199" i="25"/>
  <c r="D211" i="22" s="1"/>
  <c r="S200" i="25"/>
  <c r="D212" i="22" s="1"/>
  <c r="S201" i="25"/>
  <c r="D213" i="22" s="1"/>
  <c r="S202" i="25"/>
  <c r="D214" i="22" s="1"/>
  <c r="S203" i="25"/>
  <c r="D215" i="22" s="1"/>
  <c r="S204" i="25"/>
  <c r="D216" i="22" s="1"/>
  <c r="S205" i="25"/>
  <c r="D217" i="22" s="1"/>
  <c r="S206" i="25"/>
  <c r="D218" i="22" s="1"/>
  <c r="S207" i="25"/>
  <c r="D219" i="22" s="1"/>
  <c r="S208" i="25"/>
  <c r="D220" i="22" s="1"/>
  <c r="S209" i="25"/>
  <c r="D221" i="22" s="1"/>
  <c r="S210" i="25"/>
  <c r="D222" i="22" s="1"/>
  <c r="S211" i="25"/>
  <c r="D223" i="22" s="1"/>
  <c r="S212" i="25"/>
  <c r="D224" i="22" s="1"/>
  <c r="S213" i="25"/>
  <c r="D225" i="22" s="1"/>
  <c r="S214" i="25"/>
  <c r="D226" i="22" s="1"/>
  <c r="S215" i="25"/>
  <c r="D227" i="22" s="1"/>
  <c r="S216" i="25"/>
  <c r="S217" i="25"/>
  <c r="D229" i="22" s="1"/>
  <c r="S218" i="25"/>
  <c r="D230" i="22" s="1"/>
  <c r="S219" i="25"/>
  <c r="D231" i="22" s="1"/>
  <c r="S220" i="25"/>
  <c r="D232" i="22" s="1"/>
  <c r="S221" i="25"/>
  <c r="D233" i="22" s="1"/>
  <c r="S222" i="25"/>
  <c r="D234" i="22" s="1"/>
  <c r="S223" i="25"/>
  <c r="D235" i="22" s="1"/>
  <c r="S224" i="25"/>
  <c r="D236" i="22" s="1"/>
  <c r="S225" i="25"/>
  <c r="S226" i="25"/>
  <c r="D238" i="22" s="1"/>
  <c r="S227" i="25"/>
  <c r="D239" i="22" s="1"/>
  <c r="S228" i="25"/>
  <c r="D240" i="22" s="1"/>
  <c r="S229" i="25"/>
  <c r="D246" i="22" s="1"/>
  <c r="S230" i="25"/>
  <c r="D247" i="22" s="1"/>
  <c r="S231" i="25"/>
  <c r="D248" i="22" s="1"/>
  <c r="S232" i="25"/>
  <c r="D249" i="22" s="1"/>
  <c r="S233" i="25"/>
  <c r="D250" i="22" s="1"/>
  <c r="S234" i="25"/>
  <c r="D251" i="22" s="1"/>
  <c r="S235" i="25"/>
  <c r="D252" i="22" s="1"/>
  <c r="S236" i="25"/>
  <c r="D253" i="22" s="1"/>
  <c r="S237" i="25"/>
  <c r="S238" i="25"/>
  <c r="D255" i="22" s="1"/>
  <c r="S239" i="25"/>
  <c r="D256" i="22" s="1"/>
  <c r="S240" i="25"/>
  <c r="D257" i="22" s="1"/>
  <c r="S241" i="25"/>
  <c r="D258" i="22" s="1"/>
  <c r="S242" i="25"/>
  <c r="D259" i="22" s="1"/>
  <c r="S243" i="25"/>
  <c r="D260" i="22" s="1"/>
  <c r="S244" i="25"/>
  <c r="D261" i="22" s="1"/>
  <c r="S245" i="25"/>
  <c r="D262" i="22" s="1"/>
  <c r="S246" i="25"/>
  <c r="R19" i="25"/>
  <c r="R20" i="25"/>
  <c r="R21" i="25"/>
  <c r="R22" i="25"/>
  <c r="R23" i="25"/>
  <c r="R24" i="25"/>
  <c r="R25" i="25"/>
  <c r="R26" i="25"/>
  <c r="R27" i="25"/>
  <c r="R28" i="25"/>
  <c r="R29" i="25"/>
  <c r="R30" i="25"/>
  <c r="R31" i="25"/>
  <c r="R32" i="25"/>
  <c r="R33" i="25"/>
  <c r="R34" i="25"/>
  <c r="R35" i="25"/>
  <c r="R36" i="25"/>
  <c r="R37" i="25"/>
  <c r="R38" i="25"/>
  <c r="R39" i="25"/>
  <c r="R40" i="25"/>
  <c r="R41" i="25"/>
  <c r="R42" i="25"/>
  <c r="R43" i="25"/>
  <c r="R44" i="25"/>
  <c r="R45" i="25"/>
  <c r="R46" i="25"/>
  <c r="R47" i="25"/>
  <c r="R48" i="25"/>
  <c r="R49" i="25"/>
  <c r="R50" i="25"/>
  <c r="R51" i="25"/>
  <c r="R52" i="25"/>
  <c r="R53" i="25"/>
  <c r="R54" i="25"/>
  <c r="R55" i="25"/>
  <c r="R56" i="25"/>
  <c r="R57" i="25"/>
  <c r="R58" i="25"/>
  <c r="R59" i="25"/>
  <c r="R60" i="25"/>
  <c r="R61" i="25"/>
  <c r="R62" i="25"/>
  <c r="R63" i="25"/>
  <c r="R64" i="25"/>
  <c r="R65" i="25"/>
  <c r="R66" i="25"/>
  <c r="R67" i="25"/>
  <c r="R68" i="25"/>
  <c r="R69" i="25"/>
  <c r="R70" i="25"/>
  <c r="R71" i="25"/>
  <c r="R72" i="25"/>
  <c r="R73" i="25"/>
  <c r="R74" i="25"/>
  <c r="R75" i="25"/>
  <c r="R76" i="25"/>
  <c r="R77" i="25"/>
  <c r="R78" i="25"/>
  <c r="R79" i="25"/>
  <c r="R80" i="25"/>
  <c r="R81" i="25"/>
  <c r="R82" i="25"/>
  <c r="R83" i="25"/>
  <c r="R84" i="25"/>
  <c r="R85" i="25"/>
  <c r="R86" i="25"/>
  <c r="R87" i="25"/>
  <c r="R88" i="25"/>
  <c r="R89" i="25"/>
  <c r="R90" i="25"/>
  <c r="R91" i="25"/>
  <c r="R92" i="25"/>
  <c r="R93" i="25"/>
  <c r="R94" i="25"/>
  <c r="R95" i="25"/>
  <c r="R96" i="25"/>
  <c r="R97" i="25"/>
  <c r="R98" i="25"/>
  <c r="R99" i="25"/>
  <c r="R100" i="25"/>
  <c r="R101" i="25"/>
  <c r="R102" i="25"/>
  <c r="R103" i="25"/>
  <c r="R104" i="25"/>
  <c r="R105" i="25"/>
  <c r="R106" i="25"/>
  <c r="R107" i="25"/>
  <c r="R108" i="25"/>
  <c r="R109" i="25"/>
  <c r="R110" i="25"/>
  <c r="R111" i="25"/>
  <c r="R112" i="25"/>
  <c r="R113" i="25"/>
  <c r="R114" i="25"/>
  <c r="R115" i="25"/>
  <c r="R116" i="25"/>
  <c r="R117" i="25"/>
  <c r="R118" i="25"/>
  <c r="R119" i="25"/>
  <c r="R120" i="25"/>
  <c r="R121" i="25"/>
  <c r="R122" i="25"/>
  <c r="R123" i="25"/>
  <c r="R124" i="25"/>
  <c r="R125" i="25"/>
  <c r="R126" i="25"/>
  <c r="R127" i="25"/>
  <c r="R128" i="25"/>
  <c r="R129" i="25"/>
  <c r="R130" i="25"/>
  <c r="R131" i="25"/>
  <c r="R132" i="25"/>
  <c r="R133" i="25"/>
  <c r="R134" i="25"/>
  <c r="R135" i="25"/>
  <c r="R136" i="25"/>
  <c r="R137" i="25"/>
  <c r="R138" i="25"/>
  <c r="R139" i="25"/>
  <c r="R140" i="25"/>
  <c r="R141" i="25"/>
  <c r="R142" i="25"/>
  <c r="R143" i="25"/>
  <c r="R144" i="25"/>
  <c r="R145" i="25"/>
  <c r="R146" i="25"/>
  <c r="R147" i="25"/>
  <c r="R148" i="25"/>
  <c r="R149" i="25"/>
  <c r="R150" i="25"/>
  <c r="R151" i="25"/>
  <c r="R152" i="25"/>
  <c r="R153" i="25"/>
  <c r="R154" i="25"/>
  <c r="R155" i="25"/>
  <c r="R156" i="25"/>
  <c r="C158" i="22" s="1"/>
  <c r="R157" i="25"/>
  <c r="C159" i="22" s="1"/>
  <c r="R158" i="25"/>
  <c r="C160" i="22" s="1"/>
  <c r="R159" i="25"/>
  <c r="C166" i="22" s="1"/>
  <c r="R160" i="25"/>
  <c r="C167" i="22" s="1"/>
  <c r="R161" i="25"/>
  <c r="C168" i="22" s="1"/>
  <c r="R162" i="25"/>
  <c r="C169" i="22" s="1"/>
  <c r="R163" i="25"/>
  <c r="C170" i="22" s="1"/>
  <c r="R164" i="25"/>
  <c r="C171" i="22" s="1"/>
  <c r="R165" i="25"/>
  <c r="R166" i="25"/>
  <c r="C173" i="22" s="1"/>
  <c r="R167" i="25"/>
  <c r="C174" i="22" s="1"/>
  <c r="R168" i="25"/>
  <c r="C175" i="22" s="1"/>
  <c r="R169" i="25"/>
  <c r="C176" i="22" s="1"/>
  <c r="R170" i="25"/>
  <c r="C177" i="22" s="1"/>
  <c r="R171" i="25"/>
  <c r="C178" i="22" s="1"/>
  <c r="R172" i="25"/>
  <c r="C179" i="22" s="1"/>
  <c r="R173" i="25"/>
  <c r="C180" i="22" s="1"/>
  <c r="R174" i="25"/>
  <c r="C181" i="22" s="1"/>
  <c r="R175" i="25"/>
  <c r="C182" i="22" s="1"/>
  <c r="R176" i="25"/>
  <c r="C183" i="22" s="1"/>
  <c r="R177" i="25"/>
  <c r="C184" i="22" s="1"/>
  <c r="R178" i="25"/>
  <c r="C185" i="22" s="1"/>
  <c r="R179" i="25"/>
  <c r="C186" i="22" s="1"/>
  <c r="R180" i="25"/>
  <c r="C187" i="22" s="1"/>
  <c r="R181" i="25"/>
  <c r="C188" i="22" s="1"/>
  <c r="R182" i="25"/>
  <c r="C189" i="22" s="1"/>
  <c r="R183" i="25"/>
  <c r="C190" i="22" s="1"/>
  <c r="R184" i="25"/>
  <c r="C191" i="22" s="1"/>
  <c r="R185" i="25"/>
  <c r="C192" i="22" s="1"/>
  <c r="R186" i="25"/>
  <c r="C193" i="22" s="1"/>
  <c r="R187" i="25"/>
  <c r="C194" i="22" s="1"/>
  <c r="R188" i="25"/>
  <c r="C195" i="22" s="1"/>
  <c r="R189" i="25"/>
  <c r="C196" i="22" s="1"/>
  <c r="R190" i="25"/>
  <c r="C197" i="22" s="1"/>
  <c r="R191" i="25"/>
  <c r="C198" i="22" s="1"/>
  <c r="R192" i="25"/>
  <c r="C199" i="22" s="1"/>
  <c r="R193" i="25"/>
  <c r="R194" i="25"/>
  <c r="C206" i="22" s="1"/>
  <c r="R195" i="25"/>
  <c r="C207" i="22" s="1"/>
  <c r="R196" i="25"/>
  <c r="R197" i="25"/>
  <c r="C209" i="22" s="1"/>
  <c r="R198" i="25"/>
  <c r="C210" i="22" s="1"/>
  <c r="R199" i="25"/>
  <c r="C211" i="22" s="1"/>
  <c r="R200" i="25"/>
  <c r="C212" i="22" s="1"/>
  <c r="R201" i="25"/>
  <c r="C213" i="22" s="1"/>
  <c r="R202" i="25"/>
  <c r="C214" i="22" s="1"/>
  <c r="R203" i="25"/>
  <c r="C215" i="22" s="1"/>
  <c r="R204" i="25"/>
  <c r="C216" i="22" s="1"/>
  <c r="R205" i="25"/>
  <c r="C217" i="22" s="1"/>
  <c r="R206" i="25"/>
  <c r="C218" i="22" s="1"/>
  <c r="R207" i="25"/>
  <c r="C219" i="22" s="1"/>
  <c r="R208" i="25"/>
  <c r="C220" i="22" s="1"/>
  <c r="R209" i="25"/>
  <c r="C221" i="22" s="1"/>
  <c r="R210" i="25"/>
  <c r="C222" i="22" s="1"/>
  <c r="R211" i="25"/>
  <c r="C223" i="22" s="1"/>
  <c r="R212" i="25"/>
  <c r="C224" i="22" s="1"/>
  <c r="R213" i="25"/>
  <c r="C225" i="22" s="1"/>
  <c r="R214" i="25"/>
  <c r="C226" i="22" s="1"/>
  <c r="R215" i="25"/>
  <c r="C227" i="22" s="1"/>
  <c r="R216" i="25"/>
  <c r="R217" i="25"/>
  <c r="C229" i="22" s="1"/>
  <c r="R218" i="25"/>
  <c r="C230" i="22" s="1"/>
  <c r="R219" i="25"/>
  <c r="C231" i="22" s="1"/>
  <c r="R220" i="25"/>
  <c r="C232" i="22" s="1"/>
  <c r="R221" i="25"/>
  <c r="C233" i="22" s="1"/>
  <c r="R222" i="25"/>
  <c r="C234" i="22" s="1"/>
  <c r="R223" i="25"/>
  <c r="C235" i="22" s="1"/>
  <c r="R224" i="25"/>
  <c r="C236" i="22" s="1"/>
  <c r="R225" i="25"/>
  <c r="R226" i="25"/>
  <c r="C238" i="22" s="1"/>
  <c r="R227" i="25"/>
  <c r="C239" i="22" s="1"/>
  <c r="R228" i="25"/>
  <c r="C240" i="22" s="1"/>
  <c r="R229" i="25"/>
  <c r="C246" i="22" s="1"/>
  <c r="R230" i="25"/>
  <c r="C247" i="22" s="1"/>
  <c r="R231" i="25"/>
  <c r="C248" i="22" s="1"/>
  <c r="R232" i="25"/>
  <c r="C249" i="22" s="1"/>
  <c r="R233" i="25"/>
  <c r="C250" i="22" s="1"/>
  <c r="R234" i="25"/>
  <c r="C251" i="22" s="1"/>
  <c r="R235" i="25"/>
  <c r="C252" i="22" s="1"/>
  <c r="R236" i="25"/>
  <c r="C253" i="22" s="1"/>
  <c r="R237" i="25"/>
  <c r="R238" i="25"/>
  <c r="C255" i="22" s="1"/>
  <c r="R239" i="25"/>
  <c r="C256" i="22" s="1"/>
  <c r="R240" i="25"/>
  <c r="C257" i="22" s="1"/>
  <c r="R241" i="25"/>
  <c r="C258" i="22" s="1"/>
  <c r="R242" i="25"/>
  <c r="C259" i="22" s="1"/>
  <c r="R243" i="25"/>
  <c r="C260" i="22" s="1"/>
  <c r="R244" i="25"/>
  <c r="C261" i="22" s="1"/>
  <c r="R245" i="25"/>
  <c r="C262" i="22" s="1"/>
  <c r="R246" i="25"/>
  <c r="C254" i="22" l="1"/>
  <c r="D254" i="22"/>
  <c r="C237" i="22"/>
  <c r="C23" i="26"/>
  <c r="D237" i="22"/>
  <c r="D23" i="26"/>
  <c r="C228" i="22"/>
  <c r="C22" i="26"/>
  <c r="D228" i="22"/>
  <c r="D22" i="26"/>
  <c r="C172" i="22"/>
  <c r="C18" i="26"/>
  <c r="D172" i="22"/>
  <c r="D18" i="26"/>
  <c r="C200" i="22"/>
  <c r="C17" i="26"/>
  <c r="D200" i="22"/>
  <c r="D17" i="26"/>
  <c r="D19" i="26"/>
  <c r="C19" i="26"/>
  <c r="F256" i="22"/>
  <c r="F226" i="23"/>
  <c r="F248" i="22"/>
  <c r="F218" i="23"/>
  <c r="F235" i="22"/>
  <c r="F210" i="23"/>
  <c r="F223" i="22"/>
  <c r="F198" i="23"/>
  <c r="F215" i="22"/>
  <c r="F190" i="23"/>
  <c r="F207" i="22"/>
  <c r="F182" i="23"/>
  <c r="G257" i="22"/>
  <c r="G227" i="23"/>
  <c r="G253" i="22"/>
  <c r="G223" i="23"/>
  <c r="G240" i="22"/>
  <c r="G215" i="23"/>
  <c r="G236" i="22"/>
  <c r="G211" i="23"/>
  <c r="G232" i="22"/>
  <c r="G207" i="23"/>
  <c r="G228" i="22"/>
  <c r="G203" i="23"/>
  <c r="G220" i="22"/>
  <c r="G195" i="23"/>
  <c r="G212" i="22"/>
  <c r="G187" i="23"/>
  <c r="G199" i="22"/>
  <c r="G179" i="23"/>
  <c r="H228" i="23"/>
  <c r="H258" i="22"/>
  <c r="H250" i="22"/>
  <c r="H220" i="23"/>
  <c r="H237" i="22"/>
  <c r="H212" i="23"/>
  <c r="H225" i="22"/>
  <c r="H200" i="23"/>
  <c r="H221" i="22"/>
  <c r="H196" i="23"/>
  <c r="H213" i="22"/>
  <c r="H188" i="23"/>
  <c r="H200" i="22"/>
  <c r="H180" i="23"/>
  <c r="I259" i="22"/>
  <c r="I229" i="23"/>
  <c r="I247" i="22"/>
  <c r="I217" i="23"/>
  <c r="I234" i="22"/>
  <c r="I209" i="23"/>
  <c r="I226" i="22"/>
  <c r="I201" i="23"/>
  <c r="I218" i="22"/>
  <c r="I193" i="23"/>
  <c r="I210" i="22"/>
  <c r="I185" i="23"/>
  <c r="I197" i="22"/>
  <c r="I177" i="23"/>
  <c r="J256" i="22"/>
  <c r="J226" i="23"/>
  <c r="J248" i="22"/>
  <c r="J218" i="23"/>
  <c r="J235" i="22"/>
  <c r="J210" i="23"/>
  <c r="J227" i="22"/>
  <c r="J202" i="23"/>
  <c r="J219" i="22"/>
  <c r="J194" i="23"/>
  <c r="J211" i="22"/>
  <c r="J186" i="23"/>
  <c r="K261" i="22"/>
  <c r="K231" i="23"/>
  <c r="K253" i="22"/>
  <c r="K223" i="23"/>
  <c r="K236" i="22"/>
  <c r="K211" i="23"/>
  <c r="K228" i="22"/>
  <c r="K203" i="23"/>
  <c r="K220" i="22"/>
  <c r="K195" i="23"/>
  <c r="K208" i="22"/>
  <c r="K183" i="23"/>
  <c r="L262" i="22"/>
  <c r="L232" i="23"/>
  <c r="L224" i="23"/>
  <c r="L254" i="22"/>
  <c r="L246" i="22"/>
  <c r="L216" i="23"/>
  <c r="L233" i="22"/>
  <c r="L208" i="23"/>
  <c r="L225" i="22"/>
  <c r="L200" i="23"/>
  <c r="L217" i="22"/>
  <c r="L192" i="23"/>
  <c r="L209" i="22"/>
  <c r="L184" i="23"/>
  <c r="L200" i="22"/>
  <c r="L180" i="23"/>
  <c r="F229" i="23"/>
  <c r="F259" i="22"/>
  <c r="F251" i="22"/>
  <c r="F221" i="23"/>
  <c r="F238" i="22"/>
  <c r="F213" i="23"/>
  <c r="F230" i="22"/>
  <c r="F205" i="23"/>
  <c r="F222" i="22"/>
  <c r="F197" i="23"/>
  <c r="F214" i="22"/>
  <c r="F189" i="23"/>
  <c r="F206" i="22"/>
  <c r="F181" i="23"/>
  <c r="G260" i="22"/>
  <c r="G230" i="23"/>
  <c r="G252" i="22"/>
  <c r="G222" i="23"/>
  <c r="G239" i="22"/>
  <c r="G214" i="23"/>
  <c r="G231" i="22"/>
  <c r="G206" i="23"/>
  <c r="G219" i="22"/>
  <c r="G194" i="23"/>
  <c r="G211" i="22"/>
  <c r="G186" i="23"/>
  <c r="G198" i="22"/>
  <c r="G178" i="23"/>
  <c r="H257" i="22"/>
  <c r="H227" i="23"/>
  <c r="H240" i="22"/>
  <c r="H215" i="23"/>
  <c r="H236" i="22"/>
  <c r="H211" i="23"/>
  <c r="H228" i="22"/>
  <c r="H203" i="23"/>
  <c r="H224" i="22"/>
  <c r="H199" i="23"/>
  <c r="H216" i="22"/>
  <c r="H191" i="23"/>
  <c r="H199" i="22"/>
  <c r="H179" i="23"/>
  <c r="I258" i="22"/>
  <c r="I228" i="23"/>
  <c r="I246" i="22"/>
  <c r="I216" i="23"/>
  <c r="I229" i="22"/>
  <c r="I204" i="23"/>
  <c r="I221" i="22"/>
  <c r="I196" i="23"/>
  <c r="I213" i="22"/>
  <c r="I188" i="23"/>
  <c r="I200" i="22"/>
  <c r="I180" i="23"/>
  <c r="J259" i="22"/>
  <c r="J229" i="23"/>
  <c r="J251" i="22"/>
  <c r="J221" i="23"/>
  <c r="J213" i="23"/>
  <c r="J238" i="22"/>
  <c r="J230" i="22"/>
  <c r="J205" i="23"/>
  <c r="J222" i="22"/>
  <c r="J197" i="23"/>
  <c r="J214" i="22"/>
  <c r="J189" i="23"/>
  <c r="J206" i="22"/>
  <c r="J181" i="23"/>
  <c r="K230" i="23"/>
  <c r="K260" i="22"/>
  <c r="K252" i="22"/>
  <c r="K222" i="23"/>
  <c r="K239" i="22"/>
  <c r="K214" i="23"/>
  <c r="K227" i="22"/>
  <c r="K202" i="23"/>
  <c r="K219" i="22"/>
  <c r="K194" i="23"/>
  <c r="K211" i="22"/>
  <c r="K186" i="23"/>
  <c r="K198" i="22"/>
  <c r="K178" i="23"/>
  <c r="L261" i="22"/>
  <c r="L231" i="23"/>
  <c r="L253" i="22"/>
  <c r="L223" i="23"/>
  <c r="L240" i="22"/>
  <c r="L215" i="23"/>
  <c r="L232" i="22"/>
  <c r="L207" i="23"/>
  <c r="L224" i="22"/>
  <c r="L199" i="23"/>
  <c r="L212" i="22"/>
  <c r="L187" i="23"/>
  <c r="L199" i="22"/>
  <c r="L179" i="23"/>
  <c r="F258" i="22"/>
  <c r="F228" i="23"/>
  <c r="F237" i="22"/>
  <c r="F212" i="23"/>
  <c r="F229" i="22"/>
  <c r="F204" i="23"/>
  <c r="F217" i="22"/>
  <c r="F192" i="23"/>
  <c r="F200" i="22"/>
  <c r="F180" i="23"/>
  <c r="G255" i="22"/>
  <c r="G225" i="23"/>
  <c r="G234" i="22"/>
  <c r="G209" i="23"/>
  <c r="G206" i="22"/>
  <c r="G181" i="23"/>
  <c r="H260" i="22"/>
  <c r="H230" i="23"/>
  <c r="H248" i="22"/>
  <c r="H218" i="23"/>
  <c r="H235" i="22"/>
  <c r="H210" i="23"/>
  <c r="H227" i="22"/>
  <c r="H202" i="23"/>
  <c r="H219" i="22"/>
  <c r="H194" i="23"/>
  <c r="H207" i="22"/>
  <c r="H182" i="23"/>
  <c r="I261" i="22"/>
  <c r="I231" i="23"/>
  <c r="I253" i="22"/>
  <c r="I223" i="23"/>
  <c r="I240" i="22"/>
  <c r="I215" i="23"/>
  <c r="I228" i="22"/>
  <c r="I203" i="23"/>
  <c r="I220" i="22"/>
  <c r="I195" i="23"/>
  <c r="I208" i="22"/>
  <c r="I183" i="23"/>
  <c r="J262" i="22"/>
  <c r="J232" i="23"/>
  <c r="J254" i="22"/>
  <c r="J224" i="23"/>
  <c r="J237" i="22"/>
  <c r="J212" i="23"/>
  <c r="J229" i="22"/>
  <c r="J204" i="23"/>
  <c r="J221" i="22"/>
  <c r="J196" i="23"/>
  <c r="J209" i="22"/>
  <c r="J184" i="23"/>
  <c r="K255" i="22"/>
  <c r="K225" i="23"/>
  <c r="K247" i="22"/>
  <c r="K217" i="23"/>
  <c r="K238" i="22"/>
  <c r="K213" i="23"/>
  <c r="K230" i="22"/>
  <c r="K205" i="23"/>
  <c r="K218" i="22"/>
  <c r="K193" i="23"/>
  <c r="K210" i="22"/>
  <c r="K185" i="23"/>
  <c r="K197" i="22"/>
  <c r="K177" i="23"/>
  <c r="L252" i="22"/>
  <c r="L222" i="23"/>
  <c r="L235" i="22"/>
  <c r="L210" i="23"/>
  <c r="L227" i="22"/>
  <c r="L202" i="23"/>
  <c r="L219" i="22"/>
  <c r="L194" i="23"/>
  <c r="L207" i="22"/>
  <c r="L182" i="23"/>
  <c r="C15" i="26"/>
  <c r="C11" i="26"/>
  <c r="D208" i="22"/>
  <c r="D13" i="26"/>
  <c r="D11" i="26"/>
  <c r="F260" i="22"/>
  <c r="F230" i="23"/>
  <c r="F252" i="22"/>
  <c r="F222" i="23"/>
  <c r="F214" i="23"/>
  <c r="F239" i="22"/>
  <c r="F231" i="22"/>
  <c r="F206" i="23"/>
  <c r="F227" i="22"/>
  <c r="F202" i="23"/>
  <c r="F219" i="22"/>
  <c r="F194" i="23"/>
  <c r="F211" i="22"/>
  <c r="F186" i="23"/>
  <c r="F198" i="22"/>
  <c r="F178" i="23"/>
  <c r="G261" i="22"/>
  <c r="G231" i="23"/>
  <c r="G249" i="22"/>
  <c r="G219" i="23"/>
  <c r="G224" i="22"/>
  <c r="G199" i="23"/>
  <c r="G216" i="22"/>
  <c r="G191" i="23"/>
  <c r="G208" i="22"/>
  <c r="G183" i="23"/>
  <c r="H232" i="23"/>
  <c r="H262" i="22"/>
  <c r="H254" i="22"/>
  <c r="H224" i="23"/>
  <c r="H216" i="23"/>
  <c r="H246" i="22"/>
  <c r="H208" i="23"/>
  <c r="H233" i="22"/>
  <c r="H229" i="22"/>
  <c r="H204" i="23"/>
  <c r="H217" i="22"/>
  <c r="H192" i="23"/>
  <c r="H209" i="22"/>
  <c r="H184" i="23"/>
  <c r="I225" i="23"/>
  <c r="I255" i="22"/>
  <c r="I221" i="23"/>
  <c r="I251" i="22"/>
  <c r="I238" i="22"/>
  <c r="I213" i="23"/>
  <c r="I230" i="22"/>
  <c r="I205" i="23"/>
  <c r="I222" i="22"/>
  <c r="I197" i="23"/>
  <c r="I214" i="22"/>
  <c r="I189" i="23"/>
  <c r="I206" i="22"/>
  <c r="I181" i="23"/>
  <c r="J230" i="23"/>
  <c r="J260" i="22"/>
  <c r="J252" i="22"/>
  <c r="J222" i="23"/>
  <c r="J239" i="22"/>
  <c r="J214" i="23"/>
  <c r="J231" i="22"/>
  <c r="J206" i="23"/>
  <c r="J223" i="22"/>
  <c r="J198" i="23"/>
  <c r="J215" i="22"/>
  <c r="J190" i="23"/>
  <c r="J207" i="22"/>
  <c r="J182" i="23"/>
  <c r="J198" i="22"/>
  <c r="J178" i="23"/>
  <c r="K257" i="22"/>
  <c r="K227" i="23"/>
  <c r="K219" i="23"/>
  <c r="K249" i="22"/>
  <c r="K215" i="23"/>
  <c r="K240" i="22"/>
  <c r="K232" i="22"/>
  <c r="K207" i="23"/>
  <c r="K224" i="22"/>
  <c r="K199" i="23"/>
  <c r="K216" i="22"/>
  <c r="K191" i="23"/>
  <c r="K212" i="22"/>
  <c r="K187" i="23"/>
  <c r="K199" i="22"/>
  <c r="K179" i="23"/>
  <c r="L228" i="23"/>
  <c r="L258" i="22"/>
  <c r="L250" i="22"/>
  <c r="L220" i="23"/>
  <c r="L237" i="22"/>
  <c r="L212" i="23"/>
  <c r="L229" i="22"/>
  <c r="L204" i="23"/>
  <c r="L221" i="22"/>
  <c r="L196" i="23"/>
  <c r="L213" i="22"/>
  <c r="L188" i="23"/>
  <c r="F255" i="22"/>
  <c r="F225" i="23"/>
  <c r="F217" i="23"/>
  <c r="F247" i="22"/>
  <c r="F234" i="22"/>
  <c r="F209" i="23"/>
  <c r="F226" i="22"/>
  <c r="F201" i="23"/>
  <c r="F218" i="22"/>
  <c r="F193" i="23"/>
  <c r="F210" i="22"/>
  <c r="F185" i="23"/>
  <c r="F197" i="22"/>
  <c r="F177" i="23"/>
  <c r="G256" i="22"/>
  <c r="G226" i="23"/>
  <c r="G248" i="22"/>
  <c r="G218" i="23"/>
  <c r="G235" i="22"/>
  <c r="G210" i="23"/>
  <c r="G227" i="22"/>
  <c r="G202" i="23"/>
  <c r="G223" i="22"/>
  <c r="G198" i="23"/>
  <c r="G215" i="22"/>
  <c r="G190" i="23"/>
  <c r="G207" i="22"/>
  <c r="G182" i="23"/>
  <c r="H261" i="22"/>
  <c r="H231" i="23"/>
  <c r="H253" i="22"/>
  <c r="H223" i="23"/>
  <c r="H249" i="22"/>
  <c r="H219" i="23"/>
  <c r="H232" i="22"/>
  <c r="H207" i="23"/>
  <c r="H220" i="22"/>
  <c r="H195" i="23"/>
  <c r="H212" i="22"/>
  <c r="H187" i="23"/>
  <c r="H208" i="22"/>
  <c r="H183" i="23"/>
  <c r="I262" i="22"/>
  <c r="I232" i="23"/>
  <c r="I254" i="22"/>
  <c r="I224" i="23"/>
  <c r="I250" i="22"/>
  <c r="I220" i="23"/>
  <c r="I237" i="22"/>
  <c r="I212" i="23"/>
  <c r="I233" i="22"/>
  <c r="I208" i="23"/>
  <c r="I225" i="22"/>
  <c r="I200" i="23"/>
  <c r="I217" i="22"/>
  <c r="I192" i="23"/>
  <c r="I209" i="22"/>
  <c r="I184" i="23"/>
  <c r="J255" i="22"/>
  <c r="J225" i="23"/>
  <c r="J247" i="22"/>
  <c r="J217" i="23"/>
  <c r="J234" i="22"/>
  <c r="J209" i="23"/>
  <c r="J226" i="22"/>
  <c r="J201" i="23"/>
  <c r="J218" i="22"/>
  <c r="J193" i="23"/>
  <c r="J210" i="22"/>
  <c r="J185" i="23"/>
  <c r="J197" i="22"/>
  <c r="J177" i="23"/>
  <c r="K256" i="22"/>
  <c r="K226" i="23"/>
  <c r="K248" i="22"/>
  <c r="K218" i="23"/>
  <c r="K235" i="22"/>
  <c r="K210" i="23"/>
  <c r="K231" i="22"/>
  <c r="K206" i="23"/>
  <c r="K223" i="22"/>
  <c r="K198" i="23"/>
  <c r="K215" i="22"/>
  <c r="K190" i="23"/>
  <c r="K207" i="22"/>
  <c r="K182" i="23"/>
  <c r="L257" i="22"/>
  <c r="L227" i="23"/>
  <c r="L249" i="22"/>
  <c r="L219" i="23"/>
  <c r="L236" i="22"/>
  <c r="L211" i="23"/>
  <c r="L228" i="22"/>
  <c r="L203" i="23"/>
  <c r="L220" i="22"/>
  <c r="L195" i="23"/>
  <c r="L216" i="22"/>
  <c r="L191" i="23"/>
  <c r="L208" i="22"/>
  <c r="L183" i="23"/>
  <c r="F262" i="22"/>
  <c r="F232" i="23"/>
  <c r="F254" i="22"/>
  <c r="F224" i="23"/>
  <c r="F250" i="22"/>
  <c r="F220" i="23"/>
  <c r="F246" i="22"/>
  <c r="F216" i="23"/>
  <c r="F233" i="22"/>
  <c r="F208" i="23"/>
  <c r="F225" i="22"/>
  <c r="F200" i="23"/>
  <c r="F221" i="22"/>
  <c r="F196" i="23"/>
  <c r="F213" i="22"/>
  <c r="F188" i="23"/>
  <c r="F209" i="22"/>
  <c r="F184" i="23"/>
  <c r="G259" i="22"/>
  <c r="G229" i="23"/>
  <c r="G251" i="22"/>
  <c r="G221" i="23"/>
  <c r="G247" i="22"/>
  <c r="G217" i="23"/>
  <c r="G238" i="22"/>
  <c r="G213" i="23"/>
  <c r="G230" i="22"/>
  <c r="G205" i="23"/>
  <c r="G226" i="22"/>
  <c r="G201" i="23"/>
  <c r="G222" i="22"/>
  <c r="G197" i="23"/>
  <c r="G218" i="22"/>
  <c r="G193" i="23"/>
  <c r="G214" i="22"/>
  <c r="G189" i="23"/>
  <c r="G210" i="22"/>
  <c r="G185" i="23"/>
  <c r="G197" i="22"/>
  <c r="G177" i="23"/>
  <c r="H256" i="22"/>
  <c r="H226" i="23"/>
  <c r="H252" i="22"/>
  <c r="H222" i="23"/>
  <c r="H239" i="22"/>
  <c r="H214" i="23"/>
  <c r="H231" i="22"/>
  <c r="H206" i="23"/>
  <c r="H223" i="22"/>
  <c r="H198" i="23"/>
  <c r="H215" i="22"/>
  <c r="H190" i="23"/>
  <c r="H211" i="22"/>
  <c r="H186" i="23"/>
  <c r="H198" i="22"/>
  <c r="H178" i="23"/>
  <c r="I257" i="22"/>
  <c r="I227" i="23"/>
  <c r="I249" i="22"/>
  <c r="I219" i="23"/>
  <c r="I236" i="22"/>
  <c r="I211" i="23"/>
  <c r="I232" i="22"/>
  <c r="I207" i="23"/>
  <c r="I224" i="22"/>
  <c r="I199" i="23"/>
  <c r="I216" i="22"/>
  <c r="I191" i="23"/>
  <c r="I212" i="22"/>
  <c r="I187" i="23"/>
  <c r="I199" i="22"/>
  <c r="I179" i="23"/>
  <c r="J258" i="22"/>
  <c r="J228" i="23"/>
  <c r="J250" i="22"/>
  <c r="J220" i="23"/>
  <c r="J246" i="22"/>
  <c r="J216" i="23"/>
  <c r="J233" i="22"/>
  <c r="J208" i="23"/>
  <c r="J225" i="22"/>
  <c r="J200" i="23"/>
  <c r="J217" i="22"/>
  <c r="J192" i="23"/>
  <c r="J213" i="22"/>
  <c r="J188" i="23"/>
  <c r="J200" i="22"/>
  <c r="J180" i="23"/>
  <c r="K259" i="22"/>
  <c r="K229" i="23"/>
  <c r="K251" i="22"/>
  <c r="K221" i="23"/>
  <c r="K234" i="22"/>
  <c r="K209" i="23"/>
  <c r="K226" i="22"/>
  <c r="K201" i="23"/>
  <c r="K222" i="22"/>
  <c r="K197" i="23"/>
  <c r="K214" i="22"/>
  <c r="K189" i="23"/>
  <c r="K206" i="22"/>
  <c r="K181" i="23"/>
  <c r="L260" i="22"/>
  <c r="L230" i="23"/>
  <c r="L256" i="22"/>
  <c r="L226" i="23"/>
  <c r="L248" i="22"/>
  <c r="L218" i="23"/>
  <c r="L239" i="22"/>
  <c r="L214" i="23"/>
  <c r="L231" i="22"/>
  <c r="L206" i="23"/>
  <c r="L223" i="22"/>
  <c r="L198" i="23"/>
  <c r="L215" i="22"/>
  <c r="L190" i="23"/>
  <c r="L211" i="22"/>
  <c r="L186" i="23"/>
  <c r="L198" i="22"/>
  <c r="L178" i="23"/>
  <c r="C208" i="22"/>
  <c r="F231" i="23"/>
  <c r="F261" i="22"/>
  <c r="F257" i="22"/>
  <c r="F227" i="23"/>
  <c r="F253" i="22"/>
  <c r="F223" i="23"/>
  <c r="F249" i="22"/>
  <c r="F219" i="23"/>
  <c r="F240" i="22"/>
  <c r="F215" i="23"/>
  <c r="F236" i="22"/>
  <c r="F211" i="23"/>
  <c r="F232" i="22"/>
  <c r="F207" i="23"/>
  <c r="F228" i="22"/>
  <c r="F203" i="23"/>
  <c r="F224" i="22"/>
  <c r="F199" i="23"/>
  <c r="F220" i="22"/>
  <c r="F195" i="23"/>
  <c r="F216" i="22"/>
  <c r="F191" i="23"/>
  <c r="F212" i="22"/>
  <c r="F187" i="23"/>
  <c r="F208" i="22"/>
  <c r="F183" i="23"/>
  <c r="F199" i="22"/>
  <c r="F179" i="23"/>
  <c r="G262" i="22"/>
  <c r="G232" i="23"/>
  <c r="G258" i="22"/>
  <c r="G228" i="23"/>
  <c r="G254" i="22"/>
  <c r="G224" i="23"/>
  <c r="G250" i="22"/>
  <c r="G220" i="23"/>
  <c r="G246" i="22"/>
  <c r="G216" i="23"/>
  <c r="G237" i="22"/>
  <c r="G212" i="23"/>
  <c r="G233" i="22"/>
  <c r="G208" i="23"/>
  <c r="G229" i="22"/>
  <c r="G204" i="23"/>
  <c r="G200" i="23"/>
  <c r="G225" i="22"/>
  <c r="G221" i="22"/>
  <c r="G196" i="23"/>
  <c r="G217" i="22"/>
  <c r="G192" i="23"/>
  <c r="G213" i="22"/>
  <c r="G188" i="23"/>
  <c r="G209" i="22"/>
  <c r="G184" i="23"/>
  <c r="G200" i="22"/>
  <c r="G180" i="23"/>
  <c r="H259" i="22"/>
  <c r="H229" i="23"/>
  <c r="H255" i="22"/>
  <c r="H225" i="23"/>
  <c r="H251" i="22"/>
  <c r="H221" i="23"/>
  <c r="H247" i="22"/>
  <c r="H217" i="23"/>
  <c r="H238" i="22"/>
  <c r="H213" i="23"/>
  <c r="H234" i="22"/>
  <c r="H209" i="23"/>
  <c r="H230" i="22"/>
  <c r="H205" i="23"/>
  <c r="H226" i="22"/>
  <c r="H201" i="23"/>
  <c r="H222" i="22"/>
  <c r="H197" i="23"/>
  <c r="H218" i="22"/>
  <c r="H193" i="23"/>
  <c r="H214" i="22"/>
  <c r="H189" i="23"/>
  <c r="H210" i="22"/>
  <c r="H185" i="23"/>
  <c r="H206" i="22"/>
  <c r="H181" i="23"/>
  <c r="H197" i="22"/>
  <c r="H177" i="23"/>
  <c r="I260" i="22"/>
  <c r="I230" i="23"/>
  <c r="I256" i="22"/>
  <c r="I226" i="23"/>
  <c r="I252" i="22"/>
  <c r="I222" i="23"/>
  <c r="I248" i="22"/>
  <c r="I218" i="23"/>
  <c r="I239" i="22"/>
  <c r="I214" i="23"/>
  <c r="I235" i="22"/>
  <c r="I210" i="23"/>
  <c r="I231" i="22"/>
  <c r="I206" i="23"/>
  <c r="I227" i="22"/>
  <c r="I202" i="23"/>
  <c r="I223" i="22"/>
  <c r="I198" i="23"/>
  <c r="I219" i="22"/>
  <c r="I194" i="23"/>
  <c r="I215" i="22"/>
  <c r="I190" i="23"/>
  <c r="I211" i="22"/>
  <c r="I186" i="23"/>
  <c r="I207" i="22"/>
  <c r="I182" i="23"/>
  <c r="I198" i="22"/>
  <c r="I178" i="23"/>
  <c r="J261" i="22"/>
  <c r="J231" i="23"/>
  <c r="J227" i="23"/>
  <c r="J257" i="22"/>
  <c r="J253" i="22"/>
  <c r="J223" i="23"/>
  <c r="J249" i="22"/>
  <c r="J219" i="23"/>
  <c r="J215" i="23"/>
  <c r="J240" i="22"/>
  <c r="J236" i="22"/>
  <c r="J211" i="23"/>
  <c r="J232" i="22"/>
  <c r="J207" i="23"/>
  <c r="J228" i="22"/>
  <c r="J203" i="23"/>
  <c r="J224" i="22"/>
  <c r="J199" i="23"/>
  <c r="J220" i="22"/>
  <c r="J195" i="23"/>
  <c r="J216" i="22"/>
  <c r="J191" i="23"/>
  <c r="J212" i="22"/>
  <c r="J187" i="23"/>
  <c r="J208" i="22"/>
  <c r="J183" i="23"/>
  <c r="J199" i="22"/>
  <c r="J179" i="23"/>
  <c r="K232" i="23"/>
  <c r="K262" i="22"/>
  <c r="K258" i="22"/>
  <c r="K228" i="23"/>
  <c r="K254" i="22"/>
  <c r="K224" i="23"/>
  <c r="K250" i="22"/>
  <c r="K220" i="23"/>
  <c r="K246" i="22"/>
  <c r="K216" i="23"/>
  <c r="K237" i="22"/>
  <c r="K212" i="23"/>
  <c r="K233" i="22"/>
  <c r="K208" i="23"/>
  <c r="K229" i="22"/>
  <c r="K204" i="23"/>
  <c r="K225" i="22"/>
  <c r="K200" i="23"/>
  <c r="K221" i="22"/>
  <c r="K196" i="23"/>
  <c r="K217" i="22"/>
  <c r="K192" i="23"/>
  <c r="K213" i="22"/>
  <c r="K188" i="23"/>
  <c r="K209" i="22"/>
  <c r="K184" i="23"/>
  <c r="K200" i="22"/>
  <c r="K180" i="23"/>
  <c r="L259" i="22"/>
  <c r="L229" i="23"/>
  <c r="L255" i="22"/>
  <c r="L225" i="23"/>
  <c r="L251" i="22"/>
  <c r="L221" i="23"/>
  <c r="L247" i="22"/>
  <c r="L217" i="23"/>
  <c r="L213" i="23"/>
  <c r="L238" i="22"/>
  <c r="L234" i="22"/>
  <c r="L209" i="23"/>
  <c r="L230" i="22"/>
  <c r="L205" i="23"/>
  <c r="L226" i="22"/>
  <c r="L201" i="23"/>
  <c r="L222" i="22"/>
  <c r="L197" i="23"/>
  <c r="L218" i="22"/>
  <c r="L193" i="23"/>
  <c r="L214" i="22"/>
  <c r="L189" i="23"/>
  <c r="L210" i="22"/>
  <c r="L185" i="23"/>
  <c r="L206" i="22"/>
  <c r="L181" i="23"/>
  <c r="L177" i="23"/>
  <c r="L197" i="22"/>
  <c r="C13" i="26"/>
  <c r="D15" i="26"/>
  <c r="C14" i="26"/>
  <c r="C9" i="26"/>
  <c r="C8" i="26"/>
  <c r="D14" i="26"/>
  <c r="D9" i="26"/>
  <c r="D8" i="26"/>
  <c r="C16" i="26"/>
  <c r="C10" i="26"/>
  <c r="C7" i="26"/>
  <c r="D16" i="26"/>
  <c r="D10" i="26"/>
  <c r="C12" i="26"/>
  <c r="D12" i="26"/>
  <c r="D7" i="26"/>
  <c r="O7" i="26"/>
  <c r="I8" i="26"/>
  <c r="J8" i="26"/>
  <c r="K8" i="26"/>
  <c r="L8" i="26"/>
  <c r="M8" i="26"/>
  <c r="N8" i="26"/>
  <c r="O8" i="26"/>
  <c r="I9" i="26"/>
  <c r="J9" i="26"/>
  <c r="K9" i="26"/>
  <c r="L9" i="26"/>
  <c r="M9" i="26"/>
  <c r="N9" i="26"/>
  <c r="O9" i="26"/>
  <c r="I10" i="26"/>
  <c r="J10" i="26"/>
  <c r="K10" i="26"/>
  <c r="L10" i="26"/>
  <c r="M10" i="26"/>
  <c r="N10" i="26"/>
  <c r="O10" i="26"/>
  <c r="I11" i="26"/>
  <c r="J11" i="26"/>
  <c r="K11" i="26"/>
  <c r="L11" i="26"/>
  <c r="M11" i="26"/>
  <c r="N11" i="26"/>
  <c r="O11" i="26"/>
  <c r="I12" i="26"/>
  <c r="J12" i="26"/>
  <c r="K12" i="26"/>
  <c r="L12" i="26"/>
  <c r="M12" i="26"/>
  <c r="N12" i="26"/>
  <c r="O12" i="26"/>
  <c r="K13" i="26"/>
  <c r="M13" i="26"/>
  <c r="O13" i="26"/>
  <c r="N15" i="26"/>
  <c r="L16" i="26"/>
  <c r="M16" i="26"/>
  <c r="N16" i="26"/>
  <c r="O16" i="26"/>
  <c r="O14" i="26"/>
  <c r="O15" i="26"/>
  <c r="N13" i="26"/>
  <c r="N14" i="26"/>
  <c r="M14" i="26"/>
  <c r="M15" i="26"/>
  <c r="L13" i="26"/>
  <c r="L14" i="26"/>
  <c r="L15" i="26"/>
  <c r="K14" i="26"/>
  <c r="K15" i="26"/>
  <c r="J13" i="26"/>
  <c r="J14" i="26"/>
  <c r="J15" i="26"/>
  <c r="I13" i="26"/>
  <c r="I14" i="26"/>
  <c r="I15" i="26"/>
  <c r="R23" i="26" l="1"/>
  <c r="R22" i="26"/>
  <c r="H15" i="26"/>
  <c r="G15" i="26"/>
  <c r="F15" i="26"/>
  <c r="G14" i="26"/>
  <c r="H14" i="26"/>
  <c r="F14" i="26"/>
  <c r="H13" i="26"/>
  <c r="G13" i="26"/>
  <c r="F13" i="26"/>
  <c r="H12" i="26"/>
  <c r="G12" i="26"/>
  <c r="F12" i="26"/>
  <c r="G8" i="26"/>
  <c r="G9" i="26"/>
  <c r="G10" i="26"/>
  <c r="G11" i="26"/>
  <c r="H11" i="26"/>
  <c r="F11" i="26"/>
  <c r="H8" i="26"/>
  <c r="H9" i="26"/>
  <c r="H10" i="26"/>
  <c r="F10" i="26"/>
  <c r="F9" i="26"/>
  <c r="F8" i="26"/>
  <c r="Q10" i="26"/>
  <c r="R10" i="26"/>
  <c r="T10" i="26"/>
  <c r="U10" i="26"/>
  <c r="U20" i="26" l="1"/>
  <c r="T20" i="26"/>
  <c r="U21" i="26"/>
  <c r="T21" i="26"/>
  <c r="S21" i="26"/>
  <c r="S20" i="26"/>
  <c r="B6" i="26"/>
  <c r="S10" i="26" l="1"/>
  <c r="B69" i="22"/>
  <c r="B70" i="22"/>
  <c r="B71" i="22"/>
  <c r="B72" i="22"/>
  <c r="B73" i="22"/>
  <c r="B74" i="22"/>
  <c r="B75" i="22"/>
  <c r="B76" i="22"/>
  <c r="B77" i="22"/>
  <c r="B78" i="22"/>
  <c r="B79" i="22"/>
  <c r="B80" i="22"/>
  <c r="B42" i="23" l="1"/>
  <c r="C42" i="23"/>
  <c r="D42" i="23"/>
  <c r="F42" i="23"/>
  <c r="G42" i="23"/>
  <c r="H42" i="23"/>
  <c r="I42" i="23"/>
  <c r="J42" i="23"/>
  <c r="K42" i="23"/>
  <c r="L42" i="23"/>
  <c r="M42" i="23"/>
  <c r="B43" i="23"/>
  <c r="C43" i="23"/>
  <c r="D43" i="23"/>
  <c r="F43" i="23"/>
  <c r="G43" i="23"/>
  <c r="H43" i="23"/>
  <c r="I43" i="23"/>
  <c r="J43" i="23"/>
  <c r="K43" i="23"/>
  <c r="L43" i="23"/>
  <c r="M43" i="23"/>
  <c r="B44" i="23"/>
  <c r="C44" i="23"/>
  <c r="D44" i="23"/>
  <c r="F44" i="23"/>
  <c r="G44" i="23"/>
  <c r="H44" i="23"/>
  <c r="I44" i="23"/>
  <c r="J44" i="23"/>
  <c r="K44" i="23"/>
  <c r="L44" i="23"/>
  <c r="M44" i="23"/>
  <c r="B45" i="23"/>
  <c r="C45" i="23"/>
  <c r="D45" i="23"/>
  <c r="F45" i="23"/>
  <c r="G45" i="23"/>
  <c r="H45" i="23"/>
  <c r="I45" i="23"/>
  <c r="J45" i="23"/>
  <c r="K45" i="23"/>
  <c r="L45" i="23"/>
  <c r="M45" i="23"/>
  <c r="B46" i="23"/>
  <c r="C46" i="23"/>
  <c r="D46" i="23"/>
  <c r="M46" i="23"/>
  <c r="B47" i="23"/>
  <c r="C47" i="23"/>
  <c r="D47" i="23"/>
  <c r="M47" i="23"/>
  <c r="B48" i="23"/>
  <c r="C48" i="23"/>
  <c r="D48" i="23"/>
  <c r="M48" i="23"/>
  <c r="B49" i="23"/>
  <c r="C49" i="23"/>
  <c r="D49" i="23"/>
  <c r="M49" i="23"/>
  <c r="B50" i="23"/>
  <c r="C50" i="23"/>
  <c r="D50" i="23"/>
  <c r="M50" i="23"/>
  <c r="M41" i="23"/>
  <c r="L41" i="23"/>
  <c r="K41" i="23"/>
  <c r="J41" i="23"/>
  <c r="I41" i="23"/>
  <c r="H41" i="23"/>
  <c r="G41" i="23"/>
  <c r="F41" i="23"/>
  <c r="D41" i="23"/>
  <c r="C41" i="23"/>
  <c r="B41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9" i="23"/>
  <c r="C4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B47" i="22"/>
  <c r="B48" i="22"/>
  <c r="B49" i="22"/>
  <c r="B50" i="22"/>
  <c r="B51" i="22"/>
  <c r="B52" i="22"/>
  <c r="B53" i="22"/>
  <c r="B54" i="22"/>
  <c r="B55" i="22"/>
  <c r="B46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M47" i="22"/>
  <c r="M48" i="22"/>
  <c r="M49" i="22"/>
  <c r="M50" i="22"/>
  <c r="M51" i="22"/>
  <c r="M52" i="22"/>
  <c r="M53" i="22"/>
  <c r="M54" i="22"/>
  <c r="M55" i="22"/>
  <c r="M56" i="22"/>
  <c r="M57" i="22"/>
  <c r="M46" i="22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F47" i="22"/>
  <c r="G47" i="22"/>
  <c r="H47" i="22"/>
  <c r="I47" i="22"/>
  <c r="J47" i="22"/>
  <c r="K47" i="22"/>
  <c r="L47" i="22"/>
  <c r="F48" i="22"/>
  <c r="G48" i="22"/>
  <c r="H48" i="22"/>
  <c r="I48" i="22"/>
  <c r="J48" i="22"/>
  <c r="K48" i="22"/>
  <c r="L48" i="22"/>
  <c r="F49" i="22"/>
  <c r="G49" i="22"/>
  <c r="H49" i="22"/>
  <c r="I49" i="22"/>
  <c r="J49" i="22"/>
  <c r="K49" i="22"/>
  <c r="L49" i="22"/>
  <c r="F50" i="22"/>
  <c r="G50" i="22"/>
  <c r="H50" i="22"/>
  <c r="I50" i="22"/>
  <c r="J50" i="22"/>
  <c r="K50" i="22"/>
  <c r="L50" i="22"/>
  <c r="L46" i="22"/>
  <c r="K46" i="22"/>
  <c r="J46" i="22"/>
  <c r="I46" i="22"/>
  <c r="H46" i="22"/>
  <c r="G46" i="22"/>
  <c r="F46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8" i="22"/>
  <c r="D79" i="22"/>
  <c r="D80" i="22"/>
  <c r="S247" i="25"/>
  <c r="S248" i="25"/>
  <c r="S249" i="25"/>
  <c r="S250" i="25"/>
  <c r="S251" i="25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73" i="22"/>
  <c r="C74" i="22"/>
  <c r="C75" i="22"/>
  <c r="C76" i="22"/>
  <c r="C78" i="22"/>
  <c r="C79" i="22"/>
  <c r="C80" i="22"/>
  <c r="R247" i="25"/>
  <c r="R248" i="25"/>
  <c r="R249" i="25"/>
  <c r="R250" i="25"/>
  <c r="R251" i="25"/>
  <c r="C77" i="22" l="1"/>
  <c r="D77" i="22"/>
  <c r="E40" i="23"/>
  <c r="E48" i="22" l="1"/>
  <c r="E43" i="23"/>
  <c r="E47" i="22"/>
  <c r="E42" i="23"/>
  <c r="E49" i="22"/>
  <c r="E44" i="23"/>
  <c r="E50" i="22"/>
  <c r="E45" i="23"/>
  <c r="E46" i="22"/>
  <c r="E41" i="23"/>
  <c r="E21" i="22"/>
  <c r="E21" i="23"/>
  <c r="E22" i="22"/>
  <c r="E22" i="23"/>
  <c r="E23" i="22"/>
  <c r="E23" i="23"/>
  <c r="E24" i="22"/>
  <c r="E24" i="23"/>
  <c r="E25" i="22"/>
  <c r="E25" i="23"/>
  <c r="E26" i="22"/>
  <c r="E26" i="23"/>
  <c r="E27" i="22"/>
  <c r="E27" i="23"/>
  <c r="E28" i="22"/>
  <c r="E28" i="23"/>
  <c r="E29" i="22"/>
  <c r="E29" i="23"/>
  <c r="E30" i="22"/>
  <c r="E30" i="23"/>
  <c r="E31" i="22"/>
  <c r="E31" i="23"/>
  <c r="E32" i="22"/>
  <c r="E32" i="23"/>
  <c r="E33" i="22"/>
  <c r="E33" i="23"/>
  <c r="E34" i="22"/>
  <c r="E34" i="23"/>
  <c r="E35" i="22"/>
  <c r="E35" i="23"/>
  <c r="E36" i="22"/>
  <c r="E36" i="23"/>
  <c r="E37" i="22"/>
  <c r="E37" i="23"/>
  <c r="E38" i="22"/>
  <c r="E38" i="23"/>
  <c r="E39" i="22"/>
  <c r="E39" i="23"/>
  <c r="E40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E56" i="22"/>
  <c r="E57" i="22"/>
  <c r="E58" i="22"/>
  <c r="E59" i="22"/>
  <c r="E60" i="22"/>
  <c r="E61" i="22"/>
  <c r="E62" i="22"/>
  <c r="E63" i="22"/>
  <c r="E65" i="22"/>
  <c r="E66" i="22"/>
  <c r="E67" i="22"/>
  <c r="E68" i="22"/>
  <c r="E69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79" i="22"/>
  <c r="F80" i="22"/>
  <c r="E64" i="22" l="1"/>
  <c r="H55" i="22"/>
  <c r="H50" i="23"/>
  <c r="K50" i="23"/>
  <c r="K55" i="22"/>
  <c r="J50" i="23"/>
  <c r="J55" i="22"/>
  <c r="I50" i="23"/>
  <c r="I55" i="22"/>
  <c r="L50" i="23"/>
  <c r="L55" i="22"/>
  <c r="F50" i="23"/>
  <c r="F55" i="22"/>
  <c r="G50" i="23"/>
  <c r="G55" i="22"/>
  <c r="H54" i="22"/>
  <c r="H49" i="23"/>
  <c r="I49" i="23"/>
  <c r="I54" i="22"/>
  <c r="K54" i="22"/>
  <c r="K49" i="23"/>
  <c r="J54" i="22"/>
  <c r="J49" i="23"/>
  <c r="L54" i="22"/>
  <c r="L49" i="23"/>
  <c r="F54" i="22"/>
  <c r="F49" i="23"/>
  <c r="G49" i="23"/>
  <c r="G54" i="22"/>
  <c r="H53" i="22"/>
  <c r="H48" i="23"/>
  <c r="I48" i="23"/>
  <c r="I53" i="22"/>
  <c r="K53" i="22"/>
  <c r="K48" i="23"/>
  <c r="J48" i="23"/>
  <c r="J53" i="22"/>
  <c r="L53" i="22"/>
  <c r="L48" i="23"/>
  <c r="F53" i="22"/>
  <c r="F48" i="23"/>
  <c r="G48" i="23"/>
  <c r="G53" i="22"/>
  <c r="H52" i="22"/>
  <c r="H47" i="23"/>
  <c r="L52" i="22"/>
  <c r="L47" i="23"/>
  <c r="I47" i="23"/>
  <c r="I52" i="22"/>
  <c r="K52" i="22"/>
  <c r="K47" i="23"/>
  <c r="J47" i="23"/>
  <c r="J52" i="22"/>
  <c r="G47" i="23"/>
  <c r="G52" i="22"/>
  <c r="F52" i="22"/>
  <c r="F47" i="23"/>
  <c r="K51" i="22"/>
  <c r="K46" i="23"/>
  <c r="J51" i="22"/>
  <c r="J46" i="23"/>
  <c r="H51" i="22"/>
  <c r="H46" i="23"/>
  <c r="I46" i="23"/>
  <c r="I51" i="22"/>
  <c r="L46" i="23"/>
  <c r="L51" i="22"/>
  <c r="G46" i="23"/>
  <c r="G51" i="22"/>
  <c r="F51" i="22"/>
  <c r="F46" i="23"/>
  <c r="E55" i="22"/>
  <c r="E50" i="23"/>
  <c r="E51" i="22"/>
  <c r="E46" i="23"/>
  <c r="E52" i="22"/>
  <c r="E47" i="23"/>
  <c r="E54" i="22"/>
  <c r="E49" i="23"/>
  <c r="E53" i="22"/>
  <c r="E48" i="23"/>
  <c r="AO17" i="25" l="1"/>
  <c r="AO18" i="25"/>
  <c r="AO21" i="25"/>
  <c r="AO22" i="25"/>
  <c r="AO23" i="25"/>
  <c r="AO24" i="25"/>
  <c r="AO27" i="25"/>
  <c r="AO28" i="25"/>
  <c r="AO29" i="25"/>
  <c r="AO30" i="25"/>
  <c r="AO31" i="25"/>
  <c r="AO32" i="25"/>
  <c r="AO33" i="25"/>
  <c r="AO34" i="25"/>
  <c r="AO35" i="25"/>
  <c r="AO36" i="25"/>
  <c r="AO37" i="25"/>
  <c r="AO38" i="25"/>
  <c r="AO39" i="25"/>
  <c r="AO40" i="25"/>
  <c r="AO41" i="25"/>
  <c r="AO42" i="25"/>
  <c r="AO43" i="25"/>
  <c r="AO44" i="25"/>
  <c r="AO45" i="25"/>
  <c r="AO46" i="25"/>
  <c r="AO47" i="25"/>
  <c r="AO48" i="25"/>
  <c r="AO49" i="25"/>
  <c r="AO50" i="25"/>
  <c r="AO51" i="25"/>
  <c r="AO52" i="25"/>
  <c r="AO53" i="25"/>
  <c r="AO54" i="25"/>
  <c r="AO55" i="25"/>
  <c r="AO56" i="25"/>
  <c r="AO57" i="25"/>
  <c r="AO58" i="25"/>
  <c r="AO59" i="25"/>
  <c r="AO60" i="25"/>
  <c r="AO61" i="25"/>
  <c r="AO62" i="25"/>
  <c r="AO63" i="25"/>
  <c r="AO64" i="25"/>
  <c r="AO65" i="25"/>
  <c r="AO66" i="25"/>
  <c r="AO67" i="25"/>
  <c r="AO68" i="25"/>
  <c r="AO69" i="25"/>
  <c r="AO70" i="25"/>
  <c r="AO71" i="25"/>
  <c r="AO72" i="25"/>
  <c r="AO73" i="25"/>
  <c r="AO74" i="25"/>
  <c r="AO75" i="25"/>
  <c r="AO76" i="25"/>
  <c r="AO77" i="25"/>
  <c r="AO78" i="25"/>
  <c r="AO79" i="25"/>
  <c r="AO80" i="25"/>
  <c r="AO81" i="25"/>
  <c r="AO82" i="25"/>
  <c r="AO83" i="25"/>
  <c r="AO84" i="25"/>
  <c r="AO85" i="25"/>
  <c r="AO86" i="25"/>
  <c r="AO87" i="25"/>
  <c r="AO88" i="25"/>
  <c r="AO89" i="25"/>
  <c r="AO90" i="25"/>
  <c r="AO91" i="25"/>
  <c r="AO92" i="25"/>
  <c r="AO93" i="25"/>
  <c r="AO94" i="25"/>
  <c r="AO95" i="25"/>
  <c r="AO96" i="25"/>
  <c r="AO97" i="25"/>
  <c r="AO98" i="25"/>
  <c r="AO99" i="25"/>
  <c r="AO100" i="25"/>
  <c r="AO101" i="25"/>
  <c r="AO102" i="25"/>
  <c r="AO103" i="25"/>
  <c r="AO104" i="25"/>
  <c r="AO105" i="25"/>
  <c r="AO106" i="25"/>
  <c r="AO107" i="25"/>
  <c r="AO108" i="25"/>
  <c r="AO109" i="25"/>
  <c r="AO110" i="25"/>
  <c r="AO111" i="25"/>
  <c r="AO112" i="25"/>
  <c r="AO113" i="25"/>
  <c r="AO114" i="25"/>
  <c r="AO115" i="25"/>
  <c r="AO116" i="25"/>
  <c r="AO117" i="25"/>
  <c r="AO118" i="25"/>
  <c r="AO119" i="25"/>
  <c r="AO120" i="25"/>
  <c r="AO121" i="25"/>
  <c r="AO122" i="25"/>
  <c r="AO123" i="25"/>
  <c r="AO124" i="25"/>
  <c r="AO125" i="25"/>
  <c r="AO126" i="25"/>
  <c r="AO127" i="25"/>
  <c r="AO128" i="25"/>
  <c r="AO129" i="25"/>
  <c r="AO130" i="25"/>
  <c r="AO131" i="25"/>
  <c r="AO132" i="25"/>
  <c r="AO133" i="25"/>
  <c r="AO134" i="25"/>
  <c r="AO135" i="25"/>
  <c r="AO136" i="25"/>
  <c r="AO137" i="25"/>
  <c r="AO138" i="25"/>
  <c r="AO139" i="25"/>
  <c r="AO140" i="25"/>
  <c r="AO141" i="25"/>
  <c r="AO142" i="25"/>
  <c r="AO143" i="25"/>
  <c r="AO144" i="25"/>
  <c r="AO145" i="25"/>
  <c r="AO146" i="25"/>
  <c r="AO147" i="25"/>
  <c r="AO148" i="25"/>
  <c r="AO149" i="25"/>
  <c r="AO150" i="25"/>
  <c r="AO151" i="25"/>
  <c r="AO152" i="25"/>
  <c r="AO153" i="25"/>
  <c r="AO154" i="25"/>
  <c r="AO155" i="25"/>
  <c r="AO156" i="25"/>
  <c r="AO157" i="25"/>
  <c r="AO158" i="25"/>
  <c r="AO159" i="25"/>
  <c r="AO160" i="25"/>
  <c r="AO161" i="25"/>
  <c r="AO162" i="25"/>
  <c r="AO163" i="25"/>
  <c r="AO164" i="25"/>
  <c r="AO165" i="25"/>
  <c r="AO166" i="25"/>
  <c r="AO167" i="25"/>
  <c r="AO168" i="25"/>
  <c r="AO169" i="25"/>
  <c r="AO170" i="25"/>
  <c r="AO171" i="25"/>
  <c r="AO172" i="25"/>
  <c r="AO173" i="25"/>
  <c r="AO174" i="25"/>
  <c r="AO175" i="25"/>
  <c r="AO176" i="25"/>
  <c r="AO177" i="25"/>
  <c r="AO178" i="25"/>
  <c r="AO179" i="25"/>
  <c r="AO180" i="25"/>
  <c r="AO181" i="25"/>
  <c r="AO182" i="25"/>
  <c r="AO183" i="25"/>
  <c r="AO184" i="25"/>
  <c r="AO185" i="25"/>
  <c r="AO186" i="25"/>
  <c r="AO187" i="25"/>
  <c r="AO188" i="25"/>
  <c r="AO189" i="25"/>
  <c r="AO190" i="25"/>
  <c r="AO191" i="25"/>
  <c r="AO192" i="25"/>
  <c r="AO193" i="25"/>
  <c r="AO194" i="25"/>
  <c r="AO195" i="25"/>
  <c r="AO196" i="25"/>
  <c r="AO197" i="25"/>
  <c r="AO198" i="25"/>
  <c r="AO199" i="25"/>
  <c r="AO200" i="25"/>
  <c r="AO201" i="25"/>
  <c r="AO202" i="25"/>
  <c r="AO203" i="25"/>
  <c r="AO204" i="25"/>
  <c r="AO205" i="25"/>
  <c r="AO206" i="25"/>
  <c r="AO207" i="25"/>
  <c r="AO208" i="25"/>
  <c r="AO209" i="25"/>
  <c r="AO210" i="25"/>
  <c r="AO211" i="25"/>
  <c r="AO212" i="25"/>
  <c r="AO213" i="25"/>
  <c r="AO214" i="25"/>
  <c r="AO215" i="25"/>
  <c r="AO216" i="25"/>
  <c r="AO217" i="25"/>
  <c r="AO218" i="25"/>
  <c r="AO219" i="25"/>
  <c r="AO220" i="25"/>
  <c r="AO221" i="25"/>
  <c r="AO222" i="25"/>
  <c r="AO223" i="25"/>
  <c r="AO224" i="25"/>
  <c r="AO225" i="25"/>
  <c r="AO226" i="25"/>
  <c r="AO227" i="25"/>
  <c r="AO228" i="25"/>
  <c r="AO229" i="25"/>
  <c r="AO230" i="25"/>
  <c r="AO231" i="25"/>
  <c r="AO232" i="25"/>
  <c r="AO233" i="25"/>
  <c r="AO234" i="25"/>
  <c r="AO235" i="25"/>
  <c r="AO236" i="25"/>
  <c r="AO237" i="25"/>
  <c r="AO238" i="25"/>
  <c r="AO239" i="25"/>
  <c r="AO240" i="25"/>
  <c r="AO241" i="25"/>
  <c r="AO242" i="25"/>
  <c r="AO243" i="25"/>
  <c r="AO244" i="25"/>
  <c r="AO245" i="25"/>
  <c r="AO246" i="25"/>
  <c r="AO247" i="25"/>
  <c r="AO248" i="25"/>
  <c r="AO249" i="25"/>
  <c r="AO250" i="25"/>
  <c r="AO251" i="25"/>
  <c r="AO252" i="25"/>
  <c r="AO253" i="25"/>
  <c r="AO254" i="25"/>
  <c r="AO255" i="25"/>
  <c r="AO256" i="25"/>
  <c r="AO257" i="25"/>
  <c r="AO258" i="25"/>
  <c r="AO259" i="25"/>
  <c r="AO260" i="25"/>
  <c r="AO261" i="25"/>
  <c r="AO262" i="25"/>
  <c r="AO263" i="25"/>
  <c r="AO264" i="25"/>
  <c r="AO265" i="25"/>
  <c r="AO266" i="25"/>
  <c r="AO267" i="25"/>
  <c r="AO268" i="25"/>
  <c r="AO269" i="25"/>
  <c r="AO270" i="25"/>
  <c r="AO271" i="25"/>
  <c r="AO272" i="25"/>
  <c r="AO273" i="25"/>
  <c r="AO274" i="25"/>
  <c r="AO275" i="25"/>
  <c r="AO276" i="25"/>
  <c r="AO277" i="25"/>
  <c r="AO278" i="25"/>
  <c r="AO279" i="25"/>
  <c r="AO280" i="25"/>
  <c r="AO281" i="25"/>
  <c r="AO282" i="25"/>
  <c r="AO283" i="25"/>
  <c r="AO284" i="25"/>
  <c r="AO285" i="25"/>
  <c r="AO286" i="25"/>
  <c r="AO287" i="25"/>
  <c r="AO288" i="25"/>
  <c r="AO289" i="25"/>
  <c r="AO290" i="25"/>
  <c r="AO291" i="25"/>
  <c r="AO292" i="25"/>
  <c r="AO293" i="25"/>
  <c r="AO294" i="25"/>
  <c r="AO295" i="25"/>
  <c r="AO296" i="25"/>
  <c r="AO297" i="25"/>
  <c r="AO298" i="25"/>
  <c r="AO299" i="25"/>
  <c r="AO300" i="25"/>
  <c r="AO301" i="25"/>
  <c r="AO302" i="25"/>
  <c r="AO303" i="25"/>
  <c r="AO304" i="25"/>
  <c r="AO305" i="25"/>
  <c r="AO306" i="25"/>
  <c r="AO307" i="25"/>
  <c r="AO308" i="25"/>
  <c r="AO309" i="25"/>
  <c r="AO310" i="25"/>
  <c r="AO311" i="25"/>
  <c r="AO312" i="25"/>
  <c r="AO313" i="25"/>
  <c r="AO314" i="25"/>
  <c r="AO315" i="25"/>
  <c r="AO316" i="25"/>
  <c r="AO317" i="25"/>
  <c r="AO318" i="25"/>
  <c r="AO319" i="25"/>
  <c r="AO320" i="25"/>
  <c r="AO321" i="25"/>
  <c r="AO322" i="25"/>
  <c r="AO323" i="25"/>
  <c r="AO324" i="25"/>
  <c r="AO325" i="25"/>
  <c r="AO326" i="25"/>
  <c r="AO327" i="25"/>
  <c r="AO328" i="25"/>
  <c r="H6" i="26" l="1"/>
  <c r="F6" i="26"/>
  <c r="G6" i="26"/>
  <c r="S13" i="26" l="1"/>
  <c r="Q19" i="26" l="1"/>
  <c r="Q18" i="26" l="1"/>
  <c r="Q17" i="26" l="1"/>
  <c r="Q7" i="26" l="1"/>
  <c r="T7" i="26" l="1"/>
  <c r="U7" i="26"/>
  <c r="R319" i="25" l="1"/>
  <c r="R320" i="25"/>
  <c r="R321" i="25"/>
  <c r="S319" i="25"/>
  <c r="S320" i="25"/>
  <c r="S321" i="25"/>
  <c r="R322" i="25"/>
  <c r="R323" i="25"/>
  <c r="R324" i="25"/>
  <c r="S322" i="25"/>
  <c r="S323" i="25"/>
  <c r="S324" i="25"/>
  <c r="R325" i="25"/>
  <c r="R326" i="25"/>
  <c r="S325" i="25"/>
  <c r="S326" i="25"/>
  <c r="R301" i="25"/>
  <c r="R302" i="25"/>
  <c r="R303" i="25"/>
  <c r="R304" i="25"/>
  <c r="S301" i="25"/>
  <c r="S302" i="25"/>
  <c r="S303" i="25"/>
  <c r="S304" i="25"/>
  <c r="R305" i="25"/>
  <c r="R306" i="25"/>
  <c r="R307" i="25"/>
  <c r="R308" i="25"/>
  <c r="S305" i="25"/>
  <c r="S306" i="25"/>
  <c r="S307" i="25"/>
  <c r="S308" i="25"/>
  <c r="R309" i="25"/>
  <c r="R310" i="25"/>
  <c r="R311" i="25"/>
  <c r="R312" i="25"/>
  <c r="S309" i="25"/>
  <c r="S310" i="25"/>
  <c r="S311" i="25"/>
  <c r="S312" i="25"/>
  <c r="R313" i="25"/>
  <c r="R314" i="25"/>
  <c r="R315" i="25"/>
  <c r="R316" i="25"/>
  <c r="S313" i="25"/>
  <c r="S314" i="25"/>
  <c r="S315" i="25"/>
  <c r="S316" i="25"/>
  <c r="S7" i="26" l="1"/>
  <c r="B145" i="22"/>
  <c r="M145" i="22"/>
  <c r="B146" i="22"/>
  <c r="M146" i="22"/>
  <c r="B147" i="22"/>
  <c r="M147" i="22"/>
  <c r="B148" i="22"/>
  <c r="M148" i="22"/>
  <c r="B149" i="22"/>
  <c r="M149" i="22"/>
  <c r="B150" i="22"/>
  <c r="M150" i="22"/>
  <c r="B151" i="22"/>
  <c r="M151" i="22"/>
  <c r="B152" i="22"/>
  <c r="M152" i="22"/>
  <c r="B153" i="22"/>
  <c r="M153" i="22"/>
  <c r="B154" i="22"/>
  <c r="M154" i="22"/>
  <c r="B155" i="22"/>
  <c r="M155" i="22"/>
  <c r="B156" i="22"/>
  <c r="M156" i="22"/>
  <c r="B157" i="22"/>
  <c r="M157" i="22"/>
  <c r="B130" i="23"/>
  <c r="C130" i="23"/>
  <c r="D130" i="23"/>
  <c r="M130" i="23"/>
  <c r="B131" i="23"/>
  <c r="C131" i="23"/>
  <c r="D131" i="23"/>
  <c r="M131" i="23"/>
  <c r="B132" i="23"/>
  <c r="C132" i="23"/>
  <c r="D132" i="23"/>
  <c r="M132" i="23"/>
  <c r="B133" i="23"/>
  <c r="C133" i="23"/>
  <c r="D133" i="23"/>
  <c r="M133" i="23"/>
  <c r="B134" i="23"/>
  <c r="C134" i="23"/>
  <c r="D134" i="23"/>
  <c r="M134" i="23"/>
  <c r="B135" i="23"/>
  <c r="C135" i="23"/>
  <c r="D135" i="23"/>
  <c r="M135" i="23"/>
  <c r="B136" i="23"/>
  <c r="C136" i="23"/>
  <c r="D136" i="23"/>
  <c r="M136" i="23"/>
  <c r="B137" i="23"/>
  <c r="C137" i="23"/>
  <c r="D137" i="23"/>
  <c r="M137" i="23"/>
  <c r="B138" i="23"/>
  <c r="C138" i="23"/>
  <c r="D138" i="23"/>
  <c r="M138" i="23"/>
  <c r="B139" i="23"/>
  <c r="C139" i="23"/>
  <c r="D139" i="23"/>
  <c r="M139" i="23"/>
  <c r="B140" i="23"/>
  <c r="C140" i="23"/>
  <c r="D140" i="23"/>
  <c r="M140" i="23"/>
  <c r="B141" i="23"/>
  <c r="C141" i="23"/>
  <c r="D141" i="23"/>
  <c r="M141" i="23"/>
  <c r="B142" i="23"/>
  <c r="C142" i="23"/>
  <c r="D142" i="23"/>
  <c r="M142" i="23"/>
  <c r="Q16" i="26"/>
  <c r="Q8" i="26"/>
  <c r="Q9" i="26"/>
  <c r="Q11" i="26"/>
  <c r="Q12" i="26"/>
  <c r="Q13" i="26"/>
  <c r="Q14" i="26"/>
  <c r="Q15" i="26"/>
  <c r="B144" i="22" l="1"/>
  <c r="M144" i="22"/>
  <c r="B129" i="23"/>
  <c r="C129" i="23"/>
  <c r="D129" i="23"/>
  <c r="M129" i="23"/>
  <c r="Q6" i="26" l="1"/>
  <c r="E147" i="22"/>
  <c r="E148" i="22"/>
  <c r="J6" i="26"/>
  <c r="T15" i="26" l="1"/>
  <c r="E146" i="22"/>
  <c r="E145" i="22"/>
  <c r="F146" i="22"/>
  <c r="F131" i="23"/>
  <c r="F156" i="22"/>
  <c r="F141" i="23"/>
  <c r="F152" i="22"/>
  <c r="F137" i="23"/>
  <c r="F148" i="22"/>
  <c r="F133" i="23"/>
  <c r="G157" i="22"/>
  <c r="G142" i="23"/>
  <c r="G153" i="22"/>
  <c r="G138" i="23"/>
  <c r="G149" i="22"/>
  <c r="G134" i="23"/>
  <c r="G145" i="22"/>
  <c r="G130" i="23"/>
  <c r="H154" i="22"/>
  <c r="H139" i="23"/>
  <c r="H150" i="22"/>
  <c r="H135" i="23"/>
  <c r="H146" i="22"/>
  <c r="H131" i="23"/>
  <c r="I157" i="22"/>
  <c r="I142" i="23"/>
  <c r="I153" i="22"/>
  <c r="I138" i="23"/>
  <c r="I149" i="22"/>
  <c r="I134" i="23"/>
  <c r="I145" i="22"/>
  <c r="I130" i="23"/>
  <c r="J154" i="22"/>
  <c r="J139" i="23"/>
  <c r="J150" i="22"/>
  <c r="J135" i="23"/>
  <c r="J146" i="22"/>
  <c r="J131" i="23"/>
  <c r="K155" i="22"/>
  <c r="K140" i="23"/>
  <c r="K151" i="22"/>
  <c r="K136" i="23"/>
  <c r="K147" i="22"/>
  <c r="K132" i="23"/>
  <c r="L155" i="22"/>
  <c r="L140" i="23"/>
  <c r="L151" i="22"/>
  <c r="L136" i="23"/>
  <c r="L147" i="22"/>
  <c r="L132" i="23"/>
  <c r="F150" i="22"/>
  <c r="F135" i="23"/>
  <c r="G155" i="22"/>
  <c r="G140" i="23"/>
  <c r="F155" i="22"/>
  <c r="F140" i="23"/>
  <c r="F151" i="22"/>
  <c r="F136" i="23"/>
  <c r="F147" i="22"/>
  <c r="F132" i="23"/>
  <c r="G156" i="22"/>
  <c r="G141" i="23"/>
  <c r="G152" i="22"/>
  <c r="G137" i="23"/>
  <c r="G148" i="22"/>
  <c r="G133" i="23"/>
  <c r="H157" i="22"/>
  <c r="H142" i="23"/>
  <c r="H153" i="22"/>
  <c r="H138" i="23"/>
  <c r="H149" i="22"/>
  <c r="H134" i="23"/>
  <c r="H145" i="22"/>
  <c r="H130" i="23"/>
  <c r="I156" i="22"/>
  <c r="I141" i="23"/>
  <c r="I152" i="22"/>
  <c r="I137" i="23"/>
  <c r="I148" i="22"/>
  <c r="I133" i="23"/>
  <c r="J157" i="22"/>
  <c r="J142" i="23"/>
  <c r="J153" i="22"/>
  <c r="J138" i="23"/>
  <c r="J149" i="22"/>
  <c r="J134" i="23"/>
  <c r="J145" i="22"/>
  <c r="J130" i="23"/>
  <c r="K154" i="22"/>
  <c r="K139" i="23"/>
  <c r="K150" i="22"/>
  <c r="K135" i="23"/>
  <c r="K146" i="22"/>
  <c r="K131" i="23"/>
  <c r="L154" i="22"/>
  <c r="L139" i="23"/>
  <c r="L150" i="22"/>
  <c r="L135" i="23"/>
  <c r="L146" i="22"/>
  <c r="L131" i="23"/>
  <c r="G147" i="22"/>
  <c r="G132" i="23"/>
  <c r="H156" i="22"/>
  <c r="H141" i="23"/>
  <c r="H152" i="22"/>
  <c r="H137" i="23"/>
  <c r="H148" i="22"/>
  <c r="H133" i="23"/>
  <c r="I155" i="22"/>
  <c r="I140" i="23"/>
  <c r="I151" i="22"/>
  <c r="I136" i="23"/>
  <c r="I147" i="22"/>
  <c r="I132" i="23"/>
  <c r="J156" i="22"/>
  <c r="J141" i="23"/>
  <c r="J152" i="22"/>
  <c r="J137" i="23"/>
  <c r="J148" i="22"/>
  <c r="J133" i="23"/>
  <c r="K157" i="22"/>
  <c r="K142" i="23"/>
  <c r="K153" i="22"/>
  <c r="K138" i="23"/>
  <c r="K149" i="22"/>
  <c r="K134" i="23"/>
  <c r="K145" i="22"/>
  <c r="K130" i="23"/>
  <c r="L157" i="22"/>
  <c r="L142" i="23"/>
  <c r="L153" i="22"/>
  <c r="L138" i="23"/>
  <c r="L149" i="22"/>
  <c r="L134" i="23"/>
  <c r="L145" i="22"/>
  <c r="L130" i="23"/>
  <c r="F154" i="22"/>
  <c r="F139" i="23"/>
  <c r="G151" i="22"/>
  <c r="G136" i="23"/>
  <c r="F157" i="22"/>
  <c r="F142" i="23"/>
  <c r="F153" i="22"/>
  <c r="F138" i="23"/>
  <c r="F149" i="22"/>
  <c r="F134" i="23"/>
  <c r="F145" i="22"/>
  <c r="F130" i="23"/>
  <c r="G154" i="22"/>
  <c r="G139" i="23"/>
  <c r="G150" i="22"/>
  <c r="G135" i="23"/>
  <c r="G146" i="22"/>
  <c r="G131" i="23"/>
  <c r="H155" i="22"/>
  <c r="H140" i="23"/>
  <c r="H151" i="22"/>
  <c r="H136" i="23"/>
  <c r="H147" i="22"/>
  <c r="H132" i="23"/>
  <c r="I154" i="22"/>
  <c r="I139" i="23"/>
  <c r="I150" i="22"/>
  <c r="I135" i="23"/>
  <c r="I146" i="22"/>
  <c r="I131" i="23"/>
  <c r="J155" i="22"/>
  <c r="J140" i="23"/>
  <c r="J151" i="22"/>
  <c r="J136" i="23"/>
  <c r="J147" i="22"/>
  <c r="J132" i="23"/>
  <c r="K156" i="22"/>
  <c r="K141" i="23"/>
  <c r="K152" i="22"/>
  <c r="K137" i="23"/>
  <c r="K148" i="22"/>
  <c r="K133" i="23"/>
  <c r="L156" i="22"/>
  <c r="L141" i="23"/>
  <c r="L152" i="22"/>
  <c r="L137" i="23"/>
  <c r="L148" i="22"/>
  <c r="L133" i="23"/>
  <c r="E141" i="23"/>
  <c r="E156" i="22"/>
  <c r="E137" i="23"/>
  <c r="E152" i="22"/>
  <c r="E140" i="23"/>
  <c r="E155" i="22"/>
  <c r="E136" i="23"/>
  <c r="E151" i="22"/>
  <c r="E139" i="23"/>
  <c r="E154" i="22"/>
  <c r="E135" i="23"/>
  <c r="E150" i="22"/>
  <c r="E142" i="23"/>
  <c r="E157" i="22"/>
  <c r="E138" i="23"/>
  <c r="E153" i="22"/>
  <c r="E134" i="23"/>
  <c r="E149" i="22"/>
  <c r="E133" i="23"/>
  <c r="E132" i="23"/>
  <c r="E131" i="23"/>
  <c r="E130" i="23"/>
  <c r="H129" i="23"/>
  <c r="H144" i="22"/>
  <c r="I144" i="22"/>
  <c r="I129" i="23"/>
  <c r="K129" i="23"/>
  <c r="K144" i="22"/>
  <c r="F129" i="23"/>
  <c r="F144" i="22"/>
  <c r="G129" i="23"/>
  <c r="G144" i="22"/>
  <c r="L129" i="23"/>
  <c r="L144" i="22"/>
  <c r="J129" i="23"/>
  <c r="J144" i="22"/>
  <c r="E129" i="23"/>
  <c r="E144" i="22"/>
  <c r="T14" i="26"/>
  <c r="T12" i="26"/>
  <c r="T9" i="26"/>
  <c r="T13" i="26"/>
  <c r="U13" i="26"/>
  <c r="U14" i="26"/>
  <c r="U15" i="26"/>
  <c r="I6" i="26"/>
  <c r="T6" i="26" s="1"/>
  <c r="E6" i="26"/>
  <c r="T16" i="26" l="1"/>
  <c r="U17" i="26"/>
  <c r="U16" i="26"/>
  <c r="T17" i="26"/>
  <c r="U18" i="26"/>
  <c r="T18" i="26"/>
  <c r="S17" i="26"/>
  <c r="S18" i="26"/>
  <c r="S16" i="26"/>
  <c r="S15" i="26"/>
  <c r="S14" i="26"/>
  <c r="T8" i="26"/>
  <c r="U6" i="26"/>
  <c r="U12" i="26"/>
  <c r="T11" i="26"/>
  <c r="U9" i="26"/>
  <c r="U8" i="26"/>
  <c r="U11" i="26"/>
  <c r="S11" i="26"/>
  <c r="S9" i="26"/>
  <c r="S12" i="26"/>
  <c r="S8" i="26"/>
  <c r="S6" i="26"/>
  <c r="T19" i="26" l="1"/>
  <c r="U19" i="26"/>
  <c r="S19" i="26"/>
  <c r="D144" i="22" l="1"/>
  <c r="D145" i="22"/>
  <c r="D146" i="22"/>
  <c r="D147" i="22"/>
  <c r="D148" i="22"/>
  <c r="D149" i="22"/>
  <c r="D150" i="22"/>
  <c r="D151" i="22"/>
  <c r="D152" i="22"/>
  <c r="D154" i="22"/>
  <c r="D155" i="22"/>
  <c r="D156" i="22"/>
  <c r="D157" i="22"/>
  <c r="C144" i="22"/>
  <c r="C145" i="22"/>
  <c r="C146" i="22"/>
  <c r="C147" i="22"/>
  <c r="C148" i="22"/>
  <c r="C149" i="22"/>
  <c r="C150" i="22"/>
  <c r="C151" i="22"/>
  <c r="C152" i="22"/>
  <c r="C154" i="22"/>
  <c r="C155" i="22"/>
  <c r="C156" i="22"/>
  <c r="C157" i="22"/>
  <c r="C153" i="22" l="1"/>
  <c r="D153" i="22"/>
  <c r="C6" i="26"/>
  <c r="D6" i="26"/>
  <c r="R7" i="26" l="1"/>
  <c r="R13" i="26"/>
  <c r="R14" i="26"/>
  <c r="R17" i="26"/>
  <c r="R15" i="26"/>
  <c r="R11" i="26"/>
  <c r="R12" i="26"/>
  <c r="R8" i="26"/>
  <c r="R9" i="26"/>
  <c r="R6" i="26"/>
  <c r="O27" i="26" l="1"/>
  <c r="M27" i="26"/>
  <c r="J27" i="26"/>
  <c r="L27" i="26"/>
  <c r="N27" i="26"/>
  <c r="Y18" i="25"/>
  <c r="C7" i="27" s="1"/>
  <c r="AE18" i="25"/>
  <c r="AE20" i="25" s="1"/>
  <c r="I7" i="27" s="1"/>
  <c r="AH20" i="25"/>
  <c r="L7" i="27" s="1"/>
  <c r="AL20" i="25"/>
  <c r="P7" i="27" s="1"/>
  <c r="AF18" i="25"/>
  <c r="AF20" i="25" s="1"/>
  <c r="J7" i="27" s="1"/>
  <c r="AJ20" i="25"/>
  <c r="N7" i="27" s="1"/>
  <c r="AK20" i="25"/>
  <c r="O7" i="27" s="1"/>
  <c r="AG20" i="25"/>
  <c r="AI20" i="25"/>
  <c r="M7" i="27" s="1"/>
  <c r="AC18" i="25"/>
  <c r="G7" i="27" s="1"/>
  <c r="AD18" i="25"/>
  <c r="H7" i="27" s="1"/>
  <c r="AA18" i="25"/>
  <c r="AB18" i="25"/>
  <c r="F7" i="27" s="1"/>
  <c r="Z18" i="25"/>
  <c r="R276" i="25"/>
  <c r="R277" i="25"/>
  <c r="R278" i="25"/>
  <c r="R279" i="25"/>
  <c r="R280" i="25"/>
  <c r="R281" i="25"/>
  <c r="S276" i="25"/>
  <c r="S277" i="25"/>
  <c r="S278" i="25"/>
  <c r="S279" i="25"/>
  <c r="S280" i="25"/>
  <c r="S281" i="25"/>
  <c r="R282" i="25"/>
  <c r="R283" i="25"/>
  <c r="R284" i="25"/>
  <c r="R285" i="25"/>
  <c r="R286" i="25"/>
  <c r="R287" i="25"/>
  <c r="S282" i="25"/>
  <c r="S283" i="25"/>
  <c r="S284" i="25"/>
  <c r="S285" i="25"/>
  <c r="S286" i="25"/>
  <c r="S287" i="25"/>
  <c r="R288" i="25"/>
  <c r="R289" i="25"/>
  <c r="R290" i="25"/>
  <c r="R291" i="25"/>
  <c r="R292" i="25"/>
  <c r="R293" i="25"/>
  <c r="S288" i="25"/>
  <c r="S289" i="25"/>
  <c r="S290" i="25"/>
  <c r="S291" i="25"/>
  <c r="S292" i="25"/>
  <c r="S293" i="25"/>
  <c r="R294" i="25"/>
  <c r="R295" i="25"/>
  <c r="R296" i="25"/>
  <c r="R297" i="25"/>
  <c r="S294" i="25"/>
  <c r="S295" i="25"/>
  <c r="S296" i="25"/>
  <c r="S297" i="25"/>
  <c r="D7" i="27" l="1"/>
  <c r="AN20" i="25"/>
  <c r="AM20" i="25"/>
  <c r="H27" i="26"/>
  <c r="F27" i="26"/>
  <c r="G27" i="26"/>
  <c r="K27" i="26"/>
  <c r="U27" i="26" s="1"/>
  <c r="I27" i="26"/>
  <c r="T27" i="26" s="1"/>
  <c r="E27" i="26"/>
  <c r="E7" i="27"/>
  <c r="R268" i="25"/>
  <c r="R269" i="25"/>
  <c r="R270" i="25"/>
  <c r="S268" i="25"/>
  <c r="S269" i="25"/>
  <c r="S270" i="25"/>
  <c r="R271" i="25"/>
  <c r="R272" i="25"/>
  <c r="R273" i="25"/>
  <c r="S271" i="25"/>
  <c r="S272" i="25"/>
  <c r="S273" i="25"/>
  <c r="R274" i="25"/>
  <c r="R275" i="25"/>
  <c r="R298" i="25"/>
  <c r="S274" i="25"/>
  <c r="S275" i="25"/>
  <c r="S298" i="25"/>
  <c r="R299" i="25"/>
  <c r="R300" i="25"/>
  <c r="R317" i="25"/>
  <c r="S299" i="25"/>
  <c r="S300" i="25"/>
  <c r="S317" i="25"/>
  <c r="R318" i="25"/>
  <c r="S318" i="25"/>
  <c r="R327" i="25"/>
  <c r="S327" i="25"/>
  <c r="R328" i="25"/>
  <c r="S328" i="25"/>
  <c r="C20" i="26" l="1"/>
  <c r="AO20" i="25"/>
  <c r="S27" i="26"/>
  <c r="L6" i="23"/>
  <c r="L8" i="23"/>
  <c r="L9" i="22"/>
  <c r="L12" i="23"/>
  <c r="L13" i="22"/>
  <c r="L14" i="22"/>
  <c r="L16" i="23"/>
  <c r="L17" i="22"/>
  <c r="L18" i="22"/>
  <c r="L20" i="22"/>
  <c r="L52" i="23"/>
  <c r="L53" i="23"/>
  <c r="L60" i="23"/>
  <c r="L68" i="23"/>
  <c r="L69" i="23"/>
  <c r="L76" i="23"/>
  <c r="L77" i="23"/>
  <c r="L79" i="23"/>
  <c r="L91" i="22"/>
  <c r="L92" i="22"/>
  <c r="L84" i="23"/>
  <c r="L85" i="23"/>
  <c r="L96" i="22"/>
  <c r="L97" i="22"/>
  <c r="L88" i="23"/>
  <c r="L99" i="22"/>
  <c r="L100" i="22"/>
  <c r="L91" i="23"/>
  <c r="L92" i="23"/>
  <c r="L93" i="23"/>
  <c r="L94" i="23"/>
  <c r="L95" i="23"/>
  <c r="L106" i="22"/>
  <c r="L107" i="22"/>
  <c r="L108" i="22"/>
  <c r="L109" i="22"/>
  <c r="L111" i="22"/>
  <c r="L112" i="22"/>
  <c r="L113" i="22"/>
  <c r="L114" i="22"/>
  <c r="L115" i="22"/>
  <c r="L116" i="22"/>
  <c r="L118" i="22"/>
  <c r="L109" i="23"/>
  <c r="L120" i="22"/>
  <c r="L126" i="22"/>
  <c r="L127" i="22"/>
  <c r="L128" i="22"/>
  <c r="L129" i="22"/>
  <c r="L130" i="22"/>
  <c r="L131" i="22"/>
  <c r="L117" i="23"/>
  <c r="L133" i="22"/>
  <c r="L120" i="23"/>
  <c r="L121" i="23"/>
  <c r="L137" i="22"/>
  <c r="L123" i="23"/>
  <c r="L139" i="22"/>
  <c r="L140" i="22"/>
  <c r="L141" i="22"/>
  <c r="L128" i="23"/>
  <c r="K6" i="23"/>
  <c r="K8" i="22"/>
  <c r="K9" i="22"/>
  <c r="K10" i="23"/>
  <c r="K12" i="22"/>
  <c r="K13" i="22"/>
  <c r="K14" i="23"/>
  <c r="K16" i="22"/>
  <c r="K17" i="22"/>
  <c r="K18" i="22"/>
  <c r="K20" i="23"/>
  <c r="K54" i="23"/>
  <c r="K56" i="23"/>
  <c r="K62" i="23"/>
  <c r="K70" i="23"/>
  <c r="K72" i="23"/>
  <c r="K76" i="23"/>
  <c r="K77" i="23"/>
  <c r="K88" i="22"/>
  <c r="K80" i="23"/>
  <c r="K91" i="22"/>
  <c r="K92" i="22"/>
  <c r="K93" i="22"/>
  <c r="K94" i="22"/>
  <c r="K95" i="22"/>
  <c r="K88" i="23"/>
  <c r="K99" i="22"/>
  <c r="K90" i="23"/>
  <c r="K92" i="23"/>
  <c r="K93" i="23"/>
  <c r="K94" i="23"/>
  <c r="K105" i="22"/>
  <c r="K96" i="23"/>
  <c r="K107" i="22"/>
  <c r="K108" i="22"/>
  <c r="K99" i="23"/>
  <c r="K110" i="22"/>
  <c r="K111" i="22"/>
  <c r="K112" i="22"/>
  <c r="K113" i="22"/>
  <c r="K114" i="22"/>
  <c r="K115" i="22"/>
  <c r="K117" i="22"/>
  <c r="K118" i="22"/>
  <c r="K109" i="23"/>
  <c r="K120" i="22"/>
  <c r="K111" i="23"/>
  <c r="K127" i="22"/>
  <c r="K128" i="22"/>
  <c r="K115" i="23"/>
  <c r="K131" i="22"/>
  <c r="K132" i="22"/>
  <c r="K134" i="22"/>
  <c r="K135" i="22"/>
  <c r="K136" i="22"/>
  <c r="K137" i="22"/>
  <c r="K139" i="22"/>
  <c r="K140" i="22"/>
  <c r="K142" i="22"/>
  <c r="K143" i="22"/>
  <c r="J7" i="22"/>
  <c r="J8" i="23"/>
  <c r="J11" i="22"/>
  <c r="J12" i="22"/>
  <c r="J15" i="22"/>
  <c r="J16" i="23"/>
  <c r="J19" i="23"/>
  <c r="J20" i="22"/>
  <c r="J52" i="23"/>
  <c r="J60" i="23"/>
  <c r="J68" i="23"/>
  <c r="J73" i="23"/>
  <c r="J86" i="22"/>
  <c r="J77" i="23"/>
  <c r="J79" i="23"/>
  <c r="J80" i="23"/>
  <c r="J91" i="22"/>
  <c r="J93" i="22"/>
  <c r="J94" i="22"/>
  <c r="J95" i="22"/>
  <c r="J87" i="23"/>
  <c r="J98" i="22"/>
  <c r="J89" i="23"/>
  <c r="J102" i="22"/>
  <c r="J93" i="23"/>
  <c r="J95" i="23"/>
  <c r="J96" i="23"/>
  <c r="J109" i="22"/>
  <c r="J111" i="22"/>
  <c r="J112" i="22"/>
  <c r="J113" i="22"/>
  <c r="J114" i="22"/>
  <c r="J115" i="22"/>
  <c r="J117" i="22"/>
  <c r="J108" i="23"/>
  <c r="J119" i="22"/>
  <c r="J126" i="22"/>
  <c r="J127" i="22"/>
  <c r="J131" i="22"/>
  <c r="J134" i="22"/>
  <c r="J137" i="22"/>
  <c r="J139" i="22"/>
  <c r="J142" i="22"/>
  <c r="J143" i="22"/>
  <c r="I6" i="23"/>
  <c r="I7" i="22"/>
  <c r="I11" i="22"/>
  <c r="I14" i="22"/>
  <c r="I15" i="22"/>
  <c r="I18" i="22"/>
  <c r="I19" i="22"/>
  <c r="I66" i="23"/>
  <c r="I74" i="23"/>
  <c r="I78" i="23"/>
  <c r="I79" i="23"/>
  <c r="I92" i="22"/>
  <c r="I93" i="22"/>
  <c r="I94" i="22"/>
  <c r="I87" i="23"/>
  <c r="I98" i="22"/>
  <c r="I90" i="23"/>
  <c r="I101" i="22"/>
  <c r="I92" i="23"/>
  <c r="I104" i="22"/>
  <c r="I95" i="23"/>
  <c r="I96" i="23"/>
  <c r="I109" i="22"/>
  <c r="I110" i="22"/>
  <c r="I111" i="22"/>
  <c r="I113" i="22"/>
  <c r="I114" i="22"/>
  <c r="I119" i="22"/>
  <c r="I126" i="22"/>
  <c r="I127" i="22"/>
  <c r="I128" i="22"/>
  <c r="I130" i="22"/>
  <c r="I131" i="22"/>
  <c r="I132" i="22"/>
  <c r="I134" i="22"/>
  <c r="I136" i="22"/>
  <c r="I137" i="22"/>
  <c r="I138" i="22"/>
  <c r="I139" i="22"/>
  <c r="I140" i="22"/>
  <c r="I142" i="22"/>
  <c r="H6" i="23"/>
  <c r="H8" i="23"/>
  <c r="H9" i="22"/>
  <c r="H12" i="23"/>
  <c r="H13" i="22"/>
  <c r="H14" i="22"/>
  <c r="H16" i="23"/>
  <c r="H17" i="23"/>
  <c r="H18" i="22"/>
  <c r="H20" i="22"/>
  <c r="H53" i="23"/>
  <c r="H56" i="23"/>
  <c r="H61" i="23"/>
  <c r="H64" i="23"/>
  <c r="H69" i="23"/>
  <c r="H72" i="23"/>
  <c r="H76" i="23"/>
  <c r="H78" i="23"/>
  <c r="H79" i="23"/>
  <c r="H90" i="22"/>
  <c r="H91" i="22"/>
  <c r="H92" i="22"/>
  <c r="H94" i="22"/>
  <c r="H96" i="22"/>
  <c r="H97" i="22"/>
  <c r="H98" i="22"/>
  <c r="H89" i="23"/>
  <c r="H100" i="22"/>
  <c r="H91" i="23"/>
  <c r="H92" i="23"/>
  <c r="H103" i="22"/>
  <c r="H104" i="22"/>
  <c r="H95" i="23"/>
  <c r="H96" i="23"/>
  <c r="H108" i="22"/>
  <c r="H110" i="22"/>
  <c r="H111" i="22"/>
  <c r="H113" i="22"/>
  <c r="H114" i="22"/>
  <c r="H116" i="22"/>
  <c r="H118" i="22"/>
  <c r="H126" i="22"/>
  <c r="H127" i="22"/>
  <c r="H130" i="22"/>
  <c r="H116" i="23"/>
  <c r="H117" i="23"/>
  <c r="H133" i="22"/>
  <c r="H135" i="22"/>
  <c r="H122" i="23"/>
  <c r="H125" i="23"/>
  <c r="H141" i="22"/>
  <c r="H143" i="22"/>
  <c r="G6" i="23"/>
  <c r="G8" i="23"/>
  <c r="G9" i="22"/>
  <c r="G10" i="22"/>
  <c r="G12" i="23"/>
  <c r="G13" i="22"/>
  <c r="G14" i="23"/>
  <c r="G16" i="23"/>
  <c r="G17" i="22"/>
  <c r="G18" i="22"/>
  <c r="G20" i="22"/>
  <c r="G56" i="23"/>
  <c r="G58" i="23"/>
  <c r="G62" i="23"/>
  <c r="G64" i="23"/>
  <c r="G65" i="23"/>
  <c r="G66" i="23"/>
  <c r="G72" i="23"/>
  <c r="G74" i="23"/>
  <c r="G76" i="23"/>
  <c r="G87" i="22"/>
  <c r="G78" i="23"/>
  <c r="G90" i="22"/>
  <c r="G81" i="23"/>
  <c r="G92" i="22"/>
  <c r="G84" i="23"/>
  <c r="G85" i="23"/>
  <c r="G98" i="22"/>
  <c r="G89" i="23"/>
  <c r="G90" i="23"/>
  <c r="G102" i="22"/>
  <c r="G103" i="22"/>
  <c r="G94" i="23"/>
  <c r="G106" i="22"/>
  <c r="G107" i="22"/>
  <c r="G108" i="22"/>
  <c r="G109" i="22"/>
  <c r="G110" i="22"/>
  <c r="G111" i="22"/>
  <c r="G112" i="22"/>
  <c r="G114" i="22"/>
  <c r="G115" i="22"/>
  <c r="G106" i="23"/>
  <c r="G117" i="22"/>
  <c r="G118" i="22"/>
  <c r="G119" i="22"/>
  <c r="G120" i="22"/>
  <c r="G128" i="22"/>
  <c r="G131" i="22"/>
  <c r="G132" i="22"/>
  <c r="G134" i="22"/>
  <c r="G123" i="23"/>
  <c r="G140" i="22"/>
  <c r="F6" i="22"/>
  <c r="F7" i="22"/>
  <c r="F8" i="23"/>
  <c r="F9" i="23"/>
  <c r="F11" i="22"/>
  <c r="F12" i="22"/>
  <c r="F13" i="23"/>
  <c r="F14" i="23"/>
  <c r="F15" i="22"/>
  <c r="F16" i="22"/>
  <c r="F17" i="22"/>
  <c r="F18" i="22"/>
  <c r="F19" i="22"/>
  <c r="F20" i="22"/>
  <c r="F51" i="23"/>
  <c r="F52" i="23"/>
  <c r="F53" i="23"/>
  <c r="F57" i="23"/>
  <c r="F59" i="23"/>
  <c r="F60" i="23"/>
  <c r="F65" i="23"/>
  <c r="F67" i="23"/>
  <c r="F68" i="23"/>
  <c r="F69" i="23"/>
  <c r="F73" i="23"/>
  <c r="F75" i="23"/>
  <c r="F76" i="23"/>
  <c r="F77" i="23"/>
  <c r="F78" i="23"/>
  <c r="F89" i="22"/>
  <c r="F80" i="23"/>
  <c r="F91" i="22"/>
  <c r="F92" i="22"/>
  <c r="F94" i="22"/>
  <c r="F95" i="22"/>
  <c r="F96" i="22"/>
  <c r="F87" i="23"/>
  <c r="F88" i="23"/>
  <c r="F89" i="23"/>
  <c r="F100" i="22"/>
  <c r="F91" i="23"/>
  <c r="F102" i="22"/>
  <c r="F93" i="23"/>
  <c r="F104" i="22"/>
  <c r="F109" i="22"/>
  <c r="F110" i="22"/>
  <c r="F111" i="22"/>
  <c r="F112" i="22"/>
  <c r="F113" i="22"/>
  <c r="F114" i="22"/>
  <c r="F115" i="22"/>
  <c r="F106" i="23"/>
  <c r="F117" i="22"/>
  <c r="F118" i="22"/>
  <c r="F110" i="23"/>
  <c r="F127" i="22"/>
  <c r="F128" i="22"/>
  <c r="F129" i="22"/>
  <c r="F132" i="22"/>
  <c r="F133" i="22"/>
  <c r="F135" i="22"/>
  <c r="F122" i="23"/>
  <c r="F138" i="22"/>
  <c r="F139" i="22"/>
  <c r="F126" i="23"/>
  <c r="F128" i="23"/>
  <c r="E8" i="22"/>
  <c r="E9" i="23"/>
  <c r="E10" i="23"/>
  <c r="E11" i="23"/>
  <c r="E12" i="22"/>
  <c r="E13" i="22"/>
  <c r="E14" i="22"/>
  <c r="E15" i="22"/>
  <c r="E16" i="22"/>
  <c r="E17" i="23"/>
  <c r="E18" i="23"/>
  <c r="E19" i="22"/>
  <c r="E20" i="22"/>
  <c r="E53" i="23"/>
  <c r="E56" i="23"/>
  <c r="E64" i="23"/>
  <c r="E69" i="23"/>
  <c r="E72" i="23"/>
  <c r="E76" i="23"/>
  <c r="E77" i="23"/>
  <c r="E78" i="23"/>
  <c r="E89" i="22"/>
  <c r="E80" i="23"/>
  <c r="E81" i="23"/>
  <c r="E92" i="22"/>
  <c r="E93" i="22"/>
  <c r="E84" i="23"/>
  <c r="E95" i="22"/>
  <c r="E86" i="23"/>
  <c r="E97" i="22"/>
  <c r="E98" i="22"/>
  <c r="E89" i="23"/>
  <c r="E100" i="22"/>
  <c r="E91" i="23"/>
  <c r="E102" i="22"/>
  <c r="E103" i="22"/>
  <c r="E104" i="22"/>
  <c r="E95" i="23"/>
  <c r="E106" i="22"/>
  <c r="E107" i="22"/>
  <c r="E109" i="22"/>
  <c r="E100" i="23"/>
  <c r="E101" i="23"/>
  <c r="E103" i="23"/>
  <c r="E104" i="23"/>
  <c r="E115" i="22"/>
  <c r="E107" i="23"/>
  <c r="E118" i="22"/>
  <c r="E119" i="22"/>
  <c r="E111" i="23"/>
  <c r="E127" i="22"/>
  <c r="E113" i="23"/>
  <c r="E130" i="22"/>
  <c r="E131" i="22"/>
  <c r="E132" i="22"/>
  <c r="E119" i="23"/>
  <c r="E135" i="22"/>
  <c r="E136" i="22"/>
  <c r="E137" i="22"/>
  <c r="E123" i="23"/>
  <c r="E139" i="22"/>
  <c r="E140" i="22"/>
  <c r="E127" i="23"/>
  <c r="E143" i="22"/>
  <c r="S254" i="25"/>
  <c r="R255" i="25"/>
  <c r="S259" i="25"/>
  <c r="R263" i="25"/>
  <c r="S263" i="25"/>
  <c r="S264" i="25"/>
  <c r="R267" i="25"/>
  <c r="S267" i="25"/>
  <c r="R260" i="25"/>
  <c r="R261" i="25"/>
  <c r="R262" i="25"/>
  <c r="R264" i="25"/>
  <c r="R265" i="25"/>
  <c r="R266" i="25"/>
  <c r="S260" i="25"/>
  <c r="S261" i="25"/>
  <c r="S262" i="25"/>
  <c r="S265" i="25"/>
  <c r="S266" i="25"/>
  <c r="R258" i="25"/>
  <c r="R259" i="25"/>
  <c r="S258" i="25"/>
  <c r="R257" i="25"/>
  <c r="S257" i="25"/>
  <c r="R256" i="25"/>
  <c r="S256" i="25"/>
  <c r="S255" i="25"/>
  <c r="R254" i="25"/>
  <c r="R253" i="25"/>
  <c r="S253" i="25"/>
  <c r="R252" i="25"/>
  <c r="S252" i="25"/>
  <c r="E18" i="25"/>
  <c r="D107" i="22"/>
  <c r="D108" i="22"/>
  <c r="D109" i="22"/>
  <c r="D110" i="22"/>
  <c r="D111" i="22"/>
  <c r="D112" i="22"/>
  <c r="D113" i="22"/>
  <c r="C113" i="22"/>
  <c r="D114" i="22"/>
  <c r="B99" i="22"/>
  <c r="M99" i="22"/>
  <c r="B100" i="22"/>
  <c r="M100" i="22"/>
  <c r="B101" i="22"/>
  <c r="M101" i="22"/>
  <c r="B102" i="22"/>
  <c r="M102" i="22"/>
  <c r="B103" i="22"/>
  <c r="M103" i="22"/>
  <c r="B104" i="22"/>
  <c r="M104" i="22"/>
  <c r="B105" i="22"/>
  <c r="M105" i="22"/>
  <c r="B106" i="22"/>
  <c r="M106" i="22"/>
  <c r="B107" i="22"/>
  <c r="I107" i="22"/>
  <c r="M107" i="22"/>
  <c r="B108" i="22"/>
  <c r="J108" i="22"/>
  <c r="M108" i="22"/>
  <c r="B109" i="22"/>
  <c r="M109" i="22"/>
  <c r="B110" i="22"/>
  <c r="L110" i="22"/>
  <c r="M110" i="22"/>
  <c r="B111" i="22"/>
  <c r="M111" i="22"/>
  <c r="B112" i="22"/>
  <c r="M112" i="22"/>
  <c r="B113" i="22"/>
  <c r="G113" i="22"/>
  <c r="M113" i="22"/>
  <c r="B114" i="22"/>
  <c r="M114" i="22"/>
  <c r="B115" i="22"/>
  <c r="I115" i="22"/>
  <c r="M115" i="22"/>
  <c r="B116" i="22"/>
  <c r="J116" i="22"/>
  <c r="M116" i="22"/>
  <c r="B117" i="22"/>
  <c r="M117" i="22"/>
  <c r="B118" i="22"/>
  <c r="M118" i="22"/>
  <c r="B119" i="22"/>
  <c r="M119" i="22"/>
  <c r="B120" i="22"/>
  <c r="J120" i="22"/>
  <c r="M120" i="22"/>
  <c r="B126" i="22"/>
  <c r="G126" i="22"/>
  <c r="M126" i="22"/>
  <c r="B127" i="22"/>
  <c r="M127" i="22"/>
  <c r="B128" i="22"/>
  <c r="M128" i="22"/>
  <c r="B129" i="22"/>
  <c r="J129" i="22"/>
  <c r="M129" i="22"/>
  <c r="B130" i="22"/>
  <c r="G130" i="22"/>
  <c r="M130" i="22"/>
  <c r="B131" i="22"/>
  <c r="M131" i="22"/>
  <c r="B132" i="22"/>
  <c r="M132" i="22"/>
  <c r="B133" i="22"/>
  <c r="J133" i="22"/>
  <c r="M133" i="22"/>
  <c r="B134" i="22"/>
  <c r="M134" i="22"/>
  <c r="B135" i="22"/>
  <c r="M135" i="22"/>
  <c r="B136" i="22"/>
  <c r="M136" i="22"/>
  <c r="B137" i="22"/>
  <c r="M137" i="22"/>
  <c r="B138" i="22"/>
  <c r="G138" i="22"/>
  <c r="L138" i="22"/>
  <c r="M138" i="22"/>
  <c r="B139" i="22"/>
  <c r="M139" i="22"/>
  <c r="B140" i="22"/>
  <c r="M140" i="22"/>
  <c r="B141" i="22"/>
  <c r="J141" i="22"/>
  <c r="M141" i="22"/>
  <c r="B142" i="22"/>
  <c r="M142" i="22"/>
  <c r="B143" i="22"/>
  <c r="M143" i="22"/>
  <c r="B119" i="23"/>
  <c r="C119" i="23"/>
  <c r="D119" i="23"/>
  <c r="G119" i="23"/>
  <c r="K119" i="23"/>
  <c r="M119" i="23"/>
  <c r="B120" i="23"/>
  <c r="C120" i="23"/>
  <c r="D120" i="23"/>
  <c r="H120" i="23"/>
  <c r="M120" i="23"/>
  <c r="B121" i="23"/>
  <c r="C121" i="23"/>
  <c r="D121" i="23"/>
  <c r="I121" i="23"/>
  <c r="M121" i="23"/>
  <c r="B122" i="23"/>
  <c r="C122" i="23"/>
  <c r="D122" i="23"/>
  <c r="J122" i="23"/>
  <c r="M122" i="23"/>
  <c r="B123" i="23"/>
  <c r="C123" i="23"/>
  <c r="D123" i="23"/>
  <c r="M123" i="23"/>
  <c r="B124" i="23"/>
  <c r="C124" i="23"/>
  <c r="D124" i="23"/>
  <c r="M124" i="23"/>
  <c r="B125" i="23"/>
  <c r="C125" i="23"/>
  <c r="D125" i="23"/>
  <c r="M125" i="23"/>
  <c r="B126" i="23"/>
  <c r="C126" i="23"/>
  <c r="D126" i="23"/>
  <c r="J126" i="23"/>
  <c r="M126" i="23"/>
  <c r="B127" i="23"/>
  <c r="C127" i="23"/>
  <c r="D127" i="23"/>
  <c r="K127" i="23"/>
  <c r="M127" i="23"/>
  <c r="B128" i="23"/>
  <c r="C128" i="23"/>
  <c r="D128" i="23"/>
  <c r="M128" i="23"/>
  <c r="B92" i="23"/>
  <c r="C92" i="23"/>
  <c r="D92" i="23"/>
  <c r="M92" i="23"/>
  <c r="B93" i="23"/>
  <c r="C93" i="23"/>
  <c r="D93" i="23"/>
  <c r="M93" i="23"/>
  <c r="B94" i="23"/>
  <c r="C94" i="23"/>
  <c r="D94" i="23"/>
  <c r="M94" i="23"/>
  <c r="B95" i="23"/>
  <c r="C95" i="23"/>
  <c r="D95" i="23"/>
  <c r="M95" i="23"/>
  <c r="B96" i="23"/>
  <c r="C96" i="23"/>
  <c r="D96" i="23"/>
  <c r="M96" i="23"/>
  <c r="B97" i="23"/>
  <c r="C97" i="23"/>
  <c r="D97" i="23"/>
  <c r="I97" i="23"/>
  <c r="M97" i="23"/>
  <c r="B98" i="23"/>
  <c r="C98" i="23"/>
  <c r="D98" i="23"/>
  <c r="J98" i="23"/>
  <c r="M98" i="23"/>
  <c r="B99" i="23"/>
  <c r="C99" i="23"/>
  <c r="D99" i="23"/>
  <c r="G99" i="23"/>
  <c r="L99" i="23"/>
  <c r="M99" i="23"/>
  <c r="B100" i="23"/>
  <c r="C100" i="23"/>
  <c r="D100" i="23"/>
  <c r="L100" i="23"/>
  <c r="M100" i="23"/>
  <c r="B101" i="23"/>
  <c r="C101" i="23"/>
  <c r="D101" i="23"/>
  <c r="I101" i="23"/>
  <c r="M101" i="23"/>
  <c r="B102" i="23"/>
  <c r="C102" i="23"/>
  <c r="D102" i="23"/>
  <c r="J102" i="23"/>
  <c r="M102" i="23"/>
  <c r="B103" i="23"/>
  <c r="C103" i="23"/>
  <c r="D103" i="23"/>
  <c r="G103" i="23"/>
  <c r="H103" i="23"/>
  <c r="K103" i="23"/>
  <c r="L103" i="23"/>
  <c r="M103" i="23"/>
  <c r="B104" i="23"/>
  <c r="C104" i="23"/>
  <c r="D104" i="23"/>
  <c r="L104" i="23"/>
  <c r="M104" i="23"/>
  <c r="B105" i="23"/>
  <c r="C105" i="23"/>
  <c r="D105" i="23"/>
  <c r="I105" i="23"/>
  <c r="M105" i="23"/>
  <c r="B106" i="23"/>
  <c r="C106" i="23"/>
  <c r="D106" i="23"/>
  <c r="J106" i="23"/>
  <c r="M106" i="23"/>
  <c r="B107" i="23"/>
  <c r="C107" i="23"/>
  <c r="D107" i="23"/>
  <c r="G107" i="23"/>
  <c r="K107" i="23"/>
  <c r="M107" i="23"/>
  <c r="B108" i="23"/>
  <c r="C108" i="23"/>
  <c r="D108" i="23"/>
  <c r="M108" i="23"/>
  <c r="B109" i="23"/>
  <c r="C109" i="23"/>
  <c r="D109" i="23"/>
  <c r="M109" i="23"/>
  <c r="B110" i="23"/>
  <c r="C110" i="23"/>
  <c r="D110" i="23"/>
  <c r="G110" i="23"/>
  <c r="J110" i="23"/>
  <c r="M110" i="23"/>
  <c r="B111" i="23"/>
  <c r="C111" i="23"/>
  <c r="D111" i="23"/>
  <c r="G111" i="23"/>
  <c r="H111" i="23"/>
  <c r="L111" i="23"/>
  <c r="M111" i="23"/>
  <c r="B112" i="23"/>
  <c r="C112" i="23"/>
  <c r="D112" i="23"/>
  <c r="I112" i="23"/>
  <c r="M112" i="23"/>
  <c r="B113" i="23"/>
  <c r="C113" i="23"/>
  <c r="D113" i="23"/>
  <c r="M113" i="23"/>
  <c r="B114" i="23"/>
  <c r="C114" i="23"/>
  <c r="D114" i="23"/>
  <c r="J114" i="23"/>
  <c r="M114" i="23"/>
  <c r="B115" i="23"/>
  <c r="C115" i="23"/>
  <c r="D115" i="23"/>
  <c r="G115" i="23"/>
  <c r="L115" i="23"/>
  <c r="M115" i="23"/>
  <c r="B116" i="23"/>
  <c r="C116" i="23"/>
  <c r="D116" i="23"/>
  <c r="I116" i="23"/>
  <c r="L116" i="23"/>
  <c r="M116" i="23"/>
  <c r="B117" i="23"/>
  <c r="C117" i="23"/>
  <c r="D117" i="23"/>
  <c r="M117" i="23"/>
  <c r="B118" i="23"/>
  <c r="C118" i="23"/>
  <c r="D118" i="23"/>
  <c r="J118" i="23"/>
  <c r="M118" i="23"/>
  <c r="B89" i="23"/>
  <c r="C89" i="23"/>
  <c r="D89" i="23"/>
  <c r="M89" i="23"/>
  <c r="B90" i="23"/>
  <c r="C90" i="23"/>
  <c r="D90" i="23"/>
  <c r="M90" i="23"/>
  <c r="B91" i="23"/>
  <c r="C91" i="23"/>
  <c r="D91" i="23"/>
  <c r="M91" i="23"/>
  <c r="C98" i="22"/>
  <c r="B94" i="22"/>
  <c r="M94" i="22"/>
  <c r="B95" i="22"/>
  <c r="I95" i="22"/>
  <c r="M95" i="22"/>
  <c r="B96" i="22"/>
  <c r="J96" i="22"/>
  <c r="M96" i="22"/>
  <c r="B97" i="22"/>
  <c r="G97" i="22"/>
  <c r="K97" i="22"/>
  <c r="M97" i="22"/>
  <c r="B98" i="22"/>
  <c r="M98" i="22"/>
  <c r="I85" i="23"/>
  <c r="M85" i="23"/>
  <c r="J86" i="23"/>
  <c r="M86" i="23"/>
  <c r="G87" i="23"/>
  <c r="K87" i="23"/>
  <c r="M87" i="23"/>
  <c r="M88" i="23"/>
  <c r="D85" i="23"/>
  <c r="D86" i="23"/>
  <c r="D87" i="23"/>
  <c r="D88" i="23"/>
  <c r="C85" i="23"/>
  <c r="C86" i="23"/>
  <c r="C87" i="23"/>
  <c r="C88" i="23"/>
  <c r="B85" i="23"/>
  <c r="B86" i="23"/>
  <c r="B87" i="23"/>
  <c r="B88" i="23"/>
  <c r="B81" i="23"/>
  <c r="B82" i="23"/>
  <c r="B83" i="23"/>
  <c r="B84" i="23"/>
  <c r="D74" i="23"/>
  <c r="L94" i="22"/>
  <c r="L104" i="22"/>
  <c r="G95" i="23"/>
  <c r="G105" i="22"/>
  <c r="G91" i="23"/>
  <c r="G101" i="22"/>
  <c r="H102" i="22"/>
  <c r="I93" i="23"/>
  <c r="I103" i="22"/>
  <c r="I89" i="23"/>
  <c r="I99" i="22"/>
  <c r="J94" i="23"/>
  <c r="J104" i="22"/>
  <c r="J90" i="23"/>
  <c r="J100" i="22"/>
  <c r="K95" i="23"/>
  <c r="K91" i="23"/>
  <c r="K101" i="22"/>
  <c r="L96" i="23"/>
  <c r="F99" i="22"/>
  <c r="H101" i="22"/>
  <c r="I106" i="22"/>
  <c r="L105" i="22"/>
  <c r="L101" i="22"/>
  <c r="L87" i="23"/>
  <c r="L86" i="23"/>
  <c r="B65" i="23"/>
  <c r="D6" i="22"/>
  <c r="D7" i="22"/>
  <c r="D8" i="22"/>
  <c r="D9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15" i="22"/>
  <c r="D116" i="22"/>
  <c r="D117" i="22"/>
  <c r="D118" i="22"/>
  <c r="D119" i="22"/>
  <c r="D120" i="22"/>
  <c r="D126" i="22"/>
  <c r="D127" i="22"/>
  <c r="D128" i="22"/>
  <c r="D129" i="22"/>
  <c r="D130" i="22"/>
  <c r="D131" i="22"/>
  <c r="D132" i="22"/>
  <c r="D133" i="22"/>
  <c r="D134" i="22"/>
  <c r="D135" i="22"/>
  <c r="D136" i="22"/>
  <c r="D137" i="22"/>
  <c r="D138" i="22"/>
  <c r="D139" i="22"/>
  <c r="D140" i="22"/>
  <c r="D141" i="22"/>
  <c r="D142" i="22"/>
  <c r="D143" i="22"/>
  <c r="C6" i="22"/>
  <c r="C7" i="22"/>
  <c r="C8" i="22"/>
  <c r="C9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86" i="22"/>
  <c r="C87" i="22"/>
  <c r="C88" i="22"/>
  <c r="C89" i="22"/>
  <c r="C90" i="22"/>
  <c r="C91" i="22"/>
  <c r="C92" i="22"/>
  <c r="C93" i="22"/>
  <c r="C94" i="22"/>
  <c r="C95" i="22"/>
  <c r="C96" i="22"/>
  <c r="C97" i="22"/>
  <c r="C99" i="22"/>
  <c r="C100" i="22"/>
  <c r="C101" i="22"/>
  <c r="C102" i="22"/>
  <c r="C103" i="22"/>
  <c r="C104" i="22"/>
  <c r="C105" i="22"/>
  <c r="C106" i="22"/>
  <c r="C107" i="22"/>
  <c r="C108" i="22"/>
  <c r="C109" i="22"/>
  <c r="C110" i="22"/>
  <c r="C111" i="22"/>
  <c r="C112" i="22"/>
  <c r="C114" i="22"/>
  <c r="C115" i="22"/>
  <c r="C116" i="22"/>
  <c r="C117" i="22"/>
  <c r="C118" i="22"/>
  <c r="C119" i="22"/>
  <c r="C120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B9" i="23"/>
  <c r="B76" i="23"/>
  <c r="C76" i="23"/>
  <c r="D76" i="23"/>
  <c r="M76" i="23"/>
  <c r="B77" i="23"/>
  <c r="C77" i="23"/>
  <c r="D77" i="23"/>
  <c r="M77" i="23"/>
  <c r="B78" i="23"/>
  <c r="C78" i="23"/>
  <c r="D78" i="23"/>
  <c r="M78" i="23"/>
  <c r="B79" i="23"/>
  <c r="C79" i="23"/>
  <c r="D79" i="23"/>
  <c r="M79" i="23"/>
  <c r="B80" i="23"/>
  <c r="C80" i="23"/>
  <c r="D80" i="23"/>
  <c r="M80" i="23"/>
  <c r="A6" i="25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81" i="23"/>
  <c r="M82" i="23"/>
  <c r="M83" i="23"/>
  <c r="M84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6" i="23"/>
  <c r="D67" i="23"/>
  <c r="D68" i="23"/>
  <c r="D69" i="23"/>
  <c r="D70" i="23"/>
  <c r="D71" i="23"/>
  <c r="D72" i="23"/>
  <c r="D73" i="23"/>
  <c r="D75" i="23"/>
  <c r="D81" i="23"/>
  <c r="D82" i="23"/>
  <c r="D83" i="23"/>
  <c r="D84" i="23"/>
  <c r="C51" i="23"/>
  <c r="C52" i="23"/>
  <c r="C53" i="23"/>
  <c r="C54" i="23"/>
  <c r="C55" i="23"/>
  <c r="C56" i="23"/>
  <c r="C57" i="23"/>
  <c r="C58" i="23"/>
  <c r="C59" i="23"/>
  <c r="C60" i="23"/>
  <c r="C61" i="23"/>
  <c r="C62" i="23"/>
  <c r="C63" i="23"/>
  <c r="C64" i="23"/>
  <c r="C65" i="23"/>
  <c r="C66" i="23"/>
  <c r="C67" i="23"/>
  <c r="C68" i="23"/>
  <c r="C69" i="23"/>
  <c r="C70" i="23"/>
  <c r="C71" i="23"/>
  <c r="C72" i="23"/>
  <c r="C73" i="23"/>
  <c r="C74" i="23"/>
  <c r="C75" i="23"/>
  <c r="C81" i="23"/>
  <c r="C82" i="23"/>
  <c r="C83" i="23"/>
  <c r="C84" i="23"/>
  <c r="B51" i="23"/>
  <c r="B52" i="23"/>
  <c r="B53" i="23"/>
  <c r="B54" i="23"/>
  <c r="B55" i="23"/>
  <c r="B56" i="23"/>
  <c r="B57" i="23"/>
  <c r="B58" i="23"/>
  <c r="B59" i="23"/>
  <c r="B60" i="23"/>
  <c r="B61" i="23"/>
  <c r="B62" i="23"/>
  <c r="B63" i="23"/>
  <c r="B64" i="23"/>
  <c r="B66" i="23"/>
  <c r="B67" i="23"/>
  <c r="B68" i="23"/>
  <c r="B69" i="23"/>
  <c r="B70" i="23"/>
  <c r="B71" i="23"/>
  <c r="B72" i="23"/>
  <c r="B73" i="23"/>
  <c r="B74" i="23"/>
  <c r="B75" i="23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6" i="22"/>
  <c r="M87" i="22"/>
  <c r="M88" i="22"/>
  <c r="M89" i="22"/>
  <c r="M90" i="22"/>
  <c r="M91" i="22"/>
  <c r="M92" i="22"/>
  <c r="M93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86" i="22"/>
  <c r="B87" i="22"/>
  <c r="B88" i="22"/>
  <c r="B89" i="22"/>
  <c r="B90" i="22"/>
  <c r="B91" i="22"/>
  <c r="B92" i="22"/>
  <c r="B93" i="22"/>
  <c r="M6" i="22"/>
  <c r="B6" i="22"/>
  <c r="M7" i="23"/>
  <c r="M8" i="23"/>
  <c r="M9" i="23"/>
  <c r="M10" i="23"/>
  <c r="M11" i="23"/>
  <c r="M12" i="23"/>
  <c r="M13" i="23"/>
  <c r="M14" i="23"/>
  <c r="M15" i="23"/>
  <c r="M16" i="23"/>
  <c r="M17" i="23"/>
  <c r="M18" i="23"/>
  <c r="M19" i="23"/>
  <c r="M20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B7" i="23"/>
  <c r="B8" i="23"/>
  <c r="B10" i="23"/>
  <c r="B11" i="23"/>
  <c r="B12" i="23"/>
  <c r="B13" i="23"/>
  <c r="B14" i="23"/>
  <c r="B15" i="23"/>
  <c r="B16" i="23"/>
  <c r="B17" i="23"/>
  <c r="B18" i="23"/>
  <c r="B19" i="23"/>
  <c r="B20" i="23"/>
  <c r="M6" i="23"/>
  <c r="D6" i="23"/>
  <c r="C6" i="23"/>
  <c r="B6" i="23"/>
  <c r="L78" i="23"/>
  <c r="L80" i="23"/>
  <c r="K79" i="23"/>
  <c r="J78" i="23"/>
  <c r="I76" i="23"/>
  <c r="I77" i="23"/>
  <c r="I80" i="23"/>
  <c r="G79" i="23"/>
  <c r="S18" i="25"/>
  <c r="R18" i="25"/>
  <c r="L18" i="25"/>
  <c r="K18" i="25"/>
  <c r="J18" i="25"/>
  <c r="I18" i="25"/>
  <c r="H18" i="25"/>
  <c r="G18" i="25"/>
  <c r="F18" i="25"/>
  <c r="F61" i="23"/>
  <c r="G70" i="23"/>
  <c r="G54" i="23"/>
  <c r="G93" i="22"/>
  <c r="G83" i="23"/>
  <c r="G89" i="22"/>
  <c r="G75" i="23"/>
  <c r="G71" i="23"/>
  <c r="G67" i="23"/>
  <c r="G63" i="23"/>
  <c r="G59" i="23"/>
  <c r="G55" i="23"/>
  <c r="G51" i="23"/>
  <c r="J81" i="23"/>
  <c r="J87" i="22"/>
  <c r="J69" i="23"/>
  <c r="J65" i="23"/>
  <c r="J61" i="23"/>
  <c r="J57" i="23"/>
  <c r="J53" i="23"/>
  <c r="K89" i="22"/>
  <c r="K75" i="23"/>
  <c r="K71" i="23"/>
  <c r="K67" i="23"/>
  <c r="K63" i="23"/>
  <c r="K59" i="23"/>
  <c r="K55" i="23"/>
  <c r="K51" i="23"/>
  <c r="L90" i="22"/>
  <c r="H93" i="22"/>
  <c r="H83" i="23"/>
  <c r="H89" i="22"/>
  <c r="H75" i="23"/>
  <c r="H71" i="23"/>
  <c r="H67" i="23"/>
  <c r="H63" i="23"/>
  <c r="H59" i="23"/>
  <c r="H55" i="23"/>
  <c r="H51" i="23"/>
  <c r="I91" i="22"/>
  <c r="I81" i="23"/>
  <c r="I87" i="22"/>
  <c r="I73" i="23"/>
  <c r="I69" i="23"/>
  <c r="I65" i="23"/>
  <c r="I61" i="23"/>
  <c r="I57" i="23"/>
  <c r="I53" i="23"/>
  <c r="K87" i="22"/>
  <c r="L93" i="22"/>
  <c r="L83" i="23"/>
  <c r="L89" i="22"/>
  <c r="L75" i="23"/>
  <c r="L71" i="23"/>
  <c r="L67" i="23"/>
  <c r="L63" i="23"/>
  <c r="L59" i="23"/>
  <c r="L55" i="23"/>
  <c r="L51" i="23"/>
  <c r="H74" i="23"/>
  <c r="H66" i="23"/>
  <c r="H58" i="23"/>
  <c r="I84" i="23"/>
  <c r="I90" i="22"/>
  <c r="I86" i="22"/>
  <c r="I72" i="23"/>
  <c r="I68" i="23"/>
  <c r="I64" i="23"/>
  <c r="I60" i="23"/>
  <c r="I56" i="23"/>
  <c r="I52" i="23"/>
  <c r="J92" i="22"/>
  <c r="J82" i="23"/>
  <c r="J88" i="22"/>
  <c r="J74" i="23"/>
  <c r="J70" i="23"/>
  <c r="J66" i="23"/>
  <c r="J62" i="23"/>
  <c r="J58" i="23"/>
  <c r="J54" i="23"/>
  <c r="L88" i="22"/>
  <c r="L70" i="23"/>
  <c r="L62" i="23"/>
  <c r="L54" i="23"/>
  <c r="F17" i="23"/>
  <c r="G19" i="22"/>
  <c r="G19" i="23"/>
  <c r="G15" i="22"/>
  <c r="G15" i="23"/>
  <c r="G11" i="22"/>
  <c r="G11" i="23"/>
  <c r="G7" i="22"/>
  <c r="G7" i="23"/>
  <c r="J17" i="22"/>
  <c r="J17" i="23"/>
  <c r="J13" i="22"/>
  <c r="J13" i="23"/>
  <c r="J9" i="22"/>
  <c r="J9" i="23"/>
  <c r="K19" i="22"/>
  <c r="K19" i="23"/>
  <c r="K15" i="22"/>
  <c r="K15" i="23"/>
  <c r="K11" i="22"/>
  <c r="K11" i="23"/>
  <c r="K7" i="22"/>
  <c r="K7" i="23"/>
  <c r="F8" i="22"/>
  <c r="G18" i="23"/>
  <c r="G14" i="22"/>
  <c r="G10" i="23"/>
  <c r="G6" i="22"/>
  <c r="H16" i="22"/>
  <c r="H8" i="22"/>
  <c r="L16" i="22"/>
  <c r="L8" i="22"/>
  <c r="H19" i="22"/>
  <c r="H19" i="23"/>
  <c r="H15" i="22"/>
  <c r="H15" i="23"/>
  <c r="H11" i="22"/>
  <c r="H11" i="23"/>
  <c r="H7" i="22"/>
  <c r="H7" i="23"/>
  <c r="I17" i="22"/>
  <c r="I17" i="23"/>
  <c r="I13" i="22"/>
  <c r="I13" i="23"/>
  <c r="I9" i="22"/>
  <c r="I9" i="23"/>
  <c r="L19" i="22"/>
  <c r="L19" i="23"/>
  <c r="L15" i="22"/>
  <c r="L15" i="23"/>
  <c r="L11" i="22"/>
  <c r="L11" i="23"/>
  <c r="L7" i="22"/>
  <c r="L7" i="23"/>
  <c r="H18" i="23"/>
  <c r="H10" i="23"/>
  <c r="I20" i="22"/>
  <c r="I20" i="23"/>
  <c r="I16" i="22"/>
  <c r="I16" i="23"/>
  <c r="I12" i="22"/>
  <c r="I12" i="23"/>
  <c r="I8" i="22"/>
  <c r="I8" i="23"/>
  <c r="J18" i="22"/>
  <c r="J18" i="23"/>
  <c r="J14" i="22"/>
  <c r="J14" i="23"/>
  <c r="J10" i="22"/>
  <c r="J10" i="23"/>
  <c r="J6" i="22"/>
  <c r="J6" i="23"/>
  <c r="L18" i="23"/>
  <c r="L10" i="23"/>
  <c r="D21" i="26" l="1"/>
  <c r="C21" i="26"/>
  <c r="D20" i="26"/>
  <c r="R18" i="26"/>
  <c r="H20" i="23"/>
  <c r="L56" i="23"/>
  <c r="H60" i="23"/>
  <c r="H80" i="23"/>
  <c r="L12" i="22"/>
  <c r="H12" i="22"/>
  <c r="K13" i="23"/>
  <c r="F13" i="22"/>
  <c r="K69" i="23"/>
  <c r="L86" i="22"/>
  <c r="H84" i="23"/>
  <c r="L98" i="22"/>
  <c r="H88" i="23"/>
  <c r="H112" i="23"/>
  <c r="H128" i="23"/>
  <c r="L143" i="22"/>
  <c r="L135" i="22"/>
  <c r="F9" i="22"/>
  <c r="H68" i="23"/>
  <c r="F87" i="22"/>
  <c r="L102" i="22"/>
  <c r="L112" i="23"/>
  <c r="L108" i="23"/>
  <c r="H104" i="23"/>
  <c r="H100" i="23"/>
  <c r="L20" i="23"/>
  <c r="K53" i="23"/>
  <c r="L64" i="23"/>
  <c r="L72" i="23"/>
  <c r="H52" i="23"/>
  <c r="H86" i="22"/>
  <c r="K61" i="23"/>
  <c r="H108" i="23"/>
  <c r="K105" i="23"/>
  <c r="H131" i="22"/>
  <c r="H106" i="22"/>
  <c r="F113" i="23"/>
  <c r="F105" i="23"/>
  <c r="F117" i="23"/>
  <c r="F101" i="23"/>
  <c r="K78" i="23"/>
  <c r="K14" i="22"/>
  <c r="F116" i="22"/>
  <c r="K18" i="23"/>
  <c r="K6" i="22"/>
  <c r="G82" i="23"/>
  <c r="K82" i="23"/>
  <c r="F70" i="23"/>
  <c r="F10" i="22"/>
  <c r="K10" i="22"/>
  <c r="C10" i="22"/>
  <c r="I10" i="22"/>
  <c r="D10" i="22"/>
  <c r="H10" i="22"/>
  <c r="L10" i="22"/>
  <c r="I19" i="23"/>
  <c r="K122" i="23"/>
  <c r="I63" i="23"/>
  <c r="F10" i="23"/>
  <c r="K58" i="23"/>
  <c r="K66" i="23"/>
  <c r="K74" i="23"/>
  <c r="F88" i="22"/>
  <c r="F90" i="23"/>
  <c r="F18" i="23"/>
  <c r="J8" i="22"/>
  <c r="J90" i="22"/>
  <c r="F54" i="23"/>
  <c r="K104" i="22"/>
  <c r="F141" i="22"/>
  <c r="J16" i="22"/>
  <c r="F62" i="23"/>
  <c r="K102" i="23"/>
  <c r="I71" i="23"/>
  <c r="F82" i="23"/>
  <c r="F94" i="23"/>
  <c r="F86" i="23"/>
  <c r="K98" i="23"/>
  <c r="F6" i="23"/>
  <c r="F14" i="22"/>
  <c r="G13" i="23"/>
  <c r="I89" i="22"/>
  <c r="F58" i="23"/>
  <c r="F66" i="23"/>
  <c r="F74" i="23"/>
  <c r="K110" i="23"/>
  <c r="F102" i="23"/>
  <c r="F120" i="22"/>
  <c r="I11" i="23"/>
  <c r="I55" i="23"/>
  <c r="G57" i="23"/>
  <c r="J76" i="23"/>
  <c r="K100" i="22"/>
  <c r="F118" i="23"/>
  <c r="F137" i="22"/>
  <c r="J99" i="22"/>
  <c r="J109" i="23"/>
  <c r="J105" i="23"/>
  <c r="I104" i="23"/>
  <c r="G102" i="23"/>
  <c r="G98" i="23"/>
  <c r="K130" i="22"/>
  <c r="J103" i="22"/>
  <c r="G100" i="22"/>
  <c r="I88" i="23"/>
  <c r="K126" i="22"/>
  <c r="G116" i="22"/>
  <c r="I102" i="22"/>
  <c r="G104" i="22"/>
  <c r="J85" i="23"/>
  <c r="J101" i="23"/>
  <c r="I100" i="23"/>
  <c r="I124" i="23"/>
  <c r="K109" i="22"/>
  <c r="E90" i="22"/>
  <c r="F98" i="23"/>
  <c r="F108" i="22"/>
  <c r="G142" i="22"/>
  <c r="G127" i="23"/>
  <c r="H124" i="23"/>
  <c r="H139" i="22"/>
  <c r="K138" i="22"/>
  <c r="K123" i="23"/>
  <c r="F114" i="23"/>
  <c r="J12" i="23"/>
  <c r="J20" i="23"/>
  <c r="F16" i="23"/>
  <c r="L82" i="23"/>
  <c r="H88" i="22"/>
  <c r="K81" i="23"/>
  <c r="J56" i="23"/>
  <c r="J64" i="23"/>
  <c r="J72" i="23"/>
  <c r="J84" i="23"/>
  <c r="I83" i="23"/>
  <c r="G99" i="22"/>
  <c r="L6" i="22"/>
  <c r="L14" i="23"/>
  <c r="H6" i="22"/>
  <c r="H14" i="23"/>
  <c r="K9" i="23"/>
  <c r="K17" i="23"/>
  <c r="G9" i="23"/>
  <c r="G17" i="23"/>
  <c r="I7" i="23"/>
  <c r="I15" i="23"/>
  <c r="L58" i="23"/>
  <c r="L66" i="23"/>
  <c r="L74" i="23"/>
  <c r="H54" i="23"/>
  <c r="H62" i="23"/>
  <c r="H70" i="23"/>
  <c r="H82" i="23"/>
  <c r="K57" i="23"/>
  <c r="K65" i="23"/>
  <c r="K73" i="23"/>
  <c r="I51" i="23"/>
  <c r="I59" i="23"/>
  <c r="I67" i="23"/>
  <c r="I75" i="23"/>
  <c r="G73" i="23"/>
  <c r="L114" i="23"/>
  <c r="L98" i="23"/>
  <c r="F125" i="23"/>
  <c r="F140" i="22"/>
  <c r="F136" i="22"/>
  <c r="F121" i="23"/>
  <c r="F119" i="22"/>
  <c r="F109" i="23"/>
  <c r="F107" i="22"/>
  <c r="F97" i="23"/>
  <c r="G126" i="23"/>
  <c r="G141" i="22"/>
  <c r="G137" i="22"/>
  <c r="G122" i="23"/>
  <c r="G133" i="22"/>
  <c r="G118" i="23"/>
  <c r="G129" i="22"/>
  <c r="G114" i="23"/>
  <c r="G96" i="22"/>
  <c r="G86" i="23"/>
  <c r="H127" i="23"/>
  <c r="H142" i="22"/>
  <c r="H138" i="22"/>
  <c r="H123" i="23"/>
  <c r="H134" i="22"/>
  <c r="H119" i="23"/>
  <c r="H117" i="22"/>
  <c r="H107" i="23"/>
  <c r="H109" i="22"/>
  <c r="H99" i="23"/>
  <c r="I143" i="22"/>
  <c r="I128" i="23"/>
  <c r="I135" i="22"/>
  <c r="I120" i="23"/>
  <c r="I118" i="22"/>
  <c r="I108" i="23"/>
  <c r="J125" i="23"/>
  <c r="J140" i="22"/>
  <c r="J136" i="22"/>
  <c r="J121" i="23"/>
  <c r="J132" i="22"/>
  <c r="J117" i="23"/>
  <c r="J128" i="22"/>
  <c r="J113" i="23"/>
  <c r="J97" i="23"/>
  <c r="J107" i="22"/>
  <c r="K126" i="23"/>
  <c r="K141" i="22"/>
  <c r="K133" i="22"/>
  <c r="K118" i="23"/>
  <c r="K129" i="22"/>
  <c r="K114" i="23"/>
  <c r="K116" i="22"/>
  <c r="K106" i="23"/>
  <c r="K86" i="23"/>
  <c r="K96" i="22"/>
  <c r="L142" i="22"/>
  <c r="L127" i="23"/>
  <c r="L134" i="22"/>
  <c r="L119" i="23"/>
  <c r="L117" i="22"/>
  <c r="L107" i="23"/>
  <c r="G88" i="22"/>
  <c r="F81" i="23"/>
  <c r="H105" i="22"/>
  <c r="F103" i="22"/>
  <c r="H87" i="23"/>
  <c r="F85" i="23"/>
  <c r="H115" i="23"/>
  <c r="L13" i="23"/>
  <c r="J19" i="22"/>
  <c r="J71" i="23"/>
  <c r="K20" i="22"/>
  <c r="K12" i="23"/>
  <c r="I10" i="23"/>
  <c r="K64" i="23"/>
  <c r="J89" i="22"/>
  <c r="I58" i="23"/>
  <c r="L61" i="23"/>
  <c r="L87" i="22"/>
  <c r="J11" i="23"/>
  <c r="I18" i="23"/>
  <c r="J55" i="23"/>
  <c r="I88" i="22"/>
  <c r="L81" i="23"/>
  <c r="H17" i="22"/>
  <c r="J63" i="23"/>
  <c r="E8" i="23"/>
  <c r="E68" i="23"/>
  <c r="E20" i="23"/>
  <c r="E60" i="23"/>
  <c r="E16" i="23"/>
  <c r="E52" i="23"/>
  <c r="E92" i="23"/>
  <c r="E116" i="23"/>
  <c r="E12" i="23"/>
  <c r="I125" i="23"/>
  <c r="L124" i="23"/>
  <c r="K8" i="23"/>
  <c r="K16" i="23"/>
  <c r="G8" i="22"/>
  <c r="J7" i="23"/>
  <c r="J15" i="23"/>
  <c r="L9" i="23"/>
  <c r="L17" i="23"/>
  <c r="H9" i="23"/>
  <c r="K52" i="23"/>
  <c r="K60" i="23"/>
  <c r="K68" i="23"/>
  <c r="K86" i="22"/>
  <c r="J83" i="23"/>
  <c r="L57" i="23"/>
  <c r="L65" i="23"/>
  <c r="L73" i="23"/>
  <c r="F79" i="23"/>
  <c r="G16" i="22"/>
  <c r="F7" i="23"/>
  <c r="I6" i="22"/>
  <c r="I14" i="23"/>
  <c r="K90" i="22"/>
  <c r="J51" i="23"/>
  <c r="J59" i="23"/>
  <c r="J67" i="23"/>
  <c r="J75" i="23"/>
  <c r="L113" i="23"/>
  <c r="F15" i="23"/>
  <c r="I70" i="23"/>
  <c r="G12" i="22"/>
  <c r="G20" i="23"/>
  <c r="H13" i="23"/>
  <c r="I54" i="23"/>
  <c r="I62" i="23"/>
  <c r="H57" i="23"/>
  <c r="H73" i="23"/>
  <c r="G52" i="23"/>
  <c r="G68" i="23"/>
  <c r="F63" i="23"/>
  <c r="H99" i="22"/>
  <c r="L125" i="23"/>
  <c r="L119" i="22"/>
  <c r="F11" i="23"/>
  <c r="F19" i="23"/>
  <c r="H81" i="23"/>
  <c r="L95" i="22"/>
  <c r="J99" i="23"/>
  <c r="L97" i="23"/>
  <c r="H65" i="23"/>
  <c r="G60" i="23"/>
  <c r="G86" i="22"/>
  <c r="F55" i="23"/>
  <c r="F71" i="23"/>
  <c r="G80" i="23"/>
  <c r="K116" i="23"/>
  <c r="H140" i="22"/>
  <c r="G77" i="23"/>
  <c r="K103" i="22"/>
  <c r="I115" i="23"/>
  <c r="H106" i="23"/>
  <c r="K101" i="23"/>
  <c r="F12" i="23"/>
  <c r="F20" i="23"/>
  <c r="F90" i="22"/>
  <c r="J106" i="22"/>
  <c r="J112" i="23"/>
  <c r="I103" i="23"/>
  <c r="J128" i="23"/>
  <c r="L122" i="23"/>
  <c r="J118" i="22"/>
  <c r="G91" i="22"/>
  <c r="L90" i="23"/>
  <c r="I105" i="22"/>
  <c r="H86" i="23"/>
  <c r="K85" i="23"/>
  <c r="L118" i="23"/>
  <c r="G113" i="23"/>
  <c r="G105" i="23"/>
  <c r="H126" i="23"/>
  <c r="K125" i="23"/>
  <c r="J124" i="23"/>
  <c r="F130" i="22"/>
  <c r="F115" i="23"/>
  <c r="F126" i="22"/>
  <c r="F111" i="23"/>
  <c r="F105" i="22"/>
  <c r="F95" i="23"/>
  <c r="F83" i="23"/>
  <c r="F93" i="22"/>
  <c r="G143" i="22"/>
  <c r="G128" i="23"/>
  <c r="G127" i="22"/>
  <c r="G112" i="23"/>
  <c r="H128" i="22"/>
  <c r="H113" i="23"/>
  <c r="H119" i="22"/>
  <c r="H109" i="23"/>
  <c r="H115" i="22"/>
  <c r="H105" i="23"/>
  <c r="H107" i="22"/>
  <c r="H97" i="23"/>
  <c r="H95" i="22"/>
  <c r="H85" i="23"/>
  <c r="H77" i="23"/>
  <c r="H87" i="22"/>
  <c r="I96" i="22"/>
  <c r="I86" i="23"/>
  <c r="J138" i="22"/>
  <c r="J123" i="23"/>
  <c r="J130" i="22"/>
  <c r="J115" i="23"/>
  <c r="J101" i="22"/>
  <c r="J91" i="23"/>
  <c r="H132" i="22"/>
  <c r="K98" i="22"/>
  <c r="K108" i="23"/>
  <c r="L105" i="23"/>
  <c r="K112" i="23"/>
  <c r="K128" i="23"/>
  <c r="L132" i="22"/>
  <c r="J97" i="22"/>
  <c r="F56" i="23"/>
  <c r="F64" i="23"/>
  <c r="F72" i="23"/>
  <c r="F84" i="23"/>
  <c r="K89" i="23"/>
  <c r="J92" i="23"/>
  <c r="I91" i="23"/>
  <c r="H90" i="23"/>
  <c r="G93" i="23"/>
  <c r="J88" i="23"/>
  <c r="G95" i="22"/>
  <c r="J116" i="23"/>
  <c r="L106" i="23"/>
  <c r="I99" i="23"/>
  <c r="L126" i="23"/>
  <c r="K121" i="23"/>
  <c r="K119" i="22"/>
  <c r="G53" i="23"/>
  <c r="G61" i="23"/>
  <c r="G69" i="23"/>
  <c r="I97" i="22"/>
  <c r="I111" i="23"/>
  <c r="L110" i="23"/>
  <c r="G109" i="23"/>
  <c r="I127" i="23"/>
  <c r="F86" i="22"/>
  <c r="H94" i="23"/>
  <c r="H118" i="23"/>
  <c r="K117" i="23"/>
  <c r="J104" i="23"/>
  <c r="L102" i="23"/>
  <c r="H98" i="23"/>
  <c r="K97" i="23"/>
  <c r="G97" i="23"/>
  <c r="F98" i="22"/>
  <c r="F143" i="22"/>
  <c r="F131" i="22"/>
  <c r="F116" i="23"/>
  <c r="F96" i="23"/>
  <c r="F106" i="22"/>
  <c r="G121" i="23"/>
  <c r="G136" i="22"/>
  <c r="H129" i="22"/>
  <c r="H114" i="23"/>
  <c r="H120" i="22"/>
  <c r="H110" i="23"/>
  <c r="H112" i="22"/>
  <c r="H102" i="23"/>
  <c r="I117" i="22"/>
  <c r="I107" i="23"/>
  <c r="J135" i="22"/>
  <c r="J120" i="23"/>
  <c r="J110" i="22"/>
  <c r="J100" i="23"/>
  <c r="K113" i="23"/>
  <c r="F92" i="23"/>
  <c r="G117" i="23"/>
  <c r="G101" i="23"/>
  <c r="F124" i="23"/>
  <c r="I123" i="23"/>
  <c r="H137" i="22"/>
  <c r="F104" i="23"/>
  <c r="I119" i="23"/>
  <c r="F112" i="23"/>
  <c r="F108" i="23"/>
  <c r="F100" i="23"/>
  <c r="G125" i="23"/>
  <c r="F120" i="23"/>
  <c r="I122" i="23"/>
  <c r="L136" i="22"/>
  <c r="K120" i="23"/>
  <c r="I117" i="23"/>
  <c r="G116" i="23"/>
  <c r="I113" i="23"/>
  <c r="E128" i="23"/>
  <c r="E114" i="22"/>
  <c r="E110" i="22"/>
  <c r="J111" i="23"/>
  <c r="I109" i="23"/>
  <c r="J107" i="23"/>
  <c r="K104" i="23"/>
  <c r="J103" i="23"/>
  <c r="L101" i="23"/>
  <c r="H101" i="23"/>
  <c r="K100" i="23"/>
  <c r="G108" i="23"/>
  <c r="F107" i="23"/>
  <c r="G104" i="23"/>
  <c r="F103" i="23"/>
  <c r="G100" i="23"/>
  <c r="K106" i="22"/>
  <c r="G96" i="23"/>
  <c r="J105" i="22"/>
  <c r="I94" i="23"/>
  <c r="L103" i="22"/>
  <c r="H93" i="23"/>
  <c r="K102" i="22"/>
  <c r="G92" i="23"/>
  <c r="F101" i="22"/>
  <c r="I100" i="22"/>
  <c r="L89" i="23"/>
  <c r="G88" i="23"/>
  <c r="F97" i="22"/>
  <c r="E115" i="23"/>
  <c r="K84" i="23"/>
  <c r="G94" i="22"/>
  <c r="E86" i="22"/>
  <c r="E96" i="23"/>
  <c r="E94" i="22"/>
  <c r="E88" i="23"/>
  <c r="E126" i="22"/>
  <c r="E117" i="22"/>
  <c r="E71" i="23"/>
  <c r="E101" i="22"/>
  <c r="E112" i="23"/>
  <c r="E108" i="23"/>
  <c r="E120" i="23"/>
  <c r="E17" i="22"/>
  <c r="E61" i="23"/>
  <c r="E73" i="23"/>
  <c r="E111" i="22"/>
  <c r="E51" i="23"/>
  <c r="E99" i="23"/>
  <c r="E19" i="23"/>
  <c r="E55" i="23"/>
  <c r="E75" i="23"/>
  <c r="E79" i="23"/>
  <c r="E134" i="22"/>
  <c r="E15" i="23"/>
  <c r="E142" i="22"/>
  <c r="E113" i="22"/>
  <c r="E124" i="23"/>
  <c r="E9" i="22"/>
  <c r="E91" i="22"/>
  <c r="K83" i="23"/>
  <c r="E13" i="23"/>
  <c r="E109" i="23"/>
  <c r="E125" i="23"/>
  <c r="I82" i="23"/>
  <c r="E65" i="23"/>
  <c r="E87" i="22"/>
  <c r="E99" i="22"/>
  <c r="E117" i="23"/>
  <c r="E121" i="23"/>
  <c r="E128" i="22"/>
  <c r="E57" i="23"/>
  <c r="E93" i="23"/>
  <c r="E85" i="23"/>
  <c r="E97" i="23"/>
  <c r="E87" i="23"/>
  <c r="E105" i="23"/>
  <c r="E138" i="22"/>
  <c r="E70" i="23"/>
  <c r="E88" i="22"/>
  <c r="E54" i="23"/>
  <c r="E6" i="22"/>
  <c r="E14" i="23"/>
  <c r="E62" i="23"/>
  <c r="E94" i="23"/>
  <c r="T18" i="25"/>
  <c r="E6" i="23"/>
  <c r="E10" i="22"/>
  <c r="E18" i="22"/>
  <c r="E82" i="23"/>
  <c r="W18" i="25"/>
  <c r="E58" i="23"/>
  <c r="E66" i="23"/>
  <c r="E74" i="23"/>
  <c r="E96" i="22"/>
  <c r="E141" i="22"/>
  <c r="E126" i="23"/>
  <c r="E133" i="22"/>
  <c r="E118" i="23"/>
  <c r="E129" i="22"/>
  <c r="E114" i="23"/>
  <c r="E120" i="22"/>
  <c r="E110" i="23"/>
  <c r="E116" i="22"/>
  <c r="E106" i="23"/>
  <c r="E112" i="22"/>
  <c r="E102" i="23"/>
  <c r="E108" i="22"/>
  <c r="E98" i="23"/>
  <c r="F142" i="22"/>
  <c r="F127" i="23"/>
  <c r="F134" i="22"/>
  <c r="F119" i="23"/>
  <c r="G139" i="22"/>
  <c r="G124" i="23"/>
  <c r="G135" i="22"/>
  <c r="G120" i="23"/>
  <c r="H136" i="22"/>
  <c r="H121" i="23"/>
  <c r="I141" i="22"/>
  <c r="I126" i="23"/>
  <c r="I133" i="22"/>
  <c r="I118" i="23"/>
  <c r="I129" i="22"/>
  <c r="I114" i="23"/>
  <c r="I120" i="22"/>
  <c r="I110" i="23"/>
  <c r="I116" i="22"/>
  <c r="I106" i="23"/>
  <c r="I112" i="22"/>
  <c r="I102" i="23"/>
  <c r="I108" i="22"/>
  <c r="I98" i="23"/>
  <c r="E90" i="23"/>
  <c r="F99" i="23"/>
  <c r="F123" i="23"/>
  <c r="E122" i="23"/>
  <c r="J127" i="23"/>
  <c r="K124" i="23"/>
  <c r="J119" i="23"/>
  <c r="V18" i="25"/>
  <c r="E11" i="22"/>
  <c r="E7" i="23"/>
  <c r="E67" i="23"/>
  <c r="E59" i="23"/>
  <c r="E83" i="23"/>
  <c r="E63" i="23"/>
  <c r="E105" i="22"/>
  <c r="E7" i="22"/>
  <c r="U18" i="25"/>
  <c r="R21" i="26" l="1"/>
  <c r="R20" i="26"/>
  <c r="R16" i="26"/>
  <c r="D27" i="26"/>
  <c r="R19" i="26"/>
  <c r="C27" i="26"/>
  <c r="X18" i="25"/>
  <c r="B27" i="26"/>
  <c r="Q27" i="26" s="1"/>
  <c r="R27" i="26" l="1"/>
  <c r="K7" i="27" l="1"/>
  <c r="Q7" i="27" s="1"/>
</calcChain>
</file>

<file path=xl/sharedStrings.xml><?xml version="1.0" encoding="utf-8"?>
<sst xmlns="http://schemas.openxmlformats.org/spreadsheetml/2006/main" count="1300" uniqueCount="168">
  <si>
    <t>60 - +</t>
  </si>
  <si>
    <t>FOLIO DE CREDENCIAL</t>
  </si>
  <si>
    <t xml:space="preserve">GENERO </t>
  </si>
  <si>
    <t>MUNICIPIO</t>
  </si>
  <si>
    <t>EDAD</t>
  </si>
  <si>
    <t>1RA VEZ</t>
  </si>
  <si>
    <t>REPOSICIÓN</t>
  </si>
  <si>
    <t>MOTORA</t>
  </si>
  <si>
    <t xml:space="preserve">VISUAL </t>
  </si>
  <si>
    <t>AUDITIVA</t>
  </si>
  <si>
    <t>COGNITIVA</t>
  </si>
  <si>
    <t>PSICOSOCIAL</t>
  </si>
  <si>
    <t>FECHA</t>
  </si>
  <si>
    <t>FECHA DE NACIMIENTO</t>
  </si>
  <si>
    <t>REPOSICION</t>
  </si>
  <si>
    <t>DISCAPACIDAD</t>
  </si>
  <si>
    <t>GENERO</t>
  </si>
  <si>
    <t>MUJER</t>
  </si>
  <si>
    <t>HOMBRE</t>
  </si>
  <si>
    <t xml:space="preserve">Módulo de Credencial: </t>
  </si>
  <si>
    <t>TIPO DE DISCAPACIDAD</t>
  </si>
  <si>
    <t>Centro de Rehabilitación y Educación Especial, San Luis Potosí, S.L.P.</t>
  </si>
  <si>
    <t>GÉNERO</t>
  </si>
  <si>
    <t>F</t>
  </si>
  <si>
    <t>M</t>
  </si>
  <si>
    <t>Unidad de Asistencia e Integración Social
Dirercción General de Rehabilitación
Dirección de Rehabilitación</t>
  </si>
  <si>
    <t xml:space="preserve"> REGISTRO MENSUAL DEL PROGRAMA DE CREDENCIALIZACIÓN</t>
  </si>
  <si>
    <t>PERIODO:</t>
  </si>
  <si>
    <t>TOTAL DE CREDENCIALES EMITIDAS</t>
  </si>
  <si>
    <t xml:space="preserve">GRUPOS DE EDAD </t>
  </si>
  <si>
    <t xml:space="preserve">TIPO </t>
  </si>
  <si>
    <t>0-12</t>
  </si>
  <si>
    <t>13-18</t>
  </si>
  <si>
    <t>19-59</t>
  </si>
  <si>
    <t>60 y +</t>
  </si>
  <si>
    <t>Primera vez</t>
  </si>
  <si>
    <t>Reposición</t>
  </si>
  <si>
    <t>Neuromotora</t>
  </si>
  <si>
    <t>Visual</t>
  </si>
  <si>
    <t>Auditiva</t>
  </si>
  <si>
    <t>Cognitiva</t>
  </si>
  <si>
    <t>Psicosocial</t>
  </si>
  <si>
    <t>TOTAL</t>
  </si>
  <si>
    <t>Dra. Alma Rocío Hernández Ortíz</t>
  </si>
  <si>
    <t>Coordinadora Operativa</t>
  </si>
  <si>
    <t>del Centro de Rehabilitación y Educación Especial</t>
  </si>
  <si>
    <t>______________________________________________________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</si>
  <si>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</si>
  <si>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</si>
  <si>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</si>
  <si>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</si>
  <si>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</si>
  <si>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</si>
  <si>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</si>
  <si>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</si>
  <si>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</si>
  <si>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</si>
  <si>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</si>
  <si>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</si>
  <si>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</si>
  <si>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</si>
  <si>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</si>
  <si>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</si>
  <si>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</si>
  <si>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</si>
  <si>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</si>
  <si>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</si>
  <si>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Columna21</t>
  </si>
  <si>
    <t>Columna22</t>
  </si>
  <si>
    <t>Columna23</t>
  </si>
  <si>
    <t>Columna24</t>
  </si>
  <si>
    <t>Columna25</t>
  </si>
  <si>
    <t>Columna26</t>
  </si>
  <si>
    <t>Columna27</t>
  </si>
  <si>
    <t>Columna28</t>
  </si>
  <si>
    <t>Columna29</t>
  </si>
  <si>
    <t>Columna30</t>
  </si>
  <si>
    <t>Columna31</t>
  </si>
  <si>
    <t>Columna32</t>
  </si>
  <si>
    <t>Columna33</t>
  </si>
  <si>
    <t>TIPO</t>
  </si>
  <si>
    <t xml:space="preserve">                                                                                                                                          Unidad de Asistencia e Integración Social
                                                                                                                                                    Dirección General de Rehabilitación
                                                                                                                                                                 Dirección de Rehabilitación</t>
  </si>
  <si>
    <t xml:space="preserve"> REGISTRO DIARIO DEL  PROGRAMA DE CREDENCIALIZACIÓN</t>
  </si>
  <si>
    <t>FECHA:</t>
  </si>
  <si>
    <t xml:space="preserve">                                                                                                                                                                         Unidad de Asistencia e Integración Social
                                                                                                                                                                                  Dirección General de Rehabilitación
                                                                                                                                                                                                Dirección de Rehabilitación</t>
  </si>
  <si>
    <t>0 a 5</t>
  </si>
  <si>
    <t>6 a 14</t>
  </si>
  <si>
    <t>Columna34</t>
  </si>
  <si>
    <t>Columna35</t>
  </si>
  <si>
    <t>Columna36</t>
  </si>
  <si>
    <t>Columna37</t>
  </si>
  <si>
    <t>Columna38</t>
  </si>
  <si>
    <t>Columna39</t>
  </si>
  <si>
    <t>Columna40</t>
  </si>
  <si>
    <t>15 A 17</t>
  </si>
  <si>
    <t>18 A 29</t>
  </si>
  <si>
    <t>30 A 59</t>
  </si>
  <si>
    <t>60 A 84</t>
  </si>
  <si>
    <t>85 A MAS</t>
  </si>
  <si>
    <t>Rioverde</t>
  </si>
  <si>
    <t>Cd Valles</t>
  </si>
  <si>
    <t>Villa de Reyes</t>
  </si>
  <si>
    <t>Villa de Arista</t>
  </si>
  <si>
    <t>Matehuala</t>
  </si>
  <si>
    <t>Soledad de Graciano Sánchez</t>
  </si>
  <si>
    <t>Cárdenas</t>
  </si>
  <si>
    <t>Zona Centro Sur</t>
  </si>
  <si>
    <t>Zona Media Oeste</t>
  </si>
  <si>
    <t>Zona  Media Este</t>
  </si>
  <si>
    <t>Altiplano Este</t>
  </si>
  <si>
    <t>Altiplano Centro</t>
  </si>
  <si>
    <t>Huasteca Norte</t>
  </si>
  <si>
    <t>Zona Centro</t>
  </si>
  <si>
    <t>1  - 5.</t>
  </si>
  <si>
    <t>6 - 14.</t>
  </si>
  <si>
    <t>15 - 17.</t>
  </si>
  <si>
    <t>18 - 29.</t>
  </si>
  <si>
    <t>60 - 84.</t>
  </si>
  <si>
    <t>85- mas</t>
  </si>
  <si>
    <t>30 - 59</t>
  </si>
  <si>
    <t>Columna41</t>
  </si>
  <si>
    <t>N°</t>
  </si>
  <si>
    <t>NOMBRE</t>
  </si>
  <si>
    <t>FOLIO</t>
  </si>
  <si>
    <t xml:space="preserve">CREDENCIALES DE RENOVACIÓN </t>
  </si>
  <si>
    <t>ENERO, 2026</t>
  </si>
  <si>
    <t>VISUAL</t>
  </si>
  <si>
    <t>SOLEDAD DE GRACIANO SANCHEZ</t>
  </si>
  <si>
    <t>SAN LUIS POTOSI</t>
  </si>
  <si>
    <t>NEUROMOTORA</t>
  </si>
  <si>
    <t>INTELECTUAL</t>
  </si>
  <si>
    <t>CERRITOS</t>
  </si>
  <si>
    <t>VILLA DE ARRIAGA</t>
  </si>
  <si>
    <t>CD VALLES</t>
  </si>
  <si>
    <t>SALINAS</t>
  </si>
  <si>
    <t>ZARAGOZA</t>
  </si>
  <si>
    <t>XILITLA</t>
  </si>
  <si>
    <t>JUNIO, 2026</t>
  </si>
  <si>
    <t>VILLA HIDALGO</t>
  </si>
  <si>
    <t>JUNIO,2026</t>
  </si>
  <si>
    <t>TAMASOPO</t>
  </si>
  <si>
    <t>VILLA DE REYES</t>
  </si>
  <si>
    <t>MEXQUITIC DE CARMONA</t>
  </si>
  <si>
    <t>ARMADILLO DE LOS INFANTES</t>
  </si>
  <si>
    <t>CHARCAS</t>
  </si>
  <si>
    <t>TANQUIAN</t>
  </si>
  <si>
    <t>SANTA MARIA DEL RIO</t>
  </si>
  <si>
    <t>TANCANHUITZ</t>
  </si>
  <si>
    <t>1411239F</t>
  </si>
  <si>
    <t>MATEHUALA</t>
  </si>
  <si>
    <t>CD DEL MAIZ</t>
  </si>
  <si>
    <t>N</t>
  </si>
  <si>
    <t>CIUDAD DEL MAIZ</t>
  </si>
  <si>
    <t>GUADALCAZAR</t>
  </si>
  <si>
    <t>POZOS</t>
  </si>
  <si>
    <t>CIUDAD FERNANDEZ</t>
  </si>
  <si>
    <t>RAYON</t>
  </si>
  <si>
    <t>TANLAJAS</t>
  </si>
  <si>
    <t>AHUALULCO</t>
  </si>
  <si>
    <t>LA PAZ</t>
  </si>
  <si>
    <t>RIOVERDE</t>
  </si>
  <si>
    <t>CARDENAS</t>
  </si>
  <si>
    <t>AQUISMON</t>
  </si>
  <si>
    <t>TIERRA NUEVA</t>
  </si>
  <si>
    <t>SAN VICENTE</t>
  </si>
  <si>
    <t>VENADO</t>
  </si>
  <si>
    <t>VILLA DE ARISTA</t>
  </si>
  <si>
    <t>VILLA DE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</si>
</sst>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>
    <font>
      <sz val="11"/>
      <color theme="1"/>
      <name val="Calibri"/>
      <family val="2"/>
      <scheme val="minor"/>
    </font>
    <font>
      <b/>
      <sz val="8"/>
      <color indexed="8"/>
      <name val="Montserrat "/>
    </font>
    <font>
      <b/>
      <sz val="8"/>
      <color indexed="8"/>
      <name val="MonTSERRAT"/>
    </font>
    <font>
      <b/>
      <sz val="10"/>
      <color indexed="8"/>
      <name val="Montserrat Regular"/>
    </font>
    <font>
      <b/>
      <sz val="10"/>
      <color indexed="8"/>
      <name val="Arial"/>
      <family val="2"/>
    </font>
    <font>
      <b/>
      <sz val="10"/>
      <color indexed="8"/>
      <name val="Montserrat "/>
    </font>
    <font>
      <b/>
      <sz val="9"/>
      <color indexed="8"/>
      <name val="Montserrat Regular"/>
    </font>
    <font>
      <sz val="11"/>
      <color theme="1"/>
      <name val="MonTSERRAT"/>
    </font>
    <font>
      <sz val="11"/>
      <color indexed="8"/>
      <name val="MonSERRAT REGULAR"/>
    </font>
    <font>
      <sz val="10"/>
      <color indexed="8"/>
      <name val="Montserrat "/>
    </font>
    <font>
      <sz val="10"/>
      <color theme="1"/>
      <name val="MonTSERRAT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Montserrat "/>
    </font>
    <font>
      <sz val="9"/>
      <color indexed="8"/>
      <name val="Montserrat "/>
    </font>
    <font>
      <sz val="8"/>
      <color indexed="8"/>
      <name val="Montserrat "/>
    </font>
    <font>
      <b/>
      <sz val="11"/>
      <color indexed="8"/>
      <name val="Miontserrat "/>
    </font>
    <font>
      <b/>
      <sz val="14"/>
      <color indexed="8"/>
      <name val="Montserrat "/>
    </font>
    <font>
      <sz val="10"/>
      <color indexed="8"/>
      <name val="Calibri"/>
      <family val="2"/>
      <scheme val="minor"/>
    </font>
    <font>
      <b/>
      <sz val="11"/>
      <color indexed="8"/>
      <name val="Montserrat "/>
    </font>
    <font>
      <b/>
      <sz val="11"/>
      <color indexed="8"/>
      <name val="MonTSERRAT"/>
    </font>
    <font>
      <b/>
      <sz val="11"/>
      <color indexed="8"/>
      <name val="MonSERRAT REGULAR"/>
    </font>
    <font>
      <sz val="11"/>
      <color indexed="8"/>
      <name val="Montserrat "/>
    </font>
    <font>
      <sz val="11"/>
      <color indexed="8"/>
      <name val="MonTSERRAT"/>
    </font>
    <font>
      <b/>
      <sz val="10"/>
      <color indexed="8"/>
      <name val="MonTSERRAT"/>
    </font>
    <font>
      <b/>
      <sz val="14"/>
      <color indexed="8"/>
      <name val="Montserrat Regular"/>
    </font>
    <font>
      <b/>
      <sz val="8"/>
      <color indexed="8"/>
      <name val="Montserrat Regular"/>
    </font>
    <font>
      <sz val="11"/>
      <name val="Calibri"/>
      <family val="2"/>
      <scheme val="minor"/>
    </font>
    <font>
      <b/>
      <sz val="8"/>
      <name val="Montserrat "/>
    </font>
    <font>
      <b/>
      <sz val="8"/>
      <color theme="1"/>
      <name val="MonTSERRAT"/>
    </font>
    <font>
      <sz val="12"/>
      <name val="Segoe UI"/>
      <family val="2"/>
    </font>
    <font>
      <sz val="11"/>
      <name val="Segoe UI"/>
      <family val="2"/>
    </font>
    <font>
      <b/>
      <sz val="8"/>
      <name val="MonTSERRAT"/>
    </font>
    <font>
      <sz val="12"/>
      <color theme="1"/>
      <name val="Segoe UI"/>
      <family val="2"/>
    </font>
    <font>
      <sz val="10"/>
      <color rgb="FF00E0E0"/>
      <name val="Consolas"/>
      <family val="3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Segoe UI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theme="1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6" fillId="0" borderId="0" applyNumberFormat="0" applyFill="0" applyBorder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41" fillId="7" borderId="0" applyNumberFormat="0" applyBorder="0" applyAlignment="0" applyProtection="0"/>
    <xf numFmtId="0" fontId="42" fillId="8" borderId="0" applyNumberFormat="0" applyBorder="0" applyAlignment="0" applyProtection="0"/>
    <xf numFmtId="0" fontId="43" fillId="9" borderId="11" applyNumberFormat="0" applyAlignment="0" applyProtection="0"/>
    <xf numFmtId="0" fontId="44" fillId="10" borderId="12" applyNumberFormat="0" applyAlignment="0" applyProtection="0"/>
    <xf numFmtId="0" fontId="45" fillId="10" borderId="11" applyNumberFormat="0" applyAlignment="0" applyProtection="0"/>
    <xf numFmtId="0" fontId="46" fillId="0" borderId="13" applyNumberFormat="0" applyFill="0" applyAlignment="0" applyProtection="0"/>
    <xf numFmtId="0" fontId="47" fillId="11" borderId="14" applyNumberFormat="0" applyAlignment="0" applyProtection="0"/>
    <xf numFmtId="0" fontId="48" fillId="0" borderId="0" applyNumberFormat="0" applyFill="0" applyBorder="0" applyAlignment="0" applyProtection="0"/>
    <xf numFmtId="0" fontId="35" fillId="12" borderId="15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6" applyNumberFormat="0" applyFill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51" fillId="36" borderId="0" applyNumberFormat="0" applyBorder="0" applyAlignment="0" applyProtection="0"/>
  </cellStyleXfs>
  <cellXfs count="20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11" fillId="0" borderId="0" xfId="0" applyNumberFormat="1" applyFont="1" applyFill="1" applyBorder="1"/>
    <xf numFmtId="0" fontId="11" fillId="0" borderId="0" xfId="0" applyFont="1" applyFill="1" applyBorder="1"/>
    <xf numFmtId="0" fontId="12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4" fontId="0" fillId="0" borderId="1" xfId="0" applyNumberForma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4" fontId="18" fillId="0" borderId="0" xfId="0" applyNumberFormat="1" applyFont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14" fontId="21" fillId="3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 wrapText="1"/>
    </xf>
    <xf numFmtId="0" fontId="20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0" borderId="0" xfId="0" applyFont="1" applyBorder="1" applyAlignment="1">
      <alignment horizontal="center" wrapText="1"/>
    </xf>
    <xf numFmtId="0" fontId="10" fillId="0" borderId="0" xfId="0" applyFont="1" applyAlignment="1"/>
    <xf numFmtId="0" fontId="24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14" fontId="12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14" fontId="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27" fillId="0" borderId="2" xfId="0" applyNumberFormat="1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8" fillId="2" borderId="1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14" fontId="6" fillId="5" borderId="2" xfId="0" applyNumberFormat="1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4" fillId="2" borderId="1" xfId="0" applyFont="1" applyFill="1" applyBorder="1" applyAlignment="1"/>
    <xf numFmtId="0" fontId="31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8" fillId="2" borderId="1" xfId="0" applyFont="1" applyFill="1" applyBorder="1" applyAlignment="1">
      <alignment wrapText="1"/>
    </xf>
    <xf numFmtId="0" fontId="30" fillId="0" borderId="1" xfId="0" applyFont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 applyAlignment="1">
      <alignment horizontal="left"/>
    </xf>
    <xf numFmtId="0" fontId="0" fillId="0" borderId="0" xfId="0"/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/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2" fontId="1" fillId="0" borderId="0" xfId="0" applyNumberFormat="1" applyFont="1" applyBorder="1" applyAlignment="1"/>
    <xf numFmtId="14" fontId="0" fillId="0" borderId="1" xfId="0" applyNumberFormat="1" applyFill="1" applyBorder="1"/>
    <xf numFmtId="0" fontId="0" fillId="0" borderId="7" xfId="0" applyBorder="1"/>
    <xf numFmtId="0" fontId="33" fillId="0" borderId="1" xfId="0" applyFont="1" applyBorder="1" applyAlignment="1">
      <alignment horizontal="center"/>
    </xf>
    <xf numFmtId="0" fontId="0" fillId="0" borderId="0" xfId="0" applyNumberFormat="1" applyBorder="1"/>
    <xf numFmtId="0" fontId="33" fillId="0" borderId="2" xfId="0" applyFont="1" applyBorder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0" borderId="0" xfId="0" applyNumberFormat="1" applyAlignment="1">
      <alignment horizontal="center"/>
    </xf>
    <xf numFmtId="0" fontId="34" fillId="0" borderId="0" xfId="0" applyFont="1" applyAlignment="1">
      <alignment horizontal="left" vertical="center" indent="1"/>
    </xf>
    <xf numFmtId="0" fontId="0" fillId="0" borderId="0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Fill="1" applyBorder="1"/>
    <xf numFmtId="14" fontId="0" fillId="0" borderId="0" xfId="0" applyNumberFormat="1" applyBorder="1" applyAlignment="1">
      <alignment horizontal="center"/>
    </xf>
    <xf numFmtId="1" fontId="6" fillId="5" borderId="2" xfId="0" applyNumberFormat="1" applyFont="1" applyFill="1" applyBorder="1" applyAlignment="1">
      <alignment horizontal="center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0" fontId="6" fillId="5" borderId="0" xfId="0" applyFont="1" applyFill="1" applyBorder="1" applyAlignment="1"/>
    <xf numFmtId="0" fontId="3" fillId="5" borderId="0" xfId="0" quotePrefix="1" applyFont="1" applyFill="1" applyBorder="1" applyAlignment="1">
      <alignment vertical="center"/>
    </xf>
    <xf numFmtId="0" fontId="6" fillId="5" borderId="0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52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quotePrefix="1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53" fillId="0" borderId="2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53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0" fillId="0" borderId="0" xfId="0" applyAlignment="1">
      <alignment horizontal="centerContinuous" wrapText="1"/>
    </xf>
    <xf numFmtId="0" fontId="54" fillId="0" borderId="0" xfId="0" applyFont="1" applyAlignment="1">
      <alignment horizontal="centerContinuous" vertical="center" wrapText="1"/>
    </xf>
    <xf numFmtId="0" fontId="0" fillId="0" borderId="0" xfId="0" applyAlignment="1">
      <alignment horizontal="center"/>
    </xf>
    <xf numFmtId="0" fontId="5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4" fontId="6" fillId="5" borderId="0" xfId="0" applyNumberFormat="1" applyFont="1" applyFill="1" applyBorder="1" applyAlignment="1">
      <alignment horizontal="center"/>
    </xf>
    <xf numFmtId="1" fontId="6" fillId="5" borderId="0" xfId="0" applyNumberFormat="1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0" xfId="0" quotePrefix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" fontId="0" fillId="0" borderId="0" xfId="0" applyNumberFormat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25" fillId="0" borderId="2" xfId="0" quotePrefix="1" applyFont="1" applyBorder="1" applyAlignment="1">
      <alignment horizontal="center" vertical="center"/>
    </xf>
    <xf numFmtId="0" fontId="26" fillId="2" borderId="2" xfId="0" quotePrefix="1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2" xfId="0" quotePrefix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/>
    </xf>
    <xf numFmtId="0" fontId="17" fillId="0" borderId="6" xfId="0" quotePrefix="1" applyFont="1" applyBorder="1" applyAlignment="1">
      <alignment horizontal="center" vertical="center"/>
    </xf>
    <xf numFmtId="0" fontId="17" fillId="0" borderId="3" xfId="0" quotePrefix="1" applyFont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3" fillId="2" borderId="4" xfId="0" quotePrefix="1" applyFont="1" applyFill="1" applyBorder="1" applyAlignment="1">
      <alignment horizontal="center" vertical="center"/>
    </xf>
    <xf numFmtId="0" fontId="13" fillId="2" borderId="3" xfId="0" quotePrefix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42">
    <dxf>
      <numFmt numFmtId="0" formatCode="General"/>
    </dxf>
    <dxf>
      <numFmt numFmtId="0" formatCode="General"/>
    </dxf>
    <dxf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Segoe U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2"/>
        <name val="Segoe U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19051</xdr:rowOff>
    </xdr:from>
    <xdr:to>
      <xdr:col>2</xdr:col>
      <xdr:colOff>438150</xdr:colOff>
      <xdr:row>0</xdr:row>
      <xdr:rowOff>719124</xdr:rowOff>
    </xdr:to>
    <xdr:pic>
      <xdr:nvPicPr>
        <xdr:cNvPr id="2" name="image3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9051"/>
          <a:ext cx="2590799" cy="700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9525"/>
    <xdr:ext cx="1828800" cy="2524125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MUNICIPI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UNICIP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absoluteAnchor>
  <xdr:absoluteAnchor>
    <xdr:pos x="4286249" y="28575"/>
    <xdr:ext cx="2352675" cy="2524125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Columna13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lumna13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6249" y="28575"/>
              <a:ext cx="2352675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69852</xdr:colOff>
      <xdr:row>0</xdr:row>
      <xdr:rowOff>4763</xdr:rowOff>
    </xdr:from>
    <xdr:to>
      <xdr:col>2</xdr:col>
      <xdr:colOff>723900</xdr:colOff>
      <xdr:row>0</xdr:row>
      <xdr:rowOff>971550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852" y="4763"/>
          <a:ext cx="1949448" cy="966787"/>
        </a:xfrm>
        <a:prstGeom prst="rect">
          <a:avLst/>
        </a:prstGeom>
        <a:ln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242</xdr:row>
          <xdr:rowOff>19050</xdr:rowOff>
        </xdr:from>
        <xdr:to>
          <xdr:col>10</xdr:col>
          <xdr:colOff>771525</xdr:colOff>
          <xdr:row>243</xdr:row>
          <xdr:rowOff>133350</xdr:rowOff>
        </xdr:to>
        <xdr:sp macro="" textlink="">
          <xdr:nvSpPr>
            <xdr:cNvPr id="67587" name="Object 3" hidden="1">
              <a:extLst>
                <a:ext uri="{63B3BB69-23CF-44E3-9099-C40C66FF867C}">
                  <a14:compatExt spid="_x0000_s67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71438</xdr:rowOff>
    </xdr:from>
    <xdr:to>
      <xdr:col>5</xdr:col>
      <xdr:colOff>745829</xdr:colOff>
      <xdr:row>0</xdr:row>
      <xdr:rowOff>926620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750" y="71438"/>
          <a:ext cx="2949279" cy="855182"/>
        </a:xfrm>
        <a:prstGeom prst="rect">
          <a:avLst/>
        </a:prstGeom>
        <a:ln/>
      </xdr:spPr>
    </xdr:pic>
    <xdr:clientData/>
  </xdr:twoCellAnchor>
  <xdr:oneCellAnchor>
    <xdr:from>
      <xdr:col>0</xdr:col>
      <xdr:colOff>158750</xdr:colOff>
      <xdr:row>40</xdr:row>
      <xdr:rowOff>71438</xdr:rowOff>
    </xdr:from>
    <xdr:ext cx="2949279" cy="855182"/>
    <xdr:pic>
      <xdr:nvPicPr>
        <xdr:cNvPr id="4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750" y="71438"/>
          <a:ext cx="2949279" cy="855182"/>
        </a:xfrm>
        <a:prstGeom prst="rect">
          <a:avLst/>
        </a:prstGeom>
        <a:ln/>
      </xdr:spPr>
    </xdr:pic>
    <xdr:clientData/>
  </xdr:oneCellAnchor>
  <xdr:oneCellAnchor>
    <xdr:from>
      <xdr:col>0</xdr:col>
      <xdr:colOff>158750</xdr:colOff>
      <xdr:row>80</xdr:row>
      <xdr:rowOff>71438</xdr:rowOff>
    </xdr:from>
    <xdr:ext cx="2949279" cy="855182"/>
    <xdr:pic>
      <xdr:nvPicPr>
        <xdr:cNvPr id="5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750" y="8643938"/>
          <a:ext cx="2949279" cy="855182"/>
        </a:xfrm>
        <a:prstGeom prst="rect">
          <a:avLst/>
        </a:prstGeom>
        <a:ln/>
      </xdr:spPr>
    </xdr:pic>
    <xdr:clientData/>
  </xdr:oneCellAnchor>
  <xdr:oneCellAnchor>
    <xdr:from>
      <xdr:col>0</xdr:col>
      <xdr:colOff>158750</xdr:colOff>
      <xdr:row>120</xdr:row>
      <xdr:rowOff>71438</xdr:rowOff>
    </xdr:from>
    <xdr:ext cx="2949279" cy="855182"/>
    <xdr:pic>
      <xdr:nvPicPr>
        <xdr:cNvPr id="9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750" y="17216438"/>
          <a:ext cx="2949279" cy="855182"/>
        </a:xfrm>
        <a:prstGeom prst="rect">
          <a:avLst/>
        </a:prstGeom>
        <a:ln/>
      </xdr:spPr>
    </xdr:pic>
    <xdr:clientData/>
  </xdr:oneCellAnchor>
  <xdr:oneCellAnchor>
    <xdr:from>
      <xdr:col>0</xdr:col>
      <xdr:colOff>158750</xdr:colOff>
      <xdr:row>160</xdr:row>
      <xdr:rowOff>71438</xdr:rowOff>
    </xdr:from>
    <xdr:ext cx="2949279" cy="855182"/>
    <xdr:pic>
      <xdr:nvPicPr>
        <xdr:cNvPr id="7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750" y="26152180"/>
          <a:ext cx="2949279" cy="855182"/>
        </a:xfrm>
        <a:prstGeom prst="rect">
          <a:avLst/>
        </a:prstGeom>
        <a:ln/>
      </xdr:spPr>
    </xdr:pic>
    <xdr:clientData/>
  </xdr:oneCellAnchor>
  <xdr:oneCellAnchor>
    <xdr:from>
      <xdr:col>0</xdr:col>
      <xdr:colOff>158750</xdr:colOff>
      <xdr:row>200</xdr:row>
      <xdr:rowOff>71438</xdr:rowOff>
    </xdr:from>
    <xdr:ext cx="2949279" cy="855182"/>
    <xdr:pic>
      <xdr:nvPicPr>
        <xdr:cNvPr id="8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750" y="34845760"/>
          <a:ext cx="2949279" cy="855182"/>
        </a:xfrm>
        <a:prstGeom prst="rect">
          <a:avLst/>
        </a:prstGeom>
        <a:ln/>
      </xdr:spPr>
    </xdr:pic>
    <xdr:clientData/>
  </xdr:oneCellAnchor>
  <xdr:oneCellAnchor>
    <xdr:from>
      <xdr:col>0</xdr:col>
      <xdr:colOff>158750</xdr:colOff>
      <xdr:row>240</xdr:row>
      <xdr:rowOff>71438</xdr:rowOff>
    </xdr:from>
    <xdr:ext cx="2949279" cy="855182"/>
    <xdr:pic>
      <xdr:nvPicPr>
        <xdr:cNvPr id="10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750" y="43539341"/>
          <a:ext cx="2949279" cy="855182"/>
        </a:xfrm>
        <a:prstGeom prst="rect">
          <a:avLst/>
        </a:prstGeom>
        <a:ln/>
      </xdr:spPr>
    </xdr:pic>
    <xdr:clientData/>
  </xdr:one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olumna411111" sourceName="Columna4">
  <extLst>
    <x:ext xmlns:x15="http://schemas.microsoft.com/office/spreadsheetml/2010/11/main" uri="{2F2917AC-EB37-4324-AD4E-5DD8C200BD13}">
      <x15:tableSlicerCache tableId="7" column="4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olumna1311111" sourceName="Columna13">
  <extLst>
    <x:ext xmlns:x15="http://schemas.microsoft.com/office/spreadsheetml/2010/11/main" uri="{2F2917AC-EB37-4324-AD4E-5DD8C200BD13}">
      <x15:tableSlicerCache tableId="7" column="1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UNICIPIO 5" cache="SegmentaciónDeDatos_Columna411111" caption="MUNICIPIO" rowHeight="241300"/>
  <slicer name="Columna13 5" cache="SegmentaciónDeDatos_Columna1311111" caption="FECHA DE ELABORACION" rowHeight="241300"/>
</slicers>
</file>

<file path=xl/tables/table1.xml><?xml version="1.0" encoding="utf-8"?>
<table xmlns="http://schemas.openxmlformats.org/spreadsheetml/2006/main" id="7" name="Tabla135678" displayName="Tabla135678" ref="A16:AO370" totalsRowShown="0">
  <autoFilter ref="A16:AO370"/>
  <tableColumns count="41">
    <tableColumn id="1" name="Columna1" dataDxfId="41" totalsRowDxfId="40"/>
    <tableColumn id="2" name="Columna2" dataDxfId="39" totalsRowDxfId="38"/>
    <tableColumn id="3" name="Columna3" dataDxfId="37" totalsRowDxfId="36"/>
    <tableColumn id="4" name="Columna4" dataDxfId="35" totalsRowDxfId="34"/>
    <tableColumn id="5" name="Columna5" dataDxfId="33" totalsRowDxfId="32">
      <calculatedColumnFormula>(YEAR(NOW())-YEAR(N17))</calculatedColumnFormula>
    </tableColumn>
    <tableColumn id="6" name="Columna6" dataDxfId="31" totalsRowDxfId="30">
      <calculatedColumnFormula>IF(O17:O397=1,"1","0")</calculatedColumnFormula>
    </tableColumn>
    <tableColumn id="7" name="Columna7" dataDxfId="29" totalsRowDxfId="28">
      <calculatedColumnFormula>IF(O17:O17=2,"1","0")</calculatedColumnFormula>
    </tableColumn>
    <tableColumn id="8" name="Columna8" dataDxfId="27" totalsRowDxfId="26">
      <calculatedColumnFormula>IF(P17:P17="NEUROMOTORA",1,0)</calculatedColumnFormula>
    </tableColumn>
    <tableColumn id="9" name="Columna9" dataDxfId="25" totalsRowDxfId="24">
      <calculatedColumnFormula>IF(P17:P17="VISUAL",1,0)</calculatedColumnFormula>
    </tableColumn>
    <tableColumn id="10" name="Columna10" dataDxfId="23" totalsRowDxfId="22">
      <calculatedColumnFormula>IF(P17:P17="AUDITIVA",1,0)</calculatedColumnFormula>
    </tableColumn>
    <tableColumn id="11" name="Columna11" dataDxfId="21" totalsRowDxfId="20">
      <calculatedColumnFormula>IF(P17:P17="INTELECTUAL",1,0)</calculatedColumnFormula>
    </tableColumn>
    <tableColumn id="12" name="Columna12" dataDxfId="19" totalsRowDxfId="18">
      <calculatedColumnFormula>IF(P17:P17="PSICOSOCIAL",1,0)</calculatedColumnFormula>
    </tableColumn>
    <tableColumn id="13" name="Columna13" dataDxfId="17" totalsRowDxfId="16"/>
    <tableColumn id="14" name="Columna14" dataDxfId="15" totalsRowDxfId="14"/>
    <tableColumn id="15" name="Columna15" dataDxfId="13" totalsRowDxfId="12"/>
    <tableColumn id="16" name="Columna16" dataDxfId="11" totalsRowDxfId="10"/>
    <tableColumn id="17" name="Columna17" dataDxfId="9" totalsRowDxfId="8"/>
    <tableColumn id="18" name="Columna18" dataDxfId="7" totalsRowDxfId="6">
      <calculatedColumnFormula>IF(Q17:Q17="MUJER",1,0)</calculatedColumnFormula>
    </tableColumn>
    <tableColumn id="19" name="Columna19" dataDxfId="5" totalsRowDxfId="4">
      <calculatedColumnFormula>IF(Q17:Q17="HOMBRE",1,0)</calculatedColumnFormula>
    </tableColumn>
    <tableColumn id="20" name="Columna20" dataDxfId="3" totalsRowDxfId="2"/>
    <tableColumn id="21" name="Columna21"/>
    <tableColumn id="22" name="Columna22"/>
    <tableColumn id="23" name="Columna23"/>
    <tableColumn id="24" name="Columna24"/>
    <tableColumn id="25" name="Columna25"/>
    <tableColumn id="26" name="Columna26" dataDxfId="1"/>
    <tableColumn id="27" name="Columna27"/>
    <tableColumn id="28" name="Columna28"/>
    <tableColumn id="29" name="Columna29"/>
    <tableColumn id="30" name="Columna30"/>
    <tableColumn id="31" name="Columna31"/>
    <tableColumn id="32" name="Columna32"/>
    <tableColumn id="33" name="Columna33"/>
    <tableColumn id="34" name="Columna34"/>
    <tableColumn id="35" name="Columna35"/>
    <tableColumn id="36" name="Columna36"/>
    <tableColumn id="37" name="Columna37"/>
    <tableColumn id="38" name="Columna38"/>
    <tableColumn id="39" name="Columna39"/>
    <tableColumn id="40" name="Columna40"/>
    <tableColumn id="41" name="Columna41" dataDxfId="0">
      <calculatedColumnFormula>Tabla135678[[#This Row],[Columna39]]+Tabla135678[[#This Row],[Columna40]]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package" Target="../embeddings/Documento_de_Microsoft_Word1.doc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zoomScaleNormal="100" workbookViewId="0">
      <selection activeCell="G19" sqref="G19"/>
    </sheetView>
  </sheetViews>
  <sheetFormatPr baseColWidth="10" defaultRowHeight="15"/>
  <cols>
    <col min="1" max="1" width="18.5703125" bestFit="1" customWidth="1"/>
    <col min="2" max="2" width="13.85546875" customWidth="1"/>
    <col min="3" max="3" width="11.140625" bestFit="1" customWidth="1"/>
    <col min="4" max="4" width="6.140625" customWidth="1"/>
    <col min="5" max="8" width="9.85546875" customWidth="1"/>
    <col min="14" max="14" width="8.42578125" bestFit="1" customWidth="1"/>
  </cols>
  <sheetData>
    <row r="1" spans="1:21" ht="61.5" customHeight="1">
      <c r="A1" s="153" t="s">
        <v>25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1">
      <c r="A2" s="154" t="s">
        <v>26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R2" s="76"/>
      <c r="S2" s="76"/>
      <c r="T2" s="76"/>
      <c r="U2" s="76"/>
    </row>
    <row r="3" spans="1:21">
      <c r="A3" s="155" t="s">
        <v>19</v>
      </c>
      <c r="B3" s="155"/>
      <c r="C3" s="155"/>
      <c r="D3" s="156" t="s">
        <v>21</v>
      </c>
      <c r="E3" s="156"/>
      <c r="F3" s="156"/>
      <c r="G3" s="156"/>
      <c r="H3" s="156"/>
      <c r="I3" s="156"/>
      <c r="J3" s="156"/>
      <c r="K3" s="156"/>
      <c r="L3" s="155" t="s">
        <v>27</v>
      </c>
      <c r="M3" s="155"/>
      <c r="N3" s="157" t="s">
        <v>139</v>
      </c>
      <c r="O3" s="157"/>
      <c r="P3" s="79"/>
    </row>
    <row r="4" spans="1:21">
      <c r="A4" s="158" t="s">
        <v>12</v>
      </c>
      <c r="B4" s="159" t="s">
        <v>28</v>
      </c>
      <c r="C4" s="152" t="s">
        <v>22</v>
      </c>
      <c r="D4" s="152"/>
      <c r="E4" s="152" t="s">
        <v>29</v>
      </c>
      <c r="F4" s="152"/>
      <c r="G4" s="152"/>
      <c r="H4" s="152"/>
      <c r="I4" s="152" t="s">
        <v>30</v>
      </c>
      <c r="J4" s="152"/>
      <c r="K4" s="152" t="s">
        <v>20</v>
      </c>
      <c r="L4" s="152"/>
      <c r="M4" s="152"/>
      <c r="N4" s="152"/>
      <c r="O4" s="152"/>
    </row>
    <row r="5" spans="1:21" ht="21.75" customHeight="1">
      <c r="A5" s="158"/>
      <c r="B5" s="159"/>
      <c r="C5" s="4" t="s">
        <v>23</v>
      </c>
      <c r="D5" s="4" t="s">
        <v>24</v>
      </c>
      <c r="E5" s="5" t="s">
        <v>31</v>
      </c>
      <c r="F5" s="4" t="s">
        <v>32</v>
      </c>
      <c r="G5" s="4" t="s">
        <v>33</v>
      </c>
      <c r="H5" s="6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11" t="s">
        <v>40</v>
      </c>
      <c r="O5" s="11" t="s">
        <v>41</v>
      </c>
      <c r="Q5" s="121"/>
      <c r="R5" s="121"/>
      <c r="S5" s="121"/>
      <c r="T5" s="121"/>
      <c r="U5" s="121"/>
    </row>
    <row r="6" spans="1:21" s="76" customFormat="1" ht="21.75" customHeight="1">
      <c r="A6" s="54">
        <v>46164</v>
      </c>
      <c r="B6" s="98">
        <f>COUNTIF(JUNIO!M19:M318, 'REGISTRO '!A6)</f>
        <v>16</v>
      </c>
      <c r="C6" s="53">
        <f>COUNTIFS(JUNIO!M19:M218, 'REGISTRO '!A6,JUNIO!R19:R218, 1)</f>
        <v>5</v>
      </c>
      <c r="D6" s="53">
        <f>COUNTIFS(JUNIO!M19:M218, 'REGISTRO '!A6,JUNIO!S19:S218, 1)</f>
        <v>11</v>
      </c>
      <c r="E6" s="53">
        <f ca="1">COUNTIFS(JUNIO!M19:M218, 'REGISTRO '!A6, JUNIO!E19:E218, "&gt;=0", JUNIO!E19:E218, "&lt;=12")</f>
        <v>4</v>
      </c>
      <c r="F6" s="53">
        <f ca="1">COUNTIFS(JUNIO!M19:M218, 'REGISTRO '!A6, JUNIO!E19:E218, "&gt;=13", JUNIO!E19:E218, "&lt;=18")</f>
        <v>0</v>
      </c>
      <c r="G6" s="53">
        <f ca="1">COUNTIFS(JUNIO!M19:M218, 'REGISTRO '!A6, JUNIO!E19:E218, "&gt;=19", JUNIO!E19:E218, "&lt;=59")</f>
        <v>10</v>
      </c>
      <c r="H6" s="53">
        <f ca="1">COUNTIFS(JUNIO!M19:M218, 'REGISTRO '!A6, JUNIO!E19:E218, "&gt;=60", JUNIO!E19:E218, "&lt;=100")</f>
        <v>2</v>
      </c>
      <c r="I6" s="53">
        <f>COUNTIFS(JUNIO!M19:M218, 'REGISTRO '!A6, JUNIO!F19:F218, 1)</f>
        <v>13</v>
      </c>
      <c r="J6" s="53">
        <f>COUNTIFS(JUNIO!M19:M218, 'REGISTRO '!A6, JUNIO!G19:G218, 1)</f>
        <v>3</v>
      </c>
      <c r="K6" s="53">
        <f>COUNTIFS(JUNIO!M19:M417, 'REGISTRO '!A6, JUNIO!H19:H417, 1)</f>
        <v>10</v>
      </c>
      <c r="L6" s="53">
        <f>COUNTIFS(JUNIO!M19:M417, 'REGISTRO '!A6, JUNIO!I19:I417, 1)</f>
        <v>1</v>
      </c>
      <c r="M6" s="53">
        <f>COUNTIFS(JUNIO!M19:M417, 'REGISTRO '!A6, JUNIO!J19:J417, 1)</f>
        <v>1</v>
      </c>
      <c r="N6" s="53">
        <f>COUNTIFS(JUNIO!M19:M417, 'REGISTRO '!A6, JUNIO!K19:K417, 1)</f>
        <v>1</v>
      </c>
      <c r="O6" s="53">
        <f>COUNTIFS(JUNIO!M19:M417, 'REGISTRO '!A6, JUNIO!L19:L417, 1)</f>
        <v>3</v>
      </c>
      <c r="Q6" s="122">
        <f>B6</f>
        <v>16</v>
      </c>
      <c r="R6" s="121">
        <f>C6+D6</f>
        <v>16</v>
      </c>
      <c r="S6" s="121">
        <f ca="1">E6+F6+G6+H6</f>
        <v>16</v>
      </c>
      <c r="T6" s="121">
        <f>I6+J6</f>
        <v>16</v>
      </c>
      <c r="U6" s="121">
        <f>K6+L6+M6+N6+O6</f>
        <v>16</v>
      </c>
    </row>
    <row r="7" spans="1:21" s="76" customFormat="1" ht="21.75" customHeight="1">
      <c r="A7" s="54">
        <v>46167</v>
      </c>
      <c r="B7" s="98">
        <f>COUNTIF(JUNIO!M19:M319, 'REGISTRO '!A7)</f>
        <v>11</v>
      </c>
      <c r="C7" s="53">
        <f>COUNTIFS(JUNIO!M19:M219, 'REGISTRO '!A7,JUNIO!R19:R219, 1)</f>
        <v>2</v>
      </c>
      <c r="D7" s="53">
        <f>COUNTIFS(JUNIO!M20:M219, 'REGISTRO '!A7,JUNIO!S20:S219, 1)</f>
        <v>9</v>
      </c>
      <c r="E7" s="53">
        <f ca="1">COUNTIFS(JUNIO!M20:M219, 'REGISTRO '!A7, JUNIO!E20:E219, "&gt;=0", JUNIO!E20:E219, "&lt;=12")</f>
        <v>4</v>
      </c>
      <c r="F7" s="53">
        <f ca="1">COUNTIFS(JUNIO!M19:M219, 'REGISTRO '!A7, JUNIO!E19:E219, "&gt;=13", JUNIO!E19:E219, "&lt;=18")</f>
        <v>0</v>
      </c>
      <c r="G7" s="53">
        <f ca="1">COUNTIFS(JUNIO!M19:M219, 'REGISTRO '!A7, JUNIO!E19:E219, "&gt;=19", JUNIO!E19:E219, "&lt;=59")</f>
        <v>5</v>
      </c>
      <c r="H7" s="53">
        <f ca="1">COUNTIFS(JUNIO!M19:M219, 'REGISTRO '!A7, JUNIO!E19:E219, "&gt;=60", JUNIO!E19:E219, "&lt;=100")</f>
        <v>2</v>
      </c>
      <c r="I7" s="53">
        <f>COUNTIFS(JUNIO!M19:M219, 'REGISTRO '!A7, JUNIO!F19:F219, 1)</f>
        <v>10</v>
      </c>
      <c r="J7" s="53">
        <f>COUNTIFS(JUNIO!M19:M219, 'REGISTRO '!A7, JUNIO!G19:G219, 1)</f>
        <v>1</v>
      </c>
      <c r="K7" s="53">
        <f>COUNTIFS(JUNIO!M19:M219, 'REGISTRO '!A7, JUNIO!H19:H219, 1)</f>
        <v>4</v>
      </c>
      <c r="L7" s="53">
        <f>COUNTIFS(JUNIO!M19:M219, 'REGISTRO '!A7, JUNIO!I19:I219, 1)</f>
        <v>1</v>
      </c>
      <c r="M7" s="53">
        <f>COUNTIFS(JUNIO!M19:M219, 'REGISTRO '!A7, JUNIO!J19:J219, 1)</f>
        <v>0</v>
      </c>
      <c r="N7" s="53">
        <f>COUNTIFS(JUNIO!M19:M219, 'REGISTRO '!A7, JUNIO!K19:K219, 1)</f>
        <v>1</v>
      </c>
      <c r="O7" s="53">
        <f>COUNTIFS(JUNIO!M20:M219, 'REGISTRO '!A7, JUNIO!L20:L219, 1)</f>
        <v>5</v>
      </c>
      <c r="Q7" s="122">
        <f t="shared" ref="Q7:Q21" si="0">B7</f>
        <v>11</v>
      </c>
      <c r="R7" s="121">
        <f>C7+D7</f>
        <v>11</v>
      </c>
      <c r="S7" s="121">
        <f ca="1">E7+F7+G7+H7</f>
        <v>11</v>
      </c>
      <c r="T7" s="121">
        <f>I7+J7</f>
        <v>11</v>
      </c>
      <c r="U7" s="121">
        <f>K7+L7+M7+N7+O7</f>
        <v>11</v>
      </c>
    </row>
    <row r="8" spans="1:21" ht="21.75" customHeight="1">
      <c r="A8" s="54">
        <v>46168</v>
      </c>
      <c r="B8" s="98">
        <f>COUNTIF(JUNIO!M21:M320, 'REGISTRO '!A8)</f>
        <v>9</v>
      </c>
      <c r="C8" s="53">
        <f>COUNTIFS(JUNIO!M21:M220, 'REGISTRO '!A8,JUNIO!R21:R220, 1)</f>
        <v>3</v>
      </c>
      <c r="D8" s="53">
        <f>COUNTIFS(JUNIO!M21:M220, 'REGISTRO '!A8,JUNIO!S21:S220, 1)</f>
        <v>6</v>
      </c>
      <c r="E8" s="53">
        <f ca="1">COUNTIFS(JUNIO!M21:M220, 'REGISTRO '!A8, JUNIO!E21:E220, "&gt;=0", JUNIO!E21:E220, "&lt;=12")</f>
        <v>0</v>
      </c>
      <c r="F8" s="53">
        <f ca="1">COUNTIFS(JUNIO!M21:M220, 'REGISTRO '!A8, JUNIO!E21:E220, "&gt;=13", JUNIO!E21:E220, "&lt;=18")</f>
        <v>1</v>
      </c>
      <c r="G8" s="53">
        <f ca="1">COUNTIFS(JUNIO!M21:M220, 'REGISTRO '!A8, JUNIO!E21:E220, "&gt;=19", JUNIO!E21:E220, "&lt;=59")</f>
        <v>7</v>
      </c>
      <c r="H8" s="53">
        <f ca="1">COUNTIFS(JUNIO!M21:M220, 'REGISTRO '!A8, JUNIO!E21:E220, "&gt;=60", JUNIO!E21:E220, "&lt;=100")</f>
        <v>1</v>
      </c>
      <c r="I8" s="53">
        <f>COUNTIFS(JUNIO!M21:M220, 'REGISTRO '!A8, JUNIO!F21:F220, 1)</f>
        <v>9</v>
      </c>
      <c r="J8" s="53">
        <f>COUNTIFS(JUNIO!M21:M220, 'REGISTRO '!A8, JUNIO!G21:G220, 1)</f>
        <v>0</v>
      </c>
      <c r="K8" s="53">
        <f>COUNTIFS(JUNIO!M21:M220, 'REGISTRO '!A8, JUNIO!H21:H220, 1)</f>
        <v>5</v>
      </c>
      <c r="L8" s="53">
        <f>COUNTIFS(JUNIO!M21:M220, 'REGISTRO '!A8, JUNIO!I21:I220, 1)</f>
        <v>2</v>
      </c>
      <c r="M8" s="53">
        <f>COUNTIFS(JUNIO!M21:M220, 'REGISTRO '!A8, JUNIO!J21:J220, 1)</f>
        <v>1</v>
      </c>
      <c r="N8" s="53">
        <f>COUNTIFS(JUNIO!M21:M220, 'REGISTRO '!A8, JUNIO!K21:K220, 1)</f>
        <v>0</v>
      </c>
      <c r="O8" s="53">
        <f>COUNTIFS(JUNIO!M21:M220, 'REGISTRO '!A8, JUNIO!L21:L220, 1)</f>
        <v>1</v>
      </c>
      <c r="Q8" s="122">
        <f t="shared" si="0"/>
        <v>9</v>
      </c>
      <c r="R8" s="121">
        <f t="shared" ref="R8:R15" si="1">C8+D8</f>
        <v>9</v>
      </c>
      <c r="S8" s="121">
        <f t="shared" ref="S8:S15" ca="1" si="2">E8+F8+G8+H8</f>
        <v>9</v>
      </c>
      <c r="T8" s="121">
        <f t="shared" ref="T8:T14" si="3">I8+J8</f>
        <v>9</v>
      </c>
      <c r="U8" s="121">
        <f t="shared" ref="U8:U15" si="4">K8+L8+M8+N8+O8</f>
        <v>9</v>
      </c>
    </row>
    <row r="9" spans="1:21" ht="21.75" customHeight="1">
      <c r="A9" s="54">
        <v>46169</v>
      </c>
      <c r="B9" s="98">
        <f>COUNTIF(JUNIO!M22:M321, 'REGISTRO '!A9)</f>
        <v>14</v>
      </c>
      <c r="C9" s="53">
        <f>COUNTIFS(JUNIO!M22:M221, 'REGISTRO '!A9,JUNIO!R22:R221, 1)</f>
        <v>4</v>
      </c>
      <c r="D9" s="53">
        <f>COUNTIFS(JUNIO!M22:M221, 'REGISTRO '!A9,JUNIO!S22:S221, 1)</f>
        <v>10</v>
      </c>
      <c r="E9" s="53">
        <f ca="1">COUNTIFS(JUNIO!M22:M221, 'REGISTRO '!A9, JUNIO!E22:E221, "&gt;=0", JUNIO!E22:E221, "&lt;=12")</f>
        <v>1</v>
      </c>
      <c r="F9" s="53">
        <f ca="1">COUNTIFS(JUNIO!M22:M221, 'REGISTRO '!A9, JUNIO!E22:E221, "&gt;=13", JUNIO!E22:E221, "&lt;=18")</f>
        <v>2</v>
      </c>
      <c r="G9" s="53">
        <f ca="1">COUNTIFS(JUNIO!M22:M221, 'REGISTRO '!A9, JUNIO!E22:E221, "&gt;=19", JUNIO!E22:E221, "&lt;=59")</f>
        <v>8</v>
      </c>
      <c r="H9" s="53">
        <f ca="1">COUNTIFS(JUNIO!M22:M221, 'REGISTRO '!A9, JUNIO!E22:E221, "&gt;=60", JUNIO!E22:E221, "&lt;=100")</f>
        <v>3</v>
      </c>
      <c r="I9" s="53">
        <f>COUNTIFS(JUNIO!M22:M221, 'REGISTRO '!A9, JUNIO!F22:F221, 1)</f>
        <v>13</v>
      </c>
      <c r="J9" s="53">
        <f>COUNTIFS(JUNIO!M22:M221, 'REGISTRO '!A9, JUNIO!G22:G221, 1)</f>
        <v>1</v>
      </c>
      <c r="K9" s="53">
        <f>COUNTIFS(JUNIO!M22:M221, 'REGISTRO '!A9, JUNIO!H22:H221, 1)</f>
        <v>6</v>
      </c>
      <c r="L9" s="53">
        <f>COUNTIFS(JUNIO!M22:M221, 'REGISTRO '!A9, JUNIO!I22:I221, 1)</f>
        <v>1</v>
      </c>
      <c r="M9" s="53">
        <f>COUNTIFS(JUNIO!M22:M221, 'REGISTRO '!A9, JUNIO!J22:J221, 1)</f>
        <v>1</v>
      </c>
      <c r="N9" s="53">
        <f>COUNTIFS(JUNIO!M22:M221, 'REGISTRO '!A9, JUNIO!K22:K221, 1)</f>
        <v>4</v>
      </c>
      <c r="O9" s="53">
        <f>COUNTIFS(JUNIO!M22:M221, 'REGISTRO '!A9, JUNIO!L22:L221, 1)</f>
        <v>2</v>
      </c>
      <c r="Q9" s="122">
        <f t="shared" si="0"/>
        <v>14</v>
      </c>
      <c r="R9" s="121">
        <f t="shared" si="1"/>
        <v>14</v>
      </c>
      <c r="S9" s="121">
        <f t="shared" ca="1" si="2"/>
        <v>14</v>
      </c>
      <c r="T9" s="121">
        <f t="shared" si="3"/>
        <v>14</v>
      </c>
      <c r="U9" s="121">
        <f t="shared" si="4"/>
        <v>14</v>
      </c>
    </row>
    <row r="10" spans="1:21" s="76" customFormat="1" ht="21.75" customHeight="1">
      <c r="A10" s="54">
        <v>46170</v>
      </c>
      <c r="B10" s="98">
        <f>COUNTIF(JUNIO!M23:M322, 'REGISTRO '!A10)</f>
        <v>14</v>
      </c>
      <c r="C10" s="53">
        <f>COUNTIFS(JUNIO!M23:M222, 'REGISTRO '!A10,JUNIO!R23:R222, 1)</f>
        <v>5</v>
      </c>
      <c r="D10" s="53">
        <f>COUNTIFS(JUNIO!M23:M222, 'REGISTRO '!A10,JUNIO!S23:S222, 1)</f>
        <v>9</v>
      </c>
      <c r="E10" s="53">
        <f ca="1">COUNTIFS(JUNIO!M23:M222, 'REGISTRO '!A10, JUNIO!E23:E222, "&gt;=0", JUNIO!E23:E222, "&lt;=12")</f>
        <v>2</v>
      </c>
      <c r="F10" s="53">
        <f ca="1">COUNTIFS(JUNIO!M23:M222, 'REGISTRO '!A10, JUNIO!E23:E222, "&gt;=13", JUNIO!E23:E222, "&lt;=18")</f>
        <v>1</v>
      </c>
      <c r="G10" s="53">
        <f ca="1">COUNTIFS(JUNIO!M23:M222, 'REGISTRO '!A10, JUNIO!E23:E222, "&gt;=19", JUNIO!E23:E222, "&lt;=59")</f>
        <v>11</v>
      </c>
      <c r="H10" s="53">
        <f ca="1">COUNTIFS(JUNIO!M23:M222, 'REGISTRO '!A10, JUNIO!E23:E222, "&gt;=60", JUNIO!E23:E222, "&lt;=100")</f>
        <v>0</v>
      </c>
      <c r="I10" s="53">
        <f>COUNTIFS(JUNIO!M23:M222, 'REGISTRO '!A10, JUNIO!F23:F222, 1)</f>
        <v>13</v>
      </c>
      <c r="J10" s="53">
        <f>COUNTIFS(JUNIO!M23:M222, 'REGISTRO '!A10, JUNIO!G23:G222, 1)</f>
        <v>1</v>
      </c>
      <c r="K10" s="53">
        <f>COUNTIFS(JUNIO!M23:M222, 'REGISTRO '!A10, JUNIO!H23:H222, 1)</f>
        <v>5</v>
      </c>
      <c r="L10" s="53">
        <f>COUNTIFS(JUNIO!M23:M222, 'REGISTRO '!A10, JUNIO!I23:I222, 1)</f>
        <v>5</v>
      </c>
      <c r="M10" s="53">
        <f>COUNTIFS(JUNIO!M23:M222, 'REGISTRO '!A10, JUNIO!J23:J222, 1)</f>
        <v>0</v>
      </c>
      <c r="N10" s="53">
        <f>COUNTIFS(JUNIO!M23:M222, 'REGISTRO '!A10, JUNIO!K23:K222, 1)</f>
        <v>1</v>
      </c>
      <c r="O10" s="53">
        <f>COUNTIFS(JUNIO!M23:M222, 'REGISTRO '!A10, JUNIO!L23:L222, 1)</f>
        <v>3</v>
      </c>
      <c r="Q10" s="122">
        <f t="shared" ref="Q10" si="5">B10</f>
        <v>14</v>
      </c>
      <c r="R10" s="121">
        <f t="shared" ref="R10" si="6">C10+D10</f>
        <v>14</v>
      </c>
      <c r="S10" s="121">
        <f t="shared" ref="S10" ca="1" si="7">E10+F10+G10+H10</f>
        <v>14</v>
      </c>
      <c r="T10" s="121">
        <f t="shared" ref="T10" si="8">I10+J10</f>
        <v>14</v>
      </c>
      <c r="U10" s="121">
        <f t="shared" ref="U10" si="9">K10+L10+M10+N10+O10</f>
        <v>14</v>
      </c>
    </row>
    <row r="11" spans="1:21" ht="21.75" customHeight="1">
      <c r="A11" s="54">
        <v>46171</v>
      </c>
      <c r="B11" s="98">
        <f>COUNTIF(JUNIO!M24:M323, 'REGISTRO '!A11)</f>
        <v>18</v>
      </c>
      <c r="C11" s="53">
        <f>COUNTIFS(JUNIO!M24:M223, 'REGISTRO '!A11,JUNIO!R24:R223, 1)</f>
        <v>6</v>
      </c>
      <c r="D11" s="53">
        <f>COUNTIFS(JUNIO!M24:M223, 'REGISTRO '!A11,JUNIO!S24:S223, 1)</f>
        <v>12</v>
      </c>
      <c r="E11" s="53">
        <f ca="1">COUNTIFS(JUNIO!M24:M223, 'REGISTRO '!A11, JUNIO!E24:E223, "&gt;=0", JUNIO!E24:E223, "&lt;=12")</f>
        <v>4</v>
      </c>
      <c r="F11" s="53">
        <f ca="1">COUNTIFS(JUNIO!M24:M223, 'REGISTRO '!A11, JUNIO!E24:E223, "&gt;=13", JUNIO!E24:E223, "&lt;=18")</f>
        <v>0</v>
      </c>
      <c r="G11" s="53">
        <f ca="1">COUNTIFS(JUNIO!M24:M223, 'REGISTRO '!A11, JUNIO!E24:E223, "&gt;=19", JUNIO!E24:E223, "&lt;=59")</f>
        <v>13</v>
      </c>
      <c r="H11" s="53">
        <f ca="1">COUNTIFS(JUNIO!M24:M223, 'REGISTRO '!A11, JUNIO!E24:E223, "&gt;=60", JUNIO!E24:E223, "&lt;=100")</f>
        <v>1</v>
      </c>
      <c r="I11" s="53">
        <f>COUNTIFS(JUNIO!M24:M223, 'REGISTRO '!A11, JUNIO!F24:F223, 1)</f>
        <v>16</v>
      </c>
      <c r="J11" s="53">
        <f>COUNTIFS(JUNIO!M24:M223, 'REGISTRO '!A11, JUNIO!G24:G223, 1)</f>
        <v>2</v>
      </c>
      <c r="K11" s="53">
        <f>COUNTIFS(JUNIO!M24:M223, 'REGISTRO '!A11, JUNIO!H24:H223, 1)</f>
        <v>11</v>
      </c>
      <c r="L11" s="53">
        <f>COUNTIFS(JUNIO!M24:M223, 'REGISTRO '!A11, JUNIO!I24:I223, 1)</f>
        <v>0</v>
      </c>
      <c r="M11" s="53">
        <f>COUNTIFS(JUNIO!M24:M223, 'REGISTRO '!A11, JUNIO!J24:J223, 1)</f>
        <v>1</v>
      </c>
      <c r="N11" s="53">
        <f>COUNTIFS(JUNIO!M24:M223, 'REGISTRO '!A11, JUNIO!K24:K223, 1)</f>
        <v>2</v>
      </c>
      <c r="O11" s="53">
        <f>COUNTIFS(JUNIO!M24:M223, 'REGISTRO '!A11, JUNIO!L24:L223, 1)</f>
        <v>4</v>
      </c>
      <c r="Q11" s="122">
        <f t="shared" si="0"/>
        <v>18</v>
      </c>
      <c r="R11" s="121">
        <f t="shared" si="1"/>
        <v>18</v>
      </c>
      <c r="S11" s="121">
        <f t="shared" ca="1" si="2"/>
        <v>18</v>
      </c>
      <c r="T11" s="121">
        <f t="shared" si="3"/>
        <v>18</v>
      </c>
      <c r="U11" s="121">
        <f t="shared" si="4"/>
        <v>18</v>
      </c>
    </row>
    <row r="12" spans="1:21" ht="21.75" customHeight="1">
      <c r="A12" s="54">
        <v>46174</v>
      </c>
      <c r="B12" s="98">
        <f>COUNTIF(JUNIO!M25:M324, 'REGISTRO '!A12)</f>
        <v>11</v>
      </c>
      <c r="C12" s="53">
        <f>COUNTIFS(JUNIO!M25:M224, 'REGISTRO '!A12,JUNIO!R25:R224, 1)</f>
        <v>4</v>
      </c>
      <c r="D12" s="53">
        <f>COUNTIFS(JUNIO!M25:M224, 'REGISTRO '!A12,JUNIO!S25:S224, 1)</f>
        <v>7</v>
      </c>
      <c r="E12" s="53">
        <f ca="1">COUNTIFS(JUNIO!M25:M224, 'REGISTRO '!A12, JUNIO!E25:E224, "&gt;=0", JUNIO!E25:E224, "&lt;=12")</f>
        <v>2</v>
      </c>
      <c r="F12" s="53">
        <f ca="1">COUNTIFS(JUNIO!M25:M224, 'REGISTRO '!A12, JUNIO!E25:E224, "&gt;=13", JUNIO!E25:E224, "&lt;=18")</f>
        <v>1</v>
      </c>
      <c r="G12" s="53">
        <f ca="1">COUNTIFS(JUNIO!M25:M224, 'REGISTRO '!A12, JUNIO!E25:E224, "&gt;=19", JUNIO!E25:E224, "&lt;=59")</f>
        <v>7</v>
      </c>
      <c r="H12" s="53">
        <f ca="1">COUNTIFS(JUNIO!M25:M224, 'REGISTRO '!A12, JUNIO!E25:E224, "&gt;=60", JUNIO!E25:E224, "&lt;=100")</f>
        <v>1</v>
      </c>
      <c r="I12" s="53">
        <f>COUNTIFS(JUNIO!M25:M224, 'REGISTRO '!A12, JUNIO!F25:F224, 1)</f>
        <v>8</v>
      </c>
      <c r="J12" s="53">
        <f>COUNTIFS(JUNIO!M25:M224, 'REGISTRO '!A12, JUNIO!G25:G224, 1)</f>
        <v>3</v>
      </c>
      <c r="K12" s="53">
        <f>COUNTIFS(JUNIO!M25:M224, 'REGISTRO '!A12, JUNIO!H25:H224, 1)</f>
        <v>5</v>
      </c>
      <c r="L12" s="53">
        <f>COUNTIFS(JUNIO!M25:M224, 'REGISTRO '!A12, JUNIO!I25:I224, 1)</f>
        <v>2</v>
      </c>
      <c r="M12" s="53">
        <f>COUNTIFS(JUNIO!M25:M224, 'REGISTRO '!A12, JUNIO!J25:J224, 1)</f>
        <v>1</v>
      </c>
      <c r="N12" s="53">
        <f>COUNTIFS(JUNIO!M25:M224, 'REGISTRO '!A12, JUNIO!K25:K224, 1)</f>
        <v>2</v>
      </c>
      <c r="O12" s="53">
        <f>COUNTIFS(JUNIO!M25:M224, 'REGISTRO '!A12, JUNIO!L25:L224, 1)</f>
        <v>1</v>
      </c>
      <c r="Q12" s="122">
        <f t="shared" si="0"/>
        <v>11</v>
      </c>
      <c r="R12" s="121">
        <f t="shared" si="1"/>
        <v>11</v>
      </c>
      <c r="S12" s="121">
        <f t="shared" ca="1" si="2"/>
        <v>11</v>
      </c>
      <c r="T12" s="121">
        <f t="shared" si="3"/>
        <v>11</v>
      </c>
      <c r="U12" s="121">
        <f t="shared" si="4"/>
        <v>11</v>
      </c>
    </row>
    <row r="13" spans="1:21" s="70" customFormat="1" ht="21.75" customHeight="1">
      <c r="A13" s="54">
        <v>46175</v>
      </c>
      <c r="B13" s="98">
        <f>COUNTIF(JUNIO!M26:M325, 'REGISTRO '!A13)</f>
        <v>4</v>
      </c>
      <c r="C13" s="53">
        <f>COUNTIFS(JUNIO!M26:M225, 'REGISTRO '!A13,JUNIO!R26:R225, 1)</f>
        <v>2</v>
      </c>
      <c r="D13" s="53">
        <f>COUNTIFS(JUNIO!M26:M225, 'REGISTRO '!A13,JUNIO!S26:S225, 1)</f>
        <v>2</v>
      </c>
      <c r="E13" s="53">
        <f ca="1">COUNTIFS(JUNIO!M26:M225, 'REGISTRO '!A13, JUNIO!E26:E225, "&gt;=0", JUNIO!E26:E225, "&lt;=12")</f>
        <v>1</v>
      </c>
      <c r="F13" s="53">
        <f ca="1">COUNTIFS(JUNIO!M26:M225, 'REGISTRO '!A13, JUNIO!E26:E225, "&gt;=13", JUNIO!E26:E225, "&lt;=18")</f>
        <v>0</v>
      </c>
      <c r="G13" s="53">
        <f ca="1">COUNTIFS(JUNIO!M26:M225, 'REGISTRO '!A13, JUNIO!E26:E225, "&gt;=19", JUNIO!E26:E225, "&lt;=59")</f>
        <v>3</v>
      </c>
      <c r="H13" s="53">
        <f ca="1">COUNTIFS(JUNIO!M26:M225, 'REGISTRO '!A13, JUNIO!E26:E225, "&gt;=60", JUNIO!E26:E225, "&lt;=100")</f>
        <v>0</v>
      </c>
      <c r="I13" s="53">
        <f>COUNTIFS(JUNIO!M26:M225, 'REGISTRO '!A13, JUNIO!F26:F225, 1)</f>
        <v>4</v>
      </c>
      <c r="J13" s="53">
        <f>COUNTIFS(JUNIO!M26:M225, 'REGISTRO '!A13, JUNIO!G26:G225, 1)</f>
        <v>0</v>
      </c>
      <c r="K13" s="53">
        <f>COUNTIFS(JUNIO!M26:M225, 'REGISTRO '!A13, JUNIO!H26:H225, 1)</f>
        <v>3</v>
      </c>
      <c r="L13" s="53">
        <f>COUNTIFS(JUNIO!M26:M225, 'REGISTRO '!A13, JUNIO!I26:I225, 1)</f>
        <v>0</v>
      </c>
      <c r="M13" s="53">
        <f>COUNTIFS(JUNIO!M26:M225, 'REGISTRO '!A13, JUNIO!J26:J225, 1)</f>
        <v>0</v>
      </c>
      <c r="N13" s="53">
        <f>COUNTIFS(JUNIO!M26:M225, 'REGISTRO '!A13, JUNIO!K26:K225, 1)</f>
        <v>0</v>
      </c>
      <c r="O13" s="53">
        <f>COUNTIFS(JUNIO!M26:M225, 'REGISTRO '!A13, JUNIO!L26:L225, 1)</f>
        <v>1</v>
      </c>
      <c r="Q13" s="122">
        <f t="shared" si="0"/>
        <v>4</v>
      </c>
      <c r="R13" s="121">
        <f t="shared" si="1"/>
        <v>4</v>
      </c>
      <c r="S13" s="121">
        <f ca="1">E13+F13+G13+H13</f>
        <v>4</v>
      </c>
      <c r="T13" s="121">
        <f t="shared" si="3"/>
        <v>4</v>
      </c>
      <c r="U13" s="121">
        <f t="shared" si="4"/>
        <v>4</v>
      </c>
    </row>
    <row r="14" spans="1:21" s="76" customFormat="1" ht="21.75" customHeight="1">
      <c r="A14" s="54">
        <v>46176</v>
      </c>
      <c r="B14" s="98">
        <f>COUNTIF(JUNIO!M27:M326, 'REGISTRO '!A14)</f>
        <v>13</v>
      </c>
      <c r="C14" s="53">
        <f>COUNTIFS(JUNIO!M27:M226, 'REGISTRO '!A14,JUNIO!R27:R226, 1)</f>
        <v>4</v>
      </c>
      <c r="D14" s="53">
        <f>COUNTIFS(JUNIO!M27:M226, 'REGISTRO '!A14,JUNIO!S27:S226, 1)</f>
        <v>9</v>
      </c>
      <c r="E14" s="53">
        <f ca="1">COUNTIFS(JUNIO!M27:M226, 'REGISTRO '!A14, JUNIO!E27:E226, "&gt;=0", JUNIO!E27:E226, "&lt;=12")</f>
        <v>3</v>
      </c>
      <c r="F14" s="53">
        <f ca="1">COUNTIFS(JUNIO!M27:M226, 'REGISTRO '!A14, JUNIO!E27:E226, "&gt;=13", JUNIO!E27:E226, "&lt;=18")</f>
        <v>2</v>
      </c>
      <c r="G14" s="53">
        <f ca="1">COUNTIFS(JUNIO!M27:M226, 'REGISTRO '!A14, JUNIO!E27:E226, "&gt;=19", JUNIO!E27:E226, "&lt;=59")</f>
        <v>8</v>
      </c>
      <c r="H14" s="53">
        <f ca="1">COUNTIFS(JUNIO!M27:M226, 'REGISTRO '!A14, JUNIO!E27:E226, "&gt;=60", JUNIO!E27:E226, "&lt;=100")</f>
        <v>0</v>
      </c>
      <c r="I14" s="53">
        <f>COUNTIFS(JUNIO!M27:M226, 'REGISTRO '!A14, JUNIO!F27:F226, 1)</f>
        <v>10</v>
      </c>
      <c r="J14" s="53">
        <f>COUNTIFS(JUNIO!M27:M226, 'REGISTRO '!A14, JUNIO!G27:G226, 1)</f>
        <v>3</v>
      </c>
      <c r="K14" s="53">
        <f>COUNTIFS(JUNIO!M27:M226, 'REGISTRO '!A14, JUNIO!H27:H226, 1)</f>
        <v>8</v>
      </c>
      <c r="L14" s="53">
        <f>COUNTIFS(JUNIO!M27:M226, 'REGISTRO '!A14, JUNIO!I27:I226, 1)</f>
        <v>0</v>
      </c>
      <c r="M14" s="53">
        <f>COUNTIFS(JUNIO!M27:M226, 'REGISTRO '!A14, JUNIO!J27:J226, 1)</f>
        <v>1</v>
      </c>
      <c r="N14" s="53">
        <f>COUNTIFS(JUNIO!M27:M226, 'REGISTRO '!A14, JUNIO!K27:K226, 1)</f>
        <v>1</v>
      </c>
      <c r="O14" s="53">
        <f>COUNTIFS(JUNIO!M27:M226, 'REGISTRO '!A14, JUNIO!L27:L226, 1)</f>
        <v>3</v>
      </c>
      <c r="Q14" s="122">
        <f t="shared" si="0"/>
        <v>13</v>
      </c>
      <c r="R14" s="121">
        <f t="shared" si="1"/>
        <v>13</v>
      </c>
      <c r="S14" s="121">
        <f t="shared" ca="1" si="2"/>
        <v>13</v>
      </c>
      <c r="T14" s="121">
        <f t="shared" si="3"/>
        <v>13</v>
      </c>
      <c r="U14" s="121">
        <f t="shared" si="4"/>
        <v>13</v>
      </c>
    </row>
    <row r="15" spans="1:21" s="70" customFormat="1" ht="21.75" customHeight="1">
      <c r="A15" s="54">
        <v>46177</v>
      </c>
      <c r="B15" s="98">
        <f>COUNTIF(JUNIO!M28:M327, 'REGISTRO '!A15)</f>
        <v>7</v>
      </c>
      <c r="C15" s="53">
        <f>COUNTIFS(JUNIO!M28:M227, 'REGISTRO '!A15,JUNIO!R28:R227, 1)</f>
        <v>3</v>
      </c>
      <c r="D15" s="53">
        <f>COUNTIFS(JUNIO!M28:M227, 'REGISTRO '!A15,JUNIO!S28:S227, 1)</f>
        <v>4</v>
      </c>
      <c r="E15" s="53">
        <f ca="1">COUNTIFS(JUNIO!M28:M227, 'REGISTRO '!A15, JUNIO!E28:E227, "&gt;=0", JUNIO!E28:E227, "&lt;=12")</f>
        <v>1</v>
      </c>
      <c r="F15" s="53">
        <f ca="1">COUNTIFS(JUNIO!M28:M227, 'REGISTRO '!A15, JUNIO!E28:E227, "&gt;=13", JUNIO!E28:E227, "&lt;=18")</f>
        <v>1</v>
      </c>
      <c r="G15" s="53">
        <f ca="1">COUNTIFS(JUNIO!M28:M227, 'REGISTRO '!A15, JUNIO!E28:E227, "&gt;=19", JUNIO!E28:E227, "&lt;=59")</f>
        <v>5</v>
      </c>
      <c r="H15" s="53">
        <f ca="1">COUNTIFS(JUNIO!M28:M227, 'REGISTRO '!A15, JUNIO!E28:E227, "&gt;=60", JUNIO!E28:E227, "&lt;=100")</f>
        <v>0</v>
      </c>
      <c r="I15" s="53">
        <f>COUNTIFS(JUNIO!M28:M227, 'REGISTRO '!A15, JUNIO!F28:F227, 1)</f>
        <v>6</v>
      </c>
      <c r="J15" s="53">
        <f>COUNTIFS(JUNIO!M28:M227, 'REGISTRO '!A15, JUNIO!G28:G227, 1)</f>
        <v>1</v>
      </c>
      <c r="K15" s="53">
        <f>COUNTIFS(JUNIO!M28:M227, 'REGISTRO '!A15, JUNIO!H28:H227, 1)</f>
        <v>2</v>
      </c>
      <c r="L15" s="53">
        <f>COUNTIFS(JUNIO!M28:M227, 'REGISTRO '!A15, JUNIO!I28:I227, 1)</f>
        <v>0</v>
      </c>
      <c r="M15" s="53">
        <f>COUNTIFS(JUNIO!M28:M227, 'REGISTRO '!A15, JUNIO!J28:J227, 1)</f>
        <v>1</v>
      </c>
      <c r="N15" s="53">
        <f>COUNTIFS(JUNIO!M28:M227, 'REGISTRO '!A15, JUNIO!K28:K227, 1)</f>
        <v>3</v>
      </c>
      <c r="O15" s="53">
        <f>COUNTIFS(JUNIO!M28:M227, 'REGISTRO '!A15, JUNIO!L28:L227, 1)</f>
        <v>1</v>
      </c>
      <c r="Q15" s="122">
        <f t="shared" si="0"/>
        <v>7</v>
      </c>
      <c r="R15" s="121">
        <f t="shared" si="1"/>
        <v>7</v>
      </c>
      <c r="S15" s="121">
        <f t="shared" ca="1" si="2"/>
        <v>7</v>
      </c>
      <c r="T15" s="121">
        <f>I15+J15</f>
        <v>7</v>
      </c>
      <c r="U15" s="121">
        <f t="shared" si="4"/>
        <v>7</v>
      </c>
    </row>
    <row r="16" spans="1:21" s="76" customFormat="1" ht="21.75" customHeight="1">
      <c r="A16" s="54">
        <v>46178</v>
      </c>
      <c r="B16" s="98">
        <f>COUNTIF(JUNIO!M29:M328, 'REGISTRO '!A16)</f>
        <v>15</v>
      </c>
      <c r="C16" s="53">
        <f>COUNTIFS(JUNIO!M29:M228, 'REGISTRO '!A16,JUNIO!R29:R228, 1)</f>
        <v>9</v>
      </c>
      <c r="D16" s="53">
        <f>COUNTIFS(JUNIO!M29:M228, 'REGISTRO '!A16,JUNIO!S29:S228, 1)</f>
        <v>6</v>
      </c>
      <c r="E16" s="53">
        <f ca="1">COUNTIFS(JUNIO!M29:M228, 'REGISTRO '!A16, JUNIO!E29:E228, "&gt;=0", JUNIO!E29:E228, "&lt;=12")</f>
        <v>3</v>
      </c>
      <c r="F16" s="53">
        <f ca="1">COUNTIFS(JUNIO!M29:M228, 'REGISTRO '!A16, JUNIO!E29:E228, "&gt;=13", JUNIO!E29:E228, "&lt;=18")</f>
        <v>1</v>
      </c>
      <c r="G16" s="53">
        <f ca="1">COUNTIFS(JUNIO!M29:M228, 'REGISTRO '!A16, JUNIO!E29:E228, "&gt;=19", JUNIO!E29:E228, "&lt;=59")</f>
        <v>7</v>
      </c>
      <c r="H16" s="53">
        <f ca="1">COUNTIFS(JUNIO!M29:M228, 'REGISTRO '!A16, JUNIO!E29:E228, "&gt;=60", JUNIO!E29:E228, "&lt;=100")</f>
        <v>4</v>
      </c>
      <c r="I16" s="53">
        <f>COUNTIFS(JUNIO!M29:M228, 'REGISTRO '!A16, JUNIO!F29:F228, 1)</f>
        <v>14</v>
      </c>
      <c r="J16" s="53">
        <f>COUNTIFS(JUNIO!M29:M228, 'REGISTRO '!A16, JUNIO!G29:G228, 1)</f>
        <v>1</v>
      </c>
      <c r="K16" s="53">
        <f>COUNTIFS(JUNIO!M29:M228, 'REGISTRO '!A16, JUNIO!H29:H228, 1)</f>
        <v>8</v>
      </c>
      <c r="L16" s="53">
        <f>COUNTIFS(JUNIO!M29:M228, 'REGISTRO '!A16, JUNIO!I29:I228, 1)</f>
        <v>1</v>
      </c>
      <c r="M16" s="53">
        <f>COUNTIFS(JUNIO!M29:M228, 'REGISTRO '!A16, JUNIO!J29:J228, 1)</f>
        <v>1</v>
      </c>
      <c r="N16" s="53">
        <f>COUNTIFS(JUNIO!M29:M228, 'REGISTRO '!A16, JUNIO!K29:K228, 1)</f>
        <v>3</v>
      </c>
      <c r="O16" s="53">
        <f>COUNTIFS(JUNIO!M29:M228, 'REGISTRO '!A16, JUNIO!L29:L228, 1)</f>
        <v>2</v>
      </c>
      <c r="Q16" s="122">
        <f t="shared" si="0"/>
        <v>15</v>
      </c>
      <c r="R16" s="121">
        <f t="shared" ref="R16:R19" si="10">C16+D16</f>
        <v>15</v>
      </c>
      <c r="S16" s="121">
        <f t="shared" ref="S16:S19" ca="1" si="11">E16+F16+G16+H16</f>
        <v>15</v>
      </c>
      <c r="T16" s="121">
        <f t="shared" ref="T16:T19" si="12">I16+J16</f>
        <v>15</v>
      </c>
      <c r="U16" s="121">
        <f t="shared" ref="U16:U19" si="13">K16+L16+M16+N16+O16</f>
        <v>15</v>
      </c>
    </row>
    <row r="17" spans="1:21" s="76" customFormat="1" ht="21.75" customHeight="1">
      <c r="A17" s="54">
        <v>46181</v>
      </c>
      <c r="B17" s="98">
        <f>COUNTIF(JUNIO!M30:M328, 'REGISTRO '!A17)</f>
        <v>14</v>
      </c>
      <c r="C17" s="53">
        <f>COUNTIFS(JUNIO!M30:M529, 'REGISTRO '!A17,JUNIO!R30:R529, 1)</f>
        <v>1</v>
      </c>
      <c r="D17" s="53">
        <f>COUNTIFS(JUNIO!M30:M529, 'REGISTRO '!A17,JUNIO!S30:S529, 1)</f>
        <v>13</v>
      </c>
      <c r="E17" s="53">
        <f ca="1">COUNTIFS(JUNIO!M30:M529, 'REGISTRO '!A17, JUNIO!E30:E529, "&gt;=0", JUNIO!E30:E529, "&lt;=12")</f>
        <v>2</v>
      </c>
      <c r="F17" s="53">
        <f ca="1">COUNTIFS(JUNIO!M30:M529, 'REGISTRO '!A17, JUNIO!E30:E529, "&gt;=13", JUNIO!E30:E529, "&lt;=18")</f>
        <v>1</v>
      </c>
      <c r="G17" s="53">
        <f ca="1">COUNTIFS(JUNIO!M30:M529, 'REGISTRO '!A17, JUNIO!E30:E529, "&gt;=19", JUNIO!E30:E529, "&lt;=59")</f>
        <v>7</v>
      </c>
      <c r="H17" s="53">
        <f ca="1">COUNTIFS(JUNIO!M30:M529, 'REGISTRO '!A17, JUNIO!E30:E529, "&gt;=60", JUNIO!E30:E529, "&lt;=100")</f>
        <v>4</v>
      </c>
      <c r="I17" s="53">
        <f>COUNTIFS(JUNIO!M30:M529, 'REGISTRO '!A17, JUNIO!F30:F529, 1)</f>
        <v>11</v>
      </c>
      <c r="J17" s="53">
        <f>COUNTIFS(JUNIO!M30:M529, 'REGISTRO '!A17, JUNIO!G30:G529, 1)</f>
        <v>3</v>
      </c>
      <c r="K17" s="53">
        <f>COUNTIFS(JUNIO!M30:M529, 'REGISTRO '!A17, JUNIO!H30:H529, 1)</f>
        <v>5</v>
      </c>
      <c r="L17" s="53">
        <f>COUNTIFS(JUNIO!M30:M529, 'REGISTRO '!A17, JUNIO!I30:I529, 1)</f>
        <v>1</v>
      </c>
      <c r="M17" s="53">
        <f>COUNTIFS(JUNIO!M30:M529, 'REGISTRO '!A17, JUNIO!J30:J529, 1)</f>
        <v>5</v>
      </c>
      <c r="N17" s="53">
        <f>COUNTIFS(JUNIO!M30:M529, 'REGISTRO '!A17, JUNIO!K30:K529, 1)</f>
        <v>2</v>
      </c>
      <c r="O17" s="53">
        <f>COUNTIFS(JUNIO!M30:M529, 'REGISTRO '!A17, JUNIO!L30:L529, 1)</f>
        <v>1</v>
      </c>
      <c r="Q17" s="122">
        <f t="shared" si="0"/>
        <v>14</v>
      </c>
      <c r="R17" s="121">
        <f t="shared" si="10"/>
        <v>14</v>
      </c>
      <c r="S17" s="121">
        <f t="shared" ca="1" si="11"/>
        <v>14</v>
      </c>
      <c r="T17" s="121">
        <f t="shared" si="12"/>
        <v>14</v>
      </c>
      <c r="U17" s="121">
        <f t="shared" si="13"/>
        <v>14</v>
      </c>
    </row>
    <row r="18" spans="1:21" s="76" customFormat="1" ht="21.75" customHeight="1">
      <c r="A18" s="54">
        <v>46182</v>
      </c>
      <c r="B18" s="98">
        <f>COUNTIF(JUNIO!M31:M329, 'REGISTRO '!A18)</f>
        <v>20</v>
      </c>
      <c r="C18" s="53">
        <f>COUNTIFS(JUNIO!M31:M530, 'REGISTRO '!A18,JUNIO!R31:R530, 1)</f>
        <v>9</v>
      </c>
      <c r="D18" s="53">
        <f>COUNTIFS(JUNIO!M31:M530, 'REGISTRO '!A18,JUNIO!S31:S530, 1)</f>
        <v>11</v>
      </c>
      <c r="E18" s="53">
        <f ca="1">COUNTIFS(JUNIO!M31:M530, 'REGISTRO '!A18, JUNIO!E31:E530, "&gt;=0", JUNIO!E31:E530, "&lt;=12")</f>
        <v>0</v>
      </c>
      <c r="F18" s="53">
        <f ca="1">COUNTIFS(JUNIO!M31:M530, 'REGISTRO '!A18, JUNIO!E31:E530, "&gt;=13", JUNIO!E31:E530, "&lt;=18")</f>
        <v>3</v>
      </c>
      <c r="G18" s="53">
        <f ca="1">COUNTIFS(JUNIO!M31:M530, 'REGISTRO '!A18, JUNIO!E31:E530, "&gt;=19", JUNIO!E31:E530, "&lt;=59")</f>
        <v>17</v>
      </c>
      <c r="H18" s="53">
        <f ca="1">COUNTIFS(JUNIO!M31:M530, 'REGISTRO '!A18, JUNIO!E31:E530, "&gt;=60", JUNIO!E31:E530, "&lt;=100")</f>
        <v>0</v>
      </c>
      <c r="I18" s="53">
        <f>COUNTIFS(JUNIO!M31:M530, 'REGISTRO '!A18, JUNIO!F31:F530, 1)</f>
        <v>14</v>
      </c>
      <c r="J18" s="53">
        <f>COUNTIFS(JUNIO!M31:M530, 'REGISTRO '!A18, JUNIO!G31:G530, 1)</f>
        <v>6</v>
      </c>
      <c r="K18" s="53">
        <f>COUNTIFS(JUNIO!M31:M530, 'REGISTRO '!A18, JUNIO!H31:H530, 1)</f>
        <v>11</v>
      </c>
      <c r="L18" s="53">
        <f>COUNTIFS(JUNIO!M31:M530, 'REGISTRO '!A18, JUNIO!I31:I530, 1)</f>
        <v>2</v>
      </c>
      <c r="M18" s="53">
        <f>COUNTIFS(JUNIO!M31:M530, 'REGISTRO '!A18, JUNIO!J31:J530, 1)</f>
        <v>3</v>
      </c>
      <c r="N18" s="53">
        <f>COUNTIFS(JUNIO!M31:M530, 'REGISTRO '!A18, JUNIO!K31:K530, 1)</f>
        <v>4</v>
      </c>
      <c r="O18" s="53">
        <f>COUNTIFS(JUNIO!M31:M530, 'REGISTRO '!A18, JUNIO!L31:L530, 1)</f>
        <v>0</v>
      </c>
      <c r="Q18" s="122">
        <f t="shared" si="0"/>
        <v>20</v>
      </c>
      <c r="R18" s="121">
        <f t="shared" si="10"/>
        <v>20</v>
      </c>
      <c r="S18" s="121">
        <f t="shared" ca="1" si="11"/>
        <v>20</v>
      </c>
      <c r="T18" s="121">
        <f t="shared" si="12"/>
        <v>20</v>
      </c>
      <c r="U18" s="121">
        <f t="shared" si="13"/>
        <v>20</v>
      </c>
    </row>
    <row r="19" spans="1:21" s="76" customFormat="1" ht="21.75" customHeight="1">
      <c r="A19" s="54">
        <v>46183</v>
      </c>
      <c r="B19" s="98">
        <f>COUNTIF(JUNIO!M32:M330, 'REGISTRO '!A19)</f>
        <v>19</v>
      </c>
      <c r="C19" s="53">
        <f>COUNTIFS(JUNIO!M32:M531, 'REGISTRO '!A19,JUNIO!R32:R531, 1)</f>
        <v>8</v>
      </c>
      <c r="D19" s="53">
        <f>COUNTIFS(JUNIO!M32:M531, 'REGISTRO '!A19,JUNIO!S32:S531, 1)</f>
        <v>11</v>
      </c>
      <c r="E19" s="53">
        <f ca="1">COUNTIFS(JUNIO!M32:M531, 'REGISTRO '!A19, JUNIO!E32:E531, "&gt;=0", JUNIO!E32:E531, "&lt;=12")</f>
        <v>1</v>
      </c>
      <c r="F19" s="53">
        <f ca="1">COUNTIFS(JUNIO!M32:M531, 'REGISTRO '!A19, JUNIO!E32:E531, "&gt;=13", JUNIO!E32:E531, "&lt;=18")</f>
        <v>2</v>
      </c>
      <c r="G19" s="53">
        <f ca="1">COUNTIFS(JUNIO!M32:M531, 'REGISTRO '!A19, JUNIO!E32:E531, "&gt;=19", JUNIO!E32:E531, "&lt;=59")</f>
        <v>10</v>
      </c>
      <c r="H19" s="53">
        <f ca="1">COUNTIFS(JUNIO!M32:M531, 'REGISTRO '!A19, JUNIO!E32:E531, "&gt;=60", JUNIO!E32:E531, "&lt;=100")</f>
        <v>6</v>
      </c>
      <c r="I19" s="53">
        <f>COUNTIFS(JUNIO!M32:M531, 'REGISTRO '!A19, JUNIO!F32:F531, 1)</f>
        <v>16</v>
      </c>
      <c r="J19" s="53">
        <f>COUNTIFS(JUNIO!M32:M531, 'REGISTRO '!A19, JUNIO!G32:G531, 1)</f>
        <v>3</v>
      </c>
      <c r="K19" s="53">
        <f>COUNTIFS(JUNIO!M32:M531, 'REGISTRO '!A19, JUNIO!H32:H531, 1)</f>
        <v>12</v>
      </c>
      <c r="L19" s="53">
        <f>COUNTIFS(JUNIO!M32:M531, 'REGISTRO '!A19, JUNIO!I32:I531, 1)</f>
        <v>2</v>
      </c>
      <c r="M19" s="53">
        <f>COUNTIFS(JUNIO!M32:M531, 'REGISTRO '!A19, JUNIO!J32:J531, 1)</f>
        <v>2</v>
      </c>
      <c r="N19" s="53">
        <f>COUNTIFS(JUNIO!M32:M531, 'REGISTRO '!A19, JUNIO!K32:K531, 1)</f>
        <v>1</v>
      </c>
      <c r="O19" s="53">
        <f>COUNTIFS(JUNIO!M32:M531, 'REGISTRO '!A19, JUNIO!L32:L531, 1)</f>
        <v>2</v>
      </c>
      <c r="Q19" s="122">
        <f t="shared" si="0"/>
        <v>19</v>
      </c>
      <c r="R19" s="121">
        <f t="shared" si="10"/>
        <v>19</v>
      </c>
      <c r="S19" s="121">
        <f t="shared" ca="1" si="11"/>
        <v>19</v>
      </c>
      <c r="T19" s="121">
        <f t="shared" si="12"/>
        <v>19</v>
      </c>
      <c r="U19" s="121">
        <f t="shared" si="13"/>
        <v>19</v>
      </c>
    </row>
    <row r="20" spans="1:21" s="76" customFormat="1" ht="21.75" customHeight="1">
      <c r="A20" s="54">
        <v>46184</v>
      </c>
      <c r="B20" s="98">
        <f>COUNTIF(JUNIO!M33:M331, 'REGISTRO '!A20)</f>
        <v>0</v>
      </c>
      <c r="C20" s="53">
        <f>COUNTIFS(JUNIO!M33:M532, 'REGISTRO '!A20,JUNIO!R33:R532, 1)</f>
        <v>0</v>
      </c>
      <c r="D20" s="53">
        <f>COUNTIFS(JUNIO!M33:M532, 'REGISTRO '!A20,JUNIO!S33:S532, 1)</f>
        <v>0</v>
      </c>
      <c r="E20" s="53">
        <f>COUNTIFS(JUNIO!M33:M532, 'REGISTRO '!A20, JUNIO!E33:E532, "&gt;=0", JUNIO!E33:E532, "&lt;=12")</f>
        <v>0</v>
      </c>
      <c r="F20" s="53">
        <f>COUNTIFS(JUNIO!M33:M532, 'REGISTRO '!A20, JUNIO!E33:E532, "&gt;=13", JUNIO!E33:E532, "&lt;=18")</f>
        <v>0</v>
      </c>
      <c r="G20" s="53">
        <f>COUNTIFS(JUNIO!M33:M532, 'REGISTRO '!A20, JUNIO!E33:E532, "&gt;=19", JUNIO!E33:E532, "&lt;=59")</f>
        <v>0</v>
      </c>
      <c r="H20" s="53">
        <f>COUNTIFS(JUNIO!M33:M532, 'REGISTRO '!A20, JUNIO!E33:E532, "&gt;=60", JUNIO!E33:E532, "&lt;=100")</f>
        <v>0</v>
      </c>
      <c r="I20" s="53">
        <f>COUNTIFS(JUNIO!M33:M532, 'REGISTRO '!A20, JUNIO!F33:F532, 1)</f>
        <v>0</v>
      </c>
      <c r="J20" s="53">
        <f>COUNTIFS(JUNIO!M33:M532, 'REGISTRO '!A20, JUNIO!G33:G532, 1)</f>
        <v>0</v>
      </c>
      <c r="K20" s="53">
        <f>COUNTIFS(JUNIO!M33:M532, 'REGISTRO '!A20, JUNIO!H33:H532, 1)</f>
        <v>0</v>
      </c>
      <c r="L20" s="53">
        <f>COUNTIFS(JUNIO!M33:M532, 'REGISTRO '!A20, JUNIO!I33:I532, 1)</f>
        <v>0</v>
      </c>
      <c r="M20" s="53">
        <f>COUNTIFS(JUNIO!M33:M532, 'REGISTRO '!A20, JUNIO!J33:J532, 1)</f>
        <v>0</v>
      </c>
      <c r="N20" s="53">
        <f>COUNTIFS(JUNIO!M33:M532, 'REGISTRO '!A20, JUNIO!K33:K532, 1)</f>
        <v>0</v>
      </c>
      <c r="O20" s="53">
        <f>COUNTIFS(JUNIO!M33:M532, 'REGISTRO '!A20, JUNIO!L33:L532, 1)</f>
        <v>0</v>
      </c>
      <c r="Q20" s="122">
        <f t="shared" si="0"/>
        <v>0</v>
      </c>
      <c r="R20" s="130">
        <f>C20+D20</f>
        <v>0</v>
      </c>
      <c r="S20" s="130">
        <f t="shared" ref="S20" si="14">E20+F20+G20+H20</f>
        <v>0</v>
      </c>
      <c r="T20" s="130">
        <f t="shared" ref="T20:T21" si="15">I20+J20</f>
        <v>0</v>
      </c>
      <c r="U20" s="130">
        <f t="shared" ref="U20:U21" si="16">K20+L20+M20+N20+O20</f>
        <v>0</v>
      </c>
    </row>
    <row r="21" spans="1:21" s="76" customFormat="1" ht="21.75" customHeight="1">
      <c r="A21" s="54">
        <v>46185</v>
      </c>
      <c r="B21" s="98">
        <f>COUNTIF(JUNIO!M34:M332, 'REGISTRO '!A21)</f>
        <v>12</v>
      </c>
      <c r="C21" s="53">
        <f>COUNTIFS(JUNIO!M34:M533, 'REGISTRO '!A21,JUNIO!R34:R533, 1)</f>
        <v>2</v>
      </c>
      <c r="D21" s="53">
        <f>COUNTIFS(JUNIO!M34:M533, 'REGISTRO '!A21,JUNIO!S34:S533, 1)</f>
        <v>10</v>
      </c>
      <c r="E21" s="53">
        <f ca="1">COUNTIFS(JUNIO!M34:M533, 'REGISTRO '!A21, JUNIO!E34:E533, "&gt;=0", JUNIO!E34:E533, "&lt;=12")</f>
        <v>0</v>
      </c>
      <c r="F21" s="53">
        <f ca="1">COUNTIFS(JUNIO!M34:M533, 'REGISTRO '!A21, JUNIO!E34:E533, "&gt;=13", JUNIO!E34:E533, "&lt;=18")</f>
        <v>2</v>
      </c>
      <c r="G21" s="53">
        <f ca="1">COUNTIFS(JUNIO!M34:M533, 'REGISTRO '!A21, JUNIO!E34:E533, "&gt;=19", JUNIO!E34:E533, "&lt;=59")</f>
        <v>9</v>
      </c>
      <c r="H21" s="53">
        <f ca="1">COUNTIFS(JUNIO!M34:M533, 'REGISTRO '!A21, JUNIO!E34:E533, "&gt;=60", JUNIO!E34:E533, "&lt;=100")</f>
        <v>1</v>
      </c>
      <c r="I21" s="53">
        <f>COUNTIFS(JUNIO!M34:M533, 'REGISTRO '!A21, JUNIO!F34:F533, 1)</f>
        <v>9</v>
      </c>
      <c r="J21" s="53">
        <f>COUNTIFS(JUNIO!M34:M533, 'REGISTRO '!A21, JUNIO!G34:G533, 1)</f>
        <v>3</v>
      </c>
      <c r="K21" s="53">
        <f>COUNTIFS(JUNIO!M34:M533, 'REGISTRO '!A21, JUNIO!H34:H533, 1)</f>
        <v>3</v>
      </c>
      <c r="L21" s="53">
        <f>COUNTIFS(JUNIO!M34:M533, 'REGISTRO '!A21, JUNIO!I34:I533, 1)</f>
        <v>3</v>
      </c>
      <c r="M21" s="53">
        <f>COUNTIFS(JUNIO!M34:M533, 'REGISTRO '!A21, JUNIO!J34:J533, 1)</f>
        <v>2</v>
      </c>
      <c r="N21" s="53">
        <f>COUNTIFS(JUNIO!M34:M533, 'REGISTRO '!A21, JUNIO!K34:K533, 1)</f>
        <v>2</v>
      </c>
      <c r="O21" s="53">
        <f>COUNTIFS(JUNIO!M34:M533, 'REGISTRO '!A21, JUNIO!L34:L533, 1)</f>
        <v>2</v>
      </c>
      <c r="Q21" s="122">
        <f t="shared" si="0"/>
        <v>12</v>
      </c>
      <c r="R21" s="130">
        <f t="shared" ref="R21" si="17">C21+D21</f>
        <v>12</v>
      </c>
      <c r="S21" s="130">
        <f ca="1">E21+F21+G21+H21</f>
        <v>12</v>
      </c>
      <c r="T21" s="130">
        <f t="shared" si="15"/>
        <v>12</v>
      </c>
      <c r="U21" s="130">
        <f t="shared" si="16"/>
        <v>12</v>
      </c>
    </row>
    <row r="22" spans="1:21" s="76" customFormat="1" ht="21.75" customHeight="1">
      <c r="A22" s="54">
        <v>46188</v>
      </c>
      <c r="B22" s="98">
        <f>COUNTIF(JUNIO!M35:M333, 'REGISTRO '!A22)</f>
        <v>9</v>
      </c>
      <c r="C22" s="53">
        <f>COUNTIFS(JUNIO!M35:M534, 'REGISTRO '!A22,JUNIO!R35:R534, 1)</f>
        <v>5</v>
      </c>
      <c r="D22" s="53">
        <f>COUNTIFS(JUNIO!M35:M534, 'REGISTRO '!A22,JUNIO!S35:S534, 1)</f>
        <v>4</v>
      </c>
      <c r="E22" s="53">
        <f ca="1">COUNTIFS(JUNIO!M35:M534, 'REGISTRO '!A22, JUNIO!E35:E534, "&gt;=0", JUNIO!E35:E534, "&lt;=12")</f>
        <v>1</v>
      </c>
      <c r="F22" s="53">
        <f ca="1">COUNTIFS(JUNIO!M35:M534, 'REGISTRO '!A22, JUNIO!E35:E534, "&gt;=13", JUNIO!E35:E534, "&lt;=18")</f>
        <v>2</v>
      </c>
      <c r="G22" s="53">
        <f ca="1">COUNTIFS(JUNIO!M35:M534, 'REGISTRO '!A22, JUNIO!E35:E534, "&gt;=19", JUNIO!E35:E534, "&lt;=59")</f>
        <v>6</v>
      </c>
      <c r="H22" s="53">
        <f ca="1">COUNTIFS(JUNIO!M35:M534, 'REGISTRO '!A22, JUNIO!E35:E534, "&gt;=60", JUNIO!E35:E534, "&lt;=100")</f>
        <v>0</v>
      </c>
      <c r="I22" s="53">
        <f>COUNTIFS(JUNIO!M35:M534, 'REGISTRO '!A22, JUNIO!F35:F534, 1)</f>
        <v>4</v>
      </c>
      <c r="J22" s="53">
        <f>COUNTIFS(JUNIO!M35:M534, 'REGISTRO '!A22, JUNIO!G35:G534, 1)</f>
        <v>5</v>
      </c>
      <c r="K22" s="53">
        <f>COUNTIFS(JUNIO!M35:M534, 'REGISTRO '!A22, JUNIO!H35:H534, 1)</f>
        <v>2</v>
      </c>
      <c r="L22" s="53">
        <f>COUNTIFS(JUNIO!M35:M534, 'REGISTRO '!A22, JUNIO!I35:I534, 1)</f>
        <v>1</v>
      </c>
      <c r="M22" s="53">
        <f>COUNTIFS(JUNIO!M35:M534, 'REGISTRO '!A22, JUNIO!J35:J534, 1)</f>
        <v>1</v>
      </c>
      <c r="N22" s="53">
        <f>COUNTIFS(JUNIO!M35:M534, 'REGISTRO '!A22, JUNIO!K35:K534, 1)</f>
        <v>3</v>
      </c>
      <c r="O22" s="53">
        <f>COUNTIFS(JUNIO!M35:M534, 'REGISTRO '!A22, JUNIO!L35:L534, 1)</f>
        <v>2</v>
      </c>
      <c r="Q22" s="122">
        <f t="shared" ref="Q22:Q24" si="18">B22</f>
        <v>9</v>
      </c>
      <c r="R22" s="144">
        <f t="shared" ref="R22:R24" si="19">C22+D22</f>
        <v>9</v>
      </c>
      <c r="S22" s="144">
        <f t="shared" ref="S22:S24" ca="1" si="20">E22+F22+G22+H22</f>
        <v>9</v>
      </c>
      <c r="T22" s="144">
        <f t="shared" ref="T22:T24" si="21">I22+J22</f>
        <v>9</v>
      </c>
      <c r="U22" s="144">
        <f t="shared" ref="U22:U24" si="22">K22+L22+M22+N22+O22</f>
        <v>9</v>
      </c>
    </row>
    <row r="23" spans="1:21" s="76" customFormat="1" ht="21.75" customHeight="1">
      <c r="A23" s="54">
        <v>46189</v>
      </c>
      <c r="B23" s="98">
        <f>COUNTIF(JUNIO!M36:M334, 'REGISTRO '!A23)</f>
        <v>12</v>
      </c>
      <c r="C23" s="53">
        <f>COUNTIFS(JUNIO!M36:M535, 'REGISTRO '!A23,JUNIO!R36:R535, 1)</f>
        <v>4</v>
      </c>
      <c r="D23" s="53">
        <f>COUNTIFS(JUNIO!M36:M535, 'REGISTRO '!A23,JUNIO!S36:S535, 1)</f>
        <v>8</v>
      </c>
      <c r="E23" s="53">
        <f ca="1">COUNTIFS(JUNIO!M36:M535, 'REGISTRO '!A23, JUNIO!E36:E535, "&gt;=0", JUNIO!E36:E535, "&lt;=12")</f>
        <v>3</v>
      </c>
      <c r="F23" s="53">
        <f ca="1">COUNTIFS(JUNIO!M36:M535, 'REGISTRO '!A23, JUNIO!E36:E535, "&gt;=13", JUNIO!E36:E535, "&lt;=18")</f>
        <v>1</v>
      </c>
      <c r="G23" s="53">
        <f ca="1">COUNTIFS(JUNIO!M36:M535, 'REGISTRO '!A23, JUNIO!E36:E535, "&gt;=19", JUNIO!E36:E535, "&lt;=59")</f>
        <v>7</v>
      </c>
      <c r="H23" s="53">
        <f ca="1">COUNTIFS(JUNIO!M36:M535, 'REGISTRO '!A23, JUNIO!E36:E535, "&gt;=60", JUNIO!E36:E535, "&lt;=100")</f>
        <v>1</v>
      </c>
      <c r="I23" s="53">
        <f>COUNTIFS(JUNIO!M36:M535, 'REGISTRO '!A23, JUNIO!F36:F535, 1)</f>
        <v>12</v>
      </c>
      <c r="J23" s="53">
        <f>COUNTIFS(JUNIO!M36:M535, 'REGISTRO '!A23, JUNIO!G36:G535, 1)</f>
        <v>0</v>
      </c>
      <c r="K23" s="53">
        <f>COUNTIFS(JUNIO!M36:M535, 'REGISTRO '!A23, JUNIO!H36:H535, 1)</f>
        <v>6</v>
      </c>
      <c r="L23" s="53">
        <f>COUNTIFS(JUNIO!M36:M535, 'REGISTRO '!A23, JUNIO!I36:I535, 1)</f>
        <v>2</v>
      </c>
      <c r="M23" s="53">
        <f>COUNTIFS(JUNIO!M36:M535, 'REGISTRO '!A23, JUNIO!J36:J535, 1)</f>
        <v>1</v>
      </c>
      <c r="N23" s="53">
        <f>COUNTIFS(JUNIO!M36:M535, 'REGISTRO '!A23, JUNIO!K36:K535, 1)</f>
        <v>1</v>
      </c>
      <c r="O23" s="53">
        <f>COUNTIFS(JUNIO!M36:M535, 'REGISTRO '!A23, JUNIO!L36:L535, 1)</f>
        <v>2</v>
      </c>
      <c r="Q23" s="122">
        <f t="shared" si="18"/>
        <v>12</v>
      </c>
      <c r="R23" s="144">
        <f t="shared" si="19"/>
        <v>12</v>
      </c>
      <c r="S23" s="144">
        <f t="shared" ca="1" si="20"/>
        <v>12</v>
      </c>
      <c r="T23" s="144">
        <f t="shared" si="21"/>
        <v>12</v>
      </c>
      <c r="U23" s="144">
        <f t="shared" si="22"/>
        <v>12</v>
      </c>
    </row>
    <row r="24" spans="1:21" s="76" customFormat="1" ht="21.75" customHeight="1">
      <c r="A24" s="54">
        <v>46192</v>
      </c>
      <c r="B24" s="98">
        <f>COUNTIF(JUNIO!M37:M335, 'REGISTRO '!A24)</f>
        <v>9</v>
      </c>
      <c r="C24" s="53">
        <f>COUNTIFS(JUNIO!M37:M536, 'REGISTRO '!A24,JUNIO!R37:R536, 1)</f>
        <v>1</v>
      </c>
      <c r="D24" s="53">
        <f>COUNTIFS(JUNIO!M37:M536, 'REGISTRO '!A24,JUNIO!S37:S536, 1)</f>
        <v>8</v>
      </c>
      <c r="E24" s="53">
        <f ca="1">COUNTIFS(JUNIO!M37:M536, 'REGISTRO '!A24, JUNIO!E37:E536, "&gt;=0", JUNIO!E37:E536, "&lt;=12")</f>
        <v>0</v>
      </c>
      <c r="F24" s="53">
        <f ca="1">COUNTIFS(JUNIO!M37:M536, 'REGISTRO '!A24, JUNIO!E37:E536, "&gt;=13", JUNIO!E37:E536, "&lt;=18")</f>
        <v>2</v>
      </c>
      <c r="G24" s="53">
        <f ca="1">COUNTIFS(JUNIO!M37:M536, 'REGISTRO '!A24, JUNIO!E37:E536, "&gt;=19", JUNIO!E37:E536, "&lt;=59")</f>
        <v>7</v>
      </c>
      <c r="H24" s="53">
        <f ca="1">COUNTIFS(JUNIO!M37:M536, 'REGISTRO '!A24, JUNIO!E37:E536, "&gt;=60", JUNIO!E37:E536, "&lt;=100")</f>
        <v>0</v>
      </c>
      <c r="I24" s="53">
        <f>COUNTIFS(JUNIO!M37:M536, 'REGISTRO '!A24, JUNIO!F37:F536, 1)</f>
        <v>8</v>
      </c>
      <c r="J24" s="53">
        <f>COUNTIFS(JUNIO!M37:M536, 'REGISTRO '!A24, JUNIO!G37:G536, 1)</f>
        <v>1</v>
      </c>
      <c r="K24" s="53">
        <f>COUNTIFS(JUNIO!M37:M536, 'REGISTRO '!A24, JUNIO!H37:H536, 1)</f>
        <v>4</v>
      </c>
      <c r="L24" s="53">
        <f>COUNTIFS(JUNIO!M37:M536, 'REGISTRO '!A24, JUNIO!I37:I536, 1)</f>
        <v>2</v>
      </c>
      <c r="M24" s="53">
        <f>COUNTIFS(JUNIO!M37:M536, 'REGISTRO '!A24, JUNIO!J37:J536, 1)</f>
        <v>0</v>
      </c>
      <c r="N24" s="53">
        <f>COUNTIFS(JUNIO!M37:M536, 'REGISTRO '!A24, JUNIO!K37:K536, 1)</f>
        <v>2</v>
      </c>
      <c r="O24" s="53">
        <f>COUNTIFS(JUNIO!M37:M536, 'REGISTRO '!A24, JUNIO!L37:L536, 1)</f>
        <v>1</v>
      </c>
      <c r="Q24" s="122">
        <f t="shared" si="18"/>
        <v>9</v>
      </c>
      <c r="R24" s="144">
        <f t="shared" si="19"/>
        <v>9</v>
      </c>
      <c r="S24" s="144">
        <f t="shared" ca="1" si="20"/>
        <v>9</v>
      </c>
      <c r="T24" s="144">
        <f t="shared" si="21"/>
        <v>9</v>
      </c>
      <c r="U24" s="144">
        <f t="shared" si="22"/>
        <v>9</v>
      </c>
    </row>
    <row r="25" spans="1:21" s="76" customFormat="1" ht="21.75" customHeight="1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Q25" s="122"/>
      <c r="R25" s="139"/>
      <c r="S25" s="139"/>
      <c r="T25" s="139"/>
      <c r="U25" s="139"/>
    </row>
    <row r="26" spans="1:2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Q26" s="122"/>
      <c r="R26" s="121"/>
      <c r="S26" s="121"/>
      <c r="T26" s="121"/>
      <c r="U26" s="121"/>
    </row>
    <row r="27" spans="1:21">
      <c r="A27" s="37" t="s">
        <v>42</v>
      </c>
      <c r="B27" s="15">
        <f t="shared" ref="B27:O27" si="23">SUM(B6:B26)</f>
        <v>227</v>
      </c>
      <c r="C27" s="15">
        <f t="shared" si="23"/>
        <v>77</v>
      </c>
      <c r="D27" s="15">
        <f t="shared" si="23"/>
        <v>150</v>
      </c>
      <c r="E27" s="15">
        <f t="shared" ca="1" si="23"/>
        <v>32</v>
      </c>
      <c r="F27" s="15">
        <f t="shared" ca="1" si="23"/>
        <v>22</v>
      </c>
      <c r="G27" s="15">
        <f t="shared" ca="1" si="23"/>
        <v>147</v>
      </c>
      <c r="H27" s="15">
        <f t="shared" ca="1" si="23"/>
        <v>26</v>
      </c>
      <c r="I27" s="15">
        <f t="shared" si="23"/>
        <v>190</v>
      </c>
      <c r="J27" s="15">
        <f t="shared" si="23"/>
        <v>37</v>
      </c>
      <c r="K27" s="15">
        <f t="shared" si="23"/>
        <v>110</v>
      </c>
      <c r="L27" s="15">
        <f t="shared" si="23"/>
        <v>26</v>
      </c>
      <c r="M27" s="15">
        <f t="shared" si="23"/>
        <v>22</v>
      </c>
      <c r="N27" s="15">
        <f t="shared" si="23"/>
        <v>33</v>
      </c>
      <c r="O27" s="15">
        <f t="shared" si="23"/>
        <v>36</v>
      </c>
      <c r="P27" s="120"/>
      <c r="Q27" s="123">
        <f t="shared" ref="Q27" si="24">B27</f>
        <v>227</v>
      </c>
      <c r="R27" s="121">
        <f t="shared" ref="R27" si="25">C27+D27</f>
        <v>227</v>
      </c>
      <c r="S27" s="121">
        <f t="shared" ref="S27" ca="1" si="26">E27+F27+G27+H27</f>
        <v>227</v>
      </c>
      <c r="T27" s="121">
        <f t="shared" ref="T27" si="27">I27+J27</f>
        <v>227</v>
      </c>
      <c r="U27" s="121">
        <f t="shared" ref="U27" si="28">K27+L27+M27+N27+O27</f>
        <v>227</v>
      </c>
    </row>
    <row r="28" spans="1:21" ht="40.5" customHeight="1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1:21">
      <c r="A29" s="147" t="s">
        <v>46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</row>
    <row r="30" spans="1:21" ht="6" customHeight="1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21" ht="18" customHeight="1">
      <c r="A31" s="149" t="s">
        <v>43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</row>
    <row r="32" spans="1:21" ht="15" customHeight="1">
      <c r="A32" s="150" t="s">
        <v>44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</row>
    <row r="33" spans="1:15">
      <c r="A33" s="151" t="s">
        <v>45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</row>
    <row r="34" spans="1:15">
      <c r="B34" s="8"/>
      <c r="C34" s="52"/>
      <c r="D34" s="9"/>
      <c r="E34" s="52"/>
      <c r="F34" s="52"/>
      <c r="H34" s="52"/>
      <c r="I34" s="52"/>
      <c r="J34" s="52"/>
      <c r="K34" s="52"/>
      <c r="L34" s="52"/>
      <c r="M34" s="10"/>
    </row>
    <row r="43" spans="1:15">
      <c r="C43" s="146"/>
      <c r="D43" s="146"/>
      <c r="E43" s="146"/>
      <c r="F43" s="146"/>
      <c r="G43" s="146"/>
      <c r="H43" s="146"/>
    </row>
  </sheetData>
  <mergeCells count="18">
    <mergeCell ref="K4:O4"/>
    <mergeCell ref="A1:O1"/>
    <mergeCell ref="A2:O2"/>
    <mergeCell ref="A3:C3"/>
    <mergeCell ref="D3:K3"/>
    <mergeCell ref="L3:M3"/>
    <mergeCell ref="N3:O3"/>
    <mergeCell ref="A4:A5"/>
    <mergeCell ref="B4:B5"/>
    <mergeCell ref="C4:D4"/>
    <mergeCell ref="E4:H4"/>
    <mergeCell ref="I4:J4"/>
    <mergeCell ref="C43:H43"/>
    <mergeCell ref="A29:O29"/>
    <mergeCell ref="A30:O30"/>
    <mergeCell ref="A31:O31"/>
    <mergeCell ref="A32:O32"/>
    <mergeCell ref="A33:O33"/>
  </mergeCells>
  <pageMargins left="0.98425196850393704" right="0" top="0" bottom="0" header="0.31496062992125984" footer="0.31496062992125984"/>
  <pageSetup scale="75" orientation="landscape" r:id="rId1"/>
  <rowBreaks count="1" manualBreakCount="1">
    <brk id="37" max="16383" man="1"/>
  </rowBreaks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workbookViewId="0">
      <selection activeCell="C7" sqref="C7:P7"/>
    </sheetView>
  </sheetViews>
  <sheetFormatPr baseColWidth="10" defaultRowHeight="15"/>
  <cols>
    <col min="1" max="1" width="17.140625" bestFit="1" customWidth="1"/>
    <col min="2" max="2" width="27.7109375" bestFit="1" customWidth="1"/>
    <col min="6" max="6" width="11.85546875" bestFit="1" customWidth="1"/>
  </cols>
  <sheetData>
    <row r="2" spans="1:17">
      <c r="A2" s="161" t="s">
        <v>26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1:17" s="76" customFormat="1">
      <c r="A3" s="102"/>
      <c r="B3" s="102"/>
      <c r="C3" s="156" t="s">
        <v>21</v>
      </c>
      <c r="D3" s="156"/>
      <c r="E3" s="156"/>
      <c r="F3" s="156"/>
      <c r="G3" s="156"/>
      <c r="H3" s="156"/>
      <c r="I3" s="156"/>
      <c r="J3" s="156"/>
      <c r="K3" s="156"/>
      <c r="L3" s="155" t="s">
        <v>27</v>
      </c>
      <c r="M3" s="155"/>
      <c r="N3" s="157" t="s">
        <v>125</v>
      </c>
      <c r="O3" s="157"/>
      <c r="P3" s="157"/>
    </row>
    <row r="4" spans="1:17">
      <c r="A4" s="101"/>
      <c r="B4" s="103"/>
      <c r="C4" s="152" t="s">
        <v>29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</row>
    <row r="5" spans="1:17">
      <c r="A5" s="76"/>
      <c r="B5" s="76"/>
      <c r="C5" s="160" t="s">
        <v>85</v>
      </c>
      <c r="D5" s="160"/>
      <c r="E5" s="160" t="s">
        <v>86</v>
      </c>
      <c r="F5" s="160"/>
      <c r="G5" s="160" t="s">
        <v>94</v>
      </c>
      <c r="H5" s="160"/>
      <c r="I5" s="160" t="s">
        <v>95</v>
      </c>
      <c r="J5" s="160"/>
      <c r="K5" s="160" t="s">
        <v>96</v>
      </c>
      <c r="L5" s="160"/>
      <c r="M5" s="160" t="s">
        <v>97</v>
      </c>
      <c r="N5" s="160"/>
      <c r="O5" s="160" t="s">
        <v>98</v>
      </c>
      <c r="P5" s="160"/>
    </row>
    <row r="6" spans="1:17">
      <c r="C6" s="4" t="s">
        <v>24</v>
      </c>
      <c r="D6" s="4" t="s">
        <v>23</v>
      </c>
      <c r="E6" s="4" t="s">
        <v>24</v>
      </c>
      <c r="F6" s="4" t="s">
        <v>23</v>
      </c>
      <c r="G6" s="4" t="s">
        <v>24</v>
      </c>
      <c r="H6" s="4" t="s">
        <v>23</v>
      </c>
      <c r="I6" s="4" t="s">
        <v>24</v>
      </c>
      <c r="J6" s="4" t="s">
        <v>23</v>
      </c>
      <c r="K6" s="4" t="s">
        <v>24</v>
      </c>
      <c r="L6" s="4" t="s">
        <v>23</v>
      </c>
      <c r="M6" s="4" t="s">
        <v>24</v>
      </c>
      <c r="N6" s="4" t="s">
        <v>23</v>
      </c>
      <c r="O6" s="4" t="s">
        <v>24</v>
      </c>
      <c r="P6" s="4" t="s">
        <v>23</v>
      </c>
      <c r="Q6" s="11" t="s">
        <v>42</v>
      </c>
    </row>
    <row r="7" spans="1:17">
      <c r="C7" s="77">
        <f ca="1">JUNIO!Y18</f>
        <v>9</v>
      </c>
      <c r="D7" s="77">
        <f ca="1">JUNIO!Z18</f>
        <v>3</v>
      </c>
      <c r="E7" s="77">
        <f ca="1">JUNIO!AA18</f>
        <v>23</v>
      </c>
      <c r="F7" s="77">
        <f ca="1">JUNIO!AB18</f>
        <v>5</v>
      </c>
      <c r="G7" s="77">
        <f ca="1">JUNIO!AC18</f>
        <v>8</v>
      </c>
      <c r="H7" s="77">
        <f ca="1">JUNIO!AD18</f>
        <v>3</v>
      </c>
      <c r="I7" s="77">
        <f ca="1">JUNIO!AE20</f>
        <v>23</v>
      </c>
      <c r="J7" s="77">
        <f ca="1">JUNIO!AF20</f>
        <v>8</v>
      </c>
      <c r="K7" s="77">
        <f ca="1">JUNIO!AG20</f>
        <v>69</v>
      </c>
      <c r="L7" s="77">
        <f ca="1">JUNIO!AH20</f>
        <v>50</v>
      </c>
      <c r="M7" s="77">
        <f ca="1">JUNIO!AI20</f>
        <v>17</v>
      </c>
      <c r="N7" s="77">
        <f ca="1">JUNIO!AJ20</f>
        <v>7</v>
      </c>
      <c r="O7" s="77">
        <f ca="1">JUNIO!AK20</f>
        <v>1</v>
      </c>
      <c r="P7" s="77">
        <f ca="1">JUNIO!AL20</f>
        <v>1</v>
      </c>
      <c r="Q7" s="77">
        <f ca="1">SUM(C7:P7)</f>
        <v>227</v>
      </c>
    </row>
    <row r="16" spans="1:17">
      <c r="A16" s="109" t="s">
        <v>26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76"/>
    </row>
    <row r="17" spans="1:20">
      <c r="A17" s="101"/>
      <c r="B17" s="103"/>
      <c r="C17" s="156" t="s">
        <v>21</v>
      </c>
      <c r="D17" s="156"/>
      <c r="E17" s="156"/>
      <c r="F17" s="156"/>
      <c r="G17" s="156"/>
      <c r="H17" s="156"/>
      <c r="I17" s="156"/>
      <c r="J17" s="156"/>
      <c r="K17" s="156"/>
      <c r="L17" s="155" t="s">
        <v>27</v>
      </c>
      <c r="M17" s="155"/>
      <c r="N17" s="157" t="s">
        <v>125</v>
      </c>
      <c r="O17" s="157"/>
      <c r="P17" s="157"/>
    </row>
    <row r="18" spans="1:20">
      <c r="A18" s="76"/>
      <c r="B18" s="76"/>
      <c r="C18" s="164" t="s">
        <v>29</v>
      </c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6"/>
    </row>
    <row r="19" spans="1:20">
      <c r="A19" s="76"/>
      <c r="B19" s="76"/>
      <c r="C19" s="162" t="s">
        <v>85</v>
      </c>
      <c r="D19" s="163"/>
      <c r="E19" s="162" t="s">
        <v>86</v>
      </c>
      <c r="F19" s="163"/>
      <c r="G19" s="162" t="s">
        <v>94</v>
      </c>
      <c r="H19" s="163"/>
      <c r="I19" s="162" t="s">
        <v>95</v>
      </c>
      <c r="J19" s="163"/>
      <c r="K19" s="162" t="s">
        <v>96</v>
      </c>
      <c r="L19" s="163"/>
      <c r="M19" s="162" t="s">
        <v>97</v>
      </c>
      <c r="N19" s="163"/>
      <c r="O19" s="162" t="s">
        <v>98</v>
      </c>
      <c r="P19" s="163"/>
    </row>
    <row r="20" spans="1:20">
      <c r="A20" s="76"/>
      <c r="B20" s="76"/>
      <c r="C20" s="110" t="s">
        <v>24</v>
      </c>
      <c r="D20" s="110" t="s">
        <v>23</v>
      </c>
      <c r="E20" s="110" t="s">
        <v>24</v>
      </c>
      <c r="F20" s="110" t="s">
        <v>23</v>
      </c>
      <c r="G20" s="110" t="s">
        <v>24</v>
      </c>
      <c r="H20" s="110" t="s">
        <v>23</v>
      </c>
      <c r="I20" s="110" t="s">
        <v>24</v>
      </c>
      <c r="J20" s="110" t="s">
        <v>23</v>
      </c>
      <c r="K20" s="110" t="s">
        <v>24</v>
      </c>
      <c r="L20" s="110" t="s">
        <v>23</v>
      </c>
      <c r="M20" s="110" t="s">
        <v>24</v>
      </c>
      <c r="N20" s="110" t="s">
        <v>23</v>
      </c>
      <c r="O20" s="110" t="s">
        <v>24</v>
      </c>
      <c r="P20" s="110" t="s">
        <v>23</v>
      </c>
    </row>
    <row r="21" spans="1:20">
      <c r="A21" s="3" t="s">
        <v>110</v>
      </c>
      <c r="B21" s="111" t="s">
        <v>102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S21" s="76"/>
      <c r="T21" s="76"/>
    </row>
    <row r="22" spans="1:20">
      <c r="A22" s="3" t="s">
        <v>109</v>
      </c>
      <c r="B22" s="111" t="s">
        <v>103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76"/>
      <c r="S22" s="76"/>
      <c r="T22" s="76"/>
    </row>
    <row r="23" spans="1:20">
      <c r="A23" s="3" t="s">
        <v>111</v>
      </c>
      <c r="B23" s="111" t="s">
        <v>100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76"/>
      <c r="S23" s="76"/>
      <c r="T23" s="76"/>
    </row>
    <row r="24" spans="1:20">
      <c r="A24" s="3" t="s">
        <v>108</v>
      </c>
      <c r="B24" s="111" t="s">
        <v>105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76"/>
      <c r="S24" s="76"/>
      <c r="T24" s="76"/>
    </row>
    <row r="25" spans="1:20">
      <c r="A25" s="3" t="s">
        <v>112</v>
      </c>
      <c r="B25" s="111" t="s">
        <v>104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76"/>
      <c r="S25" s="76"/>
      <c r="T25" s="76"/>
    </row>
    <row r="26" spans="1:20">
      <c r="A26" s="3" t="s">
        <v>106</v>
      </c>
      <c r="B26" s="111" t="s">
        <v>101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76"/>
      <c r="S26" s="76"/>
      <c r="T26" s="76"/>
    </row>
    <row r="27" spans="1:20">
      <c r="A27" s="3" t="s">
        <v>107</v>
      </c>
      <c r="B27" s="111" t="s">
        <v>99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76"/>
      <c r="S27" s="76"/>
      <c r="T27" s="76"/>
    </row>
  </sheetData>
  <sortState ref="A22:B28">
    <sortCondition ref="A22"/>
  </sortState>
  <mergeCells count="23">
    <mergeCell ref="M19:N19"/>
    <mergeCell ref="O19:P19"/>
    <mergeCell ref="N17:P17"/>
    <mergeCell ref="L17:M17"/>
    <mergeCell ref="C17:K17"/>
    <mergeCell ref="C19:D19"/>
    <mergeCell ref="E19:F19"/>
    <mergeCell ref="G19:H19"/>
    <mergeCell ref="I19:J19"/>
    <mergeCell ref="K19:L19"/>
    <mergeCell ref="C18:P18"/>
    <mergeCell ref="C3:K3"/>
    <mergeCell ref="O5:P5"/>
    <mergeCell ref="C4:P4"/>
    <mergeCell ref="N3:P3"/>
    <mergeCell ref="A2:O2"/>
    <mergeCell ref="L3:M3"/>
    <mergeCell ref="M5:N5"/>
    <mergeCell ref="C5:D5"/>
    <mergeCell ref="E5:F5"/>
    <mergeCell ref="G5:H5"/>
    <mergeCell ref="I5:J5"/>
    <mergeCell ref="K5:L5"/>
  </mergeCells>
  <pageMargins left="0" right="0" top="0.74803149606299213" bottom="0.74803149606299213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370"/>
  <sheetViews>
    <sheetView topLeftCell="A212" zoomScale="80" zoomScaleNormal="80" workbookViewId="0">
      <selection activeCell="M238" sqref="M238:M245"/>
    </sheetView>
  </sheetViews>
  <sheetFormatPr baseColWidth="10" defaultRowHeight="15"/>
  <cols>
    <col min="1" max="1" width="5" customWidth="1"/>
    <col min="2" max="2" width="11.42578125" style="8"/>
    <col min="4" max="4" width="32.28515625" bestFit="1" customWidth="1"/>
    <col min="5" max="5" width="14.42578125" style="51" customWidth="1"/>
    <col min="6" max="6" width="11.42578125" style="48"/>
    <col min="7" max="7" width="14" style="48" customWidth="1"/>
    <col min="8" max="9" width="11.42578125" style="48"/>
    <col min="10" max="11" width="11.85546875" style="48" customWidth="1"/>
    <col min="12" max="12" width="13.7109375" style="48" customWidth="1"/>
    <col min="13" max="13" width="11.85546875" style="51" customWidth="1"/>
    <col min="14" max="14" width="21.28515625" style="51" customWidth="1"/>
    <col min="15" max="15" width="11.85546875" style="51" customWidth="1"/>
    <col min="16" max="16" width="15.28515625" style="51" bestFit="1" customWidth="1"/>
    <col min="17" max="19" width="11.85546875" style="51" customWidth="1"/>
    <col min="20" max="23" width="11.85546875" customWidth="1"/>
    <col min="24" max="33" width="13" customWidth="1"/>
  </cols>
  <sheetData>
    <row r="3" spans="1:41">
      <c r="N3" s="92"/>
    </row>
    <row r="4" spans="1:41">
      <c r="N4" s="92"/>
    </row>
    <row r="6" spans="1:41">
      <c r="A6">
        <f>COUNTIF(JUNIO!M19:M136,"=")</f>
        <v>0</v>
      </c>
      <c r="N6" s="91"/>
      <c r="T6" s="112"/>
    </row>
    <row r="13" spans="1:41">
      <c r="Y13" s="167" t="s">
        <v>113</v>
      </c>
      <c r="Z13" s="167"/>
      <c r="AA13" s="147" t="s">
        <v>114</v>
      </c>
      <c r="AB13" s="147"/>
      <c r="AC13" s="147" t="s">
        <v>115</v>
      </c>
      <c r="AD13" s="147"/>
      <c r="AE13" s="147" t="s">
        <v>116</v>
      </c>
      <c r="AF13" s="147"/>
      <c r="AG13" s="147" t="s">
        <v>119</v>
      </c>
      <c r="AH13" s="147"/>
      <c r="AI13" s="147" t="s">
        <v>117</v>
      </c>
      <c r="AJ13" s="147"/>
      <c r="AK13" s="147" t="s">
        <v>118</v>
      </c>
      <c r="AL13" s="147"/>
    </row>
    <row r="14" spans="1:41" ht="8.25" customHeight="1"/>
    <row r="15" spans="1:41" ht="23.25">
      <c r="B15" s="86" t="s">
        <v>1</v>
      </c>
      <c r="C15" s="1" t="s">
        <v>2</v>
      </c>
      <c r="D15" s="1" t="s">
        <v>3</v>
      </c>
      <c r="E15" s="12" t="s">
        <v>4</v>
      </c>
      <c r="F15" s="44" t="s">
        <v>5</v>
      </c>
      <c r="G15" s="44" t="s">
        <v>6</v>
      </c>
      <c r="H15" s="44" t="s">
        <v>7</v>
      </c>
      <c r="I15" s="44" t="s">
        <v>8</v>
      </c>
      <c r="J15" s="44" t="s">
        <v>9</v>
      </c>
      <c r="K15" s="44" t="s">
        <v>10</v>
      </c>
      <c r="L15" s="44" t="s">
        <v>11</v>
      </c>
      <c r="M15" s="12" t="s">
        <v>12</v>
      </c>
      <c r="N15" s="2" t="s">
        <v>13</v>
      </c>
      <c r="O15" s="2" t="s">
        <v>14</v>
      </c>
      <c r="P15" s="2" t="s">
        <v>15</v>
      </c>
      <c r="Q15" s="2" t="s">
        <v>16</v>
      </c>
      <c r="R15" s="2" t="s">
        <v>17</v>
      </c>
      <c r="S15" s="2" t="s">
        <v>18</v>
      </c>
      <c r="T15" s="2">
        <v>12</v>
      </c>
      <c r="U15" s="2">
        <v>18</v>
      </c>
      <c r="V15" s="2">
        <v>59</v>
      </c>
      <c r="W15" s="2" t="s">
        <v>0</v>
      </c>
      <c r="X15" s="51"/>
      <c r="Y15" s="41" t="s">
        <v>18</v>
      </c>
      <c r="Z15" s="41" t="s">
        <v>17</v>
      </c>
      <c r="AA15" s="41" t="s">
        <v>18</v>
      </c>
      <c r="AB15" s="41" t="s">
        <v>17</v>
      </c>
      <c r="AC15" s="41" t="s">
        <v>18</v>
      </c>
      <c r="AD15" s="41" t="s">
        <v>17</v>
      </c>
      <c r="AE15" s="41" t="s">
        <v>18</v>
      </c>
      <c r="AF15" s="41" t="s">
        <v>17</v>
      </c>
    </row>
    <row r="16" spans="1:41" ht="21.75" customHeight="1">
      <c r="A16" t="s">
        <v>47</v>
      </c>
      <c r="B16" s="86" t="s">
        <v>48</v>
      </c>
      <c r="C16" s="1" t="s">
        <v>49</v>
      </c>
      <c r="D16" s="1" t="s">
        <v>50</v>
      </c>
      <c r="E16" s="12" t="s">
        <v>51</v>
      </c>
      <c r="F16" s="44" t="s">
        <v>52</v>
      </c>
      <c r="G16" s="44" t="s">
        <v>53</v>
      </c>
      <c r="H16" s="44" t="s">
        <v>54</v>
      </c>
      <c r="I16" s="44" t="s">
        <v>55</v>
      </c>
      <c r="J16" s="44" t="s">
        <v>56</v>
      </c>
      <c r="K16" s="44" t="s">
        <v>57</v>
      </c>
      <c r="L16" s="44" t="s">
        <v>58</v>
      </c>
      <c r="M16" s="12" t="s">
        <v>59</v>
      </c>
      <c r="N16" s="2" t="s">
        <v>60</v>
      </c>
      <c r="O16" s="2" t="s">
        <v>61</v>
      </c>
      <c r="P16" s="2" t="s">
        <v>62</v>
      </c>
      <c r="Q16" s="2" t="s">
        <v>63</v>
      </c>
      <c r="R16" s="2" t="s">
        <v>64</v>
      </c>
      <c r="S16" s="2" t="s">
        <v>65</v>
      </c>
      <c r="T16" s="2" t="s">
        <v>66</v>
      </c>
      <c r="U16" s="2" t="s">
        <v>67</v>
      </c>
      <c r="V16" s="2" t="s">
        <v>68</v>
      </c>
      <c r="W16" s="2" t="s">
        <v>69</v>
      </c>
      <c r="X16" t="s">
        <v>70</v>
      </c>
      <c r="Y16" s="3" t="s">
        <v>71</v>
      </c>
      <c r="Z16" s="3" t="s">
        <v>72</v>
      </c>
      <c r="AA16" s="3" t="s">
        <v>73</v>
      </c>
      <c r="AB16" s="3" t="s">
        <v>74</v>
      </c>
      <c r="AC16" s="3" t="s">
        <v>75</v>
      </c>
      <c r="AD16" s="3" t="s">
        <v>76</v>
      </c>
      <c r="AE16" s="3" t="s">
        <v>77</v>
      </c>
      <c r="AF16" s="3" t="s">
        <v>78</v>
      </c>
      <c r="AG16" t="s">
        <v>79</v>
      </c>
      <c r="AH16" t="s">
        <v>87</v>
      </c>
      <c r="AI16" t="s">
        <v>88</v>
      </c>
      <c r="AJ16" t="s">
        <v>89</v>
      </c>
      <c r="AK16" t="s">
        <v>90</v>
      </c>
      <c r="AL16" t="s">
        <v>91</v>
      </c>
      <c r="AM16" t="s">
        <v>92</v>
      </c>
      <c r="AN16" t="s">
        <v>93</v>
      </c>
      <c r="AO16" t="s">
        <v>120</v>
      </c>
    </row>
    <row r="17" spans="1:41" ht="23.25">
      <c r="B17" s="86" t="s">
        <v>1</v>
      </c>
      <c r="C17" s="1" t="s">
        <v>2</v>
      </c>
      <c r="D17" s="12" t="s">
        <v>3</v>
      </c>
      <c r="E17" s="44" t="s">
        <v>4</v>
      </c>
      <c r="F17" s="44" t="s">
        <v>5</v>
      </c>
      <c r="G17" s="44" t="s">
        <v>6</v>
      </c>
      <c r="H17" s="44" t="s">
        <v>7</v>
      </c>
      <c r="I17" s="44" t="s">
        <v>8</v>
      </c>
      <c r="J17" s="44" t="s">
        <v>9</v>
      </c>
      <c r="K17" s="44" t="s">
        <v>10</v>
      </c>
      <c r="L17" s="44" t="s">
        <v>11</v>
      </c>
      <c r="M17" s="12" t="s">
        <v>12</v>
      </c>
      <c r="N17" s="2" t="s">
        <v>13</v>
      </c>
      <c r="O17" s="2" t="s">
        <v>14</v>
      </c>
      <c r="P17" s="2" t="s">
        <v>15</v>
      </c>
      <c r="Q17" s="2" t="s">
        <v>16</v>
      </c>
      <c r="R17" s="2" t="s">
        <v>17</v>
      </c>
      <c r="S17" s="45" t="s">
        <v>18</v>
      </c>
      <c r="T17" s="2">
        <v>12</v>
      </c>
      <c r="U17" s="2">
        <v>18</v>
      </c>
      <c r="V17" s="2">
        <v>59</v>
      </c>
      <c r="W17" s="2" t="s">
        <v>0</v>
      </c>
      <c r="X17" s="51"/>
      <c r="Y17" s="41" t="s">
        <v>18</v>
      </c>
      <c r="Z17" s="41" t="s">
        <v>17</v>
      </c>
      <c r="AA17" s="41" t="s">
        <v>18</v>
      </c>
      <c r="AB17" s="41" t="s">
        <v>17</v>
      </c>
      <c r="AC17" s="41" t="s">
        <v>18</v>
      </c>
      <c r="AD17" s="41" t="s">
        <v>17</v>
      </c>
      <c r="AE17" s="41" t="s">
        <v>18</v>
      </c>
      <c r="AF17" s="41" t="s">
        <v>17</v>
      </c>
      <c r="AO17">
        <f>Tabla135678[[#This Row],[Columna39]]+Tabla135678[[#This Row],[Columna40]]</f>
        <v>0</v>
      </c>
    </row>
    <row r="18" spans="1:41" ht="17.25">
      <c r="B18" s="87"/>
      <c r="C18" s="61"/>
      <c r="D18" s="44"/>
      <c r="E18" s="62">
        <f t="shared" ref="E18:E81" ca="1" si="0">(YEAR(NOW())-YEAR(N18))</f>
        <v>126</v>
      </c>
      <c r="F18" s="57" t="str">
        <f t="shared" ref="F18:F81" si="1">IF(O18:O397=1,"1","0")</f>
        <v>0</v>
      </c>
      <c r="G18" s="57" t="str">
        <f>IF(O18:O18=2,"1","0")</f>
        <v>0</v>
      </c>
      <c r="H18" s="58">
        <f>IF(P18:P18="NEUROMOTORA",1,0)</f>
        <v>0</v>
      </c>
      <c r="I18" s="58">
        <f>IF(P18:P18="VISUAL",1,0)</f>
        <v>0</v>
      </c>
      <c r="J18" s="58">
        <f>IF(P18:P18="AUDITIVA",1,0)</f>
        <v>0</v>
      </c>
      <c r="K18" s="58">
        <f>IF(P18:P18="INTELECTUAL",1,0)</f>
        <v>0</v>
      </c>
      <c r="L18" s="58">
        <f>IF(P18:P18="PSICOSOCIAL",1,0)</f>
        <v>0</v>
      </c>
      <c r="M18" s="44"/>
      <c r="N18" s="63"/>
      <c r="O18" s="41"/>
      <c r="P18" s="63"/>
      <c r="Q18" s="63"/>
      <c r="R18" s="58">
        <f>IF(Q18:Q18="MUJER",1,0)</f>
        <v>0</v>
      </c>
      <c r="S18" s="58">
        <f>IF(Q18:Q18="HOMBRE",1,0)</f>
        <v>0</v>
      </c>
      <c r="T18" s="16">
        <f ca="1">COUNTIF(E19:E262,"&lt;13")</f>
        <v>32</v>
      </c>
      <c r="U18" s="41">
        <f ca="1">COUNTIFS(E19:E262, "&gt;12", E19:E262, "&lt;19")</f>
        <v>22</v>
      </c>
      <c r="V18" s="41">
        <f ca="1">COUNTIFS(E19:E262, "&gt;18", E19:E262, "&lt;60")</f>
        <v>147</v>
      </c>
      <c r="W18" s="41">
        <f ca="1">COUNTIF(E19:E262,"&gt;59")</f>
        <v>43</v>
      </c>
      <c r="X18" s="51">
        <f ca="1">T18+U18+V18+W18</f>
        <v>244</v>
      </c>
      <c r="Y18" s="41">
        <f ca="1">COUNTIFS(Q19:Q361, "Hombre", E19:E361, "&lt;=5")</f>
        <v>9</v>
      </c>
      <c r="Z18" s="41">
        <f ca="1">COUNTIFS(Q19:Q361, "MUJER", E19:E361, "&lt;=5")</f>
        <v>3</v>
      </c>
      <c r="AA18" s="41">
        <f ca="1">COUNTIFS(E19:E361,"&gt;=6",E19:E361,"&lt;15",Q19:Q361,"HOMBRE")</f>
        <v>23</v>
      </c>
      <c r="AB18" s="77">
        <f ca="1">COUNTIFS(E19:E361,"&gt;=6",E19:E361,"&lt;15",Q19:Q361,"MUJER")</f>
        <v>5</v>
      </c>
      <c r="AC18" s="41">
        <f ca="1">COUNTIFS(E19:E361,"&gt;=15",E19:E361,"&lt;18",Q19:Q361,"HOMBRE")</f>
        <v>8</v>
      </c>
      <c r="AD18" s="41">
        <f ca="1">COUNTIFS(E19:E361,"&gt;=15",E19:E361,"&lt;18",Q19:Q361,"MUJER")</f>
        <v>3</v>
      </c>
      <c r="AE18" s="17">
        <f ca="1">COUNTIFS(E19:E361,"&gt;=18",E19:E361,"&lt;30",Q19:Q361,"HOMBRE")</f>
        <v>23</v>
      </c>
      <c r="AF18" s="17">
        <f ca="1">COUNTIFS(E19:E361,"&gt;=18",E19:E361,"&lt;30",Q19:Q361,"MUJER")</f>
        <v>8</v>
      </c>
      <c r="AG18" s="17"/>
      <c r="AO18">
        <f>Tabla135678[[#This Row],[Columna39]]+Tabla135678[[#This Row],[Columna40]]</f>
        <v>0</v>
      </c>
    </row>
    <row r="19" spans="1:41" ht="17.25">
      <c r="A19" s="39">
        <v>1</v>
      </c>
      <c r="B19" s="88">
        <v>1409714</v>
      </c>
      <c r="C19" s="99" t="s">
        <v>23</v>
      </c>
      <c r="D19" s="100" t="s">
        <v>133</v>
      </c>
      <c r="E19" s="62">
        <f t="shared" ca="1" si="0"/>
        <v>33</v>
      </c>
      <c r="F19" s="57" t="str">
        <f t="shared" si="1"/>
        <v>1</v>
      </c>
      <c r="G19" s="57" t="str">
        <f t="shared" ref="G19:G82" si="2">IF(O19:O19=2,"1","0")</f>
        <v>0</v>
      </c>
      <c r="H19" s="58">
        <f t="shared" ref="H19:H82" si="3">IF(P19:P19="NEUROMOTORA",1,0)</f>
        <v>1</v>
      </c>
      <c r="I19" s="58">
        <f t="shared" ref="I19:I82" si="4">IF(P19:P19="VISUAL",1,0)</f>
        <v>0</v>
      </c>
      <c r="J19" s="58">
        <f t="shared" ref="J19:J82" si="5">IF(P19:P19="AUDITIVA",1,0)</f>
        <v>0</v>
      </c>
      <c r="K19" s="58">
        <f t="shared" ref="K19:K82" si="6">IF(P19:P19="INTELECTUAL",1,0)</f>
        <v>0</v>
      </c>
      <c r="L19" s="58">
        <f t="shared" ref="L19:L82" si="7">IF(P19:P19="PSICOSOCIAL",1,0)</f>
        <v>0</v>
      </c>
      <c r="M19" s="40">
        <v>46164</v>
      </c>
      <c r="N19" s="40">
        <v>34148</v>
      </c>
      <c r="O19" s="119">
        <v>1</v>
      </c>
      <c r="P19" s="38" t="s">
        <v>129</v>
      </c>
      <c r="Q19" s="38" t="s">
        <v>17</v>
      </c>
      <c r="R19" s="58">
        <f t="shared" ref="R19:R82" si="8">IF(Q19:Q19="MUJER",1,0)</f>
        <v>1</v>
      </c>
      <c r="S19" s="58">
        <f t="shared" ref="S19:S82" si="9">IF(Q19:Q19="HOMBRE",1,0)</f>
        <v>0</v>
      </c>
      <c r="T19" s="16"/>
      <c r="U19" s="77"/>
      <c r="V19" s="77"/>
      <c r="W19" s="77"/>
      <c r="AE19" s="114" t="s">
        <v>18</v>
      </c>
      <c r="AF19" s="114" t="s">
        <v>17</v>
      </c>
      <c r="AG19" s="114" t="s">
        <v>18</v>
      </c>
      <c r="AH19" s="114" t="s">
        <v>17</v>
      </c>
      <c r="AI19" s="114" t="s">
        <v>18</v>
      </c>
      <c r="AJ19" s="114" t="s">
        <v>17</v>
      </c>
      <c r="AK19" s="114" t="s">
        <v>18</v>
      </c>
      <c r="AL19" s="114" t="s">
        <v>17</v>
      </c>
      <c r="AM19" s="115" t="s">
        <v>18</v>
      </c>
      <c r="AN19" s="115" t="s">
        <v>17</v>
      </c>
      <c r="AO19" s="115" t="s">
        <v>42</v>
      </c>
    </row>
    <row r="20" spans="1:41" ht="17.25">
      <c r="A20" s="3">
        <v>2</v>
      </c>
      <c r="B20" s="88">
        <v>1409707</v>
      </c>
      <c r="C20" s="99" t="s">
        <v>23</v>
      </c>
      <c r="D20" s="100" t="s">
        <v>138</v>
      </c>
      <c r="E20" s="62">
        <f t="shared" ca="1" si="0"/>
        <v>55</v>
      </c>
      <c r="F20" s="57" t="str">
        <f t="shared" si="1"/>
        <v>1</v>
      </c>
      <c r="G20" s="57" t="str">
        <f t="shared" si="2"/>
        <v>0</v>
      </c>
      <c r="H20" s="58">
        <f t="shared" si="3"/>
        <v>0</v>
      </c>
      <c r="I20" s="58">
        <f t="shared" si="4"/>
        <v>0</v>
      </c>
      <c r="J20" s="58">
        <f t="shared" si="5"/>
        <v>0</v>
      </c>
      <c r="K20" s="58">
        <f t="shared" si="6"/>
        <v>0</v>
      </c>
      <c r="L20" s="58">
        <f t="shared" si="7"/>
        <v>1</v>
      </c>
      <c r="M20" s="40">
        <v>46164</v>
      </c>
      <c r="N20" s="40">
        <v>25944</v>
      </c>
      <c r="O20" s="119">
        <v>1</v>
      </c>
      <c r="P20" s="43" t="s">
        <v>11</v>
      </c>
      <c r="Q20" s="119" t="s">
        <v>17</v>
      </c>
      <c r="R20" s="58">
        <f t="shared" si="8"/>
        <v>1</v>
      </c>
      <c r="S20" s="58">
        <f t="shared" si="9"/>
        <v>0</v>
      </c>
      <c r="T20" s="16"/>
      <c r="V20" s="77"/>
      <c r="AE20" s="114">
        <f t="shared" ref="AE20:AF20" ca="1" si="10">SUBTOTAL(109,AE17:AE19)</f>
        <v>23</v>
      </c>
      <c r="AF20" s="114">
        <f t="shared" ca="1" si="10"/>
        <v>8</v>
      </c>
      <c r="AG20" s="114">
        <f ca="1">COUNTIFS(E19:E363,"&gt;=30",E19:E363,"&lt;60",Q19:Q363,"HOMBRE")</f>
        <v>69</v>
      </c>
      <c r="AH20" s="114">
        <f ca="1">COUNTIFS(E19:E363,"&gt;=30",E19:E363,"&lt;60",Q19:Q363,"MUJER")</f>
        <v>50</v>
      </c>
      <c r="AI20" s="114">
        <f ca="1">COUNTIFS(E19:E363,"&gt;=60",E19:E363,"&lt;85",Q19:Q363,"HOMBRE")</f>
        <v>17</v>
      </c>
      <c r="AJ20" s="114">
        <f ca="1">COUNTIFS(E19:E363,"&gt;=60",E19:E363,"&lt;85",Q19:Q363,"MUJER")</f>
        <v>7</v>
      </c>
      <c r="AK20" s="114">
        <f ca="1">COUNTIFS(E19:E363,"&gt;=85",E19:E363,"&lt;100",Q19:Q363,"HOMBRE")</f>
        <v>1</v>
      </c>
      <c r="AL20" s="114">
        <f ca="1">COUNTIFS(E19:E363,"&gt;=85",E19:E363,"&lt;100",Q19:Q363,"MUJER")</f>
        <v>1</v>
      </c>
      <c r="AM20" s="115">
        <f ca="1">SUM(Y18+AA18+AC18+Tabla135678[[#This Row],[Columna31]]+Tabla135678[[#This Row],[Columna33]]+Tabla135678[[#This Row],[Columna35]]+Tabla135678[[#This Row],[Columna37]])</f>
        <v>150</v>
      </c>
      <c r="AN20" s="115">
        <f ca="1">SUM(Z18+AB18+AD18+Tabla135678[[#This Row],[Columna32]]+Tabla135678[[#This Row],[Columna34]]+Tabla135678[[#This Row],[Columna36]]+Tabla135678[[#This Row],[Columna38]])</f>
        <v>77</v>
      </c>
      <c r="AO20" s="115">
        <f ca="1">Tabla135678[[#This Row],[Columna39]]+Tabla135678[[#This Row],[Columna40]]</f>
        <v>227</v>
      </c>
    </row>
    <row r="21" spans="1:41" ht="17.25">
      <c r="A21" s="3">
        <v>3</v>
      </c>
      <c r="B21" s="88">
        <v>1409683</v>
      </c>
      <c r="C21" s="99" t="s">
        <v>24</v>
      </c>
      <c r="D21" s="100" t="s">
        <v>134</v>
      </c>
      <c r="E21" s="62">
        <f t="shared" ca="1" si="0"/>
        <v>30</v>
      </c>
      <c r="F21" s="57" t="str">
        <f t="shared" si="1"/>
        <v>1</v>
      </c>
      <c r="G21" s="57" t="str">
        <f t="shared" si="2"/>
        <v>0</v>
      </c>
      <c r="H21" s="58">
        <f t="shared" si="3"/>
        <v>0</v>
      </c>
      <c r="I21" s="58">
        <f t="shared" si="4"/>
        <v>0</v>
      </c>
      <c r="J21" s="58">
        <f t="shared" si="5"/>
        <v>1</v>
      </c>
      <c r="K21" s="58">
        <f t="shared" si="6"/>
        <v>0</v>
      </c>
      <c r="L21" s="58">
        <f t="shared" si="7"/>
        <v>0</v>
      </c>
      <c r="M21" s="40">
        <v>46164</v>
      </c>
      <c r="N21" s="42">
        <v>35245</v>
      </c>
      <c r="O21" s="119">
        <v>1</v>
      </c>
      <c r="P21" s="43" t="s">
        <v>9</v>
      </c>
      <c r="Q21" s="119" t="s">
        <v>18</v>
      </c>
      <c r="R21" s="58">
        <f t="shared" si="8"/>
        <v>0</v>
      </c>
      <c r="S21" s="58">
        <f t="shared" si="9"/>
        <v>1</v>
      </c>
      <c r="Z21" s="76"/>
      <c r="AA21" s="76"/>
      <c r="AB21" s="76"/>
      <c r="AC21" s="76"/>
      <c r="AD21" s="76"/>
      <c r="AE21" s="76"/>
      <c r="AF21" s="76"/>
      <c r="AO21">
        <f>Tabla135678[[#This Row],[Columna39]]+Tabla135678[[#This Row],[Columna40]]</f>
        <v>0</v>
      </c>
    </row>
    <row r="22" spans="1:41" ht="17.25">
      <c r="A22" s="39">
        <v>4</v>
      </c>
      <c r="B22" s="88">
        <v>336984</v>
      </c>
      <c r="C22" s="99" t="s">
        <v>23</v>
      </c>
      <c r="D22" s="100" t="s">
        <v>128</v>
      </c>
      <c r="E22" s="62">
        <f t="shared" ca="1" si="0"/>
        <v>25</v>
      </c>
      <c r="F22" s="57" t="str">
        <f t="shared" si="1"/>
        <v>0</v>
      </c>
      <c r="G22" s="57" t="str">
        <f t="shared" si="2"/>
        <v>1</v>
      </c>
      <c r="H22" s="58">
        <f t="shared" si="3"/>
        <v>1</v>
      </c>
      <c r="I22" s="58">
        <f t="shared" si="4"/>
        <v>0</v>
      </c>
      <c r="J22" s="58">
        <f t="shared" si="5"/>
        <v>0</v>
      </c>
      <c r="K22" s="58">
        <f t="shared" si="6"/>
        <v>0</v>
      </c>
      <c r="L22" s="58">
        <f t="shared" si="7"/>
        <v>0</v>
      </c>
      <c r="M22" s="40">
        <v>46164</v>
      </c>
      <c r="N22" s="42">
        <v>37111</v>
      </c>
      <c r="O22" s="119">
        <v>2</v>
      </c>
      <c r="P22" s="43" t="s">
        <v>129</v>
      </c>
      <c r="Q22" s="119" t="s">
        <v>17</v>
      </c>
      <c r="R22" s="58">
        <f t="shared" si="8"/>
        <v>1</v>
      </c>
      <c r="S22" s="58">
        <f t="shared" si="9"/>
        <v>0</v>
      </c>
      <c r="Z22" s="76"/>
      <c r="AA22" s="76"/>
      <c r="AB22" s="76"/>
      <c r="AC22" s="76"/>
      <c r="AD22" s="76"/>
      <c r="AE22" s="76"/>
      <c r="AF22" s="76"/>
      <c r="AO22">
        <f>Tabla135678[[#This Row],[Columna39]]+Tabla135678[[#This Row],[Columna40]]</f>
        <v>0</v>
      </c>
    </row>
    <row r="23" spans="1:41" ht="17.25">
      <c r="A23" s="39">
        <v>5</v>
      </c>
      <c r="B23" s="88">
        <v>1409645</v>
      </c>
      <c r="C23" s="99" t="s">
        <v>23</v>
      </c>
      <c r="D23" s="100" t="s">
        <v>128</v>
      </c>
      <c r="E23" s="62">
        <f t="shared" ca="1" si="0"/>
        <v>2</v>
      </c>
      <c r="F23" s="57" t="str">
        <f t="shared" si="1"/>
        <v>1</v>
      </c>
      <c r="G23" s="57" t="str">
        <f t="shared" si="2"/>
        <v>0</v>
      </c>
      <c r="H23" s="58">
        <f t="shared" si="3"/>
        <v>1</v>
      </c>
      <c r="I23" s="58">
        <f t="shared" si="4"/>
        <v>0</v>
      </c>
      <c r="J23" s="58">
        <f t="shared" si="5"/>
        <v>0</v>
      </c>
      <c r="K23" s="58">
        <f t="shared" si="6"/>
        <v>0</v>
      </c>
      <c r="L23" s="58">
        <f t="shared" si="7"/>
        <v>0</v>
      </c>
      <c r="M23" s="40">
        <v>46164</v>
      </c>
      <c r="N23" s="42">
        <v>45393</v>
      </c>
      <c r="O23" s="119">
        <v>1</v>
      </c>
      <c r="P23" s="43" t="s">
        <v>129</v>
      </c>
      <c r="Q23" s="119" t="s">
        <v>17</v>
      </c>
      <c r="R23" s="58">
        <f t="shared" si="8"/>
        <v>1</v>
      </c>
      <c r="S23" s="58">
        <f t="shared" si="9"/>
        <v>0</v>
      </c>
      <c r="Z23" s="76"/>
      <c r="AA23" s="76"/>
      <c r="AB23" s="76"/>
      <c r="AC23" s="76"/>
      <c r="AD23" s="76"/>
      <c r="AE23" s="76"/>
      <c r="AF23" s="76"/>
      <c r="AO23">
        <f>Tabla135678[[#This Row],[Columna39]]+Tabla135678[[#This Row],[Columna40]]</f>
        <v>0</v>
      </c>
    </row>
    <row r="24" spans="1:41" ht="17.25">
      <c r="A24" s="3">
        <v>6</v>
      </c>
      <c r="B24" s="88">
        <v>1409603</v>
      </c>
      <c r="C24" s="99" t="s">
        <v>24</v>
      </c>
      <c r="D24" s="100" t="s">
        <v>127</v>
      </c>
      <c r="E24" s="62">
        <f t="shared" ca="1" si="0"/>
        <v>55</v>
      </c>
      <c r="F24" s="57" t="str">
        <f t="shared" si="1"/>
        <v>1</v>
      </c>
      <c r="G24" s="57" t="str">
        <f t="shared" si="2"/>
        <v>0</v>
      </c>
      <c r="H24" s="58">
        <f t="shared" si="3"/>
        <v>1</v>
      </c>
      <c r="I24" s="58">
        <f t="shared" si="4"/>
        <v>0</v>
      </c>
      <c r="J24" s="58">
        <f t="shared" si="5"/>
        <v>0</v>
      </c>
      <c r="K24" s="58">
        <f t="shared" si="6"/>
        <v>0</v>
      </c>
      <c r="L24" s="58">
        <f t="shared" si="7"/>
        <v>0</v>
      </c>
      <c r="M24" s="40">
        <v>46164</v>
      </c>
      <c r="N24" s="42">
        <v>26093</v>
      </c>
      <c r="O24" s="119">
        <v>1</v>
      </c>
      <c r="P24" s="38" t="s">
        <v>129</v>
      </c>
      <c r="Q24" s="119" t="s">
        <v>18</v>
      </c>
      <c r="R24" s="58">
        <f t="shared" si="8"/>
        <v>0</v>
      </c>
      <c r="S24" s="58">
        <f t="shared" si="9"/>
        <v>1</v>
      </c>
      <c r="Z24" s="76"/>
      <c r="AA24" s="76"/>
      <c r="AB24" s="76"/>
      <c r="AC24" s="76"/>
      <c r="AD24" s="76"/>
      <c r="AE24" s="76"/>
      <c r="AF24" s="76"/>
      <c r="AO24">
        <f>Tabla135678[[#This Row],[Columna39]]+Tabla135678[[#This Row],[Columna40]]</f>
        <v>0</v>
      </c>
    </row>
    <row r="25" spans="1:41" ht="17.25">
      <c r="A25" s="3">
        <v>7</v>
      </c>
      <c r="B25" s="88">
        <v>1409587</v>
      </c>
      <c r="C25" s="99" t="s">
        <v>24</v>
      </c>
      <c r="D25" s="100" t="s">
        <v>134</v>
      </c>
      <c r="E25" s="62">
        <f t="shared" ca="1" si="0"/>
        <v>92</v>
      </c>
      <c r="F25" s="57" t="str">
        <f t="shared" si="1"/>
        <v>1</v>
      </c>
      <c r="G25" s="57" t="str">
        <f t="shared" si="2"/>
        <v>0</v>
      </c>
      <c r="H25" s="58">
        <f t="shared" si="3"/>
        <v>1</v>
      </c>
      <c r="I25" s="58">
        <f t="shared" si="4"/>
        <v>0</v>
      </c>
      <c r="J25" s="58">
        <f t="shared" si="5"/>
        <v>0</v>
      </c>
      <c r="K25" s="58">
        <f t="shared" si="6"/>
        <v>0</v>
      </c>
      <c r="L25" s="58">
        <f t="shared" si="7"/>
        <v>0</v>
      </c>
      <c r="M25" s="40">
        <v>46164</v>
      </c>
      <c r="N25" s="42">
        <v>12554</v>
      </c>
      <c r="O25" s="119">
        <v>1</v>
      </c>
      <c r="P25" s="43" t="s">
        <v>129</v>
      </c>
      <c r="Q25" s="119" t="s">
        <v>18</v>
      </c>
      <c r="R25" s="58">
        <f t="shared" si="8"/>
        <v>0</v>
      </c>
      <c r="S25" s="58">
        <f t="shared" si="9"/>
        <v>1</v>
      </c>
      <c r="T25" s="81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7"/>
      <c r="AO25" s="7"/>
    </row>
    <row r="26" spans="1:41" ht="17.25">
      <c r="A26" s="39">
        <v>8</v>
      </c>
      <c r="B26" s="88">
        <v>1000737</v>
      </c>
      <c r="C26" s="99" t="s">
        <v>24</v>
      </c>
      <c r="D26" s="100" t="s">
        <v>128</v>
      </c>
      <c r="E26" s="62">
        <f t="shared" ca="1" si="0"/>
        <v>25</v>
      </c>
      <c r="F26" s="57" t="str">
        <f t="shared" si="1"/>
        <v>0</v>
      </c>
      <c r="G26" s="57" t="str">
        <f t="shared" si="2"/>
        <v>1</v>
      </c>
      <c r="H26" s="58">
        <f t="shared" si="3"/>
        <v>0</v>
      </c>
      <c r="I26" s="58">
        <f t="shared" si="4"/>
        <v>0</v>
      </c>
      <c r="J26" s="58">
        <f t="shared" si="5"/>
        <v>0</v>
      </c>
      <c r="K26" s="58">
        <f t="shared" si="6"/>
        <v>1</v>
      </c>
      <c r="L26" s="58">
        <f t="shared" si="7"/>
        <v>0</v>
      </c>
      <c r="M26" s="40">
        <v>46164</v>
      </c>
      <c r="N26" s="42">
        <v>36985</v>
      </c>
      <c r="O26" s="119">
        <v>2</v>
      </c>
      <c r="P26" s="43" t="s">
        <v>130</v>
      </c>
      <c r="Q26" s="119" t="s">
        <v>18</v>
      </c>
      <c r="R26" s="58">
        <f t="shared" si="8"/>
        <v>0</v>
      </c>
      <c r="S26" s="58">
        <f t="shared" si="9"/>
        <v>1</v>
      </c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</row>
    <row r="27" spans="1:41" ht="17.25">
      <c r="A27" s="39">
        <v>9</v>
      </c>
      <c r="B27" s="88">
        <v>1409560</v>
      </c>
      <c r="C27" s="99" t="s">
        <v>24</v>
      </c>
      <c r="D27" s="100" t="s">
        <v>127</v>
      </c>
      <c r="E27" s="62">
        <f t="shared" ca="1" si="0"/>
        <v>10</v>
      </c>
      <c r="F27" s="57" t="str">
        <f t="shared" si="1"/>
        <v>1</v>
      </c>
      <c r="G27" s="57" t="str">
        <f t="shared" si="2"/>
        <v>0</v>
      </c>
      <c r="H27" s="58">
        <f t="shared" si="3"/>
        <v>1</v>
      </c>
      <c r="I27" s="58">
        <f t="shared" si="4"/>
        <v>0</v>
      </c>
      <c r="J27" s="58">
        <f t="shared" si="5"/>
        <v>0</v>
      </c>
      <c r="K27" s="58">
        <f t="shared" si="6"/>
        <v>0</v>
      </c>
      <c r="L27" s="58">
        <f t="shared" si="7"/>
        <v>0</v>
      </c>
      <c r="M27" s="40">
        <v>46164</v>
      </c>
      <c r="N27" s="42">
        <v>42428</v>
      </c>
      <c r="O27" s="119">
        <v>1</v>
      </c>
      <c r="P27" s="43" t="s">
        <v>129</v>
      </c>
      <c r="Q27" s="119" t="s">
        <v>18</v>
      </c>
      <c r="R27" s="58">
        <f t="shared" si="8"/>
        <v>0</v>
      </c>
      <c r="S27" s="58">
        <f t="shared" si="9"/>
        <v>1</v>
      </c>
      <c r="Z27" s="76"/>
      <c r="AA27" s="76"/>
      <c r="AB27" s="76"/>
      <c r="AC27" s="76"/>
      <c r="AD27" s="76"/>
      <c r="AE27" s="76"/>
      <c r="AF27" s="76"/>
      <c r="AO27">
        <f>Tabla135678[[#This Row],[Columna39]]+Tabla135678[[#This Row],[Columna40]]</f>
        <v>0</v>
      </c>
    </row>
    <row r="28" spans="1:41" ht="17.25">
      <c r="A28" s="3">
        <v>10</v>
      </c>
      <c r="B28" s="88">
        <v>1409540</v>
      </c>
      <c r="C28" s="99" t="s">
        <v>24</v>
      </c>
      <c r="D28" s="100" t="s">
        <v>132</v>
      </c>
      <c r="E28" s="62">
        <f t="shared" ca="1" si="0"/>
        <v>28</v>
      </c>
      <c r="F28" s="57" t="str">
        <f t="shared" si="1"/>
        <v>1</v>
      </c>
      <c r="G28" s="57" t="str">
        <f t="shared" si="2"/>
        <v>0</v>
      </c>
      <c r="H28" s="58">
        <f t="shared" si="3"/>
        <v>1</v>
      </c>
      <c r="I28" s="58">
        <f t="shared" si="4"/>
        <v>0</v>
      </c>
      <c r="J28" s="58">
        <f t="shared" si="5"/>
        <v>0</v>
      </c>
      <c r="K28" s="58">
        <f t="shared" si="6"/>
        <v>0</v>
      </c>
      <c r="L28" s="58">
        <f t="shared" si="7"/>
        <v>0</v>
      </c>
      <c r="M28" s="40">
        <v>46164</v>
      </c>
      <c r="N28" s="42">
        <v>36049</v>
      </c>
      <c r="O28" s="119">
        <v>1</v>
      </c>
      <c r="P28" s="43" t="s">
        <v>129</v>
      </c>
      <c r="Q28" s="119" t="s">
        <v>18</v>
      </c>
      <c r="R28" s="58">
        <f t="shared" si="8"/>
        <v>0</v>
      </c>
      <c r="S28" s="58">
        <f t="shared" si="9"/>
        <v>1</v>
      </c>
      <c r="Z28" s="76"/>
      <c r="AA28" s="76"/>
      <c r="AB28" s="76"/>
      <c r="AC28" s="76"/>
      <c r="AD28" s="76"/>
      <c r="AE28" s="76"/>
      <c r="AF28" s="76"/>
      <c r="AO28">
        <f>Tabla135678[[#This Row],[Columna39]]+Tabla135678[[#This Row],[Columna40]]</f>
        <v>0</v>
      </c>
    </row>
    <row r="29" spans="1:41" ht="17.25">
      <c r="A29" s="3">
        <v>11</v>
      </c>
      <c r="B29" s="88">
        <v>1409530</v>
      </c>
      <c r="C29" s="99" t="s">
        <v>24</v>
      </c>
      <c r="D29" s="100" t="s">
        <v>134</v>
      </c>
      <c r="E29" s="62">
        <f t="shared" ca="1" si="0"/>
        <v>23</v>
      </c>
      <c r="F29" s="57" t="str">
        <f t="shared" si="1"/>
        <v>1</v>
      </c>
      <c r="G29" s="57" t="str">
        <f t="shared" si="2"/>
        <v>0</v>
      </c>
      <c r="H29" s="58">
        <f t="shared" si="3"/>
        <v>1</v>
      </c>
      <c r="I29" s="58">
        <f t="shared" si="4"/>
        <v>0</v>
      </c>
      <c r="J29" s="58">
        <f t="shared" si="5"/>
        <v>0</v>
      </c>
      <c r="K29" s="58">
        <f t="shared" si="6"/>
        <v>0</v>
      </c>
      <c r="L29" s="58">
        <f t="shared" si="7"/>
        <v>0</v>
      </c>
      <c r="M29" s="40">
        <v>46164</v>
      </c>
      <c r="N29" s="42">
        <v>37736</v>
      </c>
      <c r="O29" s="119">
        <v>1</v>
      </c>
      <c r="P29" s="43" t="s">
        <v>129</v>
      </c>
      <c r="Q29" s="119" t="s">
        <v>18</v>
      </c>
      <c r="R29" s="58">
        <f t="shared" si="8"/>
        <v>0</v>
      </c>
      <c r="S29" s="58">
        <f t="shared" si="9"/>
        <v>1</v>
      </c>
      <c r="Z29" s="76"/>
      <c r="AA29" s="76"/>
      <c r="AB29" s="76"/>
      <c r="AC29" s="76"/>
      <c r="AD29" s="76"/>
      <c r="AE29" s="76"/>
      <c r="AF29" s="76"/>
      <c r="AO29">
        <f>Tabla135678[[#This Row],[Columna39]]+Tabla135678[[#This Row],[Columna40]]</f>
        <v>0</v>
      </c>
    </row>
    <row r="30" spans="1:41" ht="17.25">
      <c r="A30" s="39">
        <v>12</v>
      </c>
      <c r="B30" s="88">
        <v>1409482</v>
      </c>
      <c r="C30" s="99" t="s">
        <v>24</v>
      </c>
      <c r="D30" s="100" t="s">
        <v>127</v>
      </c>
      <c r="E30" s="62">
        <f t="shared" ca="1" si="0"/>
        <v>7</v>
      </c>
      <c r="F30" s="57" t="str">
        <f t="shared" si="1"/>
        <v>1</v>
      </c>
      <c r="G30" s="57" t="str">
        <f t="shared" si="2"/>
        <v>0</v>
      </c>
      <c r="H30" s="58">
        <f t="shared" si="3"/>
        <v>0</v>
      </c>
      <c r="I30" s="58">
        <f t="shared" si="4"/>
        <v>0</v>
      </c>
      <c r="J30" s="58">
        <f t="shared" si="5"/>
        <v>0</v>
      </c>
      <c r="K30" s="58">
        <f t="shared" si="6"/>
        <v>0</v>
      </c>
      <c r="L30" s="58">
        <f t="shared" si="7"/>
        <v>1</v>
      </c>
      <c r="M30" s="40">
        <v>46164</v>
      </c>
      <c r="N30" s="42">
        <v>43494</v>
      </c>
      <c r="O30" s="119">
        <v>1</v>
      </c>
      <c r="P30" s="43" t="s">
        <v>11</v>
      </c>
      <c r="Q30" s="119" t="s">
        <v>18</v>
      </c>
      <c r="R30" s="58">
        <f t="shared" si="8"/>
        <v>0</v>
      </c>
      <c r="S30" s="58">
        <f t="shared" si="9"/>
        <v>1</v>
      </c>
      <c r="Z30" s="76"/>
      <c r="AA30" s="76"/>
      <c r="AB30" s="76"/>
      <c r="AC30" s="76"/>
      <c r="AD30" s="76"/>
      <c r="AE30" s="76"/>
      <c r="AF30" s="76"/>
      <c r="AO30">
        <f>Tabla135678[[#This Row],[Columna39]]+Tabla135678[[#This Row],[Columna40]]</f>
        <v>0</v>
      </c>
    </row>
    <row r="31" spans="1:41" ht="17.25">
      <c r="A31" s="39">
        <v>13</v>
      </c>
      <c r="B31" s="88">
        <v>1409258</v>
      </c>
      <c r="C31" s="99" t="s">
        <v>24</v>
      </c>
      <c r="D31" s="100" t="s">
        <v>128</v>
      </c>
      <c r="E31" s="62">
        <f t="shared" ca="1" si="0"/>
        <v>22</v>
      </c>
      <c r="F31" s="57" t="str">
        <f t="shared" si="1"/>
        <v>1</v>
      </c>
      <c r="G31" s="57" t="str">
        <f t="shared" si="2"/>
        <v>0</v>
      </c>
      <c r="H31" s="58">
        <f t="shared" si="3"/>
        <v>0</v>
      </c>
      <c r="I31" s="58">
        <f t="shared" si="4"/>
        <v>1</v>
      </c>
      <c r="J31" s="58">
        <f t="shared" si="5"/>
        <v>0</v>
      </c>
      <c r="K31" s="58">
        <f t="shared" si="6"/>
        <v>0</v>
      </c>
      <c r="L31" s="58">
        <f t="shared" si="7"/>
        <v>0</v>
      </c>
      <c r="M31" s="40">
        <v>46164</v>
      </c>
      <c r="N31" s="42">
        <v>38160</v>
      </c>
      <c r="O31" s="119">
        <v>1</v>
      </c>
      <c r="P31" s="43" t="s">
        <v>126</v>
      </c>
      <c r="Q31" s="119" t="s">
        <v>18</v>
      </c>
      <c r="R31" s="58">
        <f t="shared" si="8"/>
        <v>0</v>
      </c>
      <c r="S31" s="58">
        <f t="shared" si="9"/>
        <v>1</v>
      </c>
      <c r="AO31">
        <f>Tabla135678[[#This Row],[Columna39]]+Tabla135678[[#This Row],[Columna40]]</f>
        <v>0</v>
      </c>
    </row>
    <row r="32" spans="1:41" ht="17.25">
      <c r="A32" s="3">
        <v>14</v>
      </c>
      <c r="B32" s="88">
        <v>1409765</v>
      </c>
      <c r="C32" s="99" t="s">
        <v>24</v>
      </c>
      <c r="D32" s="100" t="s">
        <v>128</v>
      </c>
      <c r="E32" s="62">
        <f t="shared" ca="1" si="0"/>
        <v>52</v>
      </c>
      <c r="F32" s="57" t="str">
        <f t="shared" si="1"/>
        <v>1</v>
      </c>
      <c r="G32" s="57" t="str">
        <f t="shared" si="2"/>
        <v>0</v>
      </c>
      <c r="H32" s="58">
        <f t="shared" si="3"/>
        <v>1</v>
      </c>
      <c r="I32" s="58">
        <f t="shared" si="4"/>
        <v>0</v>
      </c>
      <c r="J32" s="58">
        <f t="shared" si="5"/>
        <v>0</v>
      </c>
      <c r="K32" s="58">
        <f t="shared" si="6"/>
        <v>0</v>
      </c>
      <c r="L32" s="58">
        <f t="shared" si="7"/>
        <v>0</v>
      </c>
      <c r="M32" s="40">
        <v>46164</v>
      </c>
      <c r="N32" s="42">
        <v>27220</v>
      </c>
      <c r="O32" s="119">
        <v>1</v>
      </c>
      <c r="P32" s="43" t="s">
        <v>129</v>
      </c>
      <c r="Q32" s="119" t="s">
        <v>18</v>
      </c>
      <c r="R32" s="58">
        <f t="shared" si="8"/>
        <v>0</v>
      </c>
      <c r="S32" s="58">
        <f t="shared" si="9"/>
        <v>1</v>
      </c>
      <c r="AO32">
        <f>Tabla135678[[#This Row],[Columna39]]+Tabla135678[[#This Row],[Columna40]]</f>
        <v>0</v>
      </c>
    </row>
    <row r="33" spans="1:41" ht="17.25">
      <c r="A33" s="3">
        <v>15</v>
      </c>
      <c r="B33" s="88">
        <v>1039565</v>
      </c>
      <c r="C33" s="99" t="s">
        <v>23</v>
      </c>
      <c r="D33" s="100" t="s">
        <v>128</v>
      </c>
      <c r="E33" s="62">
        <f t="shared" ca="1" si="0"/>
        <v>63</v>
      </c>
      <c r="F33" s="57" t="str">
        <f t="shared" si="1"/>
        <v>0</v>
      </c>
      <c r="G33" s="57" t="str">
        <f t="shared" si="2"/>
        <v>1</v>
      </c>
      <c r="H33" s="58">
        <f t="shared" si="3"/>
        <v>1</v>
      </c>
      <c r="I33" s="58">
        <f t="shared" si="4"/>
        <v>0</v>
      </c>
      <c r="J33" s="58">
        <f t="shared" si="5"/>
        <v>0</v>
      </c>
      <c r="K33" s="58">
        <f t="shared" si="6"/>
        <v>0</v>
      </c>
      <c r="L33" s="58">
        <f t="shared" si="7"/>
        <v>0</v>
      </c>
      <c r="M33" s="40">
        <v>46164</v>
      </c>
      <c r="N33" s="42">
        <v>23015</v>
      </c>
      <c r="O33" s="119">
        <v>2</v>
      </c>
      <c r="P33" s="43" t="s">
        <v>129</v>
      </c>
      <c r="Q33" s="119" t="s">
        <v>17</v>
      </c>
      <c r="R33" s="58">
        <f t="shared" si="8"/>
        <v>1</v>
      </c>
      <c r="S33" s="58">
        <f t="shared" si="9"/>
        <v>0</v>
      </c>
      <c r="AO33">
        <f>Tabla135678[[#This Row],[Columna39]]+Tabla135678[[#This Row],[Columna40]]</f>
        <v>0</v>
      </c>
    </row>
    <row r="34" spans="1:41" ht="17.25">
      <c r="A34" s="39">
        <v>16</v>
      </c>
      <c r="B34" s="89">
        <v>1409781</v>
      </c>
      <c r="C34" s="18" t="s">
        <v>24</v>
      </c>
      <c r="D34" s="100" t="s">
        <v>136</v>
      </c>
      <c r="E34" s="62">
        <f t="shared" ca="1" si="0"/>
        <v>10</v>
      </c>
      <c r="F34" s="57" t="str">
        <f t="shared" si="1"/>
        <v>1</v>
      </c>
      <c r="G34" s="57" t="str">
        <f t="shared" si="2"/>
        <v>0</v>
      </c>
      <c r="H34" s="58">
        <f t="shared" si="3"/>
        <v>0</v>
      </c>
      <c r="I34" s="58">
        <f t="shared" si="4"/>
        <v>0</v>
      </c>
      <c r="J34" s="58">
        <f t="shared" si="5"/>
        <v>0</v>
      </c>
      <c r="K34" s="58">
        <f t="shared" si="6"/>
        <v>0</v>
      </c>
      <c r="L34" s="58">
        <f t="shared" si="7"/>
        <v>1</v>
      </c>
      <c r="M34" s="40">
        <v>46164</v>
      </c>
      <c r="N34" s="19">
        <v>42507</v>
      </c>
      <c r="O34" s="17">
        <v>1</v>
      </c>
      <c r="P34" s="17" t="s">
        <v>11</v>
      </c>
      <c r="Q34" s="17" t="s">
        <v>18</v>
      </c>
      <c r="R34" s="58">
        <f t="shared" si="8"/>
        <v>0</v>
      </c>
      <c r="S34" s="58">
        <f t="shared" si="9"/>
        <v>1</v>
      </c>
      <c r="AO34">
        <f>Tabla135678[[#This Row],[Columna39]]+Tabla135678[[#This Row],[Columna40]]</f>
        <v>0</v>
      </c>
    </row>
    <row r="35" spans="1:41" ht="17.25">
      <c r="A35" s="39">
        <v>17</v>
      </c>
      <c r="B35" s="89">
        <v>1410042</v>
      </c>
      <c r="C35" s="18" t="s">
        <v>23</v>
      </c>
      <c r="D35" s="100" t="s">
        <v>128</v>
      </c>
      <c r="E35" s="62">
        <f t="shared" ca="1" si="0"/>
        <v>69</v>
      </c>
      <c r="F35" s="57" t="str">
        <f t="shared" si="1"/>
        <v>1</v>
      </c>
      <c r="G35" s="57" t="str">
        <f t="shared" si="2"/>
        <v>0</v>
      </c>
      <c r="H35" s="58">
        <f t="shared" si="3"/>
        <v>1</v>
      </c>
      <c r="I35" s="58">
        <f t="shared" si="4"/>
        <v>0</v>
      </c>
      <c r="J35" s="58">
        <f t="shared" si="5"/>
        <v>0</v>
      </c>
      <c r="K35" s="58">
        <f t="shared" si="6"/>
        <v>0</v>
      </c>
      <c r="L35" s="58">
        <f t="shared" si="7"/>
        <v>0</v>
      </c>
      <c r="M35" s="40">
        <v>46167</v>
      </c>
      <c r="N35" s="19">
        <v>20989</v>
      </c>
      <c r="O35" s="17">
        <v>1</v>
      </c>
      <c r="P35" s="17" t="s">
        <v>129</v>
      </c>
      <c r="Q35" s="17" t="s">
        <v>18</v>
      </c>
      <c r="R35" s="58">
        <f t="shared" si="8"/>
        <v>0</v>
      </c>
      <c r="S35" s="58">
        <f t="shared" si="9"/>
        <v>1</v>
      </c>
      <c r="AO35">
        <f>Tabla135678[[#This Row],[Columna39]]+Tabla135678[[#This Row],[Columna40]]</f>
        <v>0</v>
      </c>
    </row>
    <row r="36" spans="1:41" ht="17.25">
      <c r="A36" s="3">
        <v>18</v>
      </c>
      <c r="B36" s="89">
        <v>1410017</v>
      </c>
      <c r="C36" s="18" t="s">
        <v>24</v>
      </c>
      <c r="D36" s="100" t="s">
        <v>131</v>
      </c>
      <c r="E36" s="62">
        <f t="shared" ca="1" si="0"/>
        <v>56</v>
      </c>
      <c r="F36" s="57" t="str">
        <f t="shared" si="1"/>
        <v>1</v>
      </c>
      <c r="G36" s="57" t="str">
        <f t="shared" si="2"/>
        <v>0</v>
      </c>
      <c r="H36" s="58">
        <f t="shared" si="3"/>
        <v>1</v>
      </c>
      <c r="I36" s="58">
        <f t="shared" si="4"/>
        <v>0</v>
      </c>
      <c r="J36" s="58">
        <f t="shared" si="5"/>
        <v>0</v>
      </c>
      <c r="K36" s="58">
        <f t="shared" si="6"/>
        <v>0</v>
      </c>
      <c r="L36" s="58">
        <f t="shared" si="7"/>
        <v>0</v>
      </c>
      <c r="M36" s="40">
        <v>46167</v>
      </c>
      <c r="N36" s="19">
        <v>25933</v>
      </c>
      <c r="O36" s="17">
        <v>1</v>
      </c>
      <c r="P36" s="17" t="s">
        <v>129</v>
      </c>
      <c r="Q36" s="17" t="s">
        <v>18</v>
      </c>
      <c r="R36" s="58">
        <f t="shared" si="8"/>
        <v>0</v>
      </c>
      <c r="S36" s="58">
        <f t="shared" si="9"/>
        <v>1</v>
      </c>
      <c r="AO36">
        <f>Tabla135678[[#This Row],[Columna39]]+Tabla135678[[#This Row],[Columna40]]</f>
        <v>0</v>
      </c>
    </row>
    <row r="37" spans="1:41" ht="17.25">
      <c r="A37" s="3">
        <v>19</v>
      </c>
      <c r="B37" s="89">
        <v>1410009</v>
      </c>
      <c r="C37" s="18" t="s">
        <v>24</v>
      </c>
      <c r="D37" s="100" t="s">
        <v>128</v>
      </c>
      <c r="E37" s="62">
        <f t="shared" ca="1" si="0"/>
        <v>6</v>
      </c>
      <c r="F37" s="57" t="str">
        <f t="shared" si="1"/>
        <v>1</v>
      </c>
      <c r="G37" s="57" t="str">
        <f t="shared" si="2"/>
        <v>0</v>
      </c>
      <c r="H37" s="58">
        <f t="shared" si="3"/>
        <v>0</v>
      </c>
      <c r="I37" s="58">
        <f t="shared" si="4"/>
        <v>0</v>
      </c>
      <c r="J37" s="58">
        <f t="shared" si="5"/>
        <v>0</v>
      </c>
      <c r="K37" s="58">
        <f t="shared" si="6"/>
        <v>1</v>
      </c>
      <c r="L37" s="58">
        <f t="shared" si="7"/>
        <v>0</v>
      </c>
      <c r="M37" s="40">
        <v>46167</v>
      </c>
      <c r="N37" s="19">
        <v>44117</v>
      </c>
      <c r="O37" s="17">
        <v>1</v>
      </c>
      <c r="P37" s="17" t="s">
        <v>130</v>
      </c>
      <c r="Q37" s="17" t="s">
        <v>18</v>
      </c>
      <c r="R37" s="58">
        <f t="shared" si="8"/>
        <v>0</v>
      </c>
      <c r="S37" s="58">
        <f t="shared" si="9"/>
        <v>1</v>
      </c>
      <c r="AO37">
        <f>Tabla135678[[#This Row],[Columna39]]+Tabla135678[[#This Row],[Columna40]]</f>
        <v>0</v>
      </c>
    </row>
    <row r="38" spans="1:41" ht="17.25">
      <c r="A38" s="39">
        <v>20</v>
      </c>
      <c r="B38" s="89">
        <v>1409995</v>
      </c>
      <c r="C38" s="18" t="s">
        <v>24</v>
      </c>
      <c r="D38" s="100" t="s">
        <v>128</v>
      </c>
      <c r="E38" s="62">
        <f t="shared" ca="1" si="0"/>
        <v>5</v>
      </c>
      <c r="F38" s="57" t="str">
        <f t="shared" si="1"/>
        <v>1</v>
      </c>
      <c r="G38" s="57" t="str">
        <f t="shared" si="2"/>
        <v>0</v>
      </c>
      <c r="H38" s="58">
        <f t="shared" si="3"/>
        <v>0</v>
      </c>
      <c r="I38" s="58">
        <f t="shared" si="4"/>
        <v>0</v>
      </c>
      <c r="J38" s="58">
        <f t="shared" si="5"/>
        <v>0</v>
      </c>
      <c r="K38" s="58">
        <f t="shared" si="6"/>
        <v>0</v>
      </c>
      <c r="L38" s="58">
        <f t="shared" si="7"/>
        <v>1</v>
      </c>
      <c r="M38" s="40">
        <v>46167</v>
      </c>
      <c r="N38" s="19">
        <v>44548</v>
      </c>
      <c r="O38" s="17">
        <v>1</v>
      </c>
      <c r="P38" s="17" t="s">
        <v>11</v>
      </c>
      <c r="Q38" s="17" t="s">
        <v>18</v>
      </c>
      <c r="R38" s="58">
        <f t="shared" si="8"/>
        <v>0</v>
      </c>
      <c r="S38" s="58">
        <f t="shared" si="9"/>
        <v>1</v>
      </c>
      <c r="AO38">
        <f>Tabla135678[[#This Row],[Columna39]]+Tabla135678[[#This Row],[Columna40]]</f>
        <v>0</v>
      </c>
    </row>
    <row r="39" spans="1:41" ht="17.25">
      <c r="A39" s="39">
        <v>21</v>
      </c>
      <c r="B39" s="89">
        <v>1409934</v>
      </c>
      <c r="C39" s="18" t="s">
        <v>24</v>
      </c>
      <c r="D39" s="100" t="s">
        <v>135</v>
      </c>
      <c r="E39" s="62">
        <f t="shared" ca="1" si="0"/>
        <v>63</v>
      </c>
      <c r="F39" s="57" t="str">
        <f t="shared" si="1"/>
        <v>1</v>
      </c>
      <c r="G39" s="57" t="str">
        <f t="shared" si="2"/>
        <v>0</v>
      </c>
      <c r="H39" s="58">
        <f t="shared" si="3"/>
        <v>1</v>
      </c>
      <c r="I39" s="58">
        <f t="shared" si="4"/>
        <v>0</v>
      </c>
      <c r="J39" s="58">
        <f t="shared" si="5"/>
        <v>0</v>
      </c>
      <c r="K39" s="58">
        <f t="shared" si="6"/>
        <v>0</v>
      </c>
      <c r="L39" s="58">
        <f t="shared" si="7"/>
        <v>0</v>
      </c>
      <c r="M39" s="40">
        <v>46167</v>
      </c>
      <c r="N39" s="19">
        <v>23191</v>
      </c>
      <c r="O39" s="17">
        <v>1</v>
      </c>
      <c r="P39" s="17" t="s">
        <v>129</v>
      </c>
      <c r="Q39" s="17" t="s">
        <v>18</v>
      </c>
      <c r="R39" s="58">
        <f t="shared" si="8"/>
        <v>0</v>
      </c>
      <c r="S39" s="58">
        <f t="shared" si="9"/>
        <v>1</v>
      </c>
      <c r="AO39">
        <f>Tabla135678[[#This Row],[Columna39]]+Tabla135678[[#This Row],[Columna40]]</f>
        <v>0</v>
      </c>
    </row>
    <row r="40" spans="1:41" ht="17.25">
      <c r="A40" s="3">
        <v>22</v>
      </c>
      <c r="B40" s="89">
        <v>1409678</v>
      </c>
      <c r="C40" s="18" t="s">
        <v>24</v>
      </c>
      <c r="D40" s="100" t="s">
        <v>128</v>
      </c>
      <c r="E40" s="62">
        <f t="shared" ca="1" si="0"/>
        <v>4</v>
      </c>
      <c r="F40" s="57" t="str">
        <f t="shared" si="1"/>
        <v>1</v>
      </c>
      <c r="G40" s="57" t="str">
        <f t="shared" si="2"/>
        <v>0</v>
      </c>
      <c r="H40" s="58">
        <f t="shared" si="3"/>
        <v>0</v>
      </c>
      <c r="I40" s="58">
        <f t="shared" si="4"/>
        <v>0</v>
      </c>
      <c r="J40" s="58">
        <f t="shared" si="5"/>
        <v>0</v>
      </c>
      <c r="K40" s="58">
        <f t="shared" si="6"/>
        <v>0</v>
      </c>
      <c r="L40" s="58">
        <f t="shared" si="7"/>
        <v>1</v>
      </c>
      <c r="M40" s="40">
        <v>46167</v>
      </c>
      <c r="N40" s="94">
        <v>44836</v>
      </c>
      <c r="O40" s="119">
        <v>1</v>
      </c>
      <c r="P40" s="119" t="s">
        <v>11</v>
      </c>
      <c r="Q40" s="119" t="s">
        <v>18</v>
      </c>
      <c r="R40" s="58">
        <f t="shared" si="8"/>
        <v>0</v>
      </c>
      <c r="S40" s="58">
        <f t="shared" si="9"/>
        <v>1</v>
      </c>
      <c r="AO40">
        <f>Tabla135678[[#This Row],[Columna39]]+Tabla135678[[#This Row],[Columna40]]</f>
        <v>0</v>
      </c>
    </row>
    <row r="41" spans="1:41" ht="17.25">
      <c r="A41" s="3">
        <v>23</v>
      </c>
      <c r="B41" s="89">
        <v>1167659</v>
      </c>
      <c r="C41" s="18" t="s">
        <v>23</v>
      </c>
      <c r="D41" s="100" t="s">
        <v>128</v>
      </c>
      <c r="E41" s="62">
        <f t="shared" ca="1" si="0"/>
        <v>56</v>
      </c>
      <c r="F41" s="57" t="str">
        <f t="shared" si="1"/>
        <v>0</v>
      </c>
      <c r="G41" s="57" t="str">
        <f t="shared" si="2"/>
        <v>1</v>
      </c>
      <c r="H41" s="58">
        <f t="shared" si="3"/>
        <v>0</v>
      </c>
      <c r="I41" s="58">
        <f t="shared" si="4"/>
        <v>0</v>
      </c>
      <c r="J41" s="58">
        <f t="shared" si="5"/>
        <v>0</v>
      </c>
      <c r="K41" s="58">
        <f t="shared" si="6"/>
        <v>0</v>
      </c>
      <c r="L41" s="58">
        <f t="shared" si="7"/>
        <v>1</v>
      </c>
      <c r="M41" s="40">
        <v>46167</v>
      </c>
      <c r="N41" s="19">
        <v>25671</v>
      </c>
      <c r="O41" s="17">
        <v>2</v>
      </c>
      <c r="P41" s="17" t="s">
        <v>11</v>
      </c>
      <c r="Q41" s="17" t="s">
        <v>17</v>
      </c>
      <c r="R41" s="58">
        <f t="shared" si="8"/>
        <v>1</v>
      </c>
      <c r="S41" s="58">
        <f t="shared" si="9"/>
        <v>0</v>
      </c>
      <c r="AO41">
        <f>Tabla135678[[#This Row],[Columna39]]+Tabla135678[[#This Row],[Columna40]]</f>
        <v>0</v>
      </c>
    </row>
    <row r="42" spans="1:41" ht="17.25">
      <c r="A42" s="39">
        <v>24</v>
      </c>
      <c r="B42" s="89">
        <v>1410063</v>
      </c>
      <c r="C42" s="18" t="s">
        <v>23</v>
      </c>
      <c r="D42" s="100" t="s">
        <v>127</v>
      </c>
      <c r="E42" s="62">
        <f t="shared" ca="1" si="0"/>
        <v>36</v>
      </c>
      <c r="F42" s="57" t="str">
        <f t="shared" si="1"/>
        <v>1</v>
      </c>
      <c r="G42" s="57" t="str">
        <f t="shared" si="2"/>
        <v>0</v>
      </c>
      <c r="H42" s="58">
        <f t="shared" si="3"/>
        <v>0</v>
      </c>
      <c r="I42" s="58">
        <f t="shared" si="4"/>
        <v>1</v>
      </c>
      <c r="J42" s="58">
        <f t="shared" si="5"/>
        <v>0</v>
      </c>
      <c r="K42" s="58">
        <f t="shared" si="6"/>
        <v>0</v>
      </c>
      <c r="L42" s="58">
        <f t="shared" si="7"/>
        <v>0</v>
      </c>
      <c r="M42" s="40">
        <v>46167</v>
      </c>
      <c r="N42" s="94">
        <v>33154</v>
      </c>
      <c r="O42" s="119">
        <v>1</v>
      </c>
      <c r="P42" s="119" t="s">
        <v>126</v>
      </c>
      <c r="Q42" s="119" t="s">
        <v>17</v>
      </c>
      <c r="R42" s="58">
        <f t="shared" si="8"/>
        <v>1</v>
      </c>
      <c r="S42" s="58">
        <f t="shared" si="9"/>
        <v>0</v>
      </c>
      <c r="AO42">
        <f>Tabla135678[[#This Row],[Columna39]]+Tabla135678[[#This Row],[Columna40]]</f>
        <v>0</v>
      </c>
    </row>
    <row r="43" spans="1:41" ht="17.25">
      <c r="A43" s="39">
        <v>25</v>
      </c>
      <c r="B43" s="89">
        <v>1410055</v>
      </c>
      <c r="C43" s="18" t="s">
        <v>24</v>
      </c>
      <c r="D43" s="100" t="s">
        <v>128</v>
      </c>
      <c r="E43" s="62">
        <f t="shared" ca="1" si="0"/>
        <v>27</v>
      </c>
      <c r="F43" s="57" t="str">
        <f t="shared" si="1"/>
        <v>1</v>
      </c>
      <c r="G43" s="57" t="str">
        <f t="shared" si="2"/>
        <v>0</v>
      </c>
      <c r="H43" s="58">
        <f t="shared" si="3"/>
        <v>0</v>
      </c>
      <c r="I43" s="58">
        <f t="shared" si="4"/>
        <v>0</v>
      </c>
      <c r="J43" s="58">
        <f t="shared" si="5"/>
        <v>0</v>
      </c>
      <c r="K43" s="58">
        <f t="shared" si="6"/>
        <v>0</v>
      </c>
      <c r="L43" s="58">
        <f t="shared" si="7"/>
        <v>1</v>
      </c>
      <c r="M43" s="40">
        <v>46167</v>
      </c>
      <c r="N43" s="94">
        <v>36485</v>
      </c>
      <c r="O43" s="119">
        <v>1</v>
      </c>
      <c r="P43" s="119" t="s">
        <v>11</v>
      </c>
      <c r="Q43" s="119" t="s">
        <v>18</v>
      </c>
      <c r="R43" s="58">
        <f t="shared" si="8"/>
        <v>0</v>
      </c>
      <c r="S43" s="58">
        <f t="shared" si="9"/>
        <v>1</v>
      </c>
      <c r="AO43">
        <f>Tabla135678[[#This Row],[Columna39]]+Tabla135678[[#This Row],[Columna40]]</f>
        <v>0</v>
      </c>
    </row>
    <row r="44" spans="1:41" ht="17.25">
      <c r="A44" s="3">
        <v>26</v>
      </c>
      <c r="B44" s="89">
        <v>1409870</v>
      </c>
      <c r="C44" s="18" t="s">
        <v>24</v>
      </c>
      <c r="D44" s="100" t="s">
        <v>128</v>
      </c>
      <c r="E44" s="62">
        <f t="shared" ca="1" si="0"/>
        <v>4</v>
      </c>
      <c r="F44" s="57" t="str">
        <f t="shared" si="1"/>
        <v>1</v>
      </c>
      <c r="G44" s="57" t="str">
        <f t="shared" si="2"/>
        <v>0</v>
      </c>
      <c r="H44" s="58">
        <f t="shared" si="3"/>
        <v>0</v>
      </c>
      <c r="I44" s="58">
        <f t="shared" si="4"/>
        <v>0</v>
      </c>
      <c r="J44" s="58">
        <f t="shared" si="5"/>
        <v>0</v>
      </c>
      <c r="K44" s="58">
        <f t="shared" si="6"/>
        <v>0</v>
      </c>
      <c r="L44" s="58">
        <f t="shared" si="7"/>
        <v>1</v>
      </c>
      <c r="M44" s="40">
        <v>46167</v>
      </c>
      <c r="N44" s="94">
        <v>44836</v>
      </c>
      <c r="O44" s="119">
        <v>1</v>
      </c>
      <c r="P44" s="119" t="s">
        <v>11</v>
      </c>
      <c r="Q44" s="119" t="s">
        <v>18</v>
      </c>
      <c r="R44" s="58">
        <f t="shared" si="8"/>
        <v>0</v>
      </c>
      <c r="S44" s="58">
        <f t="shared" si="9"/>
        <v>1</v>
      </c>
      <c r="AO44">
        <f>Tabla135678[[#This Row],[Columna39]]+Tabla135678[[#This Row],[Columna40]]</f>
        <v>0</v>
      </c>
    </row>
    <row r="45" spans="1:41" ht="17.25">
      <c r="A45" s="3">
        <v>27</v>
      </c>
      <c r="B45" s="89">
        <v>1410080</v>
      </c>
      <c r="C45" s="18" t="s">
        <v>24</v>
      </c>
      <c r="D45" s="100" t="s">
        <v>128</v>
      </c>
      <c r="E45" s="62">
        <f t="shared" ca="1" si="0"/>
        <v>25</v>
      </c>
      <c r="F45" s="57" t="str">
        <f t="shared" si="1"/>
        <v>1</v>
      </c>
      <c r="G45" s="57" t="str">
        <f t="shared" si="2"/>
        <v>0</v>
      </c>
      <c r="H45" s="58">
        <f t="shared" si="3"/>
        <v>1</v>
      </c>
      <c r="I45" s="58">
        <f t="shared" si="4"/>
        <v>0</v>
      </c>
      <c r="J45" s="58">
        <f t="shared" si="5"/>
        <v>0</v>
      </c>
      <c r="K45" s="58">
        <f t="shared" si="6"/>
        <v>0</v>
      </c>
      <c r="L45" s="58">
        <f t="shared" si="7"/>
        <v>0</v>
      </c>
      <c r="M45" s="40">
        <v>46167</v>
      </c>
      <c r="N45" s="94">
        <v>37234</v>
      </c>
      <c r="O45" s="119">
        <v>1</v>
      </c>
      <c r="P45" s="119" t="s">
        <v>129</v>
      </c>
      <c r="Q45" s="119" t="s">
        <v>18</v>
      </c>
      <c r="R45" s="58">
        <f t="shared" si="8"/>
        <v>0</v>
      </c>
      <c r="S45" s="58">
        <f t="shared" si="9"/>
        <v>1</v>
      </c>
      <c r="AO45">
        <f>Tabla135678[[#This Row],[Columna39]]+Tabla135678[[#This Row],[Columna40]]</f>
        <v>0</v>
      </c>
    </row>
    <row r="46" spans="1:41" ht="17.25">
      <c r="A46" s="39">
        <v>28</v>
      </c>
      <c r="B46" s="89">
        <v>1410394</v>
      </c>
      <c r="C46" s="18" t="s">
        <v>24</v>
      </c>
      <c r="D46" s="100" t="s">
        <v>3</v>
      </c>
      <c r="E46" s="62">
        <f t="shared" ca="1" si="0"/>
        <v>63</v>
      </c>
      <c r="F46" s="57" t="str">
        <f t="shared" si="1"/>
        <v>1</v>
      </c>
      <c r="G46" s="57" t="str">
        <f t="shared" si="2"/>
        <v>0</v>
      </c>
      <c r="H46" s="58">
        <f t="shared" si="3"/>
        <v>0</v>
      </c>
      <c r="I46" s="58">
        <f t="shared" si="4"/>
        <v>1</v>
      </c>
      <c r="J46" s="58">
        <f t="shared" si="5"/>
        <v>0</v>
      </c>
      <c r="K46" s="58">
        <f t="shared" si="6"/>
        <v>0</v>
      </c>
      <c r="L46" s="58">
        <f t="shared" si="7"/>
        <v>0</v>
      </c>
      <c r="M46" s="40">
        <v>46168</v>
      </c>
      <c r="N46" s="40">
        <v>23032</v>
      </c>
      <c r="O46" s="119">
        <v>1</v>
      </c>
      <c r="P46" s="119" t="s">
        <v>126</v>
      </c>
      <c r="Q46" s="119" t="s">
        <v>18</v>
      </c>
      <c r="R46" s="58">
        <f t="shared" si="8"/>
        <v>0</v>
      </c>
      <c r="S46" s="58">
        <f t="shared" si="9"/>
        <v>1</v>
      </c>
      <c r="AO46">
        <f>Tabla135678[[#This Row],[Columna39]]+Tabla135678[[#This Row],[Columna40]]</f>
        <v>0</v>
      </c>
    </row>
    <row r="47" spans="1:41" ht="17.25">
      <c r="A47" s="39">
        <v>29</v>
      </c>
      <c r="B47" s="89">
        <v>14103099</v>
      </c>
      <c r="C47" s="18" t="s">
        <v>24</v>
      </c>
      <c r="D47" s="100" t="s">
        <v>128</v>
      </c>
      <c r="E47" s="62">
        <f t="shared" ca="1" si="0"/>
        <v>54</v>
      </c>
      <c r="F47" s="57" t="str">
        <f t="shared" si="1"/>
        <v>1</v>
      </c>
      <c r="G47" s="57" t="str">
        <f t="shared" si="2"/>
        <v>0</v>
      </c>
      <c r="H47" s="58">
        <f t="shared" si="3"/>
        <v>1</v>
      </c>
      <c r="I47" s="58">
        <f t="shared" si="4"/>
        <v>0</v>
      </c>
      <c r="J47" s="58">
        <f t="shared" si="5"/>
        <v>0</v>
      </c>
      <c r="K47" s="58">
        <f t="shared" si="6"/>
        <v>0</v>
      </c>
      <c r="L47" s="58">
        <f t="shared" si="7"/>
        <v>0</v>
      </c>
      <c r="M47" s="40">
        <v>46168</v>
      </c>
      <c r="N47" s="40">
        <v>26457</v>
      </c>
      <c r="O47" s="119">
        <v>1</v>
      </c>
      <c r="P47" s="38" t="s">
        <v>129</v>
      </c>
      <c r="Q47" s="119" t="s">
        <v>18</v>
      </c>
      <c r="R47" s="58">
        <f t="shared" si="8"/>
        <v>0</v>
      </c>
      <c r="S47" s="58">
        <f t="shared" si="9"/>
        <v>1</v>
      </c>
      <c r="AO47">
        <f>Tabla135678[[#This Row],[Columna39]]+Tabla135678[[#This Row],[Columna40]]</f>
        <v>0</v>
      </c>
    </row>
    <row r="48" spans="1:41" ht="17.25">
      <c r="A48" s="3">
        <v>30</v>
      </c>
      <c r="B48" s="89">
        <v>1410286</v>
      </c>
      <c r="C48" s="18" t="s">
        <v>24</v>
      </c>
      <c r="D48" s="100" t="s">
        <v>128</v>
      </c>
      <c r="E48" s="62">
        <f t="shared" ca="1" si="0"/>
        <v>30</v>
      </c>
      <c r="F48" s="57" t="str">
        <f t="shared" si="1"/>
        <v>1</v>
      </c>
      <c r="G48" s="57" t="str">
        <f t="shared" si="2"/>
        <v>0</v>
      </c>
      <c r="H48" s="58">
        <f t="shared" si="3"/>
        <v>1</v>
      </c>
      <c r="I48" s="58">
        <f t="shared" si="4"/>
        <v>0</v>
      </c>
      <c r="J48" s="58">
        <f t="shared" si="5"/>
        <v>0</v>
      </c>
      <c r="K48" s="58">
        <f t="shared" si="6"/>
        <v>0</v>
      </c>
      <c r="L48" s="58">
        <f t="shared" si="7"/>
        <v>0</v>
      </c>
      <c r="M48" s="40">
        <v>46168</v>
      </c>
      <c r="N48" s="40">
        <v>35269</v>
      </c>
      <c r="O48" s="119">
        <v>1</v>
      </c>
      <c r="P48" s="119" t="s">
        <v>129</v>
      </c>
      <c r="Q48" s="119" t="s">
        <v>18</v>
      </c>
      <c r="R48" s="58">
        <f t="shared" si="8"/>
        <v>0</v>
      </c>
      <c r="S48" s="58">
        <f t="shared" si="9"/>
        <v>1</v>
      </c>
      <c r="AO48">
        <f>Tabla135678[[#This Row],[Columna39]]+Tabla135678[[#This Row],[Columna40]]</f>
        <v>0</v>
      </c>
    </row>
    <row r="49" spans="1:41" ht="17.25">
      <c r="A49" s="3">
        <v>31</v>
      </c>
      <c r="B49" s="89">
        <v>1410253</v>
      </c>
      <c r="C49" s="18" t="s">
        <v>24</v>
      </c>
      <c r="D49" s="100" t="s">
        <v>127</v>
      </c>
      <c r="E49" s="62">
        <f t="shared" ca="1" si="0"/>
        <v>36</v>
      </c>
      <c r="F49" s="57" t="str">
        <f t="shared" si="1"/>
        <v>1</v>
      </c>
      <c r="G49" s="57" t="str">
        <f t="shared" si="2"/>
        <v>0</v>
      </c>
      <c r="H49" s="58">
        <f t="shared" si="3"/>
        <v>1</v>
      </c>
      <c r="I49" s="58">
        <f t="shared" si="4"/>
        <v>0</v>
      </c>
      <c r="J49" s="58">
        <f t="shared" si="5"/>
        <v>0</v>
      </c>
      <c r="K49" s="58">
        <f t="shared" si="6"/>
        <v>0</v>
      </c>
      <c r="L49" s="58">
        <f t="shared" si="7"/>
        <v>0</v>
      </c>
      <c r="M49" s="40">
        <v>46168</v>
      </c>
      <c r="N49" s="40">
        <v>33065</v>
      </c>
      <c r="O49" s="17">
        <v>1</v>
      </c>
      <c r="P49" s="17" t="s">
        <v>129</v>
      </c>
      <c r="Q49" s="17" t="s">
        <v>18</v>
      </c>
      <c r="R49" s="58">
        <f t="shared" si="8"/>
        <v>0</v>
      </c>
      <c r="S49" s="58">
        <f t="shared" si="9"/>
        <v>1</v>
      </c>
      <c r="AO49">
        <f>Tabla135678[[#This Row],[Columna39]]+Tabla135678[[#This Row],[Columna40]]</f>
        <v>0</v>
      </c>
    </row>
    <row r="50" spans="1:41" ht="17.25">
      <c r="A50" s="39">
        <v>32</v>
      </c>
      <c r="B50" s="95">
        <v>1410226</v>
      </c>
      <c r="C50" s="96" t="s">
        <v>23</v>
      </c>
      <c r="D50" s="100" t="s">
        <v>128</v>
      </c>
      <c r="E50" s="62">
        <f t="shared" ca="1" si="0"/>
        <v>57</v>
      </c>
      <c r="F50" s="57" t="str">
        <f t="shared" si="1"/>
        <v>1</v>
      </c>
      <c r="G50" s="57" t="str">
        <f t="shared" si="2"/>
        <v>0</v>
      </c>
      <c r="H50" s="58">
        <f t="shared" si="3"/>
        <v>1</v>
      </c>
      <c r="I50" s="58">
        <f t="shared" si="4"/>
        <v>0</v>
      </c>
      <c r="J50" s="58">
        <f t="shared" si="5"/>
        <v>0</v>
      </c>
      <c r="K50" s="58">
        <f t="shared" si="6"/>
        <v>0</v>
      </c>
      <c r="L50" s="58">
        <f t="shared" si="7"/>
        <v>0</v>
      </c>
      <c r="M50" s="40">
        <v>46168</v>
      </c>
      <c r="N50" s="40">
        <v>25445</v>
      </c>
      <c r="O50" s="119">
        <v>1</v>
      </c>
      <c r="P50" s="119" t="s">
        <v>129</v>
      </c>
      <c r="Q50" s="119" t="s">
        <v>17</v>
      </c>
      <c r="R50" s="58">
        <f t="shared" si="8"/>
        <v>1</v>
      </c>
      <c r="S50" s="58">
        <f t="shared" si="9"/>
        <v>0</v>
      </c>
      <c r="AO50">
        <f>Tabla135678[[#This Row],[Columna39]]+Tabla135678[[#This Row],[Columna40]]</f>
        <v>0</v>
      </c>
    </row>
    <row r="51" spans="1:41" ht="17.25">
      <c r="A51" s="39">
        <v>33</v>
      </c>
      <c r="B51" s="95">
        <v>1410263</v>
      </c>
      <c r="C51" s="96" t="s">
        <v>24</v>
      </c>
      <c r="D51" s="100" t="s">
        <v>128</v>
      </c>
      <c r="E51" s="62">
        <f t="shared" ca="1" si="0"/>
        <v>35</v>
      </c>
      <c r="F51" s="57" t="str">
        <f t="shared" si="1"/>
        <v>1</v>
      </c>
      <c r="G51" s="57" t="str">
        <f t="shared" si="2"/>
        <v>0</v>
      </c>
      <c r="H51" s="58">
        <f t="shared" si="3"/>
        <v>0</v>
      </c>
      <c r="I51" s="58">
        <f t="shared" si="4"/>
        <v>0</v>
      </c>
      <c r="J51" s="58">
        <f t="shared" si="5"/>
        <v>1</v>
      </c>
      <c r="K51" s="58">
        <f t="shared" si="6"/>
        <v>0</v>
      </c>
      <c r="L51" s="58">
        <f t="shared" si="7"/>
        <v>0</v>
      </c>
      <c r="M51" s="40">
        <v>46168</v>
      </c>
      <c r="N51" s="40">
        <v>33331</v>
      </c>
      <c r="O51" s="119">
        <v>1</v>
      </c>
      <c r="P51" s="119" t="s">
        <v>9</v>
      </c>
      <c r="Q51" s="119" t="s">
        <v>18</v>
      </c>
      <c r="R51" s="58">
        <f t="shared" si="8"/>
        <v>0</v>
      </c>
      <c r="S51" s="58">
        <f t="shared" si="9"/>
        <v>1</v>
      </c>
      <c r="AO51">
        <f>Tabla135678[[#This Row],[Columna39]]+Tabla135678[[#This Row],[Columna40]]</f>
        <v>0</v>
      </c>
    </row>
    <row r="52" spans="1:41" ht="17.25">
      <c r="A52" s="3">
        <v>34</v>
      </c>
      <c r="B52" s="95">
        <v>1410178</v>
      </c>
      <c r="C52" s="96" t="s">
        <v>23</v>
      </c>
      <c r="D52" s="100" t="s">
        <v>140</v>
      </c>
      <c r="E52" s="62">
        <f t="shared" ca="1" si="0"/>
        <v>13</v>
      </c>
      <c r="F52" s="57" t="str">
        <f t="shared" si="1"/>
        <v>1</v>
      </c>
      <c r="G52" s="57" t="str">
        <f t="shared" si="2"/>
        <v>0</v>
      </c>
      <c r="H52" s="58">
        <f t="shared" si="3"/>
        <v>1</v>
      </c>
      <c r="I52" s="58">
        <f t="shared" si="4"/>
        <v>0</v>
      </c>
      <c r="J52" s="58">
        <f t="shared" si="5"/>
        <v>0</v>
      </c>
      <c r="K52" s="58">
        <f t="shared" si="6"/>
        <v>0</v>
      </c>
      <c r="L52" s="58">
        <f t="shared" si="7"/>
        <v>0</v>
      </c>
      <c r="M52" s="40">
        <v>46168</v>
      </c>
      <c r="N52" s="94">
        <v>41368</v>
      </c>
      <c r="O52" s="116">
        <v>1</v>
      </c>
      <c r="P52" s="116" t="s">
        <v>129</v>
      </c>
      <c r="Q52" s="116" t="s">
        <v>17</v>
      </c>
      <c r="R52" s="58">
        <f t="shared" si="8"/>
        <v>1</v>
      </c>
      <c r="S52" s="58">
        <f t="shared" si="9"/>
        <v>0</v>
      </c>
      <c r="AO52">
        <f>Tabla135678[[#This Row],[Columna39]]+Tabla135678[[#This Row],[Columna40]]</f>
        <v>0</v>
      </c>
    </row>
    <row r="53" spans="1:41" ht="17.25">
      <c r="A53" s="3">
        <v>35</v>
      </c>
      <c r="B53" s="95">
        <v>1410165</v>
      </c>
      <c r="C53" s="96" t="s">
        <v>23</v>
      </c>
      <c r="D53" s="100" t="s">
        <v>127</v>
      </c>
      <c r="E53" s="62">
        <f t="shared" ca="1" si="0"/>
        <v>33</v>
      </c>
      <c r="F53" s="57" t="str">
        <f t="shared" si="1"/>
        <v>1</v>
      </c>
      <c r="G53" s="57" t="str">
        <f t="shared" si="2"/>
        <v>0</v>
      </c>
      <c r="H53" s="58">
        <f t="shared" si="3"/>
        <v>0</v>
      </c>
      <c r="I53" s="58">
        <f t="shared" si="4"/>
        <v>0</v>
      </c>
      <c r="J53" s="58">
        <f t="shared" si="5"/>
        <v>0</v>
      </c>
      <c r="K53" s="58">
        <f t="shared" si="6"/>
        <v>0</v>
      </c>
      <c r="L53" s="58">
        <f t="shared" si="7"/>
        <v>1</v>
      </c>
      <c r="M53" s="40">
        <v>46168</v>
      </c>
      <c r="N53" s="94">
        <v>34037</v>
      </c>
      <c r="O53" s="116">
        <v>1</v>
      </c>
      <c r="P53" s="38" t="s">
        <v>11</v>
      </c>
      <c r="Q53" s="116" t="s">
        <v>17</v>
      </c>
      <c r="R53" s="58">
        <f t="shared" si="8"/>
        <v>1</v>
      </c>
      <c r="S53" s="58">
        <f t="shared" si="9"/>
        <v>0</v>
      </c>
      <c r="AO53">
        <f>Tabla135678[[#This Row],[Columna39]]+Tabla135678[[#This Row],[Columna40]]</f>
        <v>0</v>
      </c>
    </row>
    <row r="54" spans="1:41" ht="17.25">
      <c r="A54" s="39">
        <v>36</v>
      </c>
      <c r="B54" s="95">
        <v>1410418</v>
      </c>
      <c r="C54" s="96" t="s">
        <v>24</v>
      </c>
      <c r="D54" s="100" t="s">
        <v>128</v>
      </c>
      <c r="E54" s="62">
        <f t="shared" ca="1" si="0"/>
        <v>57</v>
      </c>
      <c r="F54" s="57" t="str">
        <f t="shared" si="1"/>
        <v>1</v>
      </c>
      <c r="G54" s="57" t="str">
        <f t="shared" si="2"/>
        <v>0</v>
      </c>
      <c r="H54" s="58">
        <f t="shared" si="3"/>
        <v>0</v>
      </c>
      <c r="I54" s="58">
        <f t="shared" si="4"/>
        <v>1</v>
      </c>
      <c r="J54" s="58">
        <f t="shared" si="5"/>
        <v>0</v>
      </c>
      <c r="K54" s="58">
        <f t="shared" si="6"/>
        <v>0</v>
      </c>
      <c r="L54" s="58">
        <f t="shared" si="7"/>
        <v>0</v>
      </c>
      <c r="M54" s="40">
        <v>46168</v>
      </c>
      <c r="N54" s="94">
        <v>25255</v>
      </c>
      <c r="O54" s="116">
        <v>1</v>
      </c>
      <c r="P54" s="116" t="s">
        <v>126</v>
      </c>
      <c r="Q54" s="116" t="s">
        <v>18</v>
      </c>
      <c r="R54" s="58">
        <f t="shared" si="8"/>
        <v>0</v>
      </c>
      <c r="S54" s="58">
        <f t="shared" si="9"/>
        <v>1</v>
      </c>
      <c r="AO54">
        <f>Tabla135678[[#This Row],[Columna39]]+Tabla135678[[#This Row],[Columna40]]</f>
        <v>0</v>
      </c>
    </row>
    <row r="55" spans="1:41" ht="17.25">
      <c r="A55" s="39">
        <v>37</v>
      </c>
      <c r="B55" s="95">
        <v>1410585</v>
      </c>
      <c r="C55" s="96" t="s">
        <v>24</v>
      </c>
      <c r="D55" s="100" t="s">
        <v>128</v>
      </c>
      <c r="E55" s="62">
        <f t="shared" ca="1" si="0"/>
        <v>25</v>
      </c>
      <c r="F55" s="57" t="str">
        <f t="shared" si="1"/>
        <v>1</v>
      </c>
      <c r="G55" s="57" t="str">
        <f t="shared" si="2"/>
        <v>0</v>
      </c>
      <c r="H55" s="58">
        <f t="shared" si="3"/>
        <v>0</v>
      </c>
      <c r="I55" s="58">
        <f t="shared" si="4"/>
        <v>0</v>
      </c>
      <c r="J55" s="58">
        <f t="shared" si="5"/>
        <v>0</v>
      </c>
      <c r="K55" s="58">
        <f t="shared" si="6"/>
        <v>0</v>
      </c>
      <c r="L55" s="58">
        <f t="shared" si="7"/>
        <v>1</v>
      </c>
      <c r="M55" s="40">
        <v>46169</v>
      </c>
      <c r="N55" s="94">
        <v>37049</v>
      </c>
      <c r="O55" s="116">
        <v>1</v>
      </c>
      <c r="P55" s="116" t="s">
        <v>11</v>
      </c>
      <c r="Q55" s="116" t="s">
        <v>18</v>
      </c>
      <c r="R55" s="58">
        <f t="shared" si="8"/>
        <v>0</v>
      </c>
      <c r="S55" s="58">
        <f t="shared" si="9"/>
        <v>1</v>
      </c>
      <c r="AO55">
        <f>Tabla135678[[#This Row],[Columna39]]+Tabla135678[[#This Row],[Columna40]]</f>
        <v>0</v>
      </c>
    </row>
    <row r="56" spans="1:41" ht="17.25">
      <c r="A56" s="3">
        <v>38</v>
      </c>
      <c r="B56" s="95">
        <v>1410484</v>
      </c>
      <c r="C56" s="96" t="s">
        <v>24</v>
      </c>
      <c r="D56" s="100" t="s">
        <v>127</v>
      </c>
      <c r="E56" s="62">
        <f t="shared" ca="1" si="0"/>
        <v>60</v>
      </c>
      <c r="F56" s="57" t="str">
        <f t="shared" si="1"/>
        <v>1</v>
      </c>
      <c r="G56" s="57" t="str">
        <f t="shared" si="2"/>
        <v>0</v>
      </c>
      <c r="H56" s="58">
        <f t="shared" si="3"/>
        <v>0</v>
      </c>
      <c r="I56" s="58">
        <f t="shared" si="4"/>
        <v>1</v>
      </c>
      <c r="J56" s="58">
        <f t="shared" si="5"/>
        <v>0</v>
      </c>
      <c r="K56" s="58">
        <f t="shared" si="6"/>
        <v>0</v>
      </c>
      <c r="L56" s="58">
        <f t="shared" si="7"/>
        <v>0</v>
      </c>
      <c r="M56" s="40">
        <v>46169</v>
      </c>
      <c r="N56" s="94">
        <v>24213</v>
      </c>
      <c r="O56" s="116">
        <v>1</v>
      </c>
      <c r="P56" s="116" t="s">
        <v>126</v>
      </c>
      <c r="Q56" s="116" t="s">
        <v>18</v>
      </c>
      <c r="R56" s="58">
        <f t="shared" si="8"/>
        <v>0</v>
      </c>
      <c r="S56" s="58">
        <f t="shared" si="9"/>
        <v>1</v>
      </c>
      <c r="AO56">
        <f>Tabla135678[[#This Row],[Columna39]]+Tabla135678[[#This Row],[Columna40]]</f>
        <v>0</v>
      </c>
    </row>
    <row r="57" spans="1:41" ht="17.25">
      <c r="A57" s="3">
        <v>39</v>
      </c>
      <c r="B57" s="95">
        <v>1410482</v>
      </c>
      <c r="C57" s="96" t="s">
        <v>23</v>
      </c>
      <c r="D57" s="100" t="s">
        <v>141</v>
      </c>
      <c r="E57" s="62">
        <f t="shared" ca="1" si="0"/>
        <v>31</v>
      </c>
      <c r="F57" s="57" t="str">
        <f t="shared" si="1"/>
        <v>1</v>
      </c>
      <c r="G57" s="57" t="str">
        <f t="shared" si="2"/>
        <v>0</v>
      </c>
      <c r="H57" s="58">
        <f t="shared" si="3"/>
        <v>1</v>
      </c>
      <c r="I57" s="58">
        <f t="shared" si="4"/>
        <v>0</v>
      </c>
      <c r="J57" s="58">
        <f t="shared" si="5"/>
        <v>0</v>
      </c>
      <c r="K57" s="58">
        <f t="shared" si="6"/>
        <v>0</v>
      </c>
      <c r="L57" s="58">
        <f t="shared" si="7"/>
        <v>0</v>
      </c>
      <c r="M57" s="40">
        <v>46169</v>
      </c>
      <c r="N57" s="94">
        <v>34973</v>
      </c>
      <c r="O57" s="116">
        <v>1</v>
      </c>
      <c r="P57" s="116" t="s">
        <v>129</v>
      </c>
      <c r="Q57" s="116" t="s">
        <v>17</v>
      </c>
      <c r="R57" s="58">
        <f t="shared" si="8"/>
        <v>1</v>
      </c>
      <c r="S57" s="58">
        <f t="shared" si="9"/>
        <v>0</v>
      </c>
      <c r="AO57">
        <f>Tabla135678[[#This Row],[Columna39]]+Tabla135678[[#This Row],[Columna40]]</f>
        <v>0</v>
      </c>
    </row>
    <row r="58" spans="1:41" ht="17.25">
      <c r="A58" s="39">
        <v>40</v>
      </c>
      <c r="B58" s="95">
        <v>1410624</v>
      </c>
      <c r="C58" s="96" t="s">
        <v>23</v>
      </c>
      <c r="D58" s="100" t="s">
        <v>128</v>
      </c>
      <c r="E58" s="62">
        <f t="shared" ca="1" si="0"/>
        <v>31</v>
      </c>
      <c r="F58" s="57" t="str">
        <f t="shared" si="1"/>
        <v>1</v>
      </c>
      <c r="G58" s="57" t="str">
        <f t="shared" si="2"/>
        <v>0</v>
      </c>
      <c r="H58" s="58">
        <f t="shared" si="3"/>
        <v>0</v>
      </c>
      <c r="I58" s="58">
        <f t="shared" si="4"/>
        <v>0</v>
      </c>
      <c r="J58" s="58">
        <f t="shared" si="5"/>
        <v>1</v>
      </c>
      <c r="K58" s="58">
        <f t="shared" si="6"/>
        <v>0</v>
      </c>
      <c r="L58" s="58">
        <f t="shared" si="7"/>
        <v>0</v>
      </c>
      <c r="M58" s="40">
        <v>46169</v>
      </c>
      <c r="N58" s="94">
        <v>34829</v>
      </c>
      <c r="O58" s="116">
        <v>1</v>
      </c>
      <c r="P58" s="38" t="s">
        <v>9</v>
      </c>
      <c r="Q58" s="116" t="s">
        <v>17</v>
      </c>
      <c r="R58" s="58">
        <f t="shared" si="8"/>
        <v>1</v>
      </c>
      <c r="S58" s="58">
        <f t="shared" si="9"/>
        <v>0</v>
      </c>
      <c r="AO58">
        <f>Tabla135678[[#This Row],[Columna39]]+Tabla135678[[#This Row],[Columna40]]</f>
        <v>0</v>
      </c>
    </row>
    <row r="59" spans="1:41" ht="17.25">
      <c r="A59" s="39">
        <v>41</v>
      </c>
      <c r="B59" s="95">
        <v>1410615</v>
      </c>
      <c r="C59" s="96" t="s">
        <v>24</v>
      </c>
      <c r="D59" s="100" t="s">
        <v>142</v>
      </c>
      <c r="E59" s="62">
        <f t="shared" ca="1" si="0"/>
        <v>46</v>
      </c>
      <c r="F59" s="57" t="str">
        <f t="shared" si="1"/>
        <v>1</v>
      </c>
      <c r="G59" s="57" t="str">
        <f t="shared" si="2"/>
        <v>0</v>
      </c>
      <c r="H59" s="58">
        <f t="shared" si="3"/>
        <v>0</v>
      </c>
      <c r="I59" s="58">
        <f t="shared" si="4"/>
        <v>0</v>
      </c>
      <c r="J59" s="58">
        <f t="shared" si="5"/>
        <v>0</v>
      </c>
      <c r="K59" s="58">
        <f t="shared" si="6"/>
        <v>1</v>
      </c>
      <c r="L59" s="58">
        <f t="shared" si="7"/>
        <v>0</v>
      </c>
      <c r="M59" s="40">
        <v>46169</v>
      </c>
      <c r="N59" s="94">
        <v>29582</v>
      </c>
      <c r="O59" s="116">
        <v>1</v>
      </c>
      <c r="P59" s="38" t="s">
        <v>130</v>
      </c>
      <c r="Q59" s="116" t="s">
        <v>18</v>
      </c>
      <c r="R59" s="58">
        <f t="shared" si="8"/>
        <v>0</v>
      </c>
      <c r="S59" s="58">
        <f t="shared" si="9"/>
        <v>1</v>
      </c>
      <c r="AO59">
        <f>Tabla135678[[#This Row],[Columna39]]+Tabla135678[[#This Row],[Columna40]]</f>
        <v>0</v>
      </c>
    </row>
    <row r="60" spans="1:41" ht="17.25">
      <c r="A60" s="3">
        <v>42</v>
      </c>
      <c r="B60" s="95">
        <v>1410687</v>
      </c>
      <c r="C60" s="96" t="s">
        <v>23</v>
      </c>
      <c r="D60" s="100" t="s">
        <v>128</v>
      </c>
      <c r="E60" s="62">
        <f t="shared" ca="1" si="0"/>
        <v>86</v>
      </c>
      <c r="F60" s="57" t="str">
        <f t="shared" si="1"/>
        <v>1</v>
      </c>
      <c r="G60" s="57" t="str">
        <f t="shared" si="2"/>
        <v>0</v>
      </c>
      <c r="H60" s="58">
        <f t="shared" si="3"/>
        <v>1</v>
      </c>
      <c r="I60" s="58">
        <f t="shared" si="4"/>
        <v>0</v>
      </c>
      <c r="J60" s="58">
        <f t="shared" si="5"/>
        <v>0</v>
      </c>
      <c r="K60" s="58">
        <f t="shared" si="6"/>
        <v>0</v>
      </c>
      <c r="L60" s="58">
        <f t="shared" si="7"/>
        <v>0</v>
      </c>
      <c r="M60" s="40">
        <v>46169</v>
      </c>
      <c r="N60" s="94">
        <v>14741</v>
      </c>
      <c r="O60" s="116">
        <v>1</v>
      </c>
      <c r="P60" s="38" t="s">
        <v>129</v>
      </c>
      <c r="Q60" s="116" t="s">
        <v>17</v>
      </c>
      <c r="R60" s="58">
        <f t="shared" si="8"/>
        <v>1</v>
      </c>
      <c r="S60" s="58">
        <f t="shared" si="9"/>
        <v>0</v>
      </c>
      <c r="AO60">
        <f>Tabla135678[[#This Row],[Columna39]]+Tabla135678[[#This Row],[Columna40]]</f>
        <v>0</v>
      </c>
    </row>
    <row r="61" spans="1:41" ht="17.25">
      <c r="A61" s="3">
        <v>43</v>
      </c>
      <c r="B61" s="95">
        <v>1410624</v>
      </c>
      <c r="C61" s="95" t="s">
        <v>24</v>
      </c>
      <c r="D61" s="100" t="s">
        <v>128</v>
      </c>
      <c r="E61" s="62">
        <f t="shared" ca="1" si="0"/>
        <v>38</v>
      </c>
      <c r="F61" s="57" t="str">
        <f t="shared" si="1"/>
        <v>1</v>
      </c>
      <c r="G61" s="57" t="str">
        <f t="shared" si="2"/>
        <v>0</v>
      </c>
      <c r="H61" s="58">
        <f t="shared" si="3"/>
        <v>0</v>
      </c>
      <c r="I61" s="58">
        <f t="shared" si="4"/>
        <v>0</v>
      </c>
      <c r="J61" s="58">
        <f t="shared" si="5"/>
        <v>0</v>
      </c>
      <c r="K61" s="58">
        <f t="shared" si="6"/>
        <v>1</v>
      </c>
      <c r="L61" s="58">
        <f t="shared" si="7"/>
        <v>0</v>
      </c>
      <c r="M61" s="40">
        <v>46169</v>
      </c>
      <c r="N61" s="94">
        <v>32203</v>
      </c>
      <c r="O61" s="116">
        <v>1</v>
      </c>
      <c r="P61" s="116" t="s">
        <v>130</v>
      </c>
      <c r="Q61" s="116" t="s">
        <v>18</v>
      </c>
      <c r="R61" s="58">
        <f t="shared" si="8"/>
        <v>0</v>
      </c>
      <c r="S61" s="58">
        <f t="shared" si="9"/>
        <v>1</v>
      </c>
      <c r="AO61">
        <f>Tabla135678[[#This Row],[Columna39]]+Tabla135678[[#This Row],[Columna40]]</f>
        <v>0</v>
      </c>
    </row>
    <row r="62" spans="1:41" ht="17.25">
      <c r="A62" s="39">
        <v>44</v>
      </c>
      <c r="B62" s="95">
        <v>1410764</v>
      </c>
      <c r="C62" s="95" t="s">
        <v>24</v>
      </c>
      <c r="D62" s="100" t="s">
        <v>143</v>
      </c>
      <c r="E62" s="62">
        <f t="shared" ca="1" si="0"/>
        <v>41</v>
      </c>
      <c r="F62" s="57" t="str">
        <f t="shared" si="1"/>
        <v>1</v>
      </c>
      <c r="G62" s="57" t="str">
        <f t="shared" si="2"/>
        <v>0</v>
      </c>
      <c r="H62" s="58">
        <f t="shared" si="3"/>
        <v>1</v>
      </c>
      <c r="I62" s="58">
        <f t="shared" si="4"/>
        <v>0</v>
      </c>
      <c r="J62" s="58">
        <f t="shared" si="5"/>
        <v>0</v>
      </c>
      <c r="K62" s="58">
        <f t="shared" si="6"/>
        <v>0</v>
      </c>
      <c r="L62" s="58">
        <f t="shared" si="7"/>
        <v>0</v>
      </c>
      <c r="M62" s="40">
        <v>46169</v>
      </c>
      <c r="N62" s="94">
        <v>31253</v>
      </c>
      <c r="O62" s="116">
        <v>1</v>
      </c>
      <c r="P62" s="116" t="s">
        <v>129</v>
      </c>
      <c r="Q62" s="116" t="s">
        <v>18</v>
      </c>
      <c r="R62" s="58">
        <f t="shared" si="8"/>
        <v>0</v>
      </c>
      <c r="S62" s="58">
        <f t="shared" si="9"/>
        <v>1</v>
      </c>
      <c r="AO62">
        <f>Tabla135678[[#This Row],[Columna39]]+Tabla135678[[#This Row],[Columna40]]</f>
        <v>0</v>
      </c>
    </row>
    <row r="63" spans="1:41" ht="17.25">
      <c r="A63" s="39">
        <v>45</v>
      </c>
      <c r="B63" s="95">
        <v>1410751</v>
      </c>
      <c r="C63" s="95" t="s">
        <v>24</v>
      </c>
      <c r="D63" s="100" t="s">
        <v>128</v>
      </c>
      <c r="E63" s="62">
        <f t="shared" ca="1" si="0"/>
        <v>74</v>
      </c>
      <c r="F63" s="57" t="str">
        <f t="shared" si="1"/>
        <v>1</v>
      </c>
      <c r="G63" s="57" t="str">
        <f t="shared" si="2"/>
        <v>0</v>
      </c>
      <c r="H63" s="58">
        <f t="shared" si="3"/>
        <v>1</v>
      </c>
      <c r="I63" s="58">
        <f t="shared" si="4"/>
        <v>0</v>
      </c>
      <c r="J63" s="58">
        <f t="shared" si="5"/>
        <v>0</v>
      </c>
      <c r="K63" s="58">
        <f t="shared" si="6"/>
        <v>0</v>
      </c>
      <c r="L63" s="58">
        <f t="shared" si="7"/>
        <v>0</v>
      </c>
      <c r="M63" s="40">
        <v>46169</v>
      </c>
      <c r="N63" s="94">
        <v>19089</v>
      </c>
      <c r="O63" s="116">
        <v>1</v>
      </c>
      <c r="P63" s="116" t="s">
        <v>129</v>
      </c>
      <c r="Q63" s="116" t="s">
        <v>18</v>
      </c>
      <c r="R63" s="58">
        <f t="shared" si="8"/>
        <v>0</v>
      </c>
      <c r="S63" s="58">
        <f t="shared" si="9"/>
        <v>1</v>
      </c>
      <c r="AO63">
        <f>Tabla135678[[#This Row],[Columna39]]+Tabla135678[[#This Row],[Columna40]]</f>
        <v>0</v>
      </c>
    </row>
    <row r="64" spans="1:41" ht="17.25">
      <c r="A64" s="3">
        <v>46</v>
      </c>
      <c r="B64" s="88">
        <v>1410739</v>
      </c>
      <c r="C64" s="99" t="s">
        <v>24</v>
      </c>
      <c r="D64" s="100" t="s">
        <v>144</v>
      </c>
      <c r="E64" s="62">
        <f t="shared" ca="1" si="0"/>
        <v>6</v>
      </c>
      <c r="F64" s="57" t="str">
        <f t="shared" si="1"/>
        <v>1</v>
      </c>
      <c r="G64" s="57" t="str">
        <f t="shared" si="2"/>
        <v>0</v>
      </c>
      <c r="H64" s="58">
        <f t="shared" si="3"/>
        <v>0</v>
      </c>
      <c r="I64" s="58">
        <f t="shared" si="4"/>
        <v>0</v>
      </c>
      <c r="J64" s="58">
        <f t="shared" si="5"/>
        <v>0</v>
      </c>
      <c r="K64" s="58">
        <f t="shared" si="6"/>
        <v>0</v>
      </c>
      <c r="L64" s="58">
        <f t="shared" si="7"/>
        <v>1</v>
      </c>
      <c r="M64" s="40">
        <v>46169</v>
      </c>
      <c r="N64" s="94">
        <v>44008</v>
      </c>
      <c r="O64" s="41">
        <v>1</v>
      </c>
      <c r="P64" s="41" t="s">
        <v>11</v>
      </c>
      <c r="Q64" s="41" t="s">
        <v>18</v>
      </c>
      <c r="R64" s="58">
        <f t="shared" si="8"/>
        <v>0</v>
      </c>
      <c r="S64" s="58">
        <f t="shared" si="9"/>
        <v>1</v>
      </c>
      <c r="AO64">
        <f>Tabla135678[[#This Row],[Columna39]]+Tabla135678[[#This Row],[Columna40]]</f>
        <v>0</v>
      </c>
    </row>
    <row r="65" spans="1:41" ht="17.25">
      <c r="A65" s="3">
        <v>47</v>
      </c>
      <c r="B65" s="88">
        <v>255881</v>
      </c>
      <c r="C65" s="99" t="s">
        <v>24</v>
      </c>
      <c r="D65" s="100" t="s">
        <v>128</v>
      </c>
      <c r="E65" s="62">
        <f t="shared" ca="1" si="0"/>
        <v>16</v>
      </c>
      <c r="F65" s="57" t="str">
        <f t="shared" si="1"/>
        <v>0</v>
      </c>
      <c r="G65" s="57" t="str">
        <f t="shared" si="2"/>
        <v>1</v>
      </c>
      <c r="H65" s="58">
        <f t="shared" si="3"/>
        <v>0</v>
      </c>
      <c r="I65" s="58">
        <f t="shared" si="4"/>
        <v>0</v>
      </c>
      <c r="J65" s="58">
        <f t="shared" si="5"/>
        <v>0</v>
      </c>
      <c r="K65" s="58">
        <f t="shared" si="6"/>
        <v>1</v>
      </c>
      <c r="L65" s="58">
        <f t="shared" si="7"/>
        <v>0</v>
      </c>
      <c r="M65" s="40">
        <v>46169</v>
      </c>
      <c r="N65" s="94">
        <v>40313</v>
      </c>
      <c r="O65" s="41">
        <v>2</v>
      </c>
      <c r="P65" s="41" t="s">
        <v>130</v>
      </c>
      <c r="Q65" s="41" t="s">
        <v>18</v>
      </c>
      <c r="R65" s="58">
        <f t="shared" si="8"/>
        <v>0</v>
      </c>
      <c r="S65" s="58">
        <f t="shared" si="9"/>
        <v>1</v>
      </c>
      <c r="AO65">
        <f>Tabla135678[[#This Row],[Columna39]]+Tabla135678[[#This Row],[Columna40]]</f>
        <v>0</v>
      </c>
    </row>
    <row r="66" spans="1:41" ht="17.25">
      <c r="A66" s="39">
        <v>48</v>
      </c>
      <c r="B66" s="88">
        <v>1410725</v>
      </c>
      <c r="C66" s="99" t="s">
        <v>24</v>
      </c>
      <c r="D66" s="100" t="s">
        <v>128</v>
      </c>
      <c r="E66" s="62">
        <f t="shared" ca="1" si="0"/>
        <v>18</v>
      </c>
      <c r="F66" s="57" t="str">
        <f t="shared" si="1"/>
        <v>1</v>
      </c>
      <c r="G66" s="57" t="str">
        <f t="shared" si="2"/>
        <v>0</v>
      </c>
      <c r="H66" s="58">
        <f t="shared" si="3"/>
        <v>0</v>
      </c>
      <c r="I66" s="58">
        <f t="shared" si="4"/>
        <v>0</v>
      </c>
      <c r="J66" s="58">
        <f t="shared" si="5"/>
        <v>0</v>
      </c>
      <c r="K66" s="58">
        <f t="shared" si="6"/>
        <v>1</v>
      </c>
      <c r="L66" s="58">
        <f t="shared" si="7"/>
        <v>0</v>
      </c>
      <c r="M66" s="40">
        <v>46169</v>
      </c>
      <c r="N66" s="94">
        <v>39471</v>
      </c>
      <c r="O66" s="41">
        <v>1</v>
      </c>
      <c r="P66" s="41" t="s">
        <v>130</v>
      </c>
      <c r="Q66" s="41" t="s">
        <v>18</v>
      </c>
      <c r="R66" s="58">
        <f t="shared" si="8"/>
        <v>0</v>
      </c>
      <c r="S66" s="58">
        <f t="shared" si="9"/>
        <v>1</v>
      </c>
      <c r="AO66">
        <f>Tabla135678[[#This Row],[Columna39]]+Tabla135678[[#This Row],[Columna40]]</f>
        <v>0</v>
      </c>
    </row>
    <row r="67" spans="1:41" ht="17.25">
      <c r="A67" s="39">
        <v>49</v>
      </c>
      <c r="B67" s="88">
        <v>1410712</v>
      </c>
      <c r="C67" s="99" t="s">
        <v>23</v>
      </c>
      <c r="D67" s="100" t="s">
        <v>128</v>
      </c>
      <c r="E67" s="62">
        <f t="shared" ca="1" si="0"/>
        <v>41</v>
      </c>
      <c r="F67" s="57" t="str">
        <f t="shared" si="1"/>
        <v>1</v>
      </c>
      <c r="G67" s="57" t="str">
        <f t="shared" si="2"/>
        <v>0</v>
      </c>
      <c r="H67" s="58">
        <f t="shared" si="3"/>
        <v>1</v>
      </c>
      <c r="I67" s="58">
        <f t="shared" si="4"/>
        <v>0</v>
      </c>
      <c r="J67" s="58">
        <f t="shared" si="5"/>
        <v>0</v>
      </c>
      <c r="K67" s="58">
        <f t="shared" si="6"/>
        <v>0</v>
      </c>
      <c r="L67" s="58">
        <f t="shared" si="7"/>
        <v>0</v>
      </c>
      <c r="M67" s="40">
        <v>46169</v>
      </c>
      <c r="N67" s="94">
        <v>31243</v>
      </c>
      <c r="O67" s="41">
        <v>1</v>
      </c>
      <c r="P67" s="41" t="s">
        <v>129</v>
      </c>
      <c r="Q67" s="41" t="s">
        <v>17</v>
      </c>
      <c r="R67" s="58">
        <f t="shared" si="8"/>
        <v>1</v>
      </c>
      <c r="S67" s="58">
        <f t="shared" si="9"/>
        <v>0</v>
      </c>
      <c r="AO67">
        <f>Tabla135678[[#This Row],[Columna39]]+Tabla135678[[#This Row],[Columna40]]</f>
        <v>0</v>
      </c>
    </row>
    <row r="68" spans="1:41" ht="17.25">
      <c r="A68" s="3">
        <v>50</v>
      </c>
      <c r="B68" s="88">
        <v>1410700</v>
      </c>
      <c r="C68" s="99" t="s">
        <v>24</v>
      </c>
      <c r="D68" s="100" t="s">
        <v>128</v>
      </c>
      <c r="E68" s="62">
        <f t="shared" ca="1" si="0"/>
        <v>53</v>
      </c>
      <c r="F68" s="57" t="str">
        <f t="shared" si="1"/>
        <v>1</v>
      </c>
      <c r="G68" s="57" t="str">
        <f t="shared" si="2"/>
        <v>0</v>
      </c>
      <c r="H68" s="58">
        <f t="shared" si="3"/>
        <v>1</v>
      </c>
      <c r="I68" s="58">
        <f t="shared" si="4"/>
        <v>0</v>
      </c>
      <c r="J68" s="58">
        <f t="shared" si="5"/>
        <v>0</v>
      </c>
      <c r="K68" s="58">
        <f t="shared" si="6"/>
        <v>0</v>
      </c>
      <c r="L68" s="58">
        <f t="shared" si="7"/>
        <v>0</v>
      </c>
      <c r="M68" s="40">
        <v>46169</v>
      </c>
      <c r="N68" s="94">
        <v>26883</v>
      </c>
      <c r="O68" s="41">
        <v>1</v>
      </c>
      <c r="P68" s="41" t="s">
        <v>129</v>
      </c>
      <c r="Q68" s="41" t="s">
        <v>18</v>
      </c>
      <c r="R68" s="58">
        <f t="shared" si="8"/>
        <v>0</v>
      </c>
      <c r="S68" s="58">
        <f t="shared" si="9"/>
        <v>1</v>
      </c>
      <c r="AO68">
        <f>Tabla135678[[#This Row],[Columna39]]+Tabla135678[[#This Row],[Columna40]]</f>
        <v>0</v>
      </c>
    </row>
    <row r="69" spans="1:41" ht="17.25">
      <c r="A69" s="3">
        <v>51</v>
      </c>
      <c r="B69" s="88">
        <v>1411044</v>
      </c>
      <c r="C69" s="99" t="s">
        <v>24</v>
      </c>
      <c r="D69" s="100" t="s">
        <v>128</v>
      </c>
      <c r="E69" s="62">
        <f t="shared" ca="1" si="0"/>
        <v>39</v>
      </c>
      <c r="F69" s="57" t="str">
        <f t="shared" si="1"/>
        <v>1</v>
      </c>
      <c r="G69" s="57" t="str">
        <f t="shared" si="2"/>
        <v>0</v>
      </c>
      <c r="H69" s="58">
        <f t="shared" si="3"/>
        <v>1</v>
      </c>
      <c r="I69" s="58">
        <f t="shared" si="4"/>
        <v>0</v>
      </c>
      <c r="J69" s="58">
        <f t="shared" si="5"/>
        <v>0</v>
      </c>
      <c r="K69" s="58">
        <f t="shared" si="6"/>
        <v>0</v>
      </c>
      <c r="L69" s="58">
        <f t="shared" si="7"/>
        <v>0</v>
      </c>
      <c r="M69" s="40">
        <v>46170</v>
      </c>
      <c r="N69" s="94">
        <v>31920</v>
      </c>
      <c r="O69" s="41">
        <v>1</v>
      </c>
      <c r="P69" s="41" t="s">
        <v>129</v>
      </c>
      <c r="Q69" s="41" t="s">
        <v>18</v>
      </c>
      <c r="R69" s="58">
        <f t="shared" si="8"/>
        <v>0</v>
      </c>
      <c r="S69" s="58">
        <f t="shared" si="9"/>
        <v>1</v>
      </c>
      <c r="AO69">
        <f>Tabla135678[[#This Row],[Columna39]]+Tabla135678[[#This Row],[Columna40]]</f>
        <v>0</v>
      </c>
    </row>
    <row r="70" spans="1:41" ht="17.25">
      <c r="A70" s="39">
        <v>52</v>
      </c>
      <c r="B70" s="88">
        <v>1411036</v>
      </c>
      <c r="C70" s="99" t="s">
        <v>24</v>
      </c>
      <c r="D70" s="100" t="s">
        <v>128</v>
      </c>
      <c r="E70" s="62">
        <f t="shared" ca="1" si="0"/>
        <v>24</v>
      </c>
      <c r="F70" s="57" t="str">
        <f t="shared" si="1"/>
        <v>1</v>
      </c>
      <c r="G70" s="57" t="str">
        <f t="shared" si="2"/>
        <v>0</v>
      </c>
      <c r="H70" s="58">
        <f t="shared" si="3"/>
        <v>0</v>
      </c>
      <c r="I70" s="58">
        <f t="shared" si="4"/>
        <v>0</v>
      </c>
      <c r="J70" s="58">
        <f t="shared" si="5"/>
        <v>0</v>
      </c>
      <c r="K70" s="58">
        <f t="shared" si="6"/>
        <v>0</v>
      </c>
      <c r="L70" s="58">
        <f t="shared" si="7"/>
        <v>1</v>
      </c>
      <c r="M70" s="40">
        <v>46170</v>
      </c>
      <c r="N70" s="94">
        <v>37342</v>
      </c>
      <c r="O70" s="41">
        <v>1</v>
      </c>
      <c r="P70" s="41" t="s">
        <v>11</v>
      </c>
      <c r="Q70" s="41" t="s">
        <v>18</v>
      </c>
      <c r="R70" s="58">
        <f t="shared" si="8"/>
        <v>0</v>
      </c>
      <c r="S70" s="58">
        <f t="shared" si="9"/>
        <v>1</v>
      </c>
      <c r="AO70">
        <f>Tabla135678[[#This Row],[Columna39]]+Tabla135678[[#This Row],[Columna40]]</f>
        <v>0</v>
      </c>
    </row>
    <row r="71" spans="1:41" ht="17.25">
      <c r="A71" s="39">
        <v>53</v>
      </c>
      <c r="B71" s="88">
        <v>44091</v>
      </c>
      <c r="C71" s="99" t="s">
        <v>23</v>
      </c>
      <c r="D71" s="100" t="s">
        <v>128</v>
      </c>
      <c r="E71" s="62">
        <f t="shared" ca="1" si="0"/>
        <v>44</v>
      </c>
      <c r="F71" s="57" t="str">
        <f t="shared" si="1"/>
        <v>0</v>
      </c>
      <c r="G71" s="57" t="str">
        <f t="shared" si="2"/>
        <v>1</v>
      </c>
      <c r="H71" s="58">
        <f t="shared" si="3"/>
        <v>0</v>
      </c>
      <c r="I71" s="58">
        <f t="shared" si="4"/>
        <v>0</v>
      </c>
      <c r="J71" s="58">
        <f t="shared" si="5"/>
        <v>0</v>
      </c>
      <c r="K71" s="58">
        <f t="shared" si="6"/>
        <v>1</v>
      </c>
      <c r="L71" s="58">
        <f t="shared" si="7"/>
        <v>0</v>
      </c>
      <c r="M71" s="40">
        <v>46170</v>
      </c>
      <c r="N71" s="19">
        <v>30164</v>
      </c>
      <c r="O71" s="41">
        <v>2</v>
      </c>
      <c r="P71" s="41" t="s">
        <v>130</v>
      </c>
      <c r="Q71" s="41" t="s">
        <v>17</v>
      </c>
      <c r="R71" s="58">
        <f t="shared" si="8"/>
        <v>1</v>
      </c>
      <c r="S71" s="58">
        <f t="shared" si="9"/>
        <v>0</v>
      </c>
      <c r="AO71">
        <f>Tabla135678[[#This Row],[Columna39]]+Tabla135678[[#This Row],[Columna40]]</f>
        <v>0</v>
      </c>
    </row>
    <row r="72" spans="1:41" ht="17.25">
      <c r="A72" s="3">
        <v>54</v>
      </c>
      <c r="B72" s="88">
        <v>1410960</v>
      </c>
      <c r="C72" s="99" t="s">
        <v>24</v>
      </c>
      <c r="D72" s="100" t="s">
        <v>128</v>
      </c>
      <c r="E72" s="62">
        <f t="shared" ca="1" si="0"/>
        <v>43</v>
      </c>
      <c r="F72" s="57" t="str">
        <f t="shared" si="1"/>
        <v>1</v>
      </c>
      <c r="G72" s="57" t="str">
        <f t="shared" si="2"/>
        <v>0</v>
      </c>
      <c r="H72" s="58">
        <f t="shared" si="3"/>
        <v>0</v>
      </c>
      <c r="I72" s="58">
        <f t="shared" si="4"/>
        <v>1</v>
      </c>
      <c r="J72" s="58">
        <f t="shared" si="5"/>
        <v>0</v>
      </c>
      <c r="K72" s="58">
        <f t="shared" si="6"/>
        <v>0</v>
      </c>
      <c r="L72" s="58">
        <f t="shared" si="7"/>
        <v>0</v>
      </c>
      <c r="M72" s="40">
        <v>46170</v>
      </c>
      <c r="N72" s="94">
        <v>30618</v>
      </c>
      <c r="O72" s="41">
        <v>1</v>
      </c>
      <c r="P72" s="41" t="s">
        <v>126</v>
      </c>
      <c r="Q72" s="41" t="s">
        <v>18</v>
      </c>
      <c r="R72" s="58">
        <f t="shared" si="8"/>
        <v>0</v>
      </c>
      <c r="S72" s="58">
        <f t="shared" si="9"/>
        <v>1</v>
      </c>
      <c r="AO72">
        <f>Tabla135678[[#This Row],[Columna39]]+Tabla135678[[#This Row],[Columna40]]</f>
        <v>0</v>
      </c>
    </row>
    <row r="73" spans="1:41" ht="17.25">
      <c r="A73" s="3">
        <v>55</v>
      </c>
      <c r="B73" s="88">
        <v>1410940</v>
      </c>
      <c r="C73" s="99" t="s">
        <v>24</v>
      </c>
      <c r="D73" s="100" t="s">
        <v>145</v>
      </c>
      <c r="E73" s="62">
        <f t="shared" ca="1" si="0"/>
        <v>57</v>
      </c>
      <c r="F73" s="57" t="str">
        <f t="shared" si="1"/>
        <v>1</v>
      </c>
      <c r="G73" s="57" t="str">
        <f t="shared" si="2"/>
        <v>0</v>
      </c>
      <c r="H73" s="58">
        <f t="shared" si="3"/>
        <v>0</v>
      </c>
      <c r="I73" s="58">
        <f t="shared" si="4"/>
        <v>1</v>
      </c>
      <c r="J73" s="58">
        <f t="shared" si="5"/>
        <v>0</v>
      </c>
      <c r="K73" s="58">
        <f t="shared" si="6"/>
        <v>0</v>
      </c>
      <c r="L73" s="58">
        <f t="shared" si="7"/>
        <v>0</v>
      </c>
      <c r="M73" s="40">
        <v>46170</v>
      </c>
      <c r="N73" s="94">
        <v>25433</v>
      </c>
      <c r="O73" s="41">
        <v>1</v>
      </c>
      <c r="P73" s="41" t="s">
        <v>126</v>
      </c>
      <c r="Q73" s="41" t="s">
        <v>18</v>
      </c>
      <c r="R73" s="58">
        <f t="shared" si="8"/>
        <v>0</v>
      </c>
      <c r="S73" s="58">
        <f t="shared" si="9"/>
        <v>1</v>
      </c>
      <c r="AO73">
        <f>Tabla135678[[#This Row],[Columna39]]+Tabla135678[[#This Row],[Columna40]]</f>
        <v>0</v>
      </c>
    </row>
    <row r="74" spans="1:41" ht="17.25">
      <c r="A74" s="39">
        <v>56</v>
      </c>
      <c r="B74" s="88">
        <v>1410932</v>
      </c>
      <c r="C74" s="99" t="s">
        <v>24</v>
      </c>
      <c r="D74" s="100" t="s">
        <v>145</v>
      </c>
      <c r="E74" s="62">
        <f t="shared" ca="1" si="0"/>
        <v>56</v>
      </c>
      <c r="F74" s="57" t="str">
        <f t="shared" si="1"/>
        <v>1</v>
      </c>
      <c r="G74" s="57" t="str">
        <f t="shared" si="2"/>
        <v>0</v>
      </c>
      <c r="H74" s="58">
        <f t="shared" si="3"/>
        <v>0</v>
      </c>
      <c r="I74" s="58">
        <f t="shared" si="4"/>
        <v>1</v>
      </c>
      <c r="J74" s="58">
        <f t="shared" si="5"/>
        <v>0</v>
      </c>
      <c r="K74" s="58">
        <f t="shared" si="6"/>
        <v>0</v>
      </c>
      <c r="L74" s="58">
        <f t="shared" si="7"/>
        <v>0</v>
      </c>
      <c r="M74" s="40">
        <v>46170</v>
      </c>
      <c r="N74" s="94">
        <v>25663</v>
      </c>
      <c r="O74" s="41">
        <v>1</v>
      </c>
      <c r="P74" s="41" t="s">
        <v>126</v>
      </c>
      <c r="Q74" s="41" t="s">
        <v>18</v>
      </c>
      <c r="R74" s="58">
        <f t="shared" si="8"/>
        <v>0</v>
      </c>
      <c r="S74" s="58">
        <f t="shared" si="9"/>
        <v>1</v>
      </c>
      <c r="AO74">
        <f>Tabla135678[[#This Row],[Columna39]]+Tabla135678[[#This Row],[Columna40]]</f>
        <v>0</v>
      </c>
    </row>
    <row r="75" spans="1:41" ht="17.25">
      <c r="A75" s="39">
        <v>57</v>
      </c>
      <c r="B75" s="88">
        <v>1410902</v>
      </c>
      <c r="C75" s="99" t="s">
        <v>23</v>
      </c>
      <c r="D75" s="100" t="s">
        <v>128</v>
      </c>
      <c r="E75" s="62">
        <f t="shared" ca="1" si="0"/>
        <v>56</v>
      </c>
      <c r="F75" s="57" t="str">
        <f t="shared" si="1"/>
        <v>1</v>
      </c>
      <c r="G75" s="57" t="str">
        <f t="shared" si="2"/>
        <v>0</v>
      </c>
      <c r="H75" s="58">
        <f t="shared" si="3"/>
        <v>0</v>
      </c>
      <c r="I75" s="58">
        <f t="shared" si="4"/>
        <v>1</v>
      </c>
      <c r="J75" s="58">
        <f t="shared" si="5"/>
        <v>0</v>
      </c>
      <c r="K75" s="58">
        <f t="shared" si="6"/>
        <v>0</v>
      </c>
      <c r="L75" s="58">
        <f t="shared" si="7"/>
        <v>0</v>
      </c>
      <c r="M75" s="40">
        <v>46170</v>
      </c>
      <c r="N75" s="94">
        <v>25710</v>
      </c>
      <c r="O75" s="41">
        <v>1</v>
      </c>
      <c r="P75" s="41" t="s">
        <v>126</v>
      </c>
      <c r="Q75" s="41" t="s">
        <v>17</v>
      </c>
      <c r="R75" s="58">
        <f t="shared" si="8"/>
        <v>1</v>
      </c>
      <c r="S75" s="58">
        <f t="shared" si="9"/>
        <v>0</v>
      </c>
      <c r="AO75">
        <f>Tabla135678[[#This Row],[Columna39]]+Tabla135678[[#This Row],[Columna40]]</f>
        <v>0</v>
      </c>
    </row>
    <row r="76" spans="1:41" ht="17.25">
      <c r="A76" s="3">
        <v>58</v>
      </c>
      <c r="B76" s="88">
        <v>1410904</v>
      </c>
      <c r="C76" s="99" t="s">
        <v>24</v>
      </c>
      <c r="D76" s="100" t="s">
        <v>128</v>
      </c>
      <c r="E76" s="62">
        <f t="shared" ca="1" si="0"/>
        <v>20</v>
      </c>
      <c r="F76" s="57" t="str">
        <f t="shared" si="1"/>
        <v>1</v>
      </c>
      <c r="G76" s="57" t="str">
        <f t="shared" si="2"/>
        <v>0</v>
      </c>
      <c r="H76" s="58">
        <f t="shared" si="3"/>
        <v>0</v>
      </c>
      <c r="I76" s="58">
        <f t="shared" si="4"/>
        <v>1</v>
      </c>
      <c r="J76" s="58">
        <f t="shared" si="5"/>
        <v>0</v>
      </c>
      <c r="K76" s="58">
        <f t="shared" si="6"/>
        <v>0</v>
      </c>
      <c r="L76" s="58">
        <f t="shared" si="7"/>
        <v>0</v>
      </c>
      <c r="M76" s="40">
        <v>46170</v>
      </c>
      <c r="N76" s="94">
        <v>38909</v>
      </c>
      <c r="O76" s="41">
        <v>1</v>
      </c>
      <c r="P76" s="41" t="s">
        <v>126</v>
      </c>
      <c r="Q76" s="41" t="s">
        <v>18</v>
      </c>
      <c r="R76" s="58">
        <f t="shared" si="8"/>
        <v>0</v>
      </c>
      <c r="S76" s="58">
        <f t="shared" si="9"/>
        <v>1</v>
      </c>
      <c r="AO76">
        <f>Tabla135678[[#This Row],[Columna39]]+Tabla135678[[#This Row],[Columna40]]</f>
        <v>0</v>
      </c>
    </row>
    <row r="77" spans="1:41" ht="17.25">
      <c r="A77" s="3">
        <v>59</v>
      </c>
      <c r="B77" s="88">
        <v>1410845</v>
      </c>
      <c r="C77" s="99" t="s">
        <v>24</v>
      </c>
      <c r="D77" s="100" t="s">
        <v>128</v>
      </c>
      <c r="E77" s="62">
        <f t="shared" ca="1" si="0"/>
        <v>5</v>
      </c>
      <c r="F77" s="57" t="str">
        <f t="shared" si="1"/>
        <v>1</v>
      </c>
      <c r="G77" s="57" t="str">
        <f t="shared" si="2"/>
        <v>0</v>
      </c>
      <c r="H77" s="58">
        <f t="shared" si="3"/>
        <v>1</v>
      </c>
      <c r="I77" s="58">
        <f t="shared" si="4"/>
        <v>0</v>
      </c>
      <c r="J77" s="58">
        <f t="shared" si="5"/>
        <v>0</v>
      </c>
      <c r="K77" s="58">
        <f t="shared" si="6"/>
        <v>0</v>
      </c>
      <c r="L77" s="58">
        <f t="shared" si="7"/>
        <v>0</v>
      </c>
      <c r="M77" s="40">
        <v>46170</v>
      </c>
      <c r="N77" s="94">
        <v>44205</v>
      </c>
      <c r="O77" s="41">
        <v>1</v>
      </c>
      <c r="P77" s="41" t="s">
        <v>129</v>
      </c>
      <c r="Q77" s="41" t="s">
        <v>18</v>
      </c>
      <c r="R77" s="58">
        <f t="shared" si="8"/>
        <v>0</v>
      </c>
      <c r="S77" s="58">
        <f t="shared" si="9"/>
        <v>1</v>
      </c>
      <c r="AO77">
        <f>Tabla135678[[#This Row],[Columna39]]+Tabla135678[[#This Row],[Columna40]]</f>
        <v>0</v>
      </c>
    </row>
    <row r="78" spans="1:41" ht="17.25">
      <c r="A78" s="39">
        <v>60</v>
      </c>
      <c r="B78" s="88">
        <v>1411066</v>
      </c>
      <c r="C78" s="99" t="s">
        <v>23</v>
      </c>
      <c r="D78" s="100" t="s">
        <v>128</v>
      </c>
      <c r="E78" s="62">
        <f t="shared" ca="1" si="0"/>
        <v>44</v>
      </c>
      <c r="F78" s="57" t="str">
        <f t="shared" si="1"/>
        <v>1</v>
      </c>
      <c r="G78" s="57" t="str">
        <f t="shared" si="2"/>
        <v>0</v>
      </c>
      <c r="H78" s="58">
        <f t="shared" si="3"/>
        <v>1</v>
      </c>
      <c r="I78" s="58">
        <f t="shared" si="4"/>
        <v>0</v>
      </c>
      <c r="J78" s="58">
        <f t="shared" si="5"/>
        <v>0</v>
      </c>
      <c r="K78" s="58">
        <f t="shared" si="6"/>
        <v>0</v>
      </c>
      <c r="L78" s="58">
        <f t="shared" si="7"/>
        <v>0</v>
      </c>
      <c r="M78" s="40">
        <v>46170</v>
      </c>
      <c r="N78" s="94">
        <v>30180</v>
      </c>
      <c r="O78" s="41">
        <v>1</v>
      </c>
      <c r="P78" s="41" t="s">
        <v>129</v>
      </c>
      <c r="Q78" s="41" t="s">
        <v>17</v>
      </c>
      <c r="R78" s="58">
        <f t="shared" si="8"/>
        <v>1</v>
      </c>
      <c r="S78" s="58">
        <f t="shared" si="9"/>
        <v>0</v>
      </c>
      <c r="AO78">
        <f>Tabla135678[[#This Row],[Columna39]]+Tabla135678[[#This Row],[Columna40]]</f>
        <v>0</v>
      </c>
    </row>
    <row r="79" spans="1:41" ht="17.25">
      <c r="A79" s="39">
        <v>61</v>
      </c>
      <c r="B79" s="88">
        <v>1411076</v>
      </c>
      <c r="C79" s="99" t="s">
        <v>23</v>
      </c>
      <c r="D79" s="100" t="s">
        <v>128</v>
      </c>
      <c r="E79" s="62">
        <f t="shared" ca="1" si="0"/>
        <v>2</v>
      </c>
      <c r="F79" s="57" t="str">
        <f t="shared" si="1"/>
        <v>1</v>
      </c>
      <c r="G79" s="57" t="str">
        <f t="shared" si="2"/>
        <v>0</v>
      </c>
      <c r="H79" s="58">
        <f t="shared" si="3"/>
        <v>0</v>
      </c>
      <c r="I79" s="58">
        <f t="shared" si="4"/>
        <v>0</v>
      </c>
      <c r="J79" s="58">
        <f t="shared" si="5"/>
        <v>0</v>
      </c>
      <c r="K79" s="58">
        <f t="shared" si="6"/>
        <v>0</v>
      </c>
      <c r="L79" s="58">
        <f t="shared" si="7"/>
        <v>1</v>
      </c>
      <c r="M79" s="40">
        <v>46170</v>
      </c>
      <c r="N79" s="42">
        <v>45612</v>
      </c>
      <c r="O79" s="41">
        <v>1</v>
      </c>
      <c r="P79" s="41" t="s">
        <v>11</v>
      </c>
      <c r="Q79" s="41" t="s">
        <v>17</v>
      </c>
      <c r="R79" s="58">
        <f t="shared" si="8"/>
        <v>1</v>
      </c>
      <c r="S79" s="58">
        <f t="shared" si="9"/>
        <v>0</v>
      </c>
      <c r="AO79">
        <f>Tabla135678[[#This Row],[Columna39]]+Tabla135678[[#This Row],[Columna40]]</f>
        <v>0</v>
      </c>
    </row>
    <row r="80" spans="1:41" ht="17.25">
      <c r="A80" s="3">
        <v>62</v>
      </c>
      <c r="B80" s="88">
        <v>1411179</v>
      </c>
      <c r="C80" s="99" t="s">
        <v>24</v>
      </c>
      <c r="D80" s="100" t="s">
        <v>128</v>
      </c>
      <c r="E80" s="62">
        <f t="shared" ca="1" si="0"/>
        <v>13</v>
      </c>
      <c r="F80" s="57" t="str">
        <f t="shared" si="1"/>
        <v>1</v>
      </c>
      <c r="G80" s="57" t="str">
        <f t="shared" si="2"/>
        <v>0</v>
      </c>
      <c r="H80" s="58">
        <f t="shared" si="3"/>
        <v>0</v>
      </c>
      <c r="I80" s="58">
        <f t="shared" si="4"/>
        <v>0</v>
      </c>
      <c r="J80" s="58">
        <f t="shared" si="5"/>
        <v>0</v>
      </c>
      <c r="K80" s="58">
        <f t="shared" si="6"/>
        <v>0</v>
      </c>
      <c r="L80" s="58">
        <f t="shared" si="7"/>
        <v>1</v>
      </c>
      <c r="M80" s="40">
        <v>46170</v>
      </c>
      <c r="N80" s="42">
        <v>41308</v>
      </c>
      <c r="O80" s="41">
        <v>1</v>
      </c>
      <c r="P80" s="41" t="s">
        <v>11</v>
      </c>
      <c r="Q80" s="41" t="s">
        <v>18</v>
      </c>
      <c r="R80" s="58">
        <f t="shared" si="8"/>
        <v>0</v>
      </c>
      <c r="S80" s="58">
        <f t="shared" si="9"/>
        <v>1</v>
      </c>
      <c r="AO80">
        <f>Tabla135678[[#This Row],[Columna39]]+Tabla135678[[#This Row],[Columna40]]</f>
        <v>0</v>
      </c>
    </row>
    <row r="81" spans="1:41" ht="17.25">
      <c r="A81" s="3">
        <v>63</v>
      </c>
      <c r="B81" s="88">
        <v>1411127</v>
      </c>
      <c r="C81" s="99" t="s">
        <v>23</v>
      </c>
      <c r="D81" s="100" t="s">
        <v>146</v>
      </c>
      <c r="E81" s="62">
        <f t="shared" ca="1" si="0"/>
        <v>36</v>
      </c>
      <c r="F81" s="57" t="str">
        <f t="shared" si="1"/>
        <v>1</v>
      </c>
      <c r="G81" s="57" t="str">
        <f t="shared" si="2"/>
        <v>0</v>
      </c>
      <c r="H81" s="58">
        <f t="shared" si="3"/>
        <v>1</v>
      </c>
      <c r="I81" s="58">
        <f t="shared" si="4"/>
        <v>0</v>
      </c>
      <c r="J81" s="58">
        <f t="shared" si="5"/>
        <v>0</v>
      </c>
      <c r="K81" s="58">
        <f t="shared" si="6"/>
        <v>0</v>
      </c>
      <c r="L81" s="58">
        <f t="shared" si="7"/>
        <v>0</v>
      </c>
      <c r="M81" s="40">
        <v>46170</v>
      </c>
      <c r="N81" s="42">
        <v>32935</v>
      </c>
      <c r="O81" s="41">
        <v>1</v>
      </c>
      <c r="P81" s="41" t="s">
        <v>129</v>
      </c>
      <c r="Q81" s="41" t="s">
        <v>17</v>
      </c>
      <c r="R81" s="58">
        <f t="shared" si="8"/>
        <v>1</v>
      </c>
      <c r="S81" s="58">
        <f t="shared" si="9"/>
        <v>0</v>
      </c>
      <c r="AO81">
        <f>Tabla135678[[#This Row],[Columna39]]+Tabla135678[[#This Row],[Columna40]]</f>
        <v>0</v>
      </c>
    </row>
    <row r="82" spans="1:41" ht="17.25">
      <c r="A82" s="39">
        <v>64</v>
      </c>
      <c r="B82" s="88">
        <v>1411122</v>
      </c>
      <c r="C82" s="99" t="s">
        <v>24</v>
      </c>
      <c r="D82" s="100" t="s">
        <v>146</v>
      </c>
      <c r="E82" s="62">
        <f t="shared" ref="E82:E145" ca="1" si="11">(YEAR(NOW())-YEAR(N82))</f>
        <v>59</v>
      </c>
      <c r="F82" s="57" t="str">
        <f t="shared" ref="F82:F145" si="12">IF(O82:O461=1,"1","0")</f>
        <v>1</v>
      </c>
      <c r="G82" s="57" t="str">
        <f t="shared" si="2"/>
        <v>0</v>
      </c>
      <c r="H82" s="58">
        <f t="shared" si="3"/>
        <v>1</v>
      </c>
      <c r="I82" s="58">
        <f t="shared" si="4"/>
        <v>0</v>
      </c>
      <c r="J82" s="58">
        <f t="shared" si="5"/>
        <v>0</v>
      </c>
      <c r="K82" s="58">
        <f t="shared" si="6"/>
        <v>0</v>
      </c>
      <c r="L82" s="58">
        <f t="shared" si="7"/>
        <v>0</v>
      </c>
      <c r="M82" s="40">
        <v>46170</v>
      </c>
      <c r="N82" s="42">
        <v>24689</v>
      </c>
      <c r="O82" s="41">
        <v>1</v>
      </c>
      <c r="P82" s="41" t="s">
        <v>129</v>
      </c>
      <c r="Q82" s="41" t="s">
        <v>18</v>
      </c>
      <c r="R82" s="58">
        <f t="shared" si="8"/>
        <v>0</v>
      </c>
      <c r="S82" s="58">
        <f t="shared" si="9"/>
        <v>1</v>
      </c>
      <c r="AO82">
        <f>Tabla135678[[#This Row],[Columna39]]+Tabla135678[[#This Row],[Columna40]]</f>
        <v>0</v>
      </c>
    </row>
    <row r="83" spans="1:41" ht="17.25">
      <c r="A83" s="39">
        <v>65</v>
      </c>
      <c r="B83" s="88">
        <v>1411326</v>
      </c>
      <c r="C83" s="99" t="s">
        <v>24</v>
      </c>
      <c r="D83" s="100" t="s">
        <v>127</v>
      </c>
      <c r="E83" s="62">
        <f t="shared" ca="1" si="11"/>
        <v>20</v>
      </c>
      <c r="F83" s="57" t="str">
        <f t="shared" si="12"/>
        <v>1</v>
      </c>
      <c r="G83" s="57" t="str">
        <f t="shared" ref="G83:G146" si="13">IF(O83:O83=2,"1","0")</f>
        <v>0</v>
      </c>
      <c r="H83" s="58">
        <f t="shared" ref="H83:H146" si="14">IF(P83:P83="NEUROMOTORA",1,0)</f>
        <v>0</v>
      </c>
      <c r="I83" s="58">
        <f t="shared" ref="I83:I146" si="15">IF(P83:P83="VISUAL",1,0)</f>
        <v>0</v>
      </c>
      <c r="J83" s="58">
        <f t="shared" ref="J83:J146" si="16">IF(P83:P83="AUDITIVA",1,0)</f>
        <v>0</v>
      </c>
      <c r="K83" s="58">
        <f t="shared" ref="K83:K146" si="17">IF(P83:P83="INTELECTUAL",1,0)</f>
        <v>1</v>
      </c>
      <c r="L83" s="58">
        <f t="shared" ref="L83:L146" si="18">IF(P83:P83="PSICOSOCIAL",1,0)</f>
        <v>0</v>
      </c>
      <c r="M83" s="40">
        <v>46171</v>
      </c>
      <c r="N83" s="42">
        <v>38989</v>
      </c>
      <c r="O83" s="41">
        <v>1</v>
      </c>
      <c r="P83" s="41" t="s">
        <v>130</v>
      </c>
      <c r="Q83" s="41" t="s">
        <v>18</v>
      </c>
      <c r="R83" s="58">
        <f t="shared" ref="R83:R146" si="19">IF(Q83:Q83="MUJER",1,0)</f>
        <v>0</v>
      </c>
      <c r="S83" s="58">
        <f t="shared" ref="S83:S146" si="20">IF(Q83:Q83="HOMBRE",1,0)</f>
        <v>1</v>
      </c>
      <c r="AO83">
        <f>Tabla135678[[#This Row],[Columna39]]+Tabla135678[[#This Row],[Columna40]]</f>
        <v>0</v>
      </c>
    </row>
    <row r="84" spans="1:41" ht="17.25">
      <c r="A84" s="3">
        <v>66</v>
      </c>
      <c r="B84" s="88">
        <v>1411318</v>
      </c>
      <c r="C84" s="99" t="s">
        <v>23</v>
      </c>
      <c r="D84" s="100" t="s">
        <v>128</v>
      </c>
      <c r="E84" s="62">
        <f t="shared" ca="1" si="11"/>
        <v>40</v>
      </c>
      <c r="F84" s="57" t="str">
        <f t="shared" si="12"/>
        <v>1</v>
      </c>
      <c r="G84" s="57" t="str">
        <f t="shared" si="13"/>
        <v>0</v>
      </c>
      <c r="H84" s="58">
        <f t="shared" si="14"/>
        <v>1</v>
      </c>
      <c r="I84" s="58">
        <f t="shared" si="15"/>
        <v>0</v>
      </c>
      <c r="J84" s="58">
        <f t="shared" si="16"/>
        <v>0</v>
      </c>
      <c r="K84" s="58">
        <f t="shared" si="17"/>
        <v>0</v>
      </c>
      <c r="L84" s="58">
        <f t="shared" si="18"/>
        <v>0</v>
      </c>
      <c r="M84" s="40">
        <v>46171</v>
      </c>
      <c r="N84" s="42">
        <v>31616</v>
      </c>
      <c r="O84" s="41">
        <v>1</v>
      </c>
      <c r="P84" s="41" t="s">
        <v>129</v>
      </c>
      <c r="Q84" s="41" t="s">
        <v>17</v>
      </c>
      <c r="R84" s="58">
        <f t="shared" si="19"/>
        <v>1</v>
      </c>
      <c r="S84" s="58">
        <f t="shared" si="20"/>
        <v>0</v>
      </c>
      <c r="AO84">
        <f>Tabla135678[[#This Row],[Columna39]]+Tabla135678[[#This Row],[Columna40]]</f>
        <v>0</v>
      </c>
    </row>
    <row r="85" spans="1:41" ht="17.25">
      <c r="A85" s="3">
        <v>67</v>
      </c>
      <c r="B85" s="88">
        <v>1411309</v>
      </c>
      <c r="C85" s="99" t="s">
        <v>24</v>
      </c>
      <c r="D85" s="100" t="s">
        <v>127</v>
      </c>
      <c r="E85" s="62">
        <f t="shared" ca="1" si="11"/>
        <v>58</v>
      </c>
      <c r="F85" s="57" t="str">
        <f t="shared" si="12"/>
        <v>1</v>
      </c>
      <c r="G85" s="57" t="str">
        <f t="shared" si="13"/>
        <v>0</v>
      </c>
      <c r="H85" s="58">
        <f t="shared" si="14"/>
        <v>1</v>
      </c>
      <c r="I85" s="58">
        <f t="shared" si="15"/>
        <v>0</v>
      </c>
      <c r="J85" s="58">
        <f t="shared" si="16"/>
        <v>0</v>
      </c>
      <c r="K85" s="58">
        <f t="shared" si="17"/>
        <v>0</v>
      </c>
      <c r="L85" s="58">
        <f t="shared" si="18"/>
        <v>0</v>
      </c>
      <c r="M85" s="40">
        <v>46171</v>
      </c>
      <c r="N85" s="42">
        <v>25157</v>
      </c>
      <c r="O85" s="41">
        <v>1</v>
      </c>
      <c r="P85" s="41" t="s">
        <v>129</v>
      </c>
      <c r="Q85" s="41" t="s">
        <v>18</v>
      </c>
      <c r="R85" s="58">
        <f t="shared" si="19"/>
        <v>0</v>
      </c>
      <c r="S85" s="58">
        <f t="shared" si="20"/>
        <v>1</v>
      </c>
      <c r="AO85">
        <f>Tabla135678[[#This Row],[Columna39]]+Tabla135678[[#This Row],[Columna40]]</f>
        <v>0</v>
      </c>
    </row>
    <row r="86" spans="1:41" ht="17.25">
      <c r="A86" s="39">
        <v>68</v>
      </c>
      <c r="B86" s="88">
        <v>14112979</v>
      </c>
      <c r="C86" s="99" t="s">
        <v>24</v>
      </c>
      <c r="D86" s="100" t="s">
        <v>128</v>
      </c>
      <c r="E86" s="62">
        <f t="shared" ca="1" si="11"/>
        <v>56</v>
      </c>
      <c r="F86" s="57" t="str">
        <f t="shared" si="12"/>
        <v>1</v>
      </c>
      <c r="G86" s="57" t="str">
        <f t="shared" si="13"/>
        <v>0</v>
      </c>
      <c r="H86" s="58">
        <f t="shared" si="14"/>
        <v>1</v>
      </c>
      <c r="I86" s="58">
        <f t="shared" si="15"/>
        <v>0</v>
      </c>
      <c r="J86" s="58">
        <f t="shared" si="16"/>
        <v>0</v>
      </c>
      <c r="K86" s="58">
        <f t="shared" si="17"/>
        <v>0</v>
      </c>
      <c r="L86" s="58">
        <f t="shared" si="18"/>
        <v>0</v>
      </c>
      <c r="M86" s="40">
        <v>46171</v>
      </c>
      <c r="N86" s="94">
        <v>25769</v>
      </c>
      <c r="O86" s="41">
        <v>1</v>
      </c>
      <c r="P86" s="41" t="s">
        <v>129</v>
      </c>
      <c r="Q86" s="41" t="s">
        <v>18</v>
      </c>
      <c r="R86" s="58">
        <f t="shared" si="19"/>
        <v>0</v>
      </c>
      <c r="S86" s="58">
        <f t="shared" si="20"/>
        <v>1</v>
      </c>
      <c r="AO86">
        <f>Tabla135678[[#This Row],[Columna39]]+Tabla135678[[#This Row],[Columna40]]</f>
        <v>0</v>
      </c>
    </row>
    <row r="87" spans="1:41" ht="17.25">
      <c r="A87" s="39">
        <v>69</v>
      </c>
      <c r="B87" s="88">
        <v>1411256</v>
      </c>
      <c r="C87" s="99" t="s">
        <v>24</v>
      </c>
      <c r="D87" s="100" t="s">
        <v>147</v>
      </c>
      <c r="E87" s="62">
        <f t="shared" ca="1" si="11"/>
        <v>7</v>
      </c>
      <c r="F87" s="57" t="str">
        <f t="shared" si="12"/>
        <v>1</v>
      </c>
      <c r="G87" s="57" t="str">
        <f t="shared" si="13"/>
        <v>0</v>
      </c>
      <c r="H87" s="58">
        <f t="shared" si="14"/>
        <v>0</v>
      </c>
      <c r="I87" s="58">
        <f t="shared" si="15"/>
        <v>0</v>
      </c>
      <c r="J87" s="58">
        <f t="shared" si="16"/>
        <v>0</v>
      </c>
      <c r="K87" s="58">
        <f t="shared" si="17"/>
        <v>0</v>
      </c>
      <c r="L87" s="58">
        <f t="shared" si="18"/>
        <v>1</v>
      </c>
      <c r="M87" s="40">
        <v>46171</v>
      </c>
      <c r="N87" s="94">
        <v>43727</v>
      </c>
      <c r="O87" s="41">
        <v>1</v>
      </c>
      <c r="P87" s="41" t="s">
        <v>11</v>
      </c>
      <c r="Q87" s="41" t="s">
        <v>18</v>
      </c>
      <c r="R87" s="58">
        <f t="shared" si="19"/>
        <v>0</v>
      </c>
      <c r="S87" s="58">
        <f t="shared" si="20"/>
        <v>1</v>
      </c>
      <c r="AO87">
        <f>Tabla135678[[#This Row],[Columna39]]+Tabla135678[[#This Row],[Columna40]]</f>
        <v>0</v>
      </c>
    </row>
    <row r="88" spans="1:41" ht="17.25">
      <c r="A88" s="3">
        <v>70</v>
      </c>
      <c r="B88" s="88" t="s">
        <v>148</v>
      </c>
      <c r="C88" s="99" t="s">
        <v>24</v>
      </c>
      <c r="D88" s="100" t="s">
        <v>128</v>
      </c>
      <c r="E88" s="62">
        <f t="shared" ca="1" si="11"/>
        <v>32</v>
      </c>
      <c r="F88" s="57" t="str">
        <f t="shared" si="12"/>
        <v>1</v>
      </c>
      <c r="G88" s="57" t="str">
        <f t="shared" si="13"/>
        <v>0</v>
      </c>
      <c r="H88" s="58">
        <f t="shared" si="14"/>
        <v>1</v>
      </c>
      <c r="I88" s="58">
        <f t="shared" si="15"/>
        <v>0</v>
      </c>
      <c r="J88" s="58">
        <f t="shared" si="16"/>
        <v>0</v>
      </c>
      <c r="K88" s="58">
        <f t="shared" si="17"/>
        <v>0</v>
      </c>
      <c r="L88" s="58">
        <f t="shared" si="18"/>
        <v>0</v>
      </c>
      <c r="M88" s="40">
        <v>46171</v>
      </c>
      <c r="N88" s="94">
        <v>34504</v>
      </c>
      <c r="O88" s="41">
        <v>1</v>
      </c>
      <c r="P88" s="41" t="s">
        <v>129</v>
      </c>
      <c r="Q88" s="41" t="s">
        <v>18</v>
      </c>
      <c r="R88" s="58">
        <f t="shared" si="19"/>
        <v>0</v>
      </c>
      <c r="S88" s="58">
        <f t="shared" si="20"/>
        <v>1</v>
      </c>
      <c r="AO88">
        <f>Tabla135678[[#This Row],[Columna39]]+Tabla135678[[#This Row],[Columna40]]</f>
        <v>0</v>
      </c>
    </row>
    <row r="89" spans="1:41" ht="17.25">
      <c r="A89" s="3">
        <v>71</v>
      </c>
      <c r="B89" s="88">
        <v>1411216</v>
      </c>
      <c r="C89" s="99" t="s">
        <v>24</v>
      </c>
      <c r="D89" s="100" t="s">
        <v>128</v>
      </c>
      <c r="E89" s="62">
        <f t="shared" ca="1" si="11"/>
        <v>59</v>
      </c>
      <c r="F89" s="57" t="str">
        <f t="shared" si="12"/>
        <v>1</v>
      </c>
      <c r="G89" s="57" t="str">
        <f t="shared" si="13"/>
        <v>0</v>
      </c>
      <c r="H89" s="58">
        <f t="shared" si="14"/>
        <v>1</v>
      </c>
      <c r="I89" s="58">
        <f t="shared" si="15"/>
        <v>0</v>
      </c>
      <c r="J89" s="58">
        <f t="shared" si="16"/>
        <v>0</v>
      </c>
      <c r="K89" s="58">
        <f t="shared" si="17"/>
        <v>0</v>
      </c>
      <c r="L89" s="58">
        <f t="shared" si="18"/>
        <v>0</v>
      </c>
      <c r="M89" s="40">
        <v>46171</v>
      </c>
      <c r="N89" s="94">
        <v>24570</v>
      </c>
      <c r="O89" s="41">
        <v>1</v>
      </c>
      <c r="P89" s="41" t="s">
        <v>129</v>
      </c>
      <c r="Q89" s="41" t="s">
        <v>18</v>
      </c>
      <c r="R89" s="58">
        <f t="shared" si="19"/>
        <v>0</v>
      </c>
      <c r="S89" s="58">
        <f t="shared" si="20"/>
        <v>1</v>
      </c>
      <c r="AO89">
        <f>Tabla135678[[#This Row],[Columna39]]+Tabla135678[[#This Row],[Columna40]]</f>
        <v>0</v>
      </c>
    </row>
    <row r="90" spans="1:41" ht="17.25">
      <c r="A90" s="39">
        <v>72</v>
      </c>
      <c r="B90" s="88">
        <v>1411288</v>
      </c>
      <c r="C90" s="99" t="s">
        <v>23</v>
      </c>
      <c r="D90" s="100" t="s">
        <v>128</v>
      </c>
      <c r="E90" s="62">
        <f t="shared" ca="1" si="11"/>
        <v>50</v>
      </c>
      <c r="F90" s="57" t="str">
        <f t="shared" si="12"/>
        <v>1</v>
      </c>
      <c r="G90" s="57" t="str">
        <f t="shared" si="13"/>
        <v>0</v>
      </c>
      <c r="H90" s="58">
        <f t="shared" si="14"/>
        <v>1</v>
      </c>
      <c r="I90" s="58">
        <f t="shared" si="15"/>
        <v>0</v>
      </c>
      <c r="J90" s="58">
        <f t="shared" si="16"/>
        <v>0</v>
      </c>
      <c r="K90" s="58">
        <f t="shared" si="17"/>
        <v>0</v>
      </c>
      <c r="L90" s="58">
        <f t="shared" si="18"/>
        <v>0</v>
      </c>
      <c r="M90" s="40">
        <v>46171</v>
      </c>
      <c r="N90" s="94">
        <v>27953</v>
      </c>
      <c r="O90" s="41">
        <v>1</v>
      </c>
      <c r="P90" s="41" t="s">
        <v>129</v>
      </c>
      <c r="Q90" s="41" t="s">
        <v>17</v>
      </c>
      <c r="R90" s="58">
        <f t="shared" si="19"/>
        <v>1</v>
      </c>
      <c r="S90" s="58">
        <f t="shared" si="20"/>
        <v>0</v>
      </c>
      <c r="AO90">
        <f>Tabla135678[[#This Row],[Columna39]]+Tabla135678[[#This Row],[Columna40]]</f>
        <v>0</v>
      </c>
    </row>
    <row r="91" spans="1:41" ht="17.25">
      <c r="A91" s="39">
        <v>73</v>
      </c>
      <c r="B91" s="88">
        <v>361949</v>
      </c>
      <c r="C91" s="99" t="s">
        <v>23</v>
      </c>
      <c r="D91" s="100" t="s">
        <v>128</v>
      </c>
      <c r="E91" s="62">
        <f t="shared" ca="1" si="11"/>
        <v>29</v>
      </c>
      <c r="F91" s="57" t="str">
        <f t="shared" si="12"/>
        <v>0</v>
      </c>
      <c r="G91" s="57" t="str">
        <f t="shared" si="13"/>
        <v>1</v>
      </c>
      <c r="H91" s="58">
        <f t="shared" si="14"/>
        <v>1</v>
      </c>
      <c r="I91" s="58">
        <f t="shared" si="15"/>
        <v>0</v>
      </c>
      <c r="J91" s="58">
        <f t="shared" si="16"/>
        <v>0</v>
      </c>
      <c r="K91" s="58">
        <f t="shared" si="17"/>
        <v>0</v>
      </c>
      <c r="L91" s="58">
        <f t="shared" si="18"/>
        <v>0</v>
      </c>
      <c r="M91" s="40">
        <v>46171</v>
      </c>
      <c r="N91" s="42">
        <v>35711</v>
      </c>
      <c r="O91" s="41">
        <v>2</v>
      </c>
      <c r="P91" s="41" t="s">
        <v>129</v>
      </c>
      <c r="Q91" s="41" t="s">
        <v>17</v>
      </c>
      <c r="R91" s="58">
        <f t="shared" si="19"/>
        <v>1</v>
      </c>
      <c r="S91" s="58">
        <f t="shared" si="20"/>
        <v>0</v>
      </c>
      <c r="AO91">
        <f>Tabla135678[[#This Row],[Columna39]]+Tabla135678[[#This Row],[Columna40]]</f>
        <v>0</v>
      </c>
    </row>
    <row r="92" spans="1:41" ht="17.25">
      <c r="A92" s="3">
        <v>74</v>
      </c>
      <c r="B92" s="88">
        <v>1411178</v>
      </c>
      <c r="C92" s="99" t="s">
        <v>24</v>
      </c>
      <c r="D92" s="100" t="s">
        <v>128</v>
      </c>
      <c r="E92" s="62">
        <f t="shared" ca="1" si="11"/>
        <v>7</v>
      </c>
      <c r="F92" s="57" t="str">
        <f t="shared" si="12"/>
        <v>1</v>
      </c>
      <c r="G92" s="57" t="str">
        <f t="shared" si="13"/>
        <v>0</v>
      </c>
      <c r="H92" s="58">
        <f t="shared" si="14"/>
        <v>0</v>
      </c>
      <c r="I92" s="58">
        <f t="shared" si="15"/>
        <v>0</v>
      </c>
      <c r="J92" s="58">
        <f t="shared" si="16"/>
        <v>0</v>
      </c>
      <c r="K92" s="58">
        <f t="shared" si="17"/>
        <v>0</v>
      </c>
      <c r="L92" s="58">
        <f t="shared" si="18"/>
        <v>1</v>
      </c>
      <c r="M92" s="40">
        <v>46171</v>
      </c>
      <c r="N92" s="42">
        <v>43533</v>
      </c>
      <c r="O92" s="41">
        <v>1</v>
      </c>
      <c r="P92" s="41" t="s">
        <v>11</v>
      </c>
      <c r="Q92" s="41" t="s">
        <v>18</v>
      </c>
      <c r="R92" s="58">
        <f t="shared" si="19"/>
        <v>0</v>
      </c>
      <c r="S92" s="58">
        <f t="shared" si="20"/>
        <v>1</v>
      </c>
      <c r="AO92">
        <f>Tabla135678[[#This Row],[Columna39]]+Tabla135678[[#This Row],[Columna40]]</f>
        <v>0</v>
      </c>
    </row>
    <row r="93" spans="1:41" ht="17.25">
      <c r="A93" s="3">
        <v>75</v>
      </c>
      <c r="B93" s="88">
        <v>1147522</v>
      </c>
      <c r="C93" s="99" t="s">
        <v>23</v>
      </c>
      <c r="D93" s="100" t="s">
        <v>128</v>
      </c>
      <c r="E93" s="62">
        <f t="shared" ca="1" si="11"/>
        <v>64</v>
      </c>
      <c r="F93" s="57" t="str">
        <f t="shared" si="12"/>
        <v>0</v>
      </c>
      <c r="G93" s="57" t="str">
        <f t="shared" si="13"/>
        <v>1</v>
      </c>
      <c r="H93" s="58">
        <f t="shared" si="14"/>
        <v>1</v>
      </c>
      <c r="I93" s="58">
        <f t="shared" si="15"/>
        <v>0</v>
      </c>
      <c r="J93" s="58">
        <f t="shared" si="16"/>
        <v>0</v>
      </c>
      <c r="K93" s="58">
        <f t="shared" si="17"/>
        <v>0</v>
      </c>
      <c r="L93" s="58">
        <f t="shared" si="18"/>
        <v>0</v>
      </c>
      <c r="M93" s="40">
        <v>46171</v>
      </c>
      <c r="N93" s="42">
        <v>22717</v>
      </c>
      <c r="O93" s="41">
        <v>2</v>
      </c>
      <c r="P93" s="41" t="s">
        <v>129</v>
      </c>
      <c r="Q93" s="41" t="s">
        <v>17</v>
      </c>
      <c r="R93" s="58">
        <f t="shared" si="19"/>
        <v>1</v>
      </c>
      <c r="S93" s="58">
        <f t="shared" si="20"/>
        <v>0</v>
      </c>
      <c r="AO93">
        <f>Tabla135678[[#This Row],[Columna39]]+Tabla135678[[#This Row],[Columna40]]</f>
        <v>0</v>
      </c>
    </row>
    <row r="94" spans="1:41" ht="17.25">
      <c r="A94" s="39">
        <v>76</v>
      </c>
      <c r="B94" s="88">
        <v>1411156</v>
      </c>
      <c r="C94" s="99" t="s">
        <v>24</v>
      </c>
      <c r="D94" s="100" t="s">
        <v>128</v>
      </c>
      <c r="E94" s="62">
        <f t="shared" ca="1" si="11"/>
        <v>3</v>
      </c>
      <c r="F94" s="57" t="str">
        <f t="shared" si="12"/>
        <v>1</v>
      </c>
      <c r="G94" s="57" t="str">
        <f t="shared" si="13"/>
        <v>0</v>
      </c>
      <c r="H94" s="58">
        <f t="shared" si="14"/>
        <v>0</v>
      </c>
      <c r="I94" s="58">
        <f t="shared" si="15"/>
        <v>0</v>
      </c>
      <c r="J94" s="58">
        <f t="shared" si="16"/>
        <v>0</v>
      </c>
      <c r="K94" s="58">
        <f t="shared" si="17"/>
        <v>0</v>
      </c>
      <c r="L94" s="58">
        <f t="shared" si="18"/>
        <v>1</v>
      </c>
      <c r="M94" s="40">
        <v>46171</v>
      </c>
      <c r="N94" s="42">
        <v>44986</v>
      </c>
      <c r="O94" s="41">
        <v>1</v>
      </c>
      <c r="P94" s="41" t="s">
        <v>11</v>
      </c>
      <c r="Q94" s="41" t="s">
        <v>18</v>
      </c>
      <c r="R94" s="58">
        <f t="shared" si="19"/>
        <v>0</v>
      </c>
      <c r="S94" s="58">
        <f t="shared" si="20"/>
        <v>1</v>
      </c>
      <c r="AO94">
        <f>Tabla135678[[#This Row],[Columna39]]+Tabla135678[[#This Row],[Columna40]]</f>
        <v>0</v>
      </c>
    </row>
    <row r="95" spans="1:41" ht="17.25">
      <c r="A95" s="39">
        <v>77</v>
      </c>
      <c r="B95" s="88">
        <v>1412359</v>
      </c>
      <c r="C95" s="99" t="s">
        <v>24</v>
      </c>
      <c r="D95" s="100" t="s">
        <v>146</v>
      </c>
      <c r="E95" s="62">
        <f t="shared" ca="1" si="11"/>
        <v>55</v>
      </c>
      <c r="F95" s="57" t="str">
        <f t="shared" si="12"/>
        <v>1</v>
      </c>
      <c r="G95" s="57" t="str">
        <f t="shared" si="13"/>
        <v>0</v>
      </c>
      <c r="H95" s="58">
        <f t="shared" si="14"/>
        <v>1</v>
      </c>
      <c r="I95" s="58">
        <f t="shared" si="15"/>
        <v>0</v>
      </c>
      <c r="J95" s="58">
        <f t="shared" si="16"/>
        <v>0</v>
      </c>
      <c r="K95" s="58">
        <f t="shared" si="17"/>
        <v>0</v>
      </c>
      <c r="L95" s="58">
        <f t="shared" si="18"/>
        <v>0</v>
      </c>
      <c r="M95" s="40">
        <v>46171</v>
      </c>
      <c r="N95" s="42">
        <v>26283</v>
      </c>
      <c r="O95" s="41">
        <v>1</v>
      </c>
      <c r="P95" s="41" t="s">
        <v>129</v>
      </c>
      <c r="Q95" s="41" t="s">
        <v>18</v>
      </c>
      <c r="R95" s="58">
        <f t="shared" si="19"/>
        <v>0</v>
      </c>
      <c r="S95" s="58">
        <f t="shared" si="20"/>
        <v>1</v>
      </c>
      <c r="AO95">
        <f>Tabla135678[[#This Row],[Columna39]]+Tabla135678[[#This Row],[Columna40]]</f>
        <v>0</v>
      </c>
    </row>
    <row r="96" spans="1:41" ht="17.25">
      <c r="A96" s="3">
        <v>78</v>
      </c>
      <c r="B96" s="88">
        <v>1411357</v>
      </c>
      <c r="C96" s="99" t="s">
        <v>24</v>
      </c>
      <c r="D96" s="100" t="s">
        <v>146</v>
      </c>
      <c r="E96" s="62">
        <f t="shared" ca="1" si="11"/>
        <v>39</v>
      </c>
      <c r="F96" s="57" t="str">
        <f t="shared" si="12"/>
        <v>1</v>
      </c>
      <c r="G96" s="57" t="str">
        <f t="shared" si="13"/>
        <v>0</v>
      </c>
      <c r="H96" s="58">
        <f t="shared" si="14"/>
        <v>1</v>
      </c>
      <c r="I96" s="58">
        <f t="shared" si="15"/>
        <v>0</v>
      </c>
      <c r="J96" s="58">
        <f t="shared" si="16"/>
        <v>0</v>
      </c>
      <c r="K96" s="58">
        <f t="shared" si="17"/>
        <v>0</v>
      </c>
      <c r="L96" s="58">
        <f t="shared" si="18"/>
        <v>0</v>
      </c>
      <c r="M96" s="40">
        <v>46171</v>
      </c>
      <c r="N96" s="42">
        <v>32138</v>
      </c>
      <c r="O96" s="41">
        <v>1</v>
      </c>
      <c r="P96" s="41" t="s">
        <v>129</v>
      </c>
      <c r="Q96" s="41" t="s">
        <v>18</v>
      </c>
      <c r="R96" s="58">
        <f t="shared" si="19"/>
        <v>0</v>
      </c>
      <c r="S96" s="58">
        <f t="shared" si="20"/>
        <v>1</v>
      </c>
      <c r="AO96">
        <f>Tabla135678[[#This Row],[Columna39]]+Tabla135678[[#This Row],[Columna40]]</f>
        <v>0</v>
      </c>
    </row>
    <row r="97" spans="1:41" s="76" customFormat="1" ht="17.25">
      <c r="A97" s="3">
        <v>79</v>
      </c>
      <c r="B97" s="88">
        <v>1411377</v>
      </c>
      <c r="C97" s="99" t="s">
        <v>23</v>
      </c>
      <c r="D97" s="100" t="s">
        <v>128</v>
      </c>
      <c r="E97" s="62">
        <f t="shared" ca="1" si="11"/>
        <v>38</v>
      </c>
      <c r="F97" s="57" t="str">
        <f t="shared" si="12"/>
        <v>1</v>
      </c>
      <c r="G97" s="57" t="str">
        <f t="shared" si="13"/>
        <v>0</v>
      </c>
      <c r="H97" s="58">
        <f t="shared" si="14"/>
        <v>0</v>
      </c>
      <c r="I97" s="58">
        <f t="shared" si="15"/>
        <v>0</v>
      </c>
      <c r="J97" s="58">
        <f t="shared" si="16"/>
        <v>0</v>
      </c>
      <c r="K97" s="58">
        <f t="shared" si="17"/>
        <v>1</v>
      </c>
      <c r="L97" s="58">
        <f t="shared" si="18"/>
        <v>0</v>
      </c>
      <c r="M97" s="40">
        <v>46171</v>
      </c>
      <c r="N97" s="42">
        <v>32258</v>
      </c>
      <c r="O97" s="77">
        <v>1</v>
      </c>
      <c r="P97" s="77" t="s">
        <v>130</v>
      </c>
      <c r="Q97" s="77" t="s">
        <v>17</v>
      </c>
      <c r="R97" s="58">
        <f t="shared" si="19"/>
        <v>1</v>
      </c>
      <c r="S97" s="58">
        <f t="shared" si="20"/>
        <v>0</v>
      </c>
      <c r="AO97" s="76">
        <f>Tabla135678[[#This Row],[Columna39]]+Tabla135678[[#This Row],[Columna40]]</f>
        <v>0</v>
      </c>
    </row>
    <row r="98" spans="1:41" s="76" customFormat="1" ht="17.25">
      <c r="A98" s="39">
        <v>80</v>
      </c>
      <c r="B98" s="88">
        <v>1411368</v>
      </c>
      <c r="C98" s="99" t="s">
        <v>23</v>
      </c>
      <c r="D98" s="100" t="s">
        <v>135</v>
      </c>
      <c r="E98" s="62">
        <f t="shared" ca="1" si="11"/>
        <v>53</v>
      </c>
      <c r="F98" s="57" t="str">
        <f t="shared" si="12"/>
        <v>1</v>
      </c>
      <c r="G98" s="57" t="str">
        <f t="shared" si="13"/>
        <v>0</v>
      </c>
      <c r="H98" s="58">
        <f t="shared" si="14"/>
        <v>0</v>
      </c>
      <c r="I98" s="58">
        <f t="shared" si="15"/>
        <v>0</v>
      </c>
      <c r="J98" s="58">
        <f t="shared" si="16"/>
        <v>1</v>
      </c>
      <c r="K98" s="58">
        <f t="shared" si="17"/>
        <v>0</v>
      </c>
      <c r="L98" s="58">
        <f t="shared" si="18"/>
        <v>0</v>
      </c>
      <c r="M98" s="40">
        <v>46171</v>
      </c>
      <c r="N98" s="42">
        <v>26965</v>
      </c>
      <c r="O98" s="77">
        <v>1</v>
      </c>
      <c r="P98" s="77" t="s">
        <v>9</v>
      </c>
      <c r="Q98" s="77" t="s">
        <v>17</v>
      </c>
      <c r="R98" s="58">
        <f t="shared" si="19"/>
        <v>1</v>
      </c>
      <c r="S98" s="58">
        <f t="shared" si="20"/>
        <v>0</v>
      </c>
      <c r="AO98" s="76">
        <f>Tabla135678[[#This Row],[Columna39]]+Tabla135678[[#This Row],[Columna40]]</f>
        <v>0</v>
      </c>
    </row>
    <row r="99" spans="1:41" s="76" customFormat="1" ht="17.25">
      <c r="A99" s="39">
        <v>81</v>
      </c>
      <c r="B99" s="88">
        <v>1411408</v>
      </c>
      <c r="C99" s="99" t="s">
        <v>24</v>
      </c>
      <c r="D99" s="100" t="s">
        <v>127</v>
      </c>
      <c r="E99" s="62">
        <f t="shared" ca="1" si="11"/>
        <v>7</v>
      </c>
      <c r="F99" s="57" t="str">
        <f t="shared" si="12"/>
        <v>1</v>
      </c>
      <c r="G99" s="57" t="str">
        <f t="shared" si="13"/>
        <v>0</v>
      </c>
      <c r="H99" s="58">
        <f t="shared" si="14"/>
        <v>0</v>
      </c>
      <c r="I99" s="58">
        <f t="shared" si="15"/>
        <v>0</v>
      </c>
      <c r="J99" s="58">
        <f t="shared" si="16"/>
        <v>0</v>
      </c>
      <c r="K99" s="58">
        <f t="shared" si="17"/>
        <v>0</v>
      </c>
      <c r="L99" s="58">
        <f t="shared" si="18"/>
        <v>1</v>
      </c>
      <c r="M99" s="40">
        <v>46171</v>
      </c>
      <c r="N99" s="42">
        <v>43607</v>
      </c>
      <c r="O99" s="77">
        <v>1</v>
      </c>
      <c r="P99" s="77" t="s">
        <v>11</v>
      </c>
      <c r="Q99" s="77" t="s">
        <v>18</v>
      </c>
      <c r="R99" s="58">
        <f t="shared" si="19"/>
        <v>0</v>
      </c>
      <c r="S99" s="58">
        <f t="shared" si="20"/>
        <v>1</v>
      </c>
      <c r="AO99" s="76">
        <f>Tabla135678[[#This Row],[Columna39]]+Tabla135678[[#This Row],[Columna40]]</f>
        <v>0</v>
      </c>
    </row>
    <row r="100" spans="1:41" s="76" customFormat="1" ht="17.25">
      <c r="A100" s="3">
        <v>82</v>
      </c>
      <c r="B100" s="88">
        <v>1411419</v>
      </c>
      <c r="C100" s="99" t="s">
        <v>24</v>
      </c>
      <c r="D100" s="100" t="s">
        <v>128</v>
      </c>
      <c r="E100" s="62">
        <f t="shared" ca="1" si="11"/>
        <v>58</v>
      </c>
      <c r="F100" s="57" t="str">
        <f t="shared" si="12"/>
        <v>1</v>
      </c>
      <c r="G100" s="57" t="str">
        <f t="shared" si="13"/>
        <v>0</v>
      </c>
      <c r="H100" s="58">
        <f t="shared" si="14"/>
        <v>1</v>
      </c>
      <c r="I100" s="58">
        <f t="shared" si="15"/>
        <v>0</v>
      </c>
      <c r="J100" s="58">
        <f t="shared" si="16"/>
        <v>0</v>
      </c>
      <c r="K100" s="58">
        <f t="shared" si="17"/>
        <v>0</v>
      </c>
      <c r="L100" s="58">
        <f t="shared" si="18"/>
        <v>0</v>
      </c>
      <c r="M100" s="40">
        <v>46171</v>
      </c>
      <c r="N100" s="42">
        <v>25064</v>
      </c>
      <c r="O100" s="77">
        <v>1</v>
      </c>
      <c r="P100" s="77" t="s">
        <v>129</v>
      </c>
      <c r="Q100" s="77" t="s">
        <v>18</v>
      </c>
      <c r="R100" s="58">
        <f t="shared" si="19"/>
        <v>0</v>
      </c>
      <c r="S100" s="58">
        <f t="shared" si="20"/>
        <v>1</v>
      </c>
      <c r="AO100" s="76">
        <f>Tabla135678[[#This Row],[Columna39]]+Tabla135678[[#This Row],[Columna40]]</f>
        <v>0</v>
      </c>
    </row>
    <row r="101" spans="1:41" s="76" customFormat="1" ht="17.25">
      <c r="A101" s="3">
        <v>83</v>
      </c>
      <c r="B101" s="88">
        <v>1411957</v>
      </c>
      <c r="C101" s="99" t="s">
        <v>24</v>
      </c>
      <c r="D101" s="100" t="s">
        <v>128</v>
      </c>
      <c r="E101" s="62">
        <f t="shared" ca="1" si="11"/>
        <v>31</v>
      </c>
      <c r="F101" s="57" t="str">
        <f t="shared" si="12"/>
        <v>1</v>
      </c>
      <c r="G101" s="57" t="str">
        <f t="shared" si="13"/>
        <v>0</v>
      </c>
      <c r="H101" s="58">
        <f t="shared" si="14"/>
        <v>1</v>
      </c>
      <c r="I101" s="58">
        <f t="shared" si="15"/>
        <v>0</v>
      </c>
      <c r="J101" s="58">
        <f t="shared" si="16"/>
        <v>0</v>
      </c>
      <c r="K101" s="58">
        <f t="shared" si="17"/>
        <v>0</v>
      </c>
      <c r="L101" s="58">
        <f t="shared" si="18"/>
        <v>0</v>
      </c>
      <c r="M101" s="40">
        <v>46174</v>
      </c>
      <c r="N101" s="42">
        <v>34717</v>
      </c>
      <c r="O101" s="77">
        <v>1</v>
      </c>
      <c r="P101" s="77" t="s">
        <v>129</v>
      </c>
      <c r="Q101" s="77" t="s">
        <v>18</v>
      </c>
      <c r="R101" s="58">
        <f t="shared" si="19"/>
        <v>0</v>
      </c>
      <c r="S101" s="58">
        <f t="shared" si="20"/>
        <v>1</v>
      </c>
      <c r="AO101" s="76">
        <f>Tabla135678[[#This Row],[Columna39]]+Tabla135678[[#This Row],[Columna40]]</f>
        <v>0</v>
      </c>
    </row>
    <row r="102" spans="1:41" s="76" customFormat="1" ht="17.25">
      <c r="A102" s="39">
        <v>84</v>
      </c>
      <c r="B102" s="88">
        <v>1411543</v>
      </c>
      <c r="C102" s="99" t="s">
        <v>23</v>
      </c>
      <c r="D102" s="100" t="s">
        <v>128</v>
      </c>
      <c r="E102" s="62">
        <f t="shared" ca="1" si="11"/>
        <v>54</v>
      </c>
      <c r="F102" s="57" t="str">
        <f t="shared" si="12"/>
        <v>1</v>
      </c>
      <c r="G102" s="57" t="str">
        <f t="shared" si="13"/>
        <v>0</v>
      </c>
      <c r="H102" s="58">
        <f t="shared" si="14"/>
        <v>1</v>
      </c>
      <c r="I102" s="58">
        <f t="shared" si="15"/>
        <v>0</v>
      </c>
      <c r="J102" s="58">
        <f t="shared" si="16"/>
        <v>0</v>
      </c>
      <c r="K102" s="58">
        <f t="shared" si="17"/>
        <v>0</v>
      </c>
      <c r="L102" s="58">
        <f t="shared" si="18"/>
        <v>0</v>
      </c>
      <c r="M102" s="40">
        <v>46174</v>
      </c>
      <c r="N102" s="42">
        <v>26352</v>
      </c>
      <c r="O102" s="77">
        <v>1</v>
      </c>
      <c r="P102" s="77" t="s">
        <v>129</v>
      </c>
      <c r="Q102" s="77" t="s">
        <v>18</v>
      </c>
      <c r="R102" s="58">
        <f t="shared" si="19"/>
        <v>0</v>
      </c>
      <c r="S102" s="58">
        <f t="shared" si="20"/>
        <v>1</v>
      </c>
      <c r="AO102" s="76">
        <f>Tabla135678[[#This Row],[Columna39]]+Tabla135678[[#This Row],[Columna40]]</f>
        <v>0</v>
      </c>
    </row>
    <row r="103" spans="1:41" s="76" customFormat="1" ht="17.25">
      <c r="A103" s="39">
        <v>85</v>
      </c>
      <c r="B103" s="88">
        <v>1048947</v>
      </c>
      <c r="C103" s="99" t="s">
        <v>23</v>
      </c>
      <c r="D103" s="100" t="s">
        <v>128</v>
      </c>
      <c r="E103" s="62">
        <f t="shared" ca="1" si="11"/>
        <v>11</v>
      </c>
      <c r="F103" s="57" t="str">
        <f t="shared" si="12"/>
        <v>0</v>
      </c>
      <c r="G103" s="57" t="str">
        <f t="shared" si="13"/>
        <v>1</v>
      </c>
      <c r="H103" s="58">
        <f t="shared" si="14"/>
        <v>1</v>
      </c>
      <c r="I103" s="58">
        <f t="shared" si="15"/>
        <v>0</v>
      </c>
      <c r="J103" s="58">
        <f t="shared" si="16"/>
        <v>0</v>
      </c>
      <c r="K103" s="58">
        <f t="shared" si="17"/>
        <v>0</v>
      </c>
      <c r="L103" s="58">
        <f t="shared" si="18"/>
        <v>0</v>
      </c>
      <c r="M103" s="40">
        <v>46174</v>
      </c>
      <c r="N103" s="19">
        <v>42081</v>
      </c>
      <c r="O103" s="77">
        <v>2</v>
      </c>
      <c r="P103" s="77" t="s">
        <v>129</v>
      </c>
      <c r="Q103" s="77" t="s">
        <v>17</v>
      </c>
      <c r="R103" s="58">
        <f t="shared" si="19"/>
        <v>1</v>
      </c>
      <c r="S103" s="58">
        <f t="shared" si="20"/>
        <v>0</v>
      </c>
      <c r="AO103" s="76">
        <f>Tabla135678[[#This Row],[Columna39]]+Tabla135678[[#This Row],[Columna40]]</f>
        <v>0</v>
      </c>
    </row>
    <row r="104" spans="1:41" s="76" customFormat="1" ht="17.25">
      <c r="A104" s="3">
        <v>86</v>
      </c>
      <c r="B104" s="88">
        <v>1411589</v>
      </c>
      <c r="C104" s="99" t="s">
        <v>24</v>
      </c>
      <c r="D104" s="100" t="s">
        <v>128</v>
      </c>
      <c r="E104" s="62">
        <f t="shared" ca="1" si="11"/>
        <v>61</v>
      </c>
      <c r="F104" s="57" t="str">
        <f t="shared" si="12"/>
        <v>1</v>
      </c>
      <c r="G104" s="57" t="str">
        <f t="shared" si="13"/>
        <v>0</v>
      </c>
      <c r="H104" s="58">
        <f t="shared" si="14"/>
        <v>0</v>
      </c>
      <c r="I104" s="58">
        <f t="shared" si="15"/>
        <v>1</v>
      </c>
      <c r="J104" s="58">
        <f t="shared" si="16"/>
        <v>0</v>
      </c>
      <c r="K104" s="58">
        <f t="shared" si="17"/>
        <v>0</v>
      </c>
      <c r="L104" s="58">
        <f t="shared" si="18"/>
        <v>0</v>
      </c>
      <c r="M104" s="40">
        <v>46174</v>
      </c>
      <c r="N104" s="19">
        <v>24006</v>
      </c>
      <c r="O104" s="77">
        <v>1</v>
      </c>
      <c r="P104" s="77" t="s">
        <v>126</v>
      </c>
      <c r="Q104" s="77" t="s">
        <v>18</v>
      </c>
      <c r="R104" s="58">
        <f t="shared" si="19"/>
        <v>0</v>
      </c>
      <c r="S104" s="58">
        <f t="shared" si="20"/>
        <v>1</v>
      </c>
      <c r="AO104" s="76">
        <f>Tabla135678[[#This Row],[Columna39]]+Tabla135678[[#This Row],[Columna40]]</f>
        <v>0</v>
      </c>
    </row>
    <row r="105" spans="1:41" s="76" customFormat="1" ht="17.25">
      <c r="A105" s="3">
        <v>87</v>
      </c>
      <c r="B105" s="88">
        <v>1411576</v>
      </c>
      <c r="C105" s="99" t="s">
        <v>24</v>
      </c>
      <c r="D105" s="100" t="s">
        <v>127</v>
      </c>
      <c r="E105" s="62">
        <f t="shared" ca="1" si="11"/>
        <v>57</v>
      </c>
      <c r="F105" s="57" t="str">
        <f t="shared" si="12"/>
        <v>1</v>
      </c>
      <c r="G105" s="57" t="str">
        <f t="shared" si="13"/>
        <v>0</v>
      </c>
      <c r="H105" s="58">
        <f t="shared" si="14"/>
        <v>1</v>
      </c>
      <c r="I105" s="58">
        <f t="shared" si="15"/>
        <v>0</v>
      </c>
      <c r="J105" s="58">
        <f t="shared" si="16"/>
        <v>0</v>
      </c>
      <c r="K105" s="58">
        <f t="shared" si="17"/>
        <v>0</v>
      </c>
      <c r="L105" s="58">
        <f t="shared" si="18"/>
        <v>0</v>
      </c>
      <c r="M105" s="40">
        <v>46174</v>
      </c>
      <c r="N105" s="19">
        <v>25515</v>
      </c>
      <c r="O105" s="77">
        <v>1</v>
      </c>
      <c r="P105" s="77" t="s">
        <v>129</v>
      </c>
      <c r="Q105" s="77" t="s">
        <v>18</v>
      </c>
      <c r="R105" s="58">
        <f t="shared" si="19"/>
        <v>0</v>
      </c>
      <c r="S105" s="58">
        <f t="shared" si="20"/>
        <v>1</v>
      </c>
      <c r="AO105" s="76">
        <f>Tabla135678[[#This Row],[Columna39]]+Tabla135678[[#This Row],[Columna40]]</f>
        <v>0</v>
      </c>
    </row>
    <row r="106" spans="1:41" s="76" customFormat="1" ht="17.25">
      <c r="A106" s="39">
        <v>88</v>
      </c>
      <c r="B106" s="88">
        <v>1411569</v>
      </c>
      <c r="C106" s="99" t="s">
        <v>24</v>
      </c>
      <c r="D106" s="100" t="s">
        <v>149</v>
      </c>
      <c r="E106" s="62">
        <f t="shared" ca="1" si="11"/>
        <v>36</v>
      </c>
      <c r="F106" s="57" t="str">
        <f t="shared" si="12"/>
        <v>1</v>
      </c>
      <c r="G106" s="57" t="str">
        <f t="shared" si="13"/>
        <v>0</v>
      </c>
      <c r="H106" s="58">
        <f t="shared" si="14"/>
        <v>0</v>
      </c>
      <c r="I106" s="58">
        <f t="shared" si="15"/>
        <v>0</v>
      </c>
      <c r="J106" s="58">
        <f t="shared" si="16"/>
        <v>0</v>
      </c>
      <c r="K106" s="58">
        <f t="shared" si="17"/>
        <v>1</v>
      </c>
      <c r="L106" s="58">
        <f t="shared" si="18"/>
        <v>0</v>
      </c>
      <c r="M106" s="40">
        <v>46174</v>
      </c>
      <c r="N106" s="94">
        <v>33235</v>
      </c>
      <c r="O106" s="77">
        <v>1</v>
      </c>
      <c r="P106" s="77" t="s">
        <v>130</v>
      </c>
      <c r="Q106" s="77" t="s">
        <v>18</v>
      </c>
      <c r="R106" s="58">
        <f t="shared" si="19"/>
        <v>0</v>
      </c>
      <c r="S106" s="58">
        <f t="shared" si="20"/>
        <v>1</v>
      </c>
      <c r="AO106" s="76">
        <f>Tabla135678[[#This Row],[Columna39]]+Tabla135678[[#This Row],[Columna40]]</f>
        <v>0</v>
      </c>
    </row>
    <row r="107" spans="1:41" s="76" customFormat="1" ht="17.25">
      <c r="A107" s="39">
        <v>89</v>
      </c>
      <c r="B107" s="88">
        <v>1150356</v>
      </c>
      <c r="C107" s="99" t="s">
        <v>23</v>
      </c>
      <c r="D107" s="100" t="s">
        <v>149</v>
      </c>
      <c r="E107" s="62">
        <f t="shared" ca="1" si="11"/>
        <v>50</v>
      </c>
      <c r="F107" s="57" t="str">
        <f t="shared" si="12"/>
        <v>0</v>
      </c>
      <c r="G107" s="57" t="str">
        <f t="shared" si="13"/>
        <v>1</v>
      </c>
      <c r="H107" s="58">
        <f t="shared" si="14"/>
        <v>0</v>
      </c>
      <c r="I107" s="58">
        <f t="shared" si="15"/>
        <v>0</v>
      </c>
      <c r="J107" s="58">
        <f t="shared" si="16"/>
        <v>0</v>
      </c>
      <c r="K107" s="58">
        <f t="shared" si="17"/>
        <v>1</v>
      </c>
      <c r="L107" s="58">
        <f t="shared" si="18"/>
        <v>0</v>
      </c>
      <c r="M107" s="40">
        <v>46174</v>
      </c>
      <c r="N107" s="42">
        <v>27792</v>
      </c>
      <c r="O107" s="77">
        <v>2</v>
      </c>
      <c r="P107" s="77" t="s">
        <v>130</v>
      </c>
      <c r="Q107" s="77" t="s">
        <v>17</v>
      </c>
      <c r="R107" s="58">
        <f t="shared" si="19"/>
        <v>1</v>
      </c>
      <c r="S107" s="58">
        <f t="shared" si="20"/>
        <v>0</v>
      </c>
      <c r="AO107" s="76">
        <f>Tabla135678[[#This Row],[Columna39]]+Tabla135678[[#This Row],[Columna40]]</f>
        <v>0</v>
      </c>
    </row>
    <row r="108" spans="1:41" s="76" customFormat="1" ht="17.25">
      <c r="A108" s="3">
        <v>90</v>
      </c>
      <c r="B108" s="88">
        <v>1411548</v>
      </c>
      <c r="C108" s="99" t="s">
        <v>24</v>
      </c>
      <c r="D108" s="100" t="s">
        <v>150</v>
      </c>
      <c r="E108" s="62">
        <f t="shared" ca="1" si="11"/>
        <v>17</v>
      </c>
      <c r="F108" s="57" t="str">
        <f t="shared" si="12"/>
        <v>1</v>
      </c>
      <c r="G108" s="57" t="str">
        <f t="shared" si="13"/>
        <v>0</v>
      </c>
      <c r="H108" s="58">
        <f t="shared" si="14"/>
        <v>0</v>
      </c>
      <c r="I108" s="58">
        <f t="shared" si="15"/>
        <v>1</v>
      </c>
      <c r="J108" s="58">
        <f t="shared" si="16"/>
        <v>0</v>
      </c>
      <c r="K108" s="58">
        <f t="shared" si="17"/>
        <v>0</v>
      </c>
      <c r="L108" s="58">
        <f t="shared" si="18"/>
        <v>0</v>
      </c>
      <c r="M108" s="40">
        <v>46174</v>
      </c>
      <c r="N108" s="42">
        <v>39918</v>
      </c>
      <c r="O108" s="77">
        <v>1</v>
      </c>
      <c r="P108" s="77" t="s">
        <v>126</v>
      </c>
      <c r="Q108" s="77" t="s">
        <v>18</v>
      </c>
      <c r="R108" s="58">
        <f t="shared" si="19"/>
        <v>0</v>
      </c>
      <c r="S108" s="58">
        <f t="shared" si="20"/>
        <v>1</v>
      </c>
      <c r="AO108" s="76">
        <f>Tabla135678[[#This Row],[Columna39]]+Tabla135678[[#This Row],[Columna40]]</f>
        <v>0</v>
      </c>
    </row>
    <row r="109" spans="1:41" s="76" customFormat="1" ht="17.25">
      <c r="A109" s="3">
        <v>91</v>
      </c>
      <c r="B109" s="88">
        <v>1411553</v>
      </c>
      <c r="C109" s="99" t="s">
        <v>23</v>
      </c>
      <c r="D109" s="100" t="s">
        <v>150</v>
      </c>
      <c r="E109" s="62">
        <f t="shared" ca="1" si="11"/>
        <v>50</v>
      </c>
      <c r="F109" s="57" t="str">
        <f t="shared" si="12"/>
        <v>1</v>
      </c>
      <c r="G109" s="57" t="str">
        <f t="shared" si="13"/>
        <v>0</v>
      </c>
      <c r="H109" s="58">
        <f t="shared" si="14"/>
        <v>0</v>
      </c>
      <c r="I109" s="58">
        <f t="shared" si="15"/>
        <v>0</v>
      </c>
      <c r="J109" s="58">
        <f t="shared" si="16"/>
        <v>1</v>
      </c>
      <c r="K109" s="58">
        <f t="shared" si="17"/>
        <v>0</v>
      </c>
      <c r="L109" s="58">
        <f t="shared" si="18"/>
        <v>0</v>
      </c>
      <c r="M109" s="40">
        <v>46174</v>
      </c>
      <c r="N109" s="42">
        <v>27932</v>
      </c>
      <c r="O109" s="77">
        <v>1</v>
      </c>
      <c r="P109" s="77" t="s">
        <v>9</v>
      </c>
      <c r="Q109" s="77" t="s">
        <v>17</v>
      </c>
      <c r="R109" s="58">
        <f t="shared" si="19"/>
        <v>1</v>
      </c>
      <c r="S109" s="58">
        <f t="shared" si="20"/>
        <v>0</v>
      </c>
      <c r="AO109" s="76">
        <f>Tabla135678[[#This Row],[Columna39]]+Tabla135678[[#This Row],[Columna40]]</f>
        <v>0</v>
      </c>
    </row>
    <row r="110" spans="1:41" s="76" customFormat="1" ht="17.25">
      <c r="A110" s="39">
        <v>92</v>
      </c>
      <c r="B110" s="88">
        <v>177574</v>
      </c>
      <c r="C110" s="99" t="s">
        <v>23</v>
      </c>
      <c r="D110" s="100" t="s">
        <v>149</v>
      </c>
      <c r="E110" s="62">
        <f t="shared" ca="1" si="11"/>
        <v>51</v>
      </c>
      <c r="F110" s="57" t="str">
        <f t="shared" si="12"/>
        <v>0</v>
      </c>
      <c r="G110" s="57" t="str">
        <f t="shared" si="13"/>
        <v>1</v>
      </c>
      <c r="H110" s="58">
        <f t="shared" si="14"/>
        <v>1</v>
      </c>
      <c r="I110" s="58">
        <f t="shared" si="15"/>
        <v>0</v>
      </c>
      <c r="J110" s="58">
        <f t="shared" si="16"/>
        <v>0</v>
      </c>
      <c r="K110" s="58">
        <f t="shared" si="17"/>
        <v>0</v>
      </c>
      <c r="L110" s="58">
        <f t="shared" si="18"/>
        <v>0</v>
      </c>
      <c r="M110" s="40">
        <v>46174</v>
      </c>
      <c r="N110" s="42">
        <v>27536</v>
      </c>
      <c r="O110" s="77">
        <v>2</v>
      </c>
      <c r="P110" s="77" t="s">
        <v>129</v>
      </c>
      <c r="Q110" s="77" t="s">
        <v>17</v>
      </c>
      <c r="R110" s="58">
        <f t="shared" si="19"/>
        <v>1</v>
      </c>
      <c r="S110" s="58">
        <f t="shared" si="20"/>
        <v>0</v>
      </c>
      <c r="AO110" s="76">
        <f>Tabla135678[[#This Row],[Columna39]]+Tabla135678[[#This Row],[Columna40]]</f>
        <v>0</v>
      </c>
    </row>
    <row r="111" spans="1:41" s="76" customFormat="1" ht="17.25">
      <c r="A111" s="39">
        <v>93</v>
      </c>
      <c r="B111" s="88">
        <v>1411661</v>
      </c>
      <c r="C111" s="99" t="s">
        <v>24</v>
      </c>
      <c r="D111" s="100" t="s">
        <v>128</v>
      </c>
      <c r="E111" s="62">
        <f t="shared" ca="1" si="11"/>
        <v>12</v>
      </c>
      <c r="F111" s="57" t="str">
        <f t="shared" si="12"/>
        <v>1</v>
      </c>
      <c r="G111" s="57" t="str">
        <f t="shared" si="13"/>
        <v>0</v>
      </c>
      <c r="H111" s="58">
        <f t="shared" si="14"/>
        <v>0</v>
      </c>
      <c r="I111" s="58">
        <f t="shared" si="15"/>
        <v>0</v>
      </c>
      <c r="J111" s="58">
        <f t="shared" si="16"/>
        <v>0</v>
      </c>
      <c r="K111" s="58">
        <f t="shared" si="17"/>
        <v>0</v>
      </c>
      <c r="L111" s="58">
        <f t="shared" si="18"/>
        <v>1</v>
      </c>
      <c r="M111" s="40">
        <v>46174</v>
      </c>
      <c r="N111" s="42">
        <v>41978</v>
      </c>
      <c r="O111" s="77">
        <v>1</v>
      </c>
      <c r="P111" s="77" t="s">
        <v>11</v>
      </c>
      <c r="Q111" s="77" t="s">
        <v>18</v>
      </c>
      <c r="R111" s="58">
        <f t="shared" si="19"/>
        <v>0</v>
      </c>
      <c r="S111" s="58">
        <f t="shared" si="20"/>
        <v>1</v>
      </c>
      <c r="AO111" s="76">
        <f>Tabla135678[[#This Row],[Columna39]]+Tabla135678[[#This Row],[Columna40]]</f>
        <v>0</v>
      </c>
    </row>
    <row r="112" spans="1:41" s="76" customFormat="1" ht="17.25">
      <c r="A112" s="3">
        <v>94</v>
      </c>
      <c r="B112" s="88">
        <v>1411922</v>
      </c>
      <c r="C112" s="99" t="s">
        <v>23</v>
      </c>
      <c r="D112" s="100" t="s">
        <v>128</v>
      </c>
      <c r="E112" s="62">
        <f t="shared" ca="1" si="11"/>
        <v>51</v>
      </c>
      <c r="F112" s="57" t="str">
        <f t="shared" si="12"/>
        <v>1</v>
      </c>
      <c r="G112" s="57" t="str">
        <f t="shared" si="13"/>
        <v>0</v>
      </c>
      <c r="H112" s="58">
        <f t="shared" si="14"/>
        <v>1</v>
      </c>
      <c r="I112" s="58">
        <f t="shared" si="15"/>
        <v>0</v>
      </c>
      <c r="J112" s="58">
        <f t="shared" si="16"/>
        <v>0</v>
      </c>
      <c r="K112" s="58">
        <f t="shared" si="17"/>
        <v>0</v>
      </c>
      <c r="L112" s="58">
        <f t="shared" si="18"/>
        <v>0</v>
      </c>
      <c r="M112" s="40">
        <v>46175</v>
      </c>
      <c r="N112" s="94">
        <v>27398</v>
      </c>
      <c r="O112" s="77">
        <v>1</v>
      </c>
      <c r="P112" s="77" t="s">
        <v>129</v>
      </c>
      <c r="Q112" s="77" t="s">
        <v>17</v>
      </c>
      <c r="R112" s="58">
        <f t="shared" si="19"/>
        <v>1</v>
      </c>
      <c r="S112" s="58">
        <f t="shared" si="20"/>
        <v>0</v>
      </c>
      <c r="AO112" s="76">
        <f>Tabla135678[[#This Row],[Columna39]]+Tabla135678[[#This Row],[Columna40]]</f>
        <v>0</v>
      </c>
    </row>
    <row r="113" spans="1:41" s="76" customFormat="1" ht="17.25">
      <c r="A113" s="3">
        <v>95</v>
      </c>
      <c r="B113" s="88">
        <v>1411904</v>
      </c>
      <c r="C113" s="99" t="s">
        <v>24</v>
      </c>
      <c r="D113" s="100" t="s">
        <v>140</v>
      </c>
      <c r="E113" s="62">
        <f t="shared" ca="1" si="11"/>
        <v>46</v>
      </c>
      <c r="F113" s="57" t="str">
        <f t="shared" si="12"/>
        <v>1</v>
      </c>
      <c r="G113" s="57" t="str">
        <f t="shared" si="13"/>
        <v>0</v>
      </c>
      <c r="H113" s="58">
        <f t="shared" si="14"/>
        <v>1</v>
      </c>
      <c r="I113" s="58">
        <f t="shared" si="15"/>
        <v>0</v>
      </c>
      <c r="J113" s="58">
        <f t="shared" si="16"/>
        <v>0</v>
      </c>
      <c r="K113" s="58">
        <f t="shared" si="17"/>
        <v>0</v>
      </c>
      <c r="L113" s="58">
        <f t="shared" si="18"/>
        <v>0</v>
      </c>
      <c r="M113" s="40">
        <v>46175</v>
      </c>
      <c r="N113" s="94">
        <v>29397</v>
      </c>
      <c r="O113" s="77">
        <v>1</v>
      </c>
      <c r="P113" s="77" t="s">
        <v>129</v>
      </c>
      <c r="Q113" s="77" t="s">
        <v>18</v>
      </c>
      <c r="R113" s="58">
        <f t="shared" si="19"/>
        <v>0</v>
      </c>
      <c r="S113" s="58">
        <f t="shared" si="20"/>
        <v>1</v>
      </c>
      <c r="AO113" s="76">
        <f>Tabla135678[[#This Row],[Columna39]]+Tabla135678[[#This Row],[Columna40]]</f>
        <v>0</v>
      </c>
    </row>
    <row r="114" spans="1:41" s="76" customFormat="1" ht="17.25">
      <c r="A114" s="39">
        <v>96</v>
      </c>
      <c r="B114" s="88">
        <v>1411900</v>
      </c>
      <c r="C114" s="99" t="s">
        <v>24</v>
      </c>
      <c r="D114" s="100" t="s">
        <v>128</v>
      </c>
      <c r="E114" s="62">
        <f t="shared" ca="1" si="11"/>
        <v>8</v>
      </c>
      <c r="F114" s="57" t="str">
        <f t="shared" si="12"/>
        <v>1</v>
      </c>
      <c r="G114" s="57" t="str">
        <f t="shared" si="13"/>
        <v>0</v>
      </c>
      <c r="H114" s="58">
        <f t="shared" si="14"/>
        <v>0</v>
      </c>
      <c r="I114" s="58">
        <f t="shared" si="15"/>
        <v>0</v>
      </c>
      <c r="J114" s="58">
        <f t="shared" si="16"/>
        <v>0</v>
      </c>
      <c r="K114" s="58">
        <f t="shared" si="17"/>
        <v>0</v>
      </c>
      <c r="L114" s="58">
        <f t="shared" si="18"/>
        <v>1</v>
      </c>
      <c r="M114" s="40">
        <v>46175</v>
      </c>
      <c r="N114" s="94">
        <v>43163</v>
      </c>
      <c r="O114" s="77">
        <v>1</v>
      </c>
      <c r="P114" s="77" t="s">
        <v>11</v>
      </c>
      <c r="Q114" s="77" t="s">
        <v>18</v>
      </c>
      <c r="R114" s="58">
        <f t="shared" si="19"/>
        <v>0</v>
      </c>
      <c r="S114" s="58">
        <f t="shared" si="20"/>
        <v>1</v>
      </c>
      <c r="AO114" s="76">
        <f>Tabla135678[[#This Row],[Columna39]]+Tabla135678[[#This Row],[Columna40]]</f>
        <v>0</v>
      </c>
    </row>
    <row r="115" spans="1:41" s="76" customFormat="1" ht="17.25">
      <c r="A115" s="39">
        <v>97</v>
      </c>
      <c r="B115" s="88">
        <v>1411714</v>
      </c>
      <c r="C115" s="99" t="s">
        <v>23</v>
      </c>
      <c r="D115" s="100" t="s">
        <v>128</v>
      </c>
      <c r="E115" s="62">
        <f t="shared" ca="1" si="11"/>
        <v>48</v>
      </c>
      <c r="F115" s="57" t="str">
        <f t="shared" si="12"/>
        <v>1</v>
      </c>
      <c r="G115" s="57" t="str">
        <f t="shared" si="13"/>
        <v>0</v>
      </c>
      <c r="H115" s="58">
        <f t="shared" si="14"/>
        <v>1</v>
      </c>
      <c r="I115" s="58">
        <f t="shared" si="15"/>
        <v>0</v>
      </c>
      <c r="J115" s="58">
        <f t="shared" si="16"/>
        <v>0</v>
      </c>
      <c r="K115" s="58">
        <f t="shared" si="17"/>
        <v>0</v>
      </c>
      <c r="L115" s="58">
        <f t="shared" si="18"/>
        <v>0</v>
      </c>
      <c r="M115" s="40">
        <v>46175</v>
      </c>
      <c r="N115" s="94">
        <v>28734</v>
      </c>
      <c r="O115" s="77">
        <v>1</v>
      </c>
      <c r="P115" s="77" t="s">
        <v>129</v>
      </c>
      <c r="Q115" s="77" t="s">
        <v>17</v>
      </c>
      <c r="R115" s="58">
        <f t="shared" si="19"/>
        <v>1</v>
      </c>
      <c r="S115" s="58">
        <f t="shared" si="20"/>
        <v>0</v>
      </c>
      <c r="AO115" s="76">
        <f>Tabla135678[[#This Row],[Columna39]]+Tabla135678[[#This Row],[Columna40]]</f>
        <v>0</v>
      </c>
    </row>
    <row r="116" spans="1:41" s="76" customFormat="1" ht="17.25">
      <c r="A116" s="3">
        <v>98</v>
      </c>
      <c r="B116" s="88">
        <v>14112118</v>
      </c>
      <c r="C116" s="99" t="s">
        <v>24</v>
      </c>
      <c r="D116" s="100" t="s">
        <v>127</v>
      </c>
      <c r="E116" s="62">
        <f t="shared" ca="1" si="11"/>
        <v>10</v>
      </c>
      <c r="F116" s="57" t="str">
        <f t="shared" si="12"/>
        <v>1</v>
      </c>
      <c r="G116" s="57" t="str">
        <f t="shared" si="13"/>
        <v>0</v>
      </c>
      <c r="H116" s="58">
        <f t="shared" si="14"/>
        <v>1</v>
      </c>
      <c r="I116" s="58">
        <f t="shared" si="15"/>
        <v>0</v>
      </c>
      <c r="J116" s="58">
        <f t="shared" si="16"/>
        <v>0</v>
      </c>
      <c r="K116" s="58">
        <f t="shared" si="17"/>
        <v>0</v>
      </c>
      <c r="L116" s="58">
        <f t="shared" si="18"/>
        <v>0</v>
      </c>
      <c r="M116" s="40">
        <v>46176</v>
      </c>
      <c r="N116" s="94">
        <v>42561</v>
      </c>
      <c r="O116" s="77">
        <v>1</v>
      </c>
      <c r="P116" s="77" t="s">
        <v>129</v>
      </c>
      <c r="Q116" s="77" t="s">
        <v>18</v>
      </c>
      <c r="R116" s="58">
        <f t="shared" si="19"/>
        <v>0</v>
      </c>
      <c r="S116" s="58">
        <f t="shared" si="20"/>
        <v>1</v>
      </c>
      <c r="AO116" s="76">
        <f>Tabla135678[[#This Row],[Columna39]]+Tabla135678[[#This Row],[Columna40]]</f>
        <v>0</v>
      </c>
    </row>
    <row r="117" spans="1:41" s="76" customFormat="1" ht="17.25">
      <c r="A117" s="3">
        <v>99</v>
      </c>
      <c r="B117" s="88">
        <v>1412111</v>
      </c>
      <c r="C117" s="99" t="s">
        <v>24</v>
      </c>
      <c r="D117" s="100" t="s">
        <v>128</v>
      </c>
      <c r="E117" s="62">
        <f t="shared" ca="1" si="11"/>
        <v>48</v>
      </c>
      <c r="F117" s="57" t="str">
        <f t="shared" si="12"/>
        <v>1</v>
      </c>
      <c r="G117" s="57" t="str">
        <f t="shared" si="13"/>
        <v>0</v>
      </c>
      <c r="H117" s="58">
        <f t="shared" si="14"/>
        <v>1</v>
      </c>
      <c r="I117" s="58">
        <f t="shared" si="15"/>
        <v>0</v>
      </c>
      <c r="J117" s="58">
        <f t="shared" si="16"/>
        <v>0</v>
      </c>
      <c r="K117" s="58">
        <f t="shared" si="17"/>
        <v>0</v>
      </c>
      <c r="L117" s="58">
        <f t="shared" si="18"/>
        <v>0</v>
      </c>
      <c r="M117" s="40">
        <v>46176</v>
      </c>
      <c r="N117" s="94">
        <v>28667</v>
      </c>
      <c r="O117" s="77">
        <v>1</v>
      </c>
      <c r="P117" s="77" t="s">
        <v>129</v>
      </c>
      <c r="Q117" s="77" t="s">
        <v>18</v>
      </c>
      <c r="R117" s="58">
        <f t="shared" si="19"/>
        <v>0</v>
      </c>
      <c r="S117" s="58">
        <f t="shared" si="20"/>
        <v>1</v>
      </c>
      <c r="AO117" s="76">
        <f>Tabla135678[[#This Row],[Columna39]]+Tabla135678[[#This Row],[Columna40]]</f>
        <v>0</v>
      </c>
    </row>
    <row r="118" spans="1:41" s="76" customFormat="1" ht="17.25">
      <c r="A118" s="39">
        <v>100</v>
      </c>
      <c r="B118" s="88">
        <v>1412040</v>
      </c>
      <c r="C118" s="99" t="s">
        <v>23</v>
      </c>
      <c r="D118" s="100" t="s">
        <v>128</v>
      </c>
      <c r="E118" s="62">
        <f t="shared" ca="1" si="11"/>
        <v>38</v>
      </c>
      <c r="F118" s="57" t="str">
        <f t="shared" si="12"/>
        <v>1</v>
      </c>
      <c r="G118" s="57" t="str">
        <f t="shared" si="13"/>
        <v>0</v>
      </c>
      <c r="H118" s="58">
        <f t="shared" si="14"/>
        <v>0</v>
      </c>
      <c r="I118" s="58">
        <f t="shared" si="15"/>
        <v>0</v>
      </c>
      <c r="J118" s="58">
        <f t="shared" si="16"/>
        <v>1</v>
      </c>
      <c r="K118" s="58">
        <f t="shared" si="17"/>
        <v>0</v>
      </c>
      <c r="L118" s="58">
        <f t="shared" si="18"/>
        <v>0</v>
      </c>
      <c r="M118" s="40">
        <v>46176</v>
      </c>
      <c r="N118" s="94">
        <v>32386</v>
      </c>
      <c r="O118" s="77">
        <v>1</v>
      </c>
      <c r="P118" s="77" t="s">
        <v>9</v>
      </c>
      <c r="Q118" s="77" t="s">
        <v>17</v>
      </c>
      <c r="R118" s="58">
        <f t="shared" si="19"/>
        <v>1</v>
      </c>
      <c r="S118" s="58">
        <f t="shared" si="20"/>
        <v>0</v>
      </c>
      <c r="AO118" s="76">
        <f>Tabla135678[[#This Row],[Columna39]]+Tabla135678[[#This Row],[Columna40]]</f>
        <v>0</v>
      </c>
    </row>
    <row r="119" spans="1:41" s="76" customFormat="1" ht="17.25">
      <c r="A119" s="39">
        <v>101</v>
      </c>
      <c r="B119" s="88">
        <v>367410</v>
      </c>
      <c r="C119" s="99" t="s">
        <v>24</v>
      </c>
      <c r="D119" s="100" t="s">
        <v>127</v>
      </c>
      <c r="E119" s="62">
        <f t="shared" ca="1" si="11"/>
        <v>25</v>
      </c>
      <c r="F119" s="57" t="str">
        <f t="shared" si="12"/>
        <v>0</v>
      </c>
      <c r="G119" s="57" t="str">
        <f t="shared" si="13"/>
        <v>1</v>
      </c>
      <c r="H119" s="58">
        <f t="shared" si="14"/>
        <v>1</v>
      </c>
      <c r="I119" s="58">
        <f t="shared" si="15"/>
        <v>0</v>
      </c>
      <c r="J119" s="58">
        <f t="shared" si="16"/>
        <v>0</v>
      </c>
      <c r="K119" s="58">
        <f t="shared" si="17"/>
        <v>0</v>
      </c>
      <c r="L119" s="58">
        <f t="shared" si="18"/>
        <v>0</v>
      </c>
      <c r="M119" s="40">
        <v>46176</v>
      </c>
      <c r="N119" s="94">
        <v>36956</v>
      </c>
      <c r="O119" s="77">
        <v>2</v>
      </c>
      <c r="P119" s="77" t="s">
        <v>129</v>
      </c>
      <c r="Q119" s="77" t="s">
        <v>18</v>
      </c>
      <c r="R119" s="58">
        <f t="shared" si="19"/>
        <v>0</v>
      </c>
      <c r="S119" s="58">
        <f t="shared" si="20"/>
        <v>1</v>
      </c>
      <c r="AO119" s="76">
        <f>Tabla135678[[#This Row],[Columna39]]+Tabla135678[[#This Row],[Columna40]]</f>
        <v>0</v>
      </c>
    </row>
    <row r="120" spans="1:41" s="76" customFormat="1" ht="17.25">
      <c r="A120" s="3">
        <v>102</v>
      </c>
      <c r="B120" s="88">
        <v>354776</v>
      </c>
      <c r="C120" s="99" t="s">
        <v>151</v>
      </c>
      <c r="D120" s="100" t="s">
        <v>152</v>
      </c>
      <c r="E120" s="62">
        <f t="shared" ca="1" si="11"/>
        <v>15</v>
      </c>
      <c r="F120" s="57" t="str">
        <f t="shared" si="12"/>
        <v>0</v>
      </c>
      <c r="G120" s="57" t="str">
        <f t="shared" si="13"/>
        <v>1</v>
      </c>
      <c r="H120" s="58">
        <f t="shared" si="14"/>
        <v>1</v>
      </c>
      <c r="I120" s="58">
        <f t="shared" si="15"/>
        <v>0</v>
      </c>
      <c r="J120" s="58">
        <f t="shared" si="16"/>
        <v>0</v>
      </c>
      <c r="K120" s="58">
        <f t="shared" si="17"/>
        <v>0</v>
      </c>
      <c r="L120" s="58">
        <f t="shared" si="18"/>
        <v>0</v>
      </c>
      <c r="M120" s="40">
        <v>46176</v>
      </c>
      <c r="N120" s="94">
        <v>40758</v>
      </c>
      <c r="O120" s="77">
        <v>2</v>
      </c>
      <c r="P120" s="77" t="s">
        <v>129</v>
      </c>
      <c r="Q120" s="77" t="s">
        <v>18</v>
      </c>
      <c r="R120" s="58">
        <f t="shared" si="19"/>
        <v>0</v>
      </c>
      <c r="S120" s="58">
        <f t="shared" si="20"/>
        <v>1</v>
      </c>
      <c r="AO120" s="76">
        <f>Tabla135678[[#This Row],[Columna39]]+Tabla135678[[#This Row],[Columna40]]</f>
        <v>0</v>
      </c>
    </row>
    <row r="121" spans="1:41" s="76" customFormat="1" ht="17.25">
      <c r="A121" s="3">
        <v>103</v>
      </c>
      <c r="B121" s="88">
        <v>1412241</v>
      </c>
      <c r="C121" s="99" t="s">
        <v>24</v>
      </c>
      <c r="D121" s="100" t="s">
        <v>128</v>
      </c>
      <c r="E121" s="62">
        <f t="shared" ca="1" si="11"/>
        <v>20</v>
      </c>
      <c r="F121" s="57" t="str">
        <f t="shared" si="12"/>
        <v>1</v>
      </c>
      <c r="G121" s="57" t="str">
        <f t="shared" si="13"/>
        <v>0</v>
      </c>
      <c r="H121" s="58">
        <f t="shared" si="14"/>
        <v>0</v>
      </c>
      <c r="I121" s="58">
        <f t="shared" si="15"/>
        <v>0</v>
      </c>
      <c r="J121" s="58">
        <f t="shared" si="16"/>
        <v>0</v>
      </c>
      <c r="K121" s="58">
        <f t="shared" si="17"/>
        <v>1</v>
      </c>
      <c r="L121" s="58">
        <f t="shared" si="18"/>
        <v>0</v>
      </c>
      <c r="M121" s="40">
        <v>46176</v>
      </c>
      <c r="N121" s="94">
        <v>39062</v>
      </c>
      <c r="O121" s="77">
        <v>1</v>
      </c>
      <c r="P121" s="77" t="s">
        <v>130</v>
      </c>
      <c r="Q121" s="77" t="s">
        <v>18</v>
      </c>
      <c r="R121" s="58">
        <f t="shared" si="19"/>
        <v>0</v>
      </c>
      <c r="S121" s="58">
        <f t="shared" si="20"/>
        <v>1</v>
      </c>
      <c r="AO121" s="76">
        <f>Tabla135678[[#This Row],[Columna39]]+Tabla135678[[#This Row],[Columna40]]</f>
        <v>0</v>
      </c>
    </row>
    <row r="122" spans="1:41" s="76" customFormat="1" ht="17.25">
      <c r="A122" s="39">
        <v>104</v>
      </c>
      <c r="B122" s="88">
        <v>1412237</v>
      </c>
      <c r="C122" s="99" t="s">
        <v>24</v>
      </c>
      <c r="D122" s="100" t="s">
        <v>127</v>
      </c>
      <c r="E122" s="62">
        <f t="shared" ca="1" si="11"/>
        <v>34</v>
      </c>
      <c r="F122" s="57" t="str">
        <f t="shared" si="12"/>
        <v>1</v>
      </c>
      <c r="G122" s="57" t="str">
        <f t="shared" si="13"/>
        <v>0</v>
      </c>
      <c r="H122" s="58">
        <f t="shared" si="14"/>
        <v>1</v>
      </c>
      <c r="I122" s="58">
        <f t="shared" si="15"/>
        <v>0</v>
      </c>
      <c r="J122" s="58">
        <f t="shared" si="16"/>
        <v>0</v>
      </c>
      <c r="K122" s="58">
        <f t="shared" si="17"/>
        <v>0</v>
      </c>
      <c r="L122" s="58">
        <f t="shared" si="18"/>
        <v>0</v>
      </c>
      <c r="M122" s="40">
        <v>46176</v>
      </c>
      <c r="N122" s="94">
        <v>33702</v>
      </c>
      <c r="O122" s="77">
        <v>1</v>
      </c>
      <c r="P122" s="77" t="s">
        <v>129</v>
      </c>
      <c r="Q122" s="77" t="s">
        <v>18</v>
      </c>
      <c r="R122" s="58">
        <f t="shared" si="19"/>
        <v>0</v>
      </c>
      <c r="S122" s="58">
        <f t="shared" si="20"/>
        <v>1</v>
      </c>
      <c r="AO122" s="76">
        <f>Tabla135678[[#This Row],[Columna39]]+Tabla135678[[#This Row],[Columna40]]</f>
        <v>0</v>
      </c>
    </row>
    <row r="123" spans="1:41" s="76" customFormat="1" ht="17.25">
      <c r="A123" s="39">
        <v>105</v>
      </c>
      <c r="B123" s="88">
        <v>1412230</v>
      </c>
      <c r="C123" s="99" t="s">
        <v>23</v>
      </c>
      <c r="D123" s="100" t="s">
        <v>128</v>
      </c>
      <c r="E123" s="62">
        <f t="shared" ca="1" si="11"/>
        <v>56</v>
      </c>
      <c r="F123" s="57" t="str">
        <f t="shared" si="12"/>
        <v>1</v>
      </c>
      <c r="G123" s="57" t="str">
        <f t="shared" si="13"/>
        <v>0</v>
      </c>
      <c r="H123" s="58">
        <f t="shared" si="14"/>
        <v>0</v>
      </c>
      <c r="I123" s="58">
        <f t="shared" si="15"/>
        <v>0</v>
      </c>
      <c r="J123" s="58">
        <f t="shared" si="16"/>
        <v>0</v>
      </c>
      <c r="K123" s="58">
        <f t="shared" si="17"/>
        <v>0</v>
      </c>
      <c r="L123" s="58">
        <f t="shared" si="18"/>
        <v>1</v>
      </c>
      <c r="M123" s="40">
        <v>46176</v>
      </c>
      <c r="N123" s="94">
        <v>25696</v>
      </c>
      <c r="O123" s="77">
        <v>1</v>
      </c>
      <c r="P123" s="77" t="s">
        <v>11</v>
      </c>
      <c r="Q123" s="77" t="s">
        <v>17</v>
      </c>
      <c r="R123" s="58">
        <f t="shared" si="19"/>
        <v>1</v>
      </c>
      <c r="S123" s="58">
        <f t="shared" si="20"/>
        <v>0</v>
      </c>
      <c r="AO123" s="76">
        <f>Tabla135678[[#This Row],[Columna39]]+Tabla135678[[#This Row],[Columna40]]</f>
        <v>0</v>
      </c>
    </row>
    <row r="124" spans="1:41" s="76" customFormat="1" ht="17.25">
      <c r="A124" s="3">
        <v>106</v>
      </c>
      <c r="B124" s="88">
        <v>1412220</v>
      </c>
      <c r="C124" s="99" t="s">
        <v>23</v>
      </c>
      <c r="D124" s="100" t="s">
        <v>128</v>
      </c>
      <c r="E124" s="62">
        <f t="shared" ca="1" si="11"/>
        <v>3</v>
      </c>
      <c r="F124" s="57" t="str">
        <f t="shared" si="12"/>
        <v>1</v>
      </c>
      <c r="G124" s="57" t="str">
        <f t="shared" si="13"/>
        <v>0</v>
      </c>
      <c r="H124" s="58">
        <f t="shared" si="14"/>
        <v>1</v>
      </c>
      <c r="I124" s="58">
        <f t="shared" si="15"/>
        <v>0</v>
      </c>
      <c r="J124" s="58">
        <f t="shared" si="16"/>
        <v>0</v>
      </c>
      <c r="K124" s="58">
        <f t="shared" si="17"/>
        <v>0</v>
      </c>
      <c r="L124" s="58">
        <f t="shared" si="18"/>
        <v>0</v>
      </c>
      <c r="M124" s="40">
        <v>46176</v>
      </c>
      <c r="N124" s="94">
        <v>45014</v>
      </c>
      <c r="O124" s="77">
        <v>1</v>
      </c>
      <c r="P124" s="77" t="s">
        <v>129</v>
      </c>
      <c r="Q124" s="77" t="s">
        <v>17</v>
      </c>
      <c r="R124" s="58">
        <f t="shared" si="19"/>
        <v>1</v>
      </c>
      <c r="S124" s="58">
        <f t="shared" si="20"/>
        <v>0</v>
      </c>
      <c r="AO124" s="76">
        <f>Tabla135678[[#This Row],[Columna39]]+Tabla135678[[#This Row],[Columna40]]</f>
        <v>0</v>
      </c>
    </row>
    <row r="125" spans="1:41" s="76" customFormat="1" ht="17.25">
      <c r="A125" s="3">
        <v>107</v>
      </c>
      <c r="B125" s="88">
        <v>1412183</v>
      </c>
      <c r="C125" s="99" t="s">
        <v>24</v>
      </c>
      <c r="D125" s="100" t="s">
        <v>128</v>
      </c>
      <c r="E125" s="62">
        <f t="shared" ca="1" si="11"/>
        <v>13</v>
      </c>
      <c r="F125" s="57" t="str">
        <f t="shared" si="12"/>
        <v>1</v>
      </c>
      <c r="G125" s="57" t="str">
        <f t="shared" si="13"/>
        <v>0</v>
      </c>
      <c r="H125" s="58">
        <f t="shared" si="14"/>
        <v>0</v>
      </c>
      <c r="I125" s="58">
        <f t="shared" si="15"/>
        <v>0</v>
      </c>
      <c r="J125" s="58">
        <f t="shared" si="16"/>
        <v>0</v>
      </c>
      <c r="K125" s="58">
        <f t="shared" si="17"/>
        <v>0</v>
      </c>
      <c r="L125" s="58">
        <f t="shared" si="18"/>
        <v>1</v>
      </c>
      <c r="M125" s="40">
        <v>46176</v>
      </c>
      <c r="N125" s="78">
        <v>41602</v>
      </c>
      <c r="O125" s="77">
        <v>1</v>
      </c>
      <c r="P125" s="77" t="s">
        <v>11</v>
      </c>
      <c r="Q125" s="77" t="s">
        <v>18</v>
      </c>
      <c r="R125" s="58">
        <f t="shared" si="19"/>
        <v>0</v>
      </c>
      <c r="S125" s="58">
        <f t="shared" si="20"/>
        <v>1</v>
      </c>
      <c r="AO125" s="76">
        <f>Tabla135678[[#This Row],[Columna39]]+Tabla135678[[#This Row],[Columna40]]</f>
        <v>0</v>
      </c>
    </row>
    <row r="126" spans="1:41" s="76" customFormat="1" ht="17.25">
      <c r="A126" s="39">
        <v>108</v>
      </c>
      <c r="B126" s="88">
        <v>1385177</v>
      </c>
      <c r="C126" s="99" t="s">
        <v>24</v>
      </c>
      <c r="D126" s="100" t="s">
        <v>128</v>
      </c>
      <c r="E126" s="62">
        <f t="shared" ca="1" si="11"/>
        <v>56</v>
      </c>
      <c r="F126" s="57" t="str">
        <f t="shared" si="12"/>
        <v>0</v>
      </c>
      <c r="G126" s="57" t="str">
        <f t="shared" si="13"/>
        <v>1</v>
      </c>
      <c r="H126" s="58">
        <f t="shared" si="14"/>
        <v>1</v>
      </c>
      <c r="I126" s="58">
        <f t="shared" si="15"/>
        <v>0</v>
      </c>
      <c r="J126" s="58">
        <f t="shared" si="16"/>
        <v>0</v>
      </c>
      <c r="K126" s="58">
        <f t="shared" si="17"/>
        <v>0</v>
      </c>
      <c r="L126" s="58">
        <f t="shared" si="18"/>
        <v>0</v>
      </c>
      <c r="M126" s="40">
        <v>46176</v>
      </c>
      <c r="N126" s="78">
        <v>25922</v>
      </c>
      <c r="O126" s="77">
        <v>2</v>
      </c>
      <c r="P126" s="77" t="s">
        <v>129</v>
      </c>
      <c r="Q126" s="77" t="s">
        <v>18</v>
      </c>
      <c r="R126" s="58">
        <f t="shared" si="19"/>
        <v>0</v>
      </c>
      <c r="S126" s="58">
        <f t="shared" si="20"/>
        <v>1</v>
      </c>
      <c r="AO126" s="76">
        <f>Tabla135678[[#This Row],[Columna39]]+Tabla135678[[#This Row],[Columna40]]</f>
        <v>0</v>
      </c>
    </row>
    <row r="127" spans="1:41" s="76" customFormat="1" ht="17.25">
      <c r="A127" s="39">
        <v>109</v>
      </c>
      <c r="B127" s="88">
        <v>1412144</v>
      </c>
      <c r="C127" s="99" t="s">
        <v>24</v>
      </c>
      <c r="D127" s="100" t="s">
        <v>128</v>
      </c>
      <c r="E127" s="62">
        <f t="shared" ca="1" si="11"/>
        <v>4</v>
      </c>
      <c r="F127" s="57" t="str">
        <f t="shared" si="12"/>
        <v>1</v>
      </c>
      <c r="G127" s="57" t="str">
        <f t="shared" si="13"/>
        <v>0</v>
      </c>
      <c r="H127" s="58">
        <f t="shared" si="14"/>
        <v>0</v>
      </c>
      <c r="I127" s="58">
        <f t="shared" si="15"/>
        <v>0</v>
      </c>
      <c r="J127" s="58">
        <f t="shared" si="16"/>
        <v>0</v>
      </c>
      <c r="K127" s="58">
        <f t="shared" si="17"/>
        <v>0</v>
      </c>
      <c r="L127" s="58">
        <f t="shared" si="18"/>
        <v>1</v>
      </c>
      <c r="M127" s="40">
        <v>46176</v>
      </c>
      <c r="N127" s="78">
        <v>44695</v>
      </c>
      <c r="O127" s="77">
        <v>1</v>
      </c>
      <c r="P127" s="77" t="s">
        <v>11</v>
      </c>
      <c r="Q127" s="77" t="s">
        <v>18</v>
      </c>
      <c r="R127" s="58">
        <f t="shared" si="19"/>
        <v>0</v>
      </c>
      <c r="S127" s="58">
        <f t="shared" si="20"/>
        <v>1</v>
      </c>
      <c r="AO127" s="76">
        <f>Tabla135678[[#This Row],[Columna39]]+Tabla135678[[#This Row],[Columna40]]</f>
        <v>0</v>
      </c>
    </row>
    <row r="128" spans="1:41" s="76" customFormat="1" ht="17.25">
      <c r="A128" s="3">
        <v>110</v>
      </c>
      <c r="B128" s="88">
        <v>1412268</v>
      </c>
      <c r="C128" s="99" t="s">
        <v>23</v>
      </c>
      <c r="D128" s="100" t="s">
        <v>128</v>
      </c>
      <c r="E128" s="62">
        <f t="shared" ca="1" si="11"/>
        <v>53</v>
      </c>
      <c r="F128" s="57" t="str">
        <f t="shared" si="12"/>
        <v>1</v>
      </c>
      <c r="G128" s="57" t="str">
        <f t="shared" si="13"/>
        <v>0</v>
      </c>
      <c r="H128" s="58">
        <f t="shared" si="14"/>
        <v>1</v>
      </c>
      <c r="I128" s="58">
        <f t="shared" si="15"/>
        <v>0</v>
      </c>
      <c r="J128" s="58">
        <f t="shared" si="16"/>
        <v>0</v>
      </c>
      <c r="K128" s="58">
        <f t="shared" si="17"/>
        <v>0</v>
      </c>
      <c r="L128" s="58">
        <f t="shared" si="18"/>
        <v>0</v>
      </c>
      <c r="M128" s="40">
        <v>46176</v>
      </c>
      <c r="N128" s="78">
        <v>27005</v>
      </c>
      <c r="O128" s="77">
        <v>1</v>
      </c>
      <c r="P128" s="77" t="s">
        <v>129</v>
      </c>
      <c r="Q128" s="77" t="s">
        <v>17</v>
      </c>
      <c r="R128" s="58">
        <f t="shared" si="19"/>
        <v>1</v>
      </c>
      <c r="S128" s="58">
        <f t="shared" si="20"/>
        <v>0</v>
      </c>
      <c r="AO128" s="76">
        <f>Tabla135678[[#This Row],[Columna39]]+Tabla135678[[#This Row],[Columna40]]</f>
        <v>0</v>
      </c>
    </row>
    <row r="129" spans="1:41" s="76" customFormat="1" ht="17.25">
      <c r="A129" s="3">
        <v>111</v>
      </c>
      <c r="B129" s="88">
        <v>1397080</v>
      </c>
      <c r="C129" s="99" t="s">
        <v>24</v>
      </c>
      <c r="D129" s="100" t="s">
        <v>153</v>
      </c>
      <c r="E129" s="62">
        <f t="shared" ca="1" si="11"/>
        <v>23</v>
      </c>
      <c r="F129" s="57" t="str">
        <f t="shared" si="12"/>
        <v>0</v>
      </c>
      <c r="G129" s="57" t="str">
        <f t="shared" si="13"/>
        <v>1</v>
      </c>
      <c r="H129" s="58">
        <f t="shared" si="14"/>
        <v>0</v>
      </c>
      <c r="I129" s="58">
        <f t="shared" si="15"/>
        <v>0</v>
      </c>
      <c r="J129" s="58">
        <f t="shared" si="16"/>
        <v>1</v>
      </c>
      <c r="K129" s="58">
        <f t="shared" si="17"/>
        <v>0</v>
      </c>
      <c r="L129" s="58">
        <f t="shared" si="18"/>
        <v>0</v>
      </c>
      <c r="M129" s="40">
        <v>46177</v>
      </c>
      <c r="N129" s="78">
        <v>37720</v>
      </c>
      <c r="O129" s="77">
        <v>2</v>
      </c>
      <c r="P129" s="77" t="s">
        <v>9</v>
      </c>
      <c r="Q129" s="77" t="s">
        <v>18</v>
      </c>
      <c r="R129" s="58">
        <f t="shared" si="19"/>
        <v>0</v>
      </c>
      <c r="S129" s="58">
        <f t="shared" si="20"/>
        <v>1</v>
      </c>
      <c r="AO129" s="76">
        <f>Tabla135678[[#This Row],[Columna39]]+Tabla135678[[#This Row],[Columna40]]</f>
        <v>0</v>
      </c>
    </row>
    <row r="130" spans="1:41" s="76" customFormat="1" ht="17.25">
      <c r="A130" s="39">
        <v>112</v>
      </c>
      <c r="B130" s="88">
        <v>1412373</v>
      </c>
      <c r="C130" s="99" t="s">
        <v>24</v>
      </c>
      <c r="D130" s="100" t="s">
        <v>127</v>
      </c>
      <c r="E130" s="62">
        <f t="shared" ca="1" si="11"/>
        <v>52</v>
      </c>
      <c r="F130" s="57" t="str">
        <f t="shared" si="12"/>
        <v>1</v>
      </c>
      <c r="G130" s="57" t="str">
        <f t="shared" si="13"/>
        <v>0</v>
      </c>
      <c r="H130" s="58">
        <f t="shared" si="14"/>
        <v>1</v>
      </c>
      <c r="I130" s="58">
        <f t="shared" si="15"/>
        <v>0</v>
      </c>
      <c r="J130" s="58">
        <f t="shared" si="16"/>
        <v>0</v>
      </c>
      <c r="K130" s="58">
        <f t="shared" si="17"/>
        <v>0</v>
      </c>
      <c r="L130" s="58">
        <f t="shared" si="18"/>
        <v>0</v>
      </c>
      <c r="M130" s="40">
        <v>46177</v>
      </c>
      <c r="N130" s="78">
        <v>27286</v>
      </c>
      <c r="O130" s="77">
        <v>1</v>
      </c>
      <c r="P130" s="77" t="s">
        <v>129</v>
      </c>
      <c r="Q130" s="77" t="s">
        <v>18</v>
      </c>
      <c r="R130" s="58">
        <f t="shared" si="19"/>
        <v>0</v>
      </c>
      <c r="S130" s="58">
        <f t="shared" si="20"/>
        <v>1</v>
      </c>
      <c r="AO130" s="76">
        <f>Tabla135678[[#This Row],[Columna39]]+Tabla135678[[#This Row],[Columna40]]</f>
        <v>0</v>
      </c>
    </row>
    <row r="131" spans="1:41" s="76" customFormat="1" ht="17.25">
      <c r="A131" s="39">
        <v>113</v>
      </c>
      <c r="B131" s="88">
        <v>1412357</v>
      </c>
      <c r="C131" s="99" t="s">
        <v>23</v>
      </c>
      <c r="D131" s="100" t="s">
        <v>128</v>
      </c>
      <c r="E131" s="62">
        <f t="shared" ca="1" si="11"/>
        <v>13</v>
      </c>
      <c r="F131" s="57" t="str">
        <f t="shared" si="12"/>
        <v>1</v>
      </c>
      <c r="G131" s="57" t="str">
        <f t="shared" si="13"/>
        <v>0</v>
      </c>
      <c r="H131" s="58">
        <f t="shared" si="14"/>
        <v>0</v>
      </c>
      <c r="I131" s="58">
        <f t="shared" si="15"/>
        <v>0</v>
      </c>
      <c r="J131" s="58">
        <f t="shared" si="16"/>
        <v>0</v>
      </c>
      <c r="K131" s="58">
        <f t="shared" si="17"/>
        <v>1</v>
      </c>
      <c r="L131" s="58">
        <f t="shared" si="18"/>
        <v>0</v>
      </c>
      <c r="M131" s="40">
        <v>46177</v>
      </c>
      <c r="N131" s="78">
        <v>41328</v>
      </c>
      <c r="O131" s="77">
        <v>1</v>
      </c>
      <c r="P131" s="77" t="s">
        <v>130</v>
      </c>
      <c r="Q131" s="77" t="s">
        <v>17</v>
      </c>
      <c r="R131" s="58">
        <f t="shared" si="19"/>
        <v>1</v>
      </c>
      <c r="S131" s="58">
        <f t="shared" si="20"/>
        <v>0</v>
      </c>
      <c r="AO131" s="76">
        <f>Tabla135678[[#This Row],[Columna39]]+Tabla135678[[#This Row],[Columna40]]</f>
        <v>0</v>
      </c>
    </row>
    <row r="132" spans="1:41" s="76" customFormat="1" ht="17.25">
      <c r="A132" s="3">
        <v>114</v>
      </c>
      <c r="B132" s="88">
        <v>1412305</v>
      </c>
      <c r="C132" s="99" t="s">
        <v>24</v>
      </c>
      <c r="D132" s="100" t="s">
        <v>149</v>
      </c>
      <c r="E132" s="62">
        <f t="shared" ca="1" si="11"/>
        <v>6</v>
      </c>
      <c r="F132" s="57" t="str">
        <f t="shared" si="12"/>
        <v>1</v>
      </c>
      <c r="G132" s="57" t="str">
        <f t="shared" si="13"/>
        <v>0</v>
      </c>
      <c r="H132" s="58">
        <f t="shared" si="14"/>
        <v>0</v>
      </c>
      <c r="I132" s="58">
        <f t="shared" si="15"/>
        <v>0</v>
      </c>
      <c r="J132" s="58">
        <f t="shared" si="16"/>
        <v>0</v>
      </c>
      <c r="K132" s="58">
        <f t="shared" si="17"/>
        <v>0</v>
      </c>
      <c r="L132" s="58">
        <f t="shared" si="18"/>
        <v>1</v>
      </c>
      <c r="M132" s="40">
        <v>46177</v>
      </c>
      <c r="N132" s="78">
        <v>44046</v>
      </c>
      <c r="O132" s="77">
        <v>1</v>
      </c>
      <c r="P132" s="77" t="s">
        <v>11</v>
      </c>
      <c r="Q132" s="77" t="s">
        <v>18</v>
      </c>
      <c r="R132" s="58">
        <f t="shared" si="19"/>
        <v>0</v>
      </c>
      <c r="S132" s="58">
        <f t="shared" si="20"/>
        <v>1</v>
      </c>
      <c r="AO132" s="76">
        <f>Tabla135678[[#This Row],[Columna39]]+Tabla135678[[#This Row],[Columna40]]</f>
        <v>0</v>
      </c>
    </row>
    <row r="133" spans="1:41" s="76" customFormat="1" ht="17.25">
      <c r="A133" s="3">
        <v>115</v>
      </c>
      <c r="B133" s="88">
        <v>1412498</v>
      </c>
      <c r="C133" s="99" t="s">
        <v>23</v>
      </c>
      <c r="D133" s="100" t="s">
        <v>154</v>
      </c>
      <c r="E133" s="62">
        <f t="shared" ca="1" si="11"/>
        <v>52</v>
      </c>
      <c r="F133" s="57" t="str">
        <f t="shared" si="12"/>
        <v>1</v>
      </c>
      <c r="G133" s="57" t="str">
        <f t="shared" si="13"/>
        <v>0</v>
      </c>
      <c r="H133" s="58">
        <f t="shared" si="14"/>
        <v>0</v>
      </c>
      <c r="I133" s="58">
        <f t="shared" si="15"/>
        <v>0</v>
      </c>
      <c r="J133" s="58">
        <f t="shared" si="16"/>
        <v>0</v>
      </c>
      <c r="K133" s="58">
        <f t="shared" si="17"/>
        <v>1</v>
      </c>
      <c r="L133" s="58">
        <f t="shared" si="18"/>
        <v>0</v>
      </c>
      <c r="M133" s="40">
        <v>46177</v>
      </c>
      <c r="N133" s="78">
        <v>27107</v>
      </c>
      <c r="O133" s="77">
        <v>1</v>
      </c>
      <c r="P133" s="77" t="s">
        <v>130</v>
      </c>
      <c r="Q133" s="77" t="s">
        <v>17</v>
      </c>
      <c r="R133" s="58">
        <f t="shared" si="19"/>
        <v>1</v>
      </c>
      <c r="S133" s="58">
        <f t="shared" si="20"/>
        <v>0</v>
      </c>
      <c r="AO133" s="76">
        <f>Tabla135678[[#This Row],[Columna39]]+Tabla135678[[#This Row],[Columna40]]</f>
        <v>0</v>
      </c>
    </row>
    <row r="134" spans="1:41" s="76" customFormat="1" ht="17.25">
      <c r="A134" s="39">
        <v>116</v>
      </c>
      <c r="B134" s="88">
        <v>1412518</v>
      </c>
      <c r="C134" s="99" t="s">
        <v>23</v>
      </c>
      <c r="D134" s="100" t="s">
        <v>128</v>
      </c>
      <c r="E134" s="62">
        <f t="shared" ca="1" si="11"/>
        <v>28</v>
      </c>
      <c r="F134" s="57" t="str">
        <f t="shared" si="12"/>
        <v>1</v>
      </c>
      <c r="G134" s="57" t="str">
        <f t="shared" si="13"/>
        <v>0</v>
      </c>
      <c r="H134" s="58">
        <f t="shared" si="14"/>
        <v>0</v>
      </c>
      <c r="I134" s="58">
        <f t="shared" si="15"/>
        <v>0</v>
      </c>
      <c r="J134" s="58">
        <f t="shared" si="16"/>
        <v>0</v>
      </c>
      <c r="K134" s="58">
        <f t="shared" si="17"/>
        <v>1</v>
      </c>
      <c r="L134" s="58">
        <f t="shared" si="18"/>
        <v>0</v>
      </c>
      <c r="M134" s="40">
        <v>46177</v>
      </c>
      <c r="N134" s="78">
        <v>35951</v>
      </c>
      <c r="O134" s="77">
        <v>1</v>
      </c>
      <c r="P134" s="77" t="s">
        <v>130</v>
      </c>
      <c r="Q134" s="77" t="s">
        <v>17</v>
      </c>
      <c r="R134" s="58">
        <f t="shared" si="19"/>
        <v>1</v>
      </c>
      <c r="S134" s="58">
        <f t="shared" si="20"/>
        <v>0</v>
      </c>
      <c r="AO134" s="76">
        <f>Tabla135678[[#This Row],[Columna39]]+Tabla135678[[#This Row],[Columna40]]</f>
        <v>0</v>
      </c>
    </row>
    <row r="135" spans="1:41" s="76" customFormat="1" ht="17.25">
      <c r="A135" s="39">
        <v>117</v>
      </c>
      <c r="B135" s="88">
        <v>1412623</v>
      </c>
      <c r="C135" s="99" t="s">
        <v>24</v>
      </c>
      <c r="D135" s="100" t="s">
        <v>127</v>
      </c>
      <c r="E135" s="62">
        <f t="shared" ca="1" si="11"/>
        <v>56</v>
      </c>
      <c r="F135" s="57" t="str">
        <f t="shared" si="12"/>
        <v>1</v>
      </c>
      <c r="G135" s="57" t="str">
        <f t="shared" si="13"/>
        <v>0</v>
      </c>
      <c r="H135" s="58">
        <f t="shared" si="14"/>
        <v>1</v>
      </c>
      <c r="I135" s="58">
        <f t="shared" si="15"/>
        <v>0</v>
      </c>
      <c r="J135" s="58">
        <f t="shared" si="16"/>
        <v>0</v>
      </c>
      <c r="K135" s="58">
        <f t="shared" si="17"/>
        <v>0</v>
      </c>
      <c r="L135" s="58">
        <f t="shared" si="18"/>
        <v>0</v>
      </c>
      <c r="M135" s="40">
        <v>46177</v>
      </c>
      <c r="N135" s="78">
        <v>25793</v>
      </c>
      <c r="O135" s="77">
        <v>1</v>
      </c>
      <c r="P135" s="77" t="s">
        <v>129</v>
      </c>
      <c r="Q135" s="77" t="s">
        <v>18</v>
      </c>
      <c r="R135" s="58">
        <f t="shared" si="19"/>
        <v>0</v>
      </c>
      <c r="S135" s="58">
        <f t="shared" si="20"/>
        <v>1</v>
      </c>
      <c r="AO135" s="76">
        <f>Tabla135678[[#This Row],[Columna39]]+Tabla135678[[#This Row],[Columna40]]</f>
        <v>0</v>
      </c>
    </row>
    <row r="136" spans="1:41" s="76" customFormat="1" ht="17.25">
      <c r="A136" s="3">
        <v>118</v>
      </c>
      <c r="B136" s="88">
        <v>1412923</v>
      </c>
      <c r="C136" s="99" t="s">
        <v>23</v>
      </c>
      <c r="D136" s="100" t="s">
        <v>127</v>
      </c>
      <c r="E136" s="62">
        <f t="shared" ca="1" si="11"/>
        <v>55</v>
      </c>
      <c r="F136" s="57" t="str">
        <f t="shared" si="12"/>
        <v>1</v>
      </c>
      <c r="G136" s="57" t="str">
        <f t="shared" si="13"/>
        <v>0</v>
      </c>
      <c r="H136" s="58">
        <f t="shared" si="14"/>
        <v>0</v>
      </c>
      <c r="I136" s="58">
        <f t="shared" si="15"/>
        <v>1</v>
      </c>
      <c r="J136" s="58">
        <f t="shared" si="16"/>
        <v>0</v>
      </c>
      <c r="K136" s="58">
        <f t="shared" si="17"/>
        <v>0</v>
      </c>
      <c r="L136" s="58">
        <f t="shared" si="18"/>
        <v>0</v>
      </c>
      <c r="M136" s="40">
        <v>46178</v>
      </c>
      <c r="N136" s="78">
        <v>25968</v>
      </c>
      <c r="O136" s="77">
        <v>1</v>
      </c>
      <c r="P136" s="77" t="s">
        <v>126</v>
      </c>
      <c r="Q136" s="77" t="s">
        <v>17</v>
      </c>
      <c r="R136" s="58">
        <f t="shared" si="19"/>
        <v>1</v>
      </c>
      <c r="S136" s="58">
        <f t="shared" si="20"/>
        <v>0</v>
      </c>
      <c r="AO136" s="76">
        <f>Tabla135678[[#This Row],[Columna39]]+Tabla135678[[#This Row],[Columna40]]</f>
        <v>0</v>
      </c>
    </row>
    <row r="137" spans="1:41" s="76" customFormat="1" ht="17.25">
      <c r="A137" s="3">
        <v>119</v>
      </c>
      <c r="B137" s="88">
        <v>1412901</v>
      </c>
      <c r="C137" s="99" t="s">
        <v>23</v>
      </c>
      <c r="D137" s="100" t="s">
        <v>128</v>
      </c>
      <c r="E137" s="62">
        <f t="shared" ca="1" si="11"/>
        <v>39</v>
      </c>
      <c r="F137" s="57" t="str">
        <f t="shared" si="12"/>
        <v>1</v>
      </c>
      <c r="G137" s="57" t="str">
        <f t="shared" si="13"/>
        <v>0</v>
      </c>
      <c r="H137" s="58">
        <f t="shared" si="14"/>
        <v>1</v>
      </c>
      <c r="I137" s="58">
        <f t="shared" si="15"/>
        <v>0</v>
      </c>
      <c r="J137" s="58">
        <f t="shared" si="16"/>
        <v>0</v>
      </c>
      <c r="K137" s="58">
        <f t="shared" si="17"/>
        <v>0</v>
      </c>
      <c r="L137" s="58">
        <f t="shared" si="18"/>
        <v>0</v>
      </c>
      <c r="M137" s="40">
        <v>46178</v>
      </c>
      <c r="N137" s="78">
        <v>32058</v>
      </c>
      <c r="O137" s="77">
        <v>1</v>
      </c>
      <c r="P137" s="77" t="s">
        <v>129</v>
      </c>
      <c r="Q137" s="77" t="s">
        <v>17</v>
      </c>
      <c r="R137" s="58">
        <f t="shared" si="19"/>
        <v>1</v>
      </c>
      <c r="S137" s="58">
        <f t="shared" si="20"/>
        <v>0</v>
      </c>
      <c r="AO137" s="76">
        <f>Tabla135678[[#This Row],[Columna39]]+Tabla135678[[#This Row],[Columna40]]</f>
        <v>0</v>
      </c>
    </row>
    <row r="138" spans="1:41" s="76" customFormat="1" ht="17.25">
      <c r="A138" s="39">
        <v>120</v>
      </c>
      <c r="B138" s="88">
        <v>1412872</v>
      </c>
      <c r="C138" s="99" t="s">
        <v>24</v>
      </c>
      <c r="D138" s="100" t="s">
        <v>134</v>
      </c>
      <c r="E138" s="62">
        <f t="shared" ca="1" si="11"/>
        <v>61</v>
      </c>
      <c r="F138" s="57" t="str">
        <f t="shared" si="12"/>
        <v>1</v>
      </c>
      <c r="G138" s="57" t="str">
        <f t="shared" si="13"/>
        <v>0</v>
      </c>
      <c r="H138" s="58">
        <f t="shared" si="14"/>
        <v>1</v>
      </c>
      <c r="I138" s="58">
        <f t="shared" si="15"/>
        <v>0</v>
      </c>
      <c r="J138" s="58">
        <f t="shared" si="16"/>
        <v>0</v>
      </c>
      <c r="K138" s="58">
        <f t="shared" si="17"/>
        <v>0</v>
      </c>
      <c r="L138" s="58">
        <f t="shared" si="18"/>
        <v>0</v>
      </c>
      <c r="M138" s="40">
        <v>46178</v>
      </c>
      <c r="N138" s="78">
        <v>24033</v>
      </c>
      <c r="O138" s="77">
        <v>1</v>
      </c>
      <c r="P138" s="77" t="s">
        <v>129</v>
      </c>
      <c r="Q138" s="77" t="s">
        <v>18</v>
      </c>
      <c r="R138" s="58">
        <f t="shared" si="19"/>
        <v>0</v>
      </c>
      <c r="S138" s="58">
        <f t="shared" si="20"/>
        <v>1</v>
      </c>
      <c r="AO138" s="76">
        <f>Tabla135678[[#This Row],[Columna39]]+Tabla135678[[#This Row],[Columna40]]</f>
        <v>0</v>
      </c>
    </row>
    <row r="139" spans="1:41" s="76" customFormat="1" ht="17.25">
      <c r="A139" s="39">
        <v>121</v>
      </c>
      <c r="B139" s="88">
        <v>1412817</v>
      </c>
      <c r="C139" s="99" t="s">
        <v>23</v>
      </c>
      <c r="D139" s="100" t="s">
        <v>128</v>
      </c>
      <c r="E139" s="62">
        <f t="shared" ca="1" si="11"/>
        <v>53</v>
      </c>
      <c r="F139" s="57" t="str">
        <f t="shared" si="12"/>
        <v>1</v>
      </c>
      <c r="G139" s="57" t="str">
        <f t="shared" si="13"/>
        <v>0</v>
      </c>
      <c r="H139" s="58">
        <f t="shared" si="14"/>
        <v>1</v>
      </c>
      <c r="I139" s="58">
        <f t="shared" si="15"/>
        <v>0</v>
      </c>
      <c r="J139" s="58">
        <f t="shared" si="16"/>
        <v>0</v>
      </c>
      <c r="K139" s="58">
        <f t="shared" si="17"/>
        <v>0</v>
      </c>
      <c r="L139" s="58">
        <f t="shared" si="18"/>
        <v>0</v>
      </c>
      <c r="M139" s="40">
        <v>46178</v>
      </c>
      <c r="N139" s="78">
        <v>27018</v>
      </c>
      <c r="O139" s="77">
        <v>1</v>
      </c>
      <c r="P139" s="77" t="s">
        <v>129</v>
      </c>
      <c r="Q139" s="77" t="s">
        <v>17</v>
      </c>
      <c r="R139" s="58">
        <f t="shared" si="19"/>
        <v>1</v>
      </c>
      <c r="S139" s="58">
        <f t="shared" si="20"/>
        <v>0</v>
      </c>
      <c r="AO139" s="76">
        <f>Tabla135678[[#This Row],[Columna39]]+Tabla135678[[#This Row],[Columna40]]</f>
        <v>0</v>
      </c>
    </row>
    <row r="140" spans="1:41" s="76" customFormat="1" ht="17.25">
      <c r="A140" s="3">
        <v>122</v>
      </c>
      <c r="B140" s="88">
        <v>1412781</v>
      </c>
      <c r="C140" s="99" t="s">
        <v>24</v>
      </c>
      <c r="D140" s="100" t="s">
        <v>127</v>
      </c>
      <c r="E140" s="62">
        <f t="shared" ca="1" si="11"/>
        <v>61</v>
      </c>
      <c r="F140" s="57" t="str">
        <f t="shared" si="12"/>
        <v>1</v>
      </c>
      <c r="G140" s="57" t="str">
        <f t="shared" si="13"/>
        <v>0</v>
      </c>
      <c r="H140" s="58">
        <f t="shared" si="14"/>
        <v>1</v>
      </c>
      <c r="I140" s="58">
        <f t="shared" si="15"/>
        <v>0</v>
      </c>
      <c r="J140" s="58">
        <f t="shared" si="16"/>
        <v>0</v>
      </c>
      <c r="K140" s="58">
        <f t="shared" si="17"/>
        <v>0</v>
      </c>
      <c r="L140" s="58">
        <f t="shared" si="18"/>
        <v>0</v>
      </c>
      <c r="M140" s="40">
        <v>46178</v>
      </c>
      <c r="N140" s="78">
        <v>24024</v>
      </c>
      <c r="O140" s="77">
        <v>1</v>
      </c>
      <c r="P140" s="77" t="s">
        <v>129</v>
      </c>
      <c r="Q140" s="77" t="s">
        <v>18</v>
      </c>
      <c r="R140" s="58">
        <f t="shared" si="19"/>
        <v>0</v>
      </c>
      <c r="S140" s="58">
        <f t="shared" si="20"/>
        <v>1</v>
      </c>
      <c r="AO140" s="76">
        <f>Tabla135678[[#This Row],[Columna39]]+Tabla135678[[#This Row],[Columna40]]</f>
        <v>0</v>
      </c>
    </row>
    <row r="141" spans="1:41" s="76" customFormat="1" ht="17.25">
      <c r="A141" s="3">
        <v>123</v>
      </c>
      <c r="B141" s="88">
        <v>1349717</v>
      </c>
      <c r="C141" s="99" t="s">
        <v>23</v>
      </c>
      <c r="D141" s="100" t="s">
        <v>149</v>
      </c>
      <c r="E141" s="62">
        <f t="shared" ca="1" si="11"/>
        <v>41</v>
      </c>
      <c r="F141" s="57" t="str">
        <f t="shared" si="12"/>
        <v>0</v>
      </c>
      <c r="G141" s="57" t="str">
        <f t="shared" si="13"/>
        <v>1</v>
      </c>
      <c r="H141" s="58">
        <f t="shared" si="14"/>
        <v>0</v>
      </c>
      <c r="I141" s="58">
        <f t="shared" si="15"/>
        <v>0</v>
      </c>
      <c r="J141" s="58">
        <f t="shared" si="16"/>
        <v>0</v>
      </c>
      <c r="K141" s="58">
        <f t="shared" si="17"/>
        <v>1</v>
      </c>
      <c r="L141" s="58">
        <f t="shared" si="18"/>
        <v>0</v>
      </c>
      <c r="M141" s="40">
        <v>46178</v>
      </c>
      <c r="N141" s="78">
        <v>31224</v>
      </c>
      <c r="O141" s="77">
        <v>2</v>
      </c>
      <c r="P141" s="77" t="s">
        <v>130</v>
      </c>
      <c r="Q141" s="77" t="s">
        <v>17</v>
      </c>
      <c r="R141" s="58">
        <f t="shared" si="19"/>
        <v>1</v>
      </c>
      <c r="S141" s="58">
        <f t="shared" si="20"/>
        <v>0</v>
      </c>
      <c r="AO141" s="76">
        <f>Tabla135678[[#This Row],[Columna39]]+Tabla135678[[#This Row],[Columna40]]</f>
        <v>0</v>
      </c>
    </row>
    <row r="142" spans="1:41" s="76" customFormat="1" ht="17.25">
      <c r="A142" s="39">
        <v>124</v>
      </c>
      <c r="B142" s="88">
        <v>14122772</v>
      </c>
      <c r="C142" s="99" t="s">
        <v>24</v>
      </c>
      <c r="D142" s="100" t="s">
        <v>128</v>
      </c>
      <c r="E142" s="62">
        <f t="shared" ca="1" si="11"/>
        <v>7</v>
      </c>
      <c r="F142" s="57" t="str">
        <f t="shared" si="12"/>
        <v>1</v>
      </c>
      <c r="G142" s="57" t="str">
        <f t="shared" si="13"/>
        <v>0</v>
      </c>
      <c r="H142" s="58">
        <f t="shared" si="14"/>
        <v>0</v>
      </c>
      <c r="I142" s="58">
        <f t="shared" si="15"/>
        <v>0</v>
      </c>
      <c r="J142" s="58">
        <f t="shared" si="16"/>
        <v>0</v>
      </c>
      <c r="K142" s="58">
        <f t="shared" si="17"/>
        <v>0</v>
      </c>
      <c r="L142" s="58">
        <f t="shared" si="18"/>
        <v>1</v>
      </c>
      <c r="M142" s="40">
        <v>46178</v>
      </c>
      <c r="N142" s="78">
        <v>43527</v>
      </c>
      <c r="O142" s="77">
        <v>1</v>
      </c>
      <c r="P142" s="77" t="s">
        <v>11</v>
      </c>
      <c r="Q142" s="77" t="s">
        <v>18</v>
      </c>
      <c r="R142" s="58">
        <f t="shared" si="19"/>
        <v>0</v>
      </c>
      <c r="S142" s="58">
        <f t="shared" si="20"/>
        <v>1</v>
      </c>
      <c r="AO142" s="76">
        <f>Tabla135678[[#This Row],[Columna39]]+Tabla135678[[#This Row],[Columna40]]</f>
        <v>0</v>
      </c>
    </row>
    <row r="143" spans="1:41" s="76" customFormat="1" ht="17.25">
      <c r="A143" s="39">
        <v>125</v>
      </c>
      <c r="B143" s="88">
        <v>1412753</v>
      </c>
      <c r="C143" s="99" t="s">
        <v>23</v>
      </c>
      <c r="D143" s="100" t="s">
        <v>155</v>
      </c>
      <c r="E143" s="62">
        <f t="shared" ca="1" si="11"/>
        <v>22</v>
      </c>
      <c r="F143" s="57" t="str">
        <f t="shared" si="12"/>
        <v>1</v>
      </c>
      <c r="G143" s="57" t="str">
        <f t="shared" si="13"/>
        <v>0</v>
      </c>
      <c r="H143" s="58">
        <f t="shared" si="14"/>
        <v>0</v>
      </c>
      <c r="I143" s="58">
        <f t="shared" si="15"/>
        <v>0</v>
      </c>
      <c r="J143" s="58">
        <f t="shared" si="16"/>
        <v>0</v>
      </c>
      <c r="K143" s="58">
        <f t="shared" si="17"/>
        <v>1</v>
      </c>
      <c r="L143" s="58">
        <f t="shared" si="18"/>
        <v>0</v>
      </c>
      <c r="M143" s="40">
        <v>46178</v>
      </c>
      <c r="N143" s="78">
        <v>38110</v>
      </c>
      <c r="O143" s="77">
        <v>1</v>
      </c>
      <c r="P143" s="77" t="s">
        <v>130</v>
      </c>
      <c r="Q143" s="77" t="s">
        <v>17</v>
      </c>
      <c r="R143" s="58">
        <f t="shared" si="19"/>
        <v>1</v>
      </c>
      <c r="S143" s="58">
        <f t="shared" si="20"/>
        <v>0</v>
      </c>
      <c r="AO143" s="76">
        <f>Tabla135678[[#This Row],[Columna39]]+Tabla135678[[#This Row],[Columna40]]</f>
        <v>0</v>
      </c>
    </row>
    <row r="144" spans="1:41" s="76" customFormat="1" ht="17.25">
      <c r="A144" s="3">
        <v>126</v>
      </c>
      <c r="B144" s="88">
        <v>1412744</v>
      </c>
      <c r="C144" s="99" t="s">
        <v>24</v>
      </c>
      <c r="D144" s="100" t="s">
        <v>156</v>
      </c>
      <c r="E144" s="62">
        <f t="shared" ca="1" si="11"/>
        <v>71</v>
      </c>
      <c r="F144" s="57" t="str">
        <f t="shared" si="12"/>
        <v>1</v>
      </c>
      <c r="G144" s="57" t="str">
        <f t="shared" si="13"/>
        <v>0</v>
      </c>
      <c r="H144" s="58">
        <f t="shared" si="14"/>
        <v>1</v>
      </c>
      <c r="I144" s="58">
        <f t="shared" si="15"/>
        <v>0</v>
      </c>
      <c r="J144" s="58">
        <f t="shared" si="16"/>
        <v>0</v>
      </c>
      <c r="K144" s="58">
        <f t="shared" si="17"/>
        <v>0</v>
      </c>
      <c r="L144" s="58">
        <f t="shared" si="18"/>
        <v>0</v>
      </c>
      <c r="M144" s="40">
        <v>46178</v>
      </c>
      <c r="N144" s="78">
        <v>20321</v>
      </c>
      <c r="O144" s="77">
        <v>1</v>
      </c>
      <c r="P144" s="77" t="s">
        <v>129</v>
      </c>
      <c r="Q144" s="77" t="s">
        <v>17</v>
      </c>
      <c r="R144" s="58">
        <f t="shared" si="19"/>
        <v>1</v>
      </c>
      <c r="S144" s="58">
        <f t="shared" si="20"/>
        <v>0</v>
      </c>
      <c r="AO144" s="76">
        <f>Tabla135678[[#This Row],[Columna39]]+Tabla135678[[#This Row],[Columna40]]</f>
        <v>0</v>
      </c>
    </row>
    <row r="145" spans="1:41" s="76" customFormat="1" ht="17.25">
      <c r="A145" s="3">
        <v>127</v>
      </c>
      <c r="B145" s="88">
        <v>1412740</v>
      </c>
      <c r="C145" s="99" t="s">
        <v>24</v>
      </c>
      <c r="D145" s="100" t="s">
        <v>156</v>
      </c>
      <c r="E145" s="62">
        <f t="shared" ca="1" si="11"/>
        <v>59</v>
      </c>
      <c r="F145" s="57" t="str">
        <f t="shared" si="12"/>
        <v>1</v>
      </c>
      <c r="G145" s="57" t="str">
        <f t="shared" si="13"/>
        <v>0</v>
      </c>
      <c r="H145" s="58">
        <f t="shared" si="14"/>
        <v>0</v>
      </c>
      <c r="I145" s="58">
        <f t="shared" si="15"/>
        <v>0</v>
      </c>
      <c r="J145" s="58">
        <f t="shared" si="16"/>
        <v>1</v>
      </c>
      <c r="K145" s="58">
        <f t="shared" si="17"/>
        <v>0</v>
      </c>
      <c r="L145" s="58">
        <f t="shared" si="18"/>
        <v>0</v>
      </c>
      <c r="M145" s="40">
        <v>46178</v>
      </c>
      <c r="N145" s="78">
        <v>24680</v>
      </c>
      <c r="O145" s="77">
        <v>1</v>
      </c>
      <c r="P145" s="77" t="s">
        <v>9</v>
      </c>
      <c r="Q145" s="77" t="s">
        <v>18</v>
      </c>
      <c r="R145" s="58">
        <f t="shared" si="19"/>
        <v>0</v>
      </c>
      <c r="S145" s="58">
        <f t="shared" si="20"/>
        <v>1</v>
      </c>
      <c r="AO145" s="76">
        <f>Tabla135678[[#This Row],[Columna39]]+Tabla135678[[#This Row],[Columna40]]</f>
        <v>0</v>
      </c>
    </row>
    <row r="146" spans="1:41" s="76" customFormat="1" ht="17.25">
      <c r="A146" s="39">
        <v>128</v>
      </c>
      <c r="B146" s="88">
        <v>1412734</v>
      </c>
      <c r="C146" s="99" t="s">
        <v>23</v>
      </c>
      <c r="D146" s="100" t="s">
        <v>155</v>
      </c>
      <c r="E146" s="62">
        <f t="shared" ref="E146:E209" ca="1" si="21">(YEAR(NOW())-YEAR(N146))</f>
        <v>41</v>
      </c>
      <c r="F146" s="57" t="str">
        <f t="shared" ref="F146:F209" si="22">IF(O146:O525=1,"1","0")</f>
        <v>1</v>
      </c>
      <c r="G146" s="57" t="str">
        <f t="shared" si="13"/>
        <v>0</v>
      </c>
      <c r="H146" s="58">
        <f t="shared" si="14"/>
        <v>0</v>
      </c>
      <c r="I146" s="58">
        <f t="shared" si="15"/>
        <v>0</v>
      </c>
      <c r="J146" s="58">
        <f t="shared" si="16"/>
        <v>0</v>
      </c>
      <c r="K146" s="58">
        <f t="shared" si="17"/>
        <v>1</v>
      </c>
      <c r="L146" s="58">
        <f t="shared" si="18"/>
        <v>0</v>
      </c>
      <c r="M146" s="40">
        <v>46178</v>
      </c>
      <c r="N146" s="78">
        <v>31126</v>
      </c>
      <c r="O146" s="77">
        <v>1</v>
      </c>
      <c r="P146" s="77" t="s">
        <v>130</v>
      </c>
      <c r="Q146" s="77" t="s">
        <v>17</v>
      </c>
      <c r="R146" s="58">
        <f t="shared" si="19"/>
        <v>1</v>
      </c>
      <c r="S146" s="58">
        <f t="shared" si="20"/>
        <v>0</v>
      </c>
      <c r="AO146" s="76">
        <f>Tabla135678[[#This Row],[Columna39]]+Tabla135678[[#This Row],[Columna40]]</f>
        <v>0</v>
      </c>
    </row>
    <row r="147" spans="1:41" s="76" customFormat="1" ht="17.25">
      <c r="A147" s="39">
        <v>129</v>
      </c>
      <c r="B147" s="88">
        <v>1412725</v>
      </c>
      <c r="C147" s="99" t="s">
        <v>23</v>
      </c>
      <c r="D147" s="100" t="s">
        <v>157</v>
      </c>
      <c r="E147" s="62">
        <f t="shared" ca="1" si="21"/>
        <v>78</v>
      </c>
      <c r="F147" s="57" t="str">
        <f t="shared" si="22"/>
        <v>1</v>
      </c>
      <c r="G147" s="57" t="str">
        <f t="shared" ref="G147:G210" si="23">IF(O147:O147=2,"1","0")</f>
        <v>0</v>
      </c>
      <c r="H147" s="58">
        <f t="shared" ref="H147:H210" si="24">IF(P147:P147="NEUROMOTORA",1,0)</f>
        <v>1</v>
      </c>
      <c r="I147" s="58">
        <f t="shared" ref="I147:I210" si="25">IF(P147:P147="VISUAL",1,0)</f>
        <v>0</v>
      </c>
      <c r="J147" s="58">
        <f t="shared" ref="J147:J210" si="26">IF(P147:P147="AUDITIVA",1,0)</f>
        <v>0</v>
      </c>
      <c r="K147" s="58">
        <f t="shared" ref="K147:K210" si="27">IF(P147:P147="INTELECTUAL",1,0)</f>
        <v>0</v>
      </c>
      <c r="L147" s="58">
        <f t="shared" ref="L147:L210" si="28">IF(P147:P147="PSICOSOCIAL",1,0)</f>
        <v>0</v>
      </c>
      <c r="M147" s="40">
        <v>46178</v>
      </c>
      <c r="N147" s="78">
        <v>17812</v>
      </c>
      <c r="O147" s="77">
        <v>1</v>
      </c>
      <c r="P147" s="77" t="s">
        <v>129</v>
      </c>
      <c r="Q147" s="77" t="s">
        <v>17</v>
      </c>
      <c r="R147" s="58">
        <f t="shared" ref="R147:R210" si="29">IF(Q147:Q147="MUJER",1,0)</f>
        <v>1</v>
      </c>
      <c r="S147" s="58">
        <f t="shared" ref="S147:S210" si="30">IF(Q147:Q147="HOMBRE",1,0)</f>
        <v>0</v>
      </c>
      <c r="AO147" s="76">
        <f>Tabla135678[[#This Row],[Columna39]]+Tabla135678[[#This Row],[Columna40]]</f>
        <v>0</v>
      </c>
    </row>
    <row r="148" spans="1:41" s="76" customFormat="1" ht="17.25">
      <c r="A148" s="3">
        <v>130</v>
      </c>
      <c r="B148" s="88">
        <v>1412689</v>
      </c>
      <c r="C148" s="99" t="s">
        <v>23</v>
      </c>
      <c r="D148" s="100" t="s">
        <v>128</v>
      </c>
      <c r="E148" s="62">
        <f t="shared" ca="1" si="21"/>
        <v>12</v>
      </c>
      <c r="F148" s="57" t="str">
        <f t="shared" si="22"/>
        <v>1</v>
      </c>
      <c r="G148" s="57" t="str">
        <f t="shared" si="23"/>
        <v>0</v>
      </c>
      <c r="H148" s="58">
        <f t="shared" si="24"/>
        <v>1</v>
      </c>
      <c r="I148" s="58">
        <f t="shared" si="25"/>
        <v>0</v>
      </c>
      <c r="J148" s="58">
        <f t="shared" si="26"/>
        <v>0</v>
      </c>
      <c r="K148" s="58">
        <f t="shared" si="27"/>
        <v>0</v>
      </c>
      <c r="L148" s="58">
        <f t="shared" si="28"/>
        <v>0</v>
      </c>
      <c r="M148" s="40">
        <v>46178</v>
      </c>
      <c r="N148" s="78">
        <v>41893</v>
      </c>
      <c r="O148" s="77">
        <v>1</v>
      </c>
      <c r="P148" s="77" t="s">
        <v>129</v>
      </c>
      <c r="Q148" s="77" t="s">
        <v>17</v>
      </c>
      <c r="R148" s="58">
        <f t="shared" si="29"/>
        <v>1</v>
      </c>
      <c r="S148" s="58">
        <f t="shared" si="30"/>
        <v>0</v>
      </c>
      <c r="AO148" s="76">
        <f>Tabla135678[[#This Row],[Columna39]]+Tabla135678[[#This Row],[Columna40]]</f>
        <v>0</v>
      </c>
    </row>
    <row r="149" spans="1:41" s="76" customFormat="1" ht="17.25">
      <c r="A149" s="3">
        <v>131</v>
      </c>
      <c r="B149" s="88">
        <v>1412684</v>
      </c>
      <c r="C149" s="99" t="s">
        <v>151</v>
      </c>
      <c r="D149" s="100" t="s">
        <v>128</v>
      </c>
      <c r="E149" s="62">
        <f t="shared" ca="1" si="21"/>
        <v>5</v>
      </c>
      <c r="F149" s="57" t="str">
        <f t="shared" si="22"/>
        <v>1</v>
      </c>
      <c r="G149" s="57" t="str">
        <f t="shared" si="23"/>
        <v>0</v>
      </c>
      <c r="H149" s="58">
        <f t="shared" si="24"/>
        <v>0</v>
      </c>
      <c r="I149" s="58">
        <f t="shared" si="25"/>
        <v>0</v>
      </c>
      <c r="J149" s="58">
        <f t="shared" si="26"/>
        <v>0</v>
      </c>
      <c r="K149" s="58">
        <f t="shared" si="27"/>
        <v>0</v>
      </c>
      <c r="L149" s="58">
        <f t="shared" si="28"/>
        <v>1</v>
      </c>
      <c r="M149" s="40">
        <v>46178</v>
      </c>
      <c r="N149" s="78">
        <v>44296</v>
      </c>
      <c r="O149" s="77">
        <v>1</v>
      </c>
      <c r="P149" s="77" t="s">
        <v>11</v>
      </c>
      <c r="Q149" s="77" t="s">
        <v>18</v>
      </c>
      <c r="R149" s="58">
        <f t="shared" si="29"/>
        <v>0</v>
      </c>
      <c r="S149" s="58">
        <f t="shared" si="30"/>
        <v>1</v>
      </c>
      <c r="AO149" s="76">
        <f>Tabla135678[[#This Row],[Columna39]]+Tabla135678[[#This Row],[Columna40]]</f>
        <v>0</v>
      </c>
    </row>
    <row r="150" spans="1:41" s="76" customFormat="1" ht="17.25">
      <c r="A150" s="39">
        <v>132</v>
      </c>
      <c r="B150" s="88">
        <v>1412934</v>
      </c>
      <c r="C150" s="99" t="s">
        <v>24</v>
      </c>
      <c r="D150" s="100" t="s">
        <v>128</v>
      </c>
      <c r="E150" s="62">
        <f t="shared" ca="1" si="21"/>
        <v>17</v>
      </c>
      <c r="F150" s="57" t="str">
        <f t="shared" si="22"/>
        <v>1</v>
      </c>
      <c r="G150" s="57" t="str">
        <f t="shared" si="23"/>
        <v>0</v>
      </c>
      <c r="H150" s="58">
        <f t="shared" si="24"/>
        <v>1</v>
      </c>
      <c r="I150" s="58">
        <f t="shared" si="25"/>
        <v>0</v>
      </c>
      <c r="J150" s="58">
        <f t="shared" si="26"/>
        <v>0</v>
      </c>
      <c r="K150" s="58">
        <f t="shared" si="27"/>
        <v>0</v>
      </c>
      <c r="L150" s="58">
        <f t="shared" si="28"/>
        <v>0</v>
      </c>
      <c r="M150" s="40">
        <v>46178</v>
      </c>
      <c r="N150" s="78">
        <v>40066</v>
      </c>
      <c r="O150" s="77">
        <v>1</v>
      </c>
      <c r="P150" s="77" t="s">
        <v>129</v>
      </c>
      <c r="Q150" s="77" t="s">
        <v>18</v>
      </c>
      <c r="R150" s="58">
        <f t="shared" si="29"/>
        <v>0</v>
      </c>
      <c r="S150" s="58">
        <f t="shared" si="30"/>
        <v>1</v>
      </c>
      <c r="AO150" s="76">
        <f>Tabla135678[[#This Row],[Columna39]]+Tabla135678[[#This Row],[Columna40]]</f>
        <v>0</v>
      </c>
    </row>
    <row r="151" spans="1:41" s="76" customFormat="1" ht="17.25">
      <c r="A151" s="39">
        <v>133</v>
      </c>
      <c r="B151" s="88">
        <v>1413006</v>
      </c>
      <c r="C151" s="99" t="s">
        <v>24</v>
      </c>
      <c r="D151" s="100" t="s">
        <v>144</v>
      </c>
      <c r="E151" s="62">
        <f t="shared" ca="1" si="21"/>
        <v>8</v>
      </c>
      <c r="F151" s="57" t="str">
        <f t="shared" si="22"/>
        <v>1</v>
      </c>
      <c r="G151" s="57" t="str">
        <f t="shared" si="23"/>
        <v>0</v>
      </c>
      <c r="H151" s="58">
        <f t="shared" si="24"/>
        <v>0</v>
      </c>
      <c r="I151" s="58">
        <f t="shared" si="25"/>
        <v>0</v>
      </c>
      <c r="J151" s="58">
        <f t="shared" si="26"/>
        <v>0</v>
      </c>
      <c r="K151" s="58">
        <f t="shared" si="27"/>
        <v>1</v>
      </c>
      <c r="L151" s="58">
        <f t="shared" si="28"/>
        <v>0</v>
      </c>
      <c r="M151" s="19">
        <v>46181</v>
      </c>
      <c r="N151" s="78">
        <v>43368</v>
      </c>
      <c r="O151" s="77">
        <v>1</v>
      </c>
      <c r="P151" s="77" t="s">
        <v>130</v>
      </c>
      <c r="Q151" s="77" t="s">
        <v>18</v>
      </c>
      <c r="R151" s="58">
        <f t="shared" si="29"/>
        <v>0</v>
      </c>
      <c r="S151" s="58">
        <f t="shared" si="30"/>
        <v>1</v>
      </c>
      <c r="AO151" s="76">
        <f>Tabla135678[[#This Row],[Columna39]]+Tabla135678[[#This Row],[Columna40]]</f>
        <v>0</v>
      </c>
    </row>
    <row r="152" spans="1:41" s="76" customFormat="1" ht="17.25">
      <c r="A152" s="3">
        <v>134</v>
      </c>
      <c r="B152" s="88">
        <v>1218024</v>
      </c>
      <c r="C152" s="99" t="s">
        <v>24</v>
      </c>
      <c r="D152" s="100" t="s">
        <v>128</v>
      </c>
      <c r="E152" s="62">
        <f t="shared" ca="1" si="21"/>
        <v>45</v>
      </c>
      <c r="F152" s="57" t="str">
        <f t="shared" si="22"/>
        <v>0</v>
      </c>
      <c r="G152" s="57" t="str">
        <f t="shared" si="23"/>
        <v>1</v>
      </c>
      <c r="H152" s="58">
        <f t="shared" si="24"/>
        <v>1</v>
      </c>
      <c r="I152" s="58">
        <f t="shared" si="25"/>
        <v>0</v>
      </c>
      <c r="J152" s="58">
        <f t="shared" si="26"/>
        <v>0</v>
      </c>
      <c r="K152" s="58">
        <f t="shared" si="27"/>
        <v>0</v>
      </c>
      <c r="L152" s="58">
        <f t="shared" si="28"/>
        <v>0</v>
      </c>
      <c r="M152" s="19">
        <v>46181</v>
      </c>
      <c r="N152" s="78">
        <v>29726</v>
      </c>
      <c r="O152" s="77">
        <v>2</v>
      </c>
      <c r="P152" s="77" t="s">
        <v>129</v>
      </c>
      <c r="Q152" s="77" t="s">
        <v>18</v>
      </c>
      <c r="R152" s="58">
        <f t="shared" si="29"/>
        <v>0</v>
      </c>
      <c r="S152" s="58">
        <f t="shared" si="30"/>
        <v>1</v>
      </c>
      <c r="AO152" s="76">
        <f>Tabla135678[[#This Row],[Columna39]]+Tabla135678[[#This Row],[Columna40]]</f>
        <v>0</v>
      </c>
    </row>
    <row r="153" spans="1:41" s="76" customFormat="1" ht="17.25">
      <c r="A153" s="3">
        <v>135</v>
      </c>
      <c r="B153" s="88">
        <v>1413040</v>
      </c>
      <c r="C153" s="99" t="s">
        <v>24</v>
      </c>
      <c r="D153" s="100" t="s">
        <v>128</v>
      </c>
      <c r="E153" s="62">
        <f t="shared" ca="1" si="21"/>
        <v>26</v>
      </c>
      <c r="F153" s="57" t="str">
        <f t="shared" si="22"/>
        <v>1</v>
      </c>
      <c r="G153" s="57" t="str">
        <f t="shared" si="23"/>
        <v>0</v>
      </c>
      <c r="H153" s="58">
        <f t="shared" si="24"/>
        <v>0</v>
      </c>
      <c r="I153" s="58">
        <f t="shared" si="25"/>
        <v>0</v>
      </c>
      <c r="J153" s="58">
        <f t="shared" si="26"/>
        <v>1</v>
      </c>
      <c r="K153" s="58">
        <f t="shared" si="27"/>
        <v>0</v>
      </c>
      <c r="L153" s="58">
        <f t="shared" si="28"/>
        <v>0</v>
      </c>
      <c r="M153" s="19">
        <v>46181</v>
      </c>
      <c r="N153" s="78">
        <v>36556</v>
      </c>
      <c r="O153" s="77">
        <v>1</v>
      </c>
      <c r="P153" s="77" t="s">
        <v>9</v>
      </c>
      <c r="Q153" s="77" t="s">
        <v>18</v>
      </c>
      <c r="R153" s="58">
        <f t="shared" si="29"/>
        <v>0</v>
      </c>
      <c r="S153" s="58">
        <f t="shared" si="30"/>
        <v>1</v>
      </c>
      <c r="AO153" s="76">
        <f>Tabla135678[[#This Row],[Columna39]]+Tabla135678[[#This Row],[Columna40]]</f>
        <v>0</v>
      </c>
    </row>
    <row r="154" spans="1:41" s="76" customFormat="1" ht="17.25">
      <c r="A154" s="39">
        <v>136</v>
      </c>
      <c r="B154" s="88">
        <v>1413049</v>
      </c>
      <c r="C154" s="99" t="s">
        <v>24</v>
      </c>
      <c r="D154" s="100" t="s">
        <v>127</v>
      </c>
      <c r="E154" s="62">
        <f t="shared" ca="1" si="21"/>
        <v>5</v>
      </c>
      <c r="F154" s="57" t="str">
        <f t="shared" si="22"/>
        <v>1</v>
      </c>
      <c r="G154" s="57" t="str">
        <f t="shared" si="23"/>
        <v>0</v>
      </c>
      <c r="H154" s="58">
        <f t="shared" si="24"/>
        <v>0</v>
      </c>
      <c r="I154" s="58">
        <f t="shared" si="25"/>
        <v>0</v>
      </c>
      <c r="J154" s="58">
        <f t="shared" si="26"/>
        <v>0</v>
      </c>
      <c r="K154" s="58">
        <f t="shared" si="27"/>
        <v>0</v>
      </c>
      <c r="L154" s="58">
        <f t="shared" si="28"/>
        <v>1</v>
      </c>
      <c r="M154" s="19">
        <v>46181</v>
      </c>
      <c r="N154" s="78">
        <v>44472</v>
      </c>
      <c r="O154" s="77">
        <v>1</v>
      </c>
      <c r="P154" s="77" t="s">
        <v>11</v>
      </c>
      <c r="Q154" s="77" t="s">
        <v>18</v>
      </c>
      <c r="R154" s="58">
        <f t="shared" si="29"/>
        <v>0</v>
      </c>
      <c r="S154" s="58">
        <f t="shared" si="30"/>
        <v>1</v>
      </c>
      <c r="AO154" s="76">
        <f>Tabla135678[[#This Row],[Columna39]]+Tabla135678[[#This Row],[Columna40]]</f>
        <v>0</v>
      </c>
    </row>
    <row r="155" spans="1:41" s="76" customFormat="1" ht="17.25">
      <c r="A155" s="39">
        <v>137</v>
      </c>
      <c r="B155" s="88">
        <v>1136156</v>
      </c>
      <c r="C155" s="99" t="s">
        <v>24</v>
      </c>
      <c r="D155" s="100" t="s">
        <v>128</v>
      </c>
      <c r="E155" s="62">
        <f t="shared" ca="1" si="21"/>
        <v>23</v>
      </c>
      <c r="F155" s="57" t="str">
        <f t="shared" si="22"/>
        <v>0</v>
      </c>
      <c r="G155" s="57" t="str">
        <f t="shared" si="23"/>
        <v>1</v>
      </c>
      <c r="H155" s="58">
        <f t="shared" si="24"/>
        <v>1</v>
      </c>
      <c r="I155" s="58">
        <f t="shared" si="25"/>
        <v>0</v>
      </c>
      <c r="J155" s="58">
        <f t="shared" si="26"/>
        <v>0</v>
      </c>
      <c r="K155" s="58">
        <f t="shared" si="27"/>
        <v>0</v>
      </c>
      <c r="L155" s="58">
        <f t="shared" si="28"/>
        <v>0</v>
      </c>
      <c r="M155" s="19">
        <v>46181</v>
      </c>
      <c r="N155" s="78">
        <v>37832</v>
      </c>
      <c r="O155" s="77">
        <v>2</v>
      </c>
      <c r="P155" s="77" t="s">
        <v>129</v>
      </c>
      <c r="Q155" s="77" t="s">
        <v>18</v>
      </c>
      <c r="R155" s="58">
        <f t="shared" si="29"/>
        <v>0</v>
      </c>
      <c r="S155" s="58">
        <f t="shared" si="30"/>
        <v>1</v>
      </c>
      <c r="AO155" s="76">
        <f>Tabla135678[[#This Row],[Columna39]]+Tabla135678[[#This Row],[Columna40]]</f>
        <v>0</v>
      </c>
    </row>
    <row r="156" spans="1:41" s="76" customFormat="1" ht="17.25">
      <c r="A156" s="3">
        <v>138</v>
      </c>
      <c r="B156" s="88">
        <v>1413021</v>
      </c>
      <c r="C156" s="99" t="s">
        <v>24</v>
      </c>
      <c r="D156" s="100" t="s">
        <v>158</v>
      </c>
      <c r="E156" s="62">
        <f t="shared" ca="1" si="21"/>
        <v>45</v>
      </c>
      <c r="F156" s="57" t="str">
        <f t="shared" si="22"/>
        <v>1</v>
      </c>
      <c r="G156" s="57" t="str">
        <f t="shared" si="23"/>
        <v>0</v>
      </c>
      <c r="H156" s="58">
        <f t="shared" si="24"/>
        <v>0</v>
      </c>
      <c r="I156" s="58">
        <f t="shared" si="25"/>
        <v>1</v>
      </c>
      <c r="J156" s="58">
        <f t="shared" si="26"/>
        <v>0</v>
      </c>
      <c r="K156" s="58">
        <f t="shared" si="27"/>
        <v>0</v>
      </c>
      <c r="L156" s="58">
        <f t="shared" si="28"/>
        <v>0</v>
      </c>
      <c r="M156" s="19">
        <v>46181</v>
      </c>
      <c r="N156" s="78">
        <v>29767</v>
      </c>
      <c r="O156" s="77">
        <v>1</v>
      </c>
      <c r="P156" s="77" t="s">
        <v>126</v>
      </c>
      <c r="Q156" s="77" t="s">
        <v>18</v>
      </c>
      <c r="R156" s="58">
        <f t="shared" si="29"/>
        <v>0</v>
      </c>
      <c r="S156" s="58">
        <f t="shared" si="30"/>
        <v>1</v>
      </c>
      <c r="AO156" s="76">
        <f>Tabla135678[[#This Row],[Columna39]]+Tabla135678[[#This Row],[Columna40]]</f>
        <v>0</v>
      </c>
    </row>
    <row r="157" spans="1:41" s="76" customFormat="1" ht="17.25">
      <c r="A157" s="3">
        <v>139</v>
      </c>
      <c r="B157" s="88">
        <v>1413031</v>
      </c>
      <c r="C157" s="99" t="s">
        <v>24</v>
      </c>
      <c r="D157" s="100" t="s">
        <v>142</v>
      </c>
      <c r="E157" s="62">
        <f t="shared" ca="1" si="21"/>
        <v>60</v>
      </c>
      <c r="F157" s="57" t="str">
        <f t="shared" si="22"/>
        <v>1</v>
      </c>
      <c r="G157" s="57" t="str">
        <f t="shared" si="23"/>
        <v>0</v>
      </c>
      <c r="H157" s="58">
        <f t="shared" si="24"/>
        <v>1</v>
      </c>
      <c r="I157" s="58">
        <f t="shared" si="25"/>
        <v>0</v>
      </c>
      <c r="J157" s="58">
        <f t="shared" si="26"/>
        <v>0</v>
      </c>
      <c r="K157" s="58">
        <f t="shared" si="27"/>
        <v>0</v>
      </c>
      <c r="L157" s="58">
        <f t="shared" si="28"/>
        <v>0</v>
      </c>
      <c r="M157" s="19">
        <v>46181</v>
      </c>
      <c r="N157" s="78">
        <v>24319</v>
      </c>
      <c r="O157" s="77">
        <v>1</v>
      </c>
      <c r="P157" s="77" t="s">
        <v>129</v>
      </c>
      <c r="Q157" s="77" t="s">
        <v>18</v>
      </c>
      <c r="R157" s="58">
        <f t="shared" si="29"/>
        <v>0</v>
      </c>
      <c r="S157" s="58">
        <f t="shared" si="30"/>
        <v>1</v>
      </c>
      <c r="AO157" s="76">
        <f>Tabla135678[[#This Row],[Columna39]]+Tabla135678[[#This Row],[Columna40]]</f>
        <v>0</v>
      </c>
    </row>
    <row r="158" spans="1:41" s="76" customFormat="1" ht="17.25">
      <c r="A158" s="39">
        <v>140</v>
      </c>
      <c r="B158" s="88">
        <v>1412856</v>
      </c>
      <c r="C158" s="99" t="s">
        <v>24</v>
      </c>
      <c r="D158" s="100" t="s">
        <v>159</v>
      </c>
      <c r="E158" s="62">
        <f t="shared" ca="1" si="21"/>
        <v>56</v>
      </c>
      <c r="F158" s="57" t="str">
        <f t="shared" si="22"/>
        <v>1</v>
      </c>
      <c r="G158" s="57" t="str">
        <f t="shared" si="23"/>
        <v>0</v>
      </c>
      <c r="H158" s="58">
        <f t="shared" si="24"/>
        <v>1</v>
      </c>
      <c r="I158" s="58">
        <f t="shared" si="25"/>
        <v>0</v>
      </c>
      <c r="J158" s="58">
        <f t="shared" si="26"/>
        <v>0</v>
      </c>
      <c r="K158" s="58">
        <f t="shared" si="27"/>
        <v>0</v>
      </c>
      <c r="L158" s="58">
        <f t="shared" si="28"/>
        <v>0</v>
      </c>
      <c r="M158" s="19">
        <v>46181</v>
      </c>
      <c r="N158" s="78">
        <v>25808</v>
      </c>
      <c r="O158" s="77">
        <v>1</v>
      </c>
      <c r="P158" s="77" t="s">
        <v>129</v>
      </c>
      <c r="Q158" s="77" t="s">
        <v>18</v>
      </c>
      <c r="R158" s="58">
        <f t="shared" si="29"/>
        <v>0</v>
      </c>
      <c r="S158" s="58">
        <f t="shared" si="30"/>
        <v>1</v>
      </c>
      <c r="AO158" s="76">
        <f>Tabla135678[[#This Row],[Columna39]]+Tabla135678[[#This Row],[Columna40]]</f>
        <v>0</v>
      </c>
    </row>
    <row r="159" spans="1:41" s="76" customFormat="1" ht="17.25">
      <c r="A159" s="39">
        <v>141</v>
      </c>
      <c r="B159" s="88">
        <v>1412884</v>
      </c>
      <c r="C159" s="99" t="s">
        <v>24</v>
      </c>
      <c r="D159" s="100" t="s">
        <v>159</v>
      </c>
      <c r="E159" s="62">
        <f t="shared" ca="1" si="21"/>
        <v>67</v>
      </c>
      <c r="F159" s="57" t="str">
        <f t="shared" si="22"/>
        <v>1</v>
      </c>
      <c r="G159" s="57" t="str">
        <f t="shared" si="23"/>
        <v>0</v>
      </c>
      <c r="H159" s="58">
        <f t="shared" si="24"/>
        <v>0</v>
      </c>
      <c r="I159" s="58">
        <f t="shared" si="25"/>
        <v>0</v>
      </c>
      <c r="J159" s="58">
        <f t="shared" si="26"/>
        <v>1</v>
      </c>
      <c r="K159" s="58">
        <f t="shared" si="27"/>
        <v>0</v>
      </c>
      <c r="L159" s="58">
        <f t="shared" si="28"/>
        <v>0</v>
      </c>
      <c r="M159" s="19">
        <v>46181</v>
      </c>
      <c r="N159" s="78">
        <v>21629</v>
      </c>
      <c r="O159" s="77">
        <v>1</v>
      </c>
      <c r="P159" s="77" t="s">
        <v>9</v>
      </c>
      <c r="Q159" s="77" t="s">
        <v>18</v>
      </c>
      <c r="R159" s="58">
        <f t="shared" si="29"/>
        <v>0</v>
      </c>
      <c r="S159" s="58">
        <f t="shared" si="30"/>
        <v>1</v>
      </c>
      <c r="AO159" s="76">
        <f>Tabla135678[[#This Row],[Columna39]]+Tabla135678[[#This Row],[Columna40]]</f>
        <v>0</v>
      </c>
    </row>
    <row r="160" spans="1:41" s="76" customFormat="1" ht="17.25">
      <c r="A160" s="3">
        <v>142</v>
      </c>
      <c r="B160" s="88">
        <v>1412869</v>
      </c>
      <c r="C160" s="99" t="s">
        <v>24</v>
      </c>
      <c r="D160" s="100" t="s">
        <v>149</v>
      </c>
      <c r="E160" s="62">
        <f t="shared" ca="1" si="21"/>
        <v>57</v>
      </c>
      <c r="F160" s="57" t="str">
        <f t="shared" si="22"/>
        <v>1</v>
      </c>
      <c r="G160" s="57" t="str">
        <f t="shared" si="23"/>
        <v>0</v>
      </c>
      <c r="H160" s="58">
        <f t="shared" si="24"/>
        <v>0</v>
      </c>
      <c r="I160" s="58">
        <f t="shared" si="25"/>
        <v>0</v>
      </c>
      <c r="J160" s="58">
        <f t="shared" si="26"/>
        <v>1</v>
      </c>
      <c r="K160" s="58">
        <f t="shared" si="27"/>
        <v>0</v>
      </c>
      <c r="L160" s="58">
        <f t="shared" si="28"/>
        <v>0</v>
      </c>
      <c r="M160" s="19">
        <v>46181</v>
      </c>
      <c r="N160" s="78">
        <v>25324</v>
      </c>
      <c r="O160" s="77">
        <v>1</v>
      </c>
      <c r="P160" s="77" t="s">
        <v>9</v>
      </c>
      <c r="Q160" s="77" t="s">
        <v>18</v>
      </c>
      <c r="R160" s="58">
        <f t="shared" si="29"/>
        <v>0</v>
      </c>
      <c r="S160" s="58">
        <f t="shared" si="30"/>
        <v>1</v>
      </c>
      <c r="AO160" s="76">
        <f>Tabla135678[[#This Row],[Columna39]]+Tabla135678[[#This Row],[Columna40]]</f>
        <v>0</v>
      </c>
    </row>
    <row r="161" spans="1:41" s="76" customFormat="1" ht="17.25">
      <c r="A161" s="3">
        <v>143</v>
      </c>
      <c r="B161" s="88">
        <v>1412914</v>
      </c>
      <c r="C161" s="99" t="s">
        <v>24</v>
      </c>
      <c r="D161" s="100" t="s">
        <v>159</v>
      </c>
      <c r="E161" s="62">
        <f t="shared" ca="1" si="21"/>
        <v>74</v>
      </c>
      <c r="F161" s="57" t="str">
        <f t="shared" si="22"/>
        <v>1</v>
      </c>
      <c r="G161" s="57" t="str">
        <f t="shared" si="23"/>
        <v>0</v>
      </c>
      <c r="H161" s="58">
        <f t="shared" si="24"/>
        <v>0</v>
      </c>
      <c r="I161" s="58">
        <f t="shared" si="25"/>
        <v>0</v>
      </c>
      <c r="J161" s="58">
        <f t="shared" si="26"/>
        <v>1</v>
      </c>
      <c r="K161" s="58">
        <f t="shared" si="27"/>
        <v>0</v>
      </c>
      <c r="L161" s="58">
        <f t="shared" si="28"/>
        <v>0</v>
      </c>
      <c r="M161" s="19">
        <v>46181</v>
      </c>
      <c r="N161" s="78">
        <v>19273</v>
      </c>
      <c r="O161" s="77">
        <v>1</v>
      </c>
      <c r="P161" s="77" t="s">
        <v>9</v>
      </c>
      <c r="Q161" s="77" t="s">
        <v>18</v>
      </c>
      <c r="R161" s="58">
        <f t="shared" si="29"/>
        <v>0</v>
      </c>
      <c r="S161" s="58">
        <f t="shared" si="30"/>
        <v>1</v>
      </c>
      <c r="AO161" s="76">
        <f>Tabla135678[[#This Row],[Columna39]]+Tabla135678[[#This Row],[Columna40]]</f>
        <v>0</v>
      </c>
    </row>
    <row r="162" spans="1:41" s="76" customFormat="1" ht="17.25">
      <c r="A162" s="39">
        <v>144</v>
      </c>
      <c r="B162" s="88">
        <v>1412870</v>
      </c>
      <c r="C162" s="99" t="s">
        <v>24</v>
      </c>
      <c r="D162" s="100" t="s">
        <v>159</v>
      </c>
      <c r="E162" s="62">
        <f t="shared" ca="1" si="21"/>
        <v>66</v>
      </c>
      <c r="F162" s="57" t="str">
        <f t="shared" si="22"/>
        <v>1</v>
      </c>
      <c r="G162" s="57" t="str">
        <f t="shared" si="23"/>
        <v>0</v>
      </c>
      <c r="H162" s="58">
        <f t="shared" si="24"/>
        <v>0</v>
      </c>
      <c r="I162" s="58">
        <f t="shared" si="25"/>
        <v>0</v>
      </c>
      <c r="J162" s="58">
        <f t="shared" si="26"/>
        <v>1</v>
      </c>
      <c r="K162" s="58">
        <f t="shared" si="27"/>
        <v>0</v>
      </c>
      <c r="L162" s="58">
        <f t="shared" si="28"/>
        <v>0</v>
      </c>
      <c r="M162" s="19">
        <v>46181</v>
      </c>
      <c r="N162" s="78">
        <v>22190</v>
      </c>
      <c r="O162" s="77">
        <v>1</v>
      </c>
      <c r="P162" s="77" t="s">
        <v>9</v>
      </c>
      <c r="Q162" s="77" t="s">
        <v>18</v>
      </c>
      <c r="R162" s="58">
        <f t="shared" si="29"/>
        <v>0</v>
      </c>
      <c r="S162" s="58">
        <f t="shared" si="30"/>
        <v>1</v>
      </c>
      <c r="AO162" s="76">
        <f>Tabla135678[[#This Row],[Columna39]]+Tabla135678[[#This Row],[Columna40]]</f>
        <v>0</v>
      </c>
    </row>
    <row r="163" spans="1:41" s="76" customFormat="1" ht="17.25">
      <c r="A163" s="39">
        <v>145</v>
      </c>
      <c r="B163" s="88">
        <v>1412992</v>
      </c>
      <c r="C163" s="99" t="s">
        <v>23</v>
      </c>
      <c r="D163" s="100" t="s">
        <v>159</v>
      </c>
      <c r="E163" s="62">
        <f t="shared" ca="1" si="21"/>
        <v>18</v>
      </c>
      <c r="F163" s="57" t="str">
        <f t="shared" si="22"/>
        <v>1</v>
      </c>
      <c r="G163" s="57" t="str">
        <f t="shared" si="23"/>
        <v>0</v>
      </c>
      <c r="H163" s="58">
        <f t="shared" si="24"/>
        <v>0</v>
      </c>
      <c r="I163" s="58">
        <f t="shared" si="25"/>
        <v>0</v>
      </c>
      <c r="J163" s="58">
        <f t="shared" si="26"/>
        <v>0</v>
      </c>
      <c r="K163" s="58">
        <f t="shared" si="27"/>
        <v>1</v>
      </c>
      <c r="L163" s="58">
        <f t="shared" si="28"/>
        <v>0</v>
      </c>
      <c r="M163" s="19">
        <v>46181</v>
      </c>
      <c r="N163" s="78">
        <v>39666</v>
      </c>
      <c r="O163" s="77">
        <v>1</v>
      </c>
      <c r="P163" s="77" t="s">
        <v>130</v>
      </c>
      <c r="Q163" s="77" t="s">
        <v>17</v>
      </c>
      <c r="R163" s="58">
        <f t="shared" si="29"/>
        <v>1</v>
      </c>
      <c r="S163" s="58">
        <f t="shared" si="30"/>
        <v>0</v>
      </c>
      <c r="AO163" s="76">
        <f>Tabla135678[[#This Row],[Columna39]]+Tabla135678[[#This Row],[Columna40]]</f>
        <v>0</v>
      </c>
    </row>
    <row r="164" spans="1:41" s="76" customFormat="1" ht="17.25">
      <c r="A164" s="3">
        <v>146</v>
      </c>
      <c r="B164" s="88">
        <v>155935</v>
      </c>
      <c r="C164" s="99" t="s">
        <v>24</v>
      </c>
      <c r="D164" s="100" t="s">
        <v>128</v>
      </c>
      <c r="E164" s="62">
        <f t="shared" ca="1" si="21"/>
        <v>22</v>
      </c>
      <c r="F164" s="57" t="str">
        <f t="shared" si="22"/>
        <v>0</v>
      </c>
      <c r="G164" s="57" t="str">
        <f t="shared" si="23"/>
        <v>1</v>
      </c>
      <c r="H164" s="58">
        <f t="shared" si="24"/>
        <v>1</v>
      </c>
      <c r="I164" s="58">
        <f t="shared" si="25"/>
        <v>0</v>
      </c>
      <c r="J164" s="58">
        <f t="shared" si="26"/>
        <v>0</v>
      </c>
      <c r="K164" s="58">
        <f t="shared" si="27"/>
        <v>0</v>
      </c>
      <c r="L164" s="58">
        <f t="shared" si="28"/>
        <v>0</v>
      </c>
      <c r="M164" s="19">
        <v>46181</v>
      </c>
      <c r="N164" s="78">
        <v>38323</v>
      </c>
      <c r="O164" s="77">
        <v>2</v>
      </c>
      <c r="P164" s="77" t="s">
        <v>129</v>
      </c>
      <c r="Q164" s="77" t="s">
        <v>18</v>
      </c>
      <c r="R164" s="58">
        <f t="shared" si="29"/>
        <v>0</v>
      </c>
      <c r="S164" s="58">
        <f t="shared" si="30"/>
        <v>1</v>
      </c>
      <c r="AO164" s="76">
        <f>Tabla135678[[#This Row],[Columna39]]+Tabla135678[[#This Row],[Columna40]]</f>
        <v>0</v>
      </c>
    </row>
    <row r="165" spans="1:41" s="76" customFormat="1" ht="17.25">
      <c r="A165" s="3">
        <v>147</v>
      </c>
      <c r="B165" s="88">
        <v>1123987</v>
      </c>
      <c r="C165" s="99" t="s">
        <v>23</v>
      </c>
      <c r="D165" s="100" t="s">
        <v>160</v>
      </c>
      <c r="E165" s="62">
        <f t="shared" ca="1" si="21"/>
        <v>46</v>
      </c>
      <c r="F165" s="57" t="str">
        <f t="shared" si="22"/>
        <v>0</v>
      </c>
      <c r="G165" s="57" t="str">
        <f t="shared" si="23"/>
        <v>1</v>
      </c>
      <c r="H165" s="58">
        <f t="shared" si="24"/>
        <v>0</v>
      </c>
      <c r="I165" s="58">
        <f t="shared" si="25"/>
        <v>1</v>
      </c>
      <c r="J165" s="58">
        <f t="shared" si="26"/>
        <v>0</v>
      </c>
      <c r="K165" s="58">
        <f t="shared" si="27"/>
        <v>0</v>
      </c>
      <c r="L165" s="58">
        <f t="shared" si="28"/>
        <v>0</v>
      </c>
      <c r="M165" s="19">
        <v>46182</v>
      </c>
      <c r="N165" s="78">
        <v>29264</v>
      </c>
      <c r="O165" s="77">
        <v>2</v>
      </c>
      <c r="P165" s="77" t="s">
        <v>126</v>
      </c>
      <c r="Q165" s="77" t="s">
        <v>17</v>
      </c>
      <c r="R165" s="58">
        <f t="shared" si="29"/>
        <v>1</v>
      </c>
      <c r="S165" s="58">
        <f t="shared" si="30"/>
        <v>0</v>
      </c>
      <c r="AO165" s="76">
        <f>Tabla135678[[#This Row],[Columna39]]+Tabla135678[[#This Row],[Columna40]]</f>
        <v>0</v>
      </c>
    </row>
    <row r="166" spans="1:41" s="76" customFormat="1" ht="17.25">
      <c r="A166" s="39">
        <v>148</v>
      </c>
      <c r="B166" s="88">
        <v>192349</v>
      </c>
      <c r="C166" s="99" t="s">
        <v>23</v>
      </c>
      <c r="D166" s="100" t="s">
        <v>160</v>
      </c>
      <c r="E166" s="62">
        <f t="shared" ca="1" si="21"/>
        <v>28</v>
      </c>
      <c r="F166" s="57" t="str">
        <f t="shared" si="22"/>
        <v>0</v>
      </c>
      <c r="G166" s="57" t="str">
        <f t="shared" si="23"/>
        <v>1</v>
      </c>
      <c r="H166" s="58">
        <f t="shared" si="24"/>
        <v>0</v>
      </c>
      <c r="I166" s="58">
        <f t="shared" si="25"/>
        <v>0</v>
      </c>
      <c r="J166" s="58">
        <f t="shared" si="26"/>
        <v>1</v>
      </c>
      <c r="K166" s="58">
        <f t="shared" si="27"/>
        <v>0</v>
      </c>
      <c r="L166" s="58">
        <f t="shared" si="28"/>
        <v>0</v>
      </c>
      <c r="M166" s="19">
        <v>46182</v>
      </c>
      <c r="N166" s="78">
        <v>36100</v>
      </c>
      <c r="O166" s="77">
        <v>2</v>
      </c>
      <c r="P166" s="77" t="s">
        <v>9</v>
      </c>
      <c r="Q166" s="77" t="s">
        <v>17</v>
      </c>
      <c r="R166" s="58">
        <f t="shared" si="29"/>
        <v>1</v>
      </c>
      <c r="S166" s="58">
        <f t="shared" si="30"/>
        <v>0</v>
      </c>
      <c r="AO166" s="76">
        <f>Tabla135678[[#This Row],[Columna39]]+Tabla135678[[#This Row],[Columna40]]</f>
        <v>0</v>
      </c>
    </row>
    <row r="167" spans="1:41" s="76" customFormat="1" ht="17.25">
      <c r="A167" s="39">
        <v>149</v>
      </c>
      <c r="B167" s="88">
        <v>1413206</v>
      </c>
      <c r="C167" s="99" t="s">
        <v>23</v>
      </c>
      <c r="D167" s="100" t="s">
        <v>160</v>
      </c>
      <c r="E167" s="62">
        <f t="shared" ca="1" si="21"/>
        <v>59</v>
      </c>
      <c r="F167" s="57" t="str">
        <f t="shared" si="22"/>
        <v>1</v>
      </c>
      <c r="G167" s="57" t="str">
        <f t="shared" si="23"/>
        <v>0</v>
      </c>
      <c r="H167" s="58">
        <f t="shared" si="24"/>
        <v>1</v>
      </c>
      <c r="I167" s="58">
        <f t="shared" si="25"/>
        <v>0</v>
      </c>
      <c r="J167" s="58">
        <f t="shared" si="26"/>
        <v>0</v>
      </c>
      <c r="K167" s="58">
        <f t="shared" si="27"/>
        <v>0</v>
      </c>
      <c r="L167" s="58">
        <f t="shared" si="28"/>
        <v>0</v>
      </c>
      <c r="M167" s="19">
        <v>46182</v>
      </c>
      <c r="N167" s="78">
        <v>24764</v>
      </c>
      <c r="O167" s="77">
        <v>1</v>
      </c>
      <c r="P167" s="77" t="s">
        <v>129</v>
      </c>
      <c r="Q167" s="77" t="s">
        <v>17</v>
      </c>
      <c r="R167" s="58">
        <f t="shared" si="29"/>
        <v>1</v>
      </c>
      <c r="S167" s="58">
        <f t="shared" si="30"/>
        <v>0</v>
      </c>
      <c r="AO167" s="76">
        <f>Tabla135678[[#This Row],[Columna39]]+Tabla135678[[#This Row],[Columna40]]</f>
        <v>0</v>
      </c>
    </row>
    <row r="168" spans="1:41" s="76" customFormat="1" ht="17.25">
      <c r="A168" s="3">
        <v>150</v>
      </c>
      <c r="B168" s="88">
        <v>1413288</v>
      </c>
      <c r="C168" s="99" t="s">
        <v>24</v>
      </c>
      <c r="D168" s="100" t="s">
        <v>127</v>
      </c>
      <c r="E168" s="62">
        <f t="shared" ca="1" si="21"/>
        <v>13</v>
      </c>
      <c r="F168" s="57" t="str">
        <f t="shared" si="22"/>
        <v>1</v>
      </c>
      <c r="G168" s="57" t="str">
        <f t="shared" si="23"/>
        <v>0</v>
      </c>
      <c r="H168" s="58">
        <f t="shared" si="24"/>
        <v>0</v>
      </c>
      <c r="I168" s="58">
        <f t="shared" si="25"/>
        <v>0</v>
      </c>
      <c r="J168" s="58">
        <f t="shared" si="26"/>
        <v>0</v>
      </c>
      <c r="K168" s="58">
        <f t="shared" si="27"/>
        <v>1</v>
      </c>
      <c r="L168" s="58">
        <f t="shared" si="28"/>
        <v>0</v>
      </c>
      <c r="M168" s="19">
        <v>46182</v>
      </c>
      <c r="N168" s="94">
        <v>41520</v>
      </c>
      <c r="O168" s="77">
        <v>1</v>
      </c>
      <c r="P168" s="77" t="s">
        <v>130</v>
      </c>
      <c r="Q168" s="77" t="s">
        <v>18</v>
      </c>
      <c r="R168" s="58">
        <f t="shared" si="29"/>
        <v>0</v>
      </c>
      <c r="S168" s="58">
        <f t="shared" si="30"/>
        <v>1</v>
      </c>
      <c r="AO168" s="76">
        <f>Tabla135678[[#This Row],[Columna39]]+Tabla135678[[#This Row],[Columna40]]</f>
        <v>0</v>
      </c>
    </row>
    <row r="169" spans="1:41" s="76" customFormat="1" ht="17.25">
      <c r="A169" s="3">
        <v>151</v>
      </c>
      <c r="B169" s="88">
        <v>1413158</v>
      </c>
      <c r="C169" s="99" t="s">
        <v>24</v>
      </c>
      <c r="D169" s="100" t="s">
        <v>160</v>
      </c>
      <c r="E169" s="62">
        <f t="shared" ca="1" si="21"/>
        <v>36</v>
      </c>
      <c r="F169" s="57" t="str">
        <f t="shared" si="22"/>
        <v>1</v>
      </c>
      <c r="G169" s="57" t="str">
        <f t="shared" si="23"/>
        <v>0</v>
      </c>
      <c r="H169" s="58">
        <f t="shared" si="24"/>
        <v>1</v>
      </c>
      <c r="I169" s="58">
        <f t="shared" si="25"/>
        <v>0</v>
      </c>
      <c r="J169" s="58">
        <f t="shared" si="26"/>
        <v>0</v>
      </c>
      <c r="K169" s="58">
        <f t="shared" si="27"/>
        <v>0</v>
      </c>
      <c r="L169" s="58">
        <f t="shared" si="28"/>
        <v>0</v>
      </c>
      <c r="M169" s="19">
        <v>46182</v>
      </c>
      <c r="N169" s="94">
        <v>32973</v>
      </c>
      <c r="O169" s="77">
        <v>1</v>
      </c>
      <c r="P169" s="77" t="s">
        <v>129</v>
      </c>
      <c r="Q169" s="77" t="s">
        <v>18</v>
      </c>
      <c r="R169" s="58">
        <f t="shared" si="29"/>
        <v>0</v>
      </c>
      <c r="S169" s="58">
        <f t="shared" si="30"/>
        <v>1</v>
      </c>
      <c r="AO169" s="76">
        <f>Tabla135678[[#This Row],[Columna39]]+Tabla135678[[#This Row],[Columna40]]</f>
        <v>0</v>
      </c>
    </row>
    <row r="170" spans="1:41" s="76" customFormat="1" ht="17.25">
      <c r="A170" s="39">
        <v>152</v>
      </c>
      <c r="B170" s="88">
        <v>1413151</v>
      </c>
      <c r="C170" s="99" t="s">
        <v>24</v>
      </c>
      <c r="D170" s="100" t="s">
        <v>160</v>
      </c>
      <c r="E170" s="62">
        <f t="shared" ca="1" si="21"/>
        <v>55</v>
      </c>
      <c r="F170" s="57" t="str">
        <f t="shared" si="22"/>
        <v>1</v>
      </c>
      <c r="G170" s="57" t="str">
        <f t="shared" si="23"/>
        <v>0</v>
      </c>
      <c r="H170" s="58">
        <f t="shared" si="24"/>
        <v>1</v>
      </c>
      <c r="I170" s="58">
        <f t="shared" si="25"/>
        <v>0</v>
      </c>
      <c r="J170" s="58">
        <f t="shared" si="26"/>
        <v>0</v>
      </c>
      <c r="K170" s="58">
        <f t="shared" si="27"/>
        <v>0</v>
      </c>
      <c r="L170" s="58">
        <f t="shared" si="28"/>
        <v>0</v>
      </c>
      <c r="M170" s="19">
        <v>46182</v>
      </c>
      <c r="N170" s="94">
        <v>26180</v>
      </c>
      <c r="O170" s="77">
        <v>1</v>
      </c>
      <c r="P170" s="77" t="s">
        <v>129</v>
      </c>
      <c r="Q170" s="77" t="s">
        <v>18</v>
      </c>
      <c r="R170" s="58">
        <f t="shared" si="29"/>
        <v>0</v>
      </c>
      <c r="S170" s="58">
        <f t="shared" si="30"/>
        <v>1</v>
      </c>
      <c r="AO170" s="76">
        <f>Tabla135678[[#This Row],[Columna39]]+Tabla135678[[#This Row],[Columna40]]</f>
        <v>0</v>
      </c>
    </row>
    <row r="171" spans="1:41" s="76" customFormat="1" ht="17.25">
      <c r="A171" s="39">
        <v>153</v>
      </c>
      <c r="B171" s="88">
        <v>1099535</v>
      </c>
      <c r="C171" s="99" t="s">
        <v>24</v>
      </c>
      <c r="D171" s="100" t="s">
        <v>128</v>
      </c>
      <c r="E171" s="62">
        <f t="shared" ca="1" si="21"/>
        <v>25</v>
      </c>
      <c r="F171" s="57" t="str">
        <f t="shared" si="22"/>
        <v>0</v>
      </c>
      <c r="G171" s="57" t="str">
        <f t="shared" si="23"/>
        <v>1</v>
      </c>
      <c r="H171" s="58">
        <f t="shared" si="24"/>
        <v>1</v>
      </c>
      <c r="I171" s="58">
        <f t="shared" si="25"/>
        <v>0</v>
      </c>
      <c r="J171" s="58">
        <f t="shared" si="26"/>
        <v>0</v>
      </c>
      <c r="K171" s="58">
        <f t="shared" si="27"/>
        <v>0</v>
      </c>
      <c r="L171" s="58">
        <f t="shared" si="28"/>
        <v>0</v>
      </c>
      <c r="M171" s="19">
        <v>46182</v>
      </c>
      <c r="N171" s="94">
        <v>37147</v>
      </c>
      <c r="O171" s="77">
        <v>2</v>
      </c>
      <c r="P171" s="77" t="s">
        <v>129</v>
      </c>
      <c r="Q171" s="77" t="s">
        <v>18</v>
      </c>
      <c r="R171" s="58">
        <f t="shared" si="29"/>
        <v>0</v>
      </c>
      <c r="S171" s="58">
        <f t="shared" si="30"/>
        <v>1</v>
      </c>
      <c r="AO171" s="76">
        <f>Tabla135678[[#This Row],[Columna39]]+Tabla135678[[#This Row],[Columna40]]</f>
        <v>0</v>
      </c>
    </row>
    <row r="172" spans="1:41" s="76" customFormat="1" ht="17.25">
      <c r="A172" s="3">
        <v>154</v>
      </c>
      <c r="B172" s="88">
        <v>1413277</v>
      </c>
      <c r="C172" s="99" t="s">
        <v>24</v>
      </c>
      <c r="D172" s="100" t="s">
        <v>161</v>
      </c>
      <c r="E172" s="62">
        <f t="shared" ca="1" si="21"/>
        <v>43</v>
      </c>
      <c r="F172" s="57" t="str">
        <f t="shared" si="22"/>
        <v>1</v>
      </c>
      <c r="G172" s="57" t="str">
        <f t="shared" si="23"/>
        <v>0</v>
      </c>
      <c r="H172" s="58">
        <f t="shared" si="24"/>
        <v>1</v>
      </c>
      <c r="I172" s="58">
        <f t="shared" si="25"/>
        <v>0</v>
      </c>
      <c r="J172" s="58">
        <f t="shared" si="26"/>
        <v>0</v>
      </c>
      <c r="K172" s="58">
        <f t="shared" si="27"/>
        <v>0</v>
      </c>
      <c r="L172" s="58">
        <f t="shared" si="28"/>
        <v>0</v>
      </c>
      <c r="M172" s="19">
        <v>46182</v>
      </c>
      <c r="N172" s="94">
        <v>30387</v>
      </c>
      <c r="O172" s="77">
        <v>1</v>
      </c>
      <c r="P172" s="77" t="s">
        <v>129</v>
      </c>
      <c r="Q172" s="77" t="s">
        <v>18</v>
      </c>
      <c r="R172" s="58">
        <f t="shared" si="29"/>
        <v>0</v>
      </c>
      <c r="S172" s="58">
        <f t="shared" si="30"/>
        <v>1</v>
      </c>
      <c r="AO172" s="76">
        <f>Tabla135678[[#This Row],[Columna39]]+Tabla135678[[#This Row],[Columna40]]</f>
        <v>0</v>
      </c>
    </row>
    <row r="173" spans="1:41" s="76" customFormat="1" ht="17.25">
      <c r="A173" s="3">
        <v>155</v>
      </c>
      <c r="B173" s="88">
        <v>1413293</v>
      </c>
      <c r="C173" s="99" t="s">
        <v>23</v>
      </c>
      <c r="D173" s="100" t="s">
        <v>160</v>
      </c>
      <c r="E173" s="62">
        <f t="shared" ca="1" si="21"/>
        <v>36</v>
      </c>
      <c r="F173" s="57" t="str">
        <f t="shared" si="22"/>
        <v>1</v>
      </c>
      <c r="G173" s="57" t="str">
        <f t="shared" si="23"/>
        <v>0</v>
      </c>
      <c r="H173" s="58">
        <f t="shared" si="24"/>
        <v>0</v>
      </c>
      <c r="I173" s="58">
        <f t="shared" si="25"/>
        <v>0</v>
      </c>
      <c r="J173" s="58">
        <f t="shared" si="26"/>
        <v>0</v>
      </c>
      <c r="K173" s="58">
        <f t="shared" si="27"/>
        <v>1</v>
      </c>
      <c r="L173" s="58">
        <f t="shared" si="28"/>
        <v>0</v>
      </c>
      <c r="M173" s="19">
        <v>46182</v>
      </c>
      <c r="N173" s="40">
        <v>33158</v>
      </c>
      <c r="O173" s="77">
        <v>1</v>
      </c>
      <c r="P173" s="77" t="s">
        <v>130</v>
      </c>
      <c r="Q173" s="77" t="s">
        <v>17</v>
      </c>
      <c r="R173" s="58">
        <f t="shared" si="29"/>
        <v>1</v>
      </c>
      <c r="S173" s="58">
        <f t="shared" si="30"/>
        <v>0</v>
      </c>
      <c r="AO173" s="76">
        <f>Tabla135678[[#This Row],[Columna39]]+Tabla135678[[#This Row],[Columna40]]</f>
        <v>0</v>
      </c>
    </row>
    <row r="174" spans="1:41" s="76" customFormat="1" ht="17.25">
      <c r="A174" s="39">
        <v>156</v>
      </c>
      <c r="B174" s="88">
        <v>1413390</v>
      </c>
      <c r="C174" s="99" t="s">
        <v>23</v>
      </c>
      <c r="D174" s="100" t="s">
        <v>128</v>
      </c>
      <c r="E174" s="62">
        <f t="shared" ca="1" si="21"/>
        <v>32</v>
      </c>
      <c r="F174" s="57" t="str">
        <f t="shared" si="22"/>
        <v>1</v>
      </c>
      <c r="G174" s="57" t="str">
        <f t="shared" si="23"/>
        <v>0</v>
      </c>
      <c r="H174" s="58">
        <f t="shared" si="24"/>
        <v>0</v>
      </c>
      <c r="I174" s="58">
        <f t="shared" si="25"/>
        <v>0</v>
      </c>
      <c r="J174" s="58">
        <f t="shared" si="26"/>
        <v>1</v>
      </c>
      <c r="K174" s="58">
        <f t="shared" si="27"/>
        <v>0</v>
      </c>
      <c r="L174" s="58">
        <f t="shared" si="28"/>
        <v>0</v>
      </c>
      <c r="M174" s="19">
        <v>46182</v>
      </c>
      <c r="N174" s="94">
        <v>34417</v>
      </c>
      <c r="O174" s="38">
        <v>1</v>
      </c>
      <c r="P174" s="38" t="s">
        <v>9</v>
      </c>
      <c r="Q174" s="38" t="s">
        <v>17</v>
      </c>
      <c r="R174" s="58">
        <f t="shared" si="29"/>
        <v>1</v>
      </c>
      <c r="S174" s="58">
        <f t="shared" si="30"/>
        <v>0</v>
      </c>
      <c r="AO174" s="76">
        <f>Tabla135678[[#This Row],[Columna39]]+Tabla135678[[#This Row],[Columna40]]</f>
        <v>0</v>
      </c>
    </row>
    <row r="175" spans="1:41" s="76" customFormat="1" ht="17.25">
      <c r="A175" s="39">
        <v>157</v>
      </c>
      <c r="B175" s="88">
        <v>1413429</v>
      </c>
      <c r="C175" s="99" t="s">
        <v>24</v>
      </c>
      <c r="D175" s="100" t="s">
        <v>146</v>
      </c>
      <c r="E175" s="62">
        <f t="shared" ca="1" si="21"/>
        <v>46</v>
      </c>
      <c r="F175" s="57" t="str">
        <f t="shared" si="22"/>
        <v>1</v>
      </c>
      <c r="G175" s="57" t="str">
        <f t="shared" si="23"/>
        <v>0</v>
      </c>
      <c r="H175" s="58">
        <f t="shared" si="24"/>
        <v>0</v>
      </c>
      <c r="I175" s="58">
        <f t="shared" si="25"/>
        <v>1</v>
      </c>
      <c r="J175" s="58">
        <f t="shared" si="26"/>
        <v>0</v>
      </c>
      <c r="K175" s="58">
        <f t="shared" si="27"/>
        <v>0</v>
      </c>
      <c r="L175" s="58">
        <f t="shared" si="28"/>
        <v>0</v>
      </c>
      <c r="M175" s="19">
        <v>46182</v>
      </c>
      <c r="N175" s="94">
        <v>29496</v>
      </c>
      <c r="O175" s="38">
        <v>1</v>
      </c>
      <c r="P175" s="38" t="s">
        <v>126</v>
      </c>
      <c r="Q175" s="38" t="s">
        <v>18</v>
      </c>
      <c r="R175" s="58">
        <f t="shared" si="29"/>
        <v>0</v>
      </c>
      <c r="S175" s="58">
        <f t="shared" si="30"/>
        <v>1</v>
      </c>
      <c r="AO175" s="76">
        <f>Tabla135678[[#This Row],[Columna39]]+Tabla135678[[#This Row],[Columna40]]</f>
        <v>0</v>
      </c>
    </row>
    <row r="176" spans="1:41" s="76" customFormat="1" ht="17.25">
      <c r="A176" s="3">
        <v>158</v>
      </c>
      <c r="B176" s="88">
        <v>1413482</v>
      </c>
      <c r="C176" s="99" t="s">
        <v>23</v>
      </c>
      <c r="D176" s="100" t="s">
        <v>162</v>
      </c>
      <c r="E176" s="62">
        <f t="shared" ca="1" si="21"/>
        <v>47</v>
      </c>
      <c r="F176" s="57" t="str">
        <f t="shared" si="22"/>
        <v>1</v>
      </c>
      <c r="G176" s="57" t="str">
        <f t="shared" si="23"/>
        <v>0</v>
      </c>
      <c r="H176" s="58">
        <f t="shared" si="24"/>
        <v>0</v>
      </c>
      <c r="I176" s="58">
        <f t="shared" si="25"/>
        <v>0</v>
      </c>
      <c r="J176" s="58">
        <f t="shared" si="26"/>
        <v>1</v>
      </c>
      <c r="K176" s="58">
        <f t="shared" si="27"/>
        <v>0</v>
      </c>
      <c r="L176" s="58">
        <f t="shared" si="28"/>
        <v>0</v>
      </c>
      <c r="M176" s="19">
        <v>46182</v>
      </c>
      <c r="N176" s="94">
        <v>29102</v>
      </c>
      <c r="O176" s="38">
        <v>1</v>
      </c>
      <c r="P176" s="38" t="s">
        <v>9</v>
      </c>
      <c r="Q176" s="38" t="s">
        <v>17</v>
      </c>
      <c r="R176" s="58">
        <f t="shared" si="29"/>
        <v>1</v>
      </c>
      <c r="S176" s="58">
        <f t="shared" si="30"/>
        <v>0</v>
      </c>
      <c r="AO176" s="76">
        <f>Tabla135678[[#This Row],[Columna39]]+Tabla135678[[#This Row],[Columna40]]</f>
        <v>0</v>
      </c>
    </row>
    <row r="177" spans="1:41" s="76" customFormat="1" ht="17.25">
      <c r="A177" s="39">
        <v>159</v>
      </c>
      <c r="B177" s="88">
        <v>322119</v>
      </c>
      <c r="C177" s="99" t="s">
        <v>24</v>
      </c>
      <c r="D177" s="100" t="s">
        <v>162</v>
      </c>
      <c r="E177" s="62">
        <f t="shared" ca="1" si="21"/>
        <v>29</v>
      </c>
      <c r="F177" s="57" t="str">
        <f t="shared" si="22"/>
        <v>0</v>
      </c>
      <c r="G177" s="57" t="str">
        <f t="shared" si="23"/>
        <v>1</v>
      </c>
      <c r="H177" s="58">
        <f t="shared" si="24"/>
        <v>0</v>
      </c>
      <c r="I177" s="58">
        <f t="shared" si="25"/>
        <v>0</v>
      </c>
      <c r="J177" s="58">
        <f t="shared" si="26"/>
        <v>0</v>
      </c>
      <c r="K177" s="58">
        <f t="shared" si="27"/>
        <v>1</v>
      </c>
      <c r="L177" s="58">
        <f t="shared" si="28"/>
        <v>0</v>
      </c>
      <c r="M177" s="19">
        <v>46182</v>
      </c>
      <c r="N177" s="94">
        <v>35618</v>
      </c>
      <c r="O177" s="38">
        <v>2</v>
      </c>
      <c r="P177" s="38" t="s">
        <v>130</v>
      </c>
      <c r="Q177" s="38" t="s">
        <v>18</v>
      </c>
      <c r="R177" s="58">
        <f t="shared" si="29"/>
        <v>0</v>
      </c>
      <c r="S177" s="58">
        <f t="shared" si="30"/>
        <v>1</v>
      </c>
      <c r="AO177" s="76">
        <f>Tabla135678[[#This Row],[Columna39]]+Tabla135678[[#This Row],[Columna40]]</f>
        <v>0</v>
      </c>
    </row>
    <row r="178" spans="1:41" s="76" customFormat="1" ht="17.25">
      <c r="A178" s="39">
        <v>160</v>
      </c>
      <c r="B178" s="88">
        <v>1413589</v>
      </c>
      <c r="C178" s="99" t="s">
        <v>23</v>
      </c>
      <c r="D178" s="100" t="s">
        <v>127</v>
      </c>
      <c r="E178" s="62">
        <f t="shared" ca="1" si="21"/>
        <v>44</v>
      </c>
      <c r="F178" s="57" t="str">
        <f t="shared" si="22"/>
        <v>1</v>
      </c>
      <c r="G178" s="57" t="str">
        <f t="shared" si="23"/>
        <v>0</v>
      </c>
      <c r="H178" s="58">
        <f t="shared" si="24"/>
        <v>1</v>
      </c>
      <c r="I178" s="58">
        <f t="shared" si="25"/>
        <v>0</v>
      </c>
      <c r="J178" s="58">
        <f t="shared" si="26"/>
        <v>0</v>
      </c>
      <c r="K178" s="58">
        <f t="shared" si="27"/>
        <v>0</v>
      </c>
      <c r="L178" s="58">
        <f t="shared" si="28"/>
        <v>0</v>
      </c>
      <c r="M178" s="19">
        <v>46182</v>
      </c>
      <c r="N178" s="94">
        <v>30056</v>
      </c>
      <c r="O178" s="38">
        <v>1</v>
      </c>
      <c r="P178" s="38" t="s">
        <v>129</v>
      </c>
      <c r="Q178" s="38" t="s">
        <v>17</v>
      </c>
      <c r="R178" s="58">
        <f t="shared" si="29"/>
        <v>1</v>
      </c>
      <c r="S178" s="58">
        <f t="shared" si="30"/>
        <v>0</v>
      </c>
      <c r="AO178" s="76">
        <f>Tabla135678[[#This Row],[Columna39]]+Tabla135678[[#This Row],[Columna40]]</f>
        <v>0</v>
      </c>
    </row>
    <row r="179" spans="1:41" s="76" customFormat="1" ht="17.25">
      <c r="A179" s="39">
        <v>161</v>
      </c>
      <c r="B179" s="88">
        <v>1138160</v>
      </c>
      <c r="C179" s="99" t="s">
        <v>23</v>
      </c>
      <c r="D179" s="100" t="s">
        <v>163</v>
      </c>
      <c r="E179" s="62">
        <f t="shared" ca="1" si="21"/>
        <v>31</v>
      </c>
      <c r="F179" s="57" t="str">
        <f t="shared" si="22"/>
        <v>0</v>
      </c>
      <c r="G179" s="57" t="str">
        <f t="shared" si="23"/>
        <v>1</v>
      </c>
      <c r="H179" s="58">
        <f t="shared" si="24"/>
        <v>1</v>
      </c>
      <c r="I179" s="58">
        <f t="shared" si="25"/>
        <v>0</v>
      </c>
      <c r="J179" s="58">
        <f t="shared" si="26"/>
        <v>0</v>
      </c>
      <c r="K179" s="58">
        <f t="shared" si="27"/>
        <v>0</v>
      </c>
      <c r="L179" s="58">
        <f t="shared" si="28"/>
        <v>0</v>
      </c>
      <c r="M179" s="19">
        <v>46182</v>
      </c>
      <c r="N179" s="94">
        <v>34971</v>
      </c>
      <c r="O179" s="38">
        <v>2</v>
      </c>
      <c r="P179" s="38" t="s">
        <v>129</v>
      </c>
      <c r="Q179" s="38" t="s">
        <v>17</v>
      </c>
      <c r="R179" s="58">
        <f t="shared" si="29"/>
        <v>1</v>
      </c>
      <c r="S179" s="58">
        <f t="shared" si="30"/>
        <v>0</v>
      </c>
      <c r="AO179" s="76">
        <f>Tabla135678[[#This Row],[Columna39]]+Tabla135678[[#This Row],[Columna40]]</f>
        <v>0</v>
      </c>
    </row>
    <row r="180" spans="1:41" s="76" customFormat="1" ht="17.25">
      <c r="A180" s="3">
        <v>162</v>
      </c>
      <c r="B180" s="88">
        <v>1413574</v>
      </c>
      <c r="C180" s="99" t="s">
        <v>24</v>
      </c>
      <c r="D180" s="100" t="s">
        <v>128</v>
      </c>
      <c r="E180" s="62">
        <f t="shared" ca="1" si="21"/>
        <v>39</v>
      </c>
      <c r="F180" s="57" t="str">
        <f t="shared" si="22"/>
        <v>1</v>
      </c>
      <c r="G180" s="57" t="str">
        <f t="shared" si="23"/>
        <v>0</v>
      </c>
      <c r="H180" s="58">
        <f t="shared" si="24"/>
        <v>1</v>
      </c>
      <c r="I180" s="58">
        <f t="shared" si="25"/>
        <v>0</v>
      </c>
      <c r="J180" s="58">
        <f t="shared" si="26"/>
        <v>0</v>
      </c>
      <c r="K180" s="58">
        <f t="shared" si="27"/>
        <v>0</v>
      </c>
      <c r="L180" s="58">
        <f t="shared" si="28"/>
        <v>0</v>
      </c>
      <c r="M180" s="19">
        <v>46182</v>
      </c>
      <c r="N180" s="94">
        <v>31890</v>
      </c>
      <c r="O180" s="77">
        <v>1</v>
      </c>
      <c r="P180" s="77" t="s">
        <v>129</v>
      </c>
      <c r="Q180" s="77" t="s">
        <v>18</v>
      </c>
      <c r="R180" s="58">
        <f t="shared" si="29"/>
        <v>0</v>
      </c>
      <c r="S180" s="58">
        <f t="shared" si="30"/>
        <v>1</v>
      </c>
      <c r="AO180" s="76">
        <f>Tabla135678[[#This Row],[Columna39]]+Tabla135678[[#This Row],[Columna40]]</f>
        <v>0</v>
      </c>
    </row>
    <row r="181" spans="1:41" s="76" customFormat="1" ht="17.25">
      <c r="A181" s="3">
        <v>163</v>
      </c>
      <c r="B181" s="88">
        <v>1413562</v>
      </c>
      <c r="C181" s="99" t="s">
        <v>24</v>
      </c>
      <c r="D181" s="100" t="s">
        <v>128</v>
      </c>
      <c r="E181" s="62">
        <f t="shared" ca="1" si="21"/>
        <v>16</v>
      </c>
      <c r="F181" s="57" t="str">
        <f t="shared" si="22"/>
        <v>1</v>
      </c>
      <c r="G181" s="57" t="str">
        <f t="shared" si="23"/>
        <v>0</v>
      </c>
      <c r="H181" s="58">
        <f t="shared" si="24"/>
        <v>1</v>
      </c>
      <c r="I181" s="58">
        <f t="shared" si="25"/>
        <v>0</v>
      </c>
      <c r="J181" s="58">
        <f t="shared" si="26"/>
        <v>0</v>
      </c>
      <c r="K181" s="58">
        <f t="shared" si="27"/>
        <v>0</v>
      </c>
      <c r="L181" s="58">
        <f t="shared" si="28"/>
        <v>0</v>
      </c>
      <c r="M181" s="19">
        <v>46182</v>
      </c>
      <c r="N181" s="94">
        <v>40319</v>
      </c>
      <c r="O181" s="77">
        <v>1</v>
      </c>
      <c r="P181" s="77" t="s">
        <v>129</v>
      </c>
      <c r="Q181" s="77" t="s">
        <v>18</v>
      </c>
      <c r="R181" s="58">
        <f t="shared" si="29"/>
        <v>0</v>
      </c>
      <c r="S181" s="58">
        <f t="shared" si="30"/>
        <v>1</v>
      </c>
      <c r="AO181" s="76">
        <f>Tabla135678[[#This Row],[Columna39]]+Tabla135678[[#This Row],[Columna40]]</f>
        <v>0</v>
      </c>
    </row>
    <row r="182" spans="1:41" s="76" customFormat="1" ht="17.25">
      <c r="A182" s="39">
        <v>164</v>
      </c>
      <c r="B182" s="88">
        <v>1413470</v>
      </c>
      <c r="C182" s="99" t="s">
        <v>24</v>
      </c>
      <c r="D182" s="100" t="s">
        <v>162</v>
      </c>
      <c r="E182" s="62">
        <f t="shared" ca="1" si="21"/>
        <v>57</v>
      </c>
      <c r="F182" s="57" t="str">
        <f t="shared" si="22"/>
        <v>1</v>
      </c>
      <c r="G182" s="57" t="str">
        <f t="shared" si="23"/>
        <v>0</v>
      </c>
      <c r="H182" s="58">
        <f t="shared" si="24"/>
        <v>0</v>
      </c>
      <c r="I182" s="58">
        <f t="shared" si="25"/>
        <v>0</v>
      </c>
      <c r="J182" s="58">
        <f t="shared" si="26"/>
        <v>0</v>
      </c>
      <c r="K182" s="58">
        <f t="shared" si="27"/>
        <v>1</v>
      </c>
      <c r="L182" s="58">
        <f t="shared" si="28"/>
        <v>0</v>
      </c>
      <c r="M182" s="19">
        <v>46182</v>
      </c>
      <c r="N182" s="94">
        <v>25562</v>
      </c>
      <c r="O182" s="77">
        <v>1</v>
      </c>
      <c r="P182" s="77" t="s">
        <v>130</v>
      </c>
      <c r="Q182" s="77" t="s">
        <v>18</v>
      </c>
      <c r="R182" s="58">
        <f t="shared" si="29"/>
        <v>0</v>
      </c>
      <c r="S182" s="58">
        <f t="shared" si="30"/>
        <v>1</v>
      </c>
      <c r="AO182" s="76">
        <f>Tabla135678[[#This Row],[Columna39]]+Tabla135678[[#This Row],[Columna40]]</f>
        <v>0</v>
      </c>
    </row>
    <row r="183" spans="1:41" s="76" customFormat="1" ht="17.25">
      <c r="A183" s="39">
        <v>165</v>
      </c>
      <c r="B183" s="88">
        <v>1413495</v>
      </c>
      <c r="C183" s="99" t="s">
        <v>24</v>
      </c>
      <c r="D183" s="100" t="s">
        <v>162</v>
      </c>
      <c r="E183" s="62">
        <f t="shared" ca="1" si="21"/>
        <v>13</v>
      </c>
      <c r="F183" s="57" t="str">
        <f t="shared" si="22"/>
        <v>1</v>
      </c>
      <c r="G183" s="57" t="str">
        <f t="shared" si="23"/>
        <v>0</v>
      </c>
      <c r="H183" s="58">
        <f t="shared" si="24"/>
        <v>1</v>
      </c>
      <c r="I183" s="58">
        <f t="shared" si="25"/>
        <v>0</v>
      </c>
      <c r="J183" s="58">
        <f t="shared" si="26"/>
        <v>0</v>
      </c>
      <c r="K183" s="58">
        <f t="shared" si="27"/>
        <v>0</v>
      </c>
      <c r="L183" s="58">
        <f t="shared" si="28"/>
        <v>0</v>
      </c>
      <c r="M183" s="19">
        <v>46182</v>
      </c>
      <c r="N183" s="78">
        <v>41429</v>
      </c>
      <c r="O183" s="77">
        <v>1</v>
      </c>
      <c r="P183" s="77" t="s">
        <v>129</v>
      </c>
      <c r="Q183" s="77" t="s">
        <v>18</v>
      </c>
      <c r="R183" s="58">
        <f t="shared" si="29"/>
        <v>0</v>
      </c>
      <c r="S183" s="58">
        <f t="shared" si="30"/>
        <v>1</v>
      </c>
      <c r="AO183" s="76">
        <f>Tabla135678[[#This Row],[Columna39]]+Tabla135678[[#This Row],[Columna40]]</f>
        <v>0</v>
      </c>
    </row>
    <row r="184" spans="1:41" s="76" customFormat="1" ht="17.25">
      <c r="A184" s="39">
        <v>166</v>
      </c>
      <c r="B184" s="88">
        <v>37982</v>
      </c>
      <c r="C184" s="99" t="s">
        <v>23</v>
      </c>
      <c r="D184" s="100" t="s">
        <v>128</v>
      </c>
      <c r="E184" s="62">
        <f t="shared" ca="1" si="21"/>
        <v>39</v>
      </c>
      <c r="F184" s="57" t="str">
        <f t="shared" si="22"/>
        <v>0</v>
      </c>
      <c r="G184" s="57" t="str">
        <f t="shared" si="23"/>
        <v>1</v>
      </c>
      <c r="H184" s="58">
        <f t="shared" si="24"/>
        <v>1</v>
      </c>
      <c r="I184" s="58">
        <f t="shared" si="25"/>
        <v>0</v>
      </c>
      <c r="J184" s="58">
        <f t="shared" si="26"/>
        <v>0</v>
      </c>
      <c r="K184" s="58">
        <f t="shared" si="27"/>
        <v>0</v>
      </c>
      <c r="L184" s="58">
        <f t="shared" si="28"/>
        <v>0</v>
      </c>
      <c r="M184" s="19">
        <v>46182</v>
      </c>
      <c r="N184" s="78">
        <v>31857</v>
      </c>
      <c r="O184" s="77">
        <v>2</v>
      </c>
      <c r="P184" s="77" t="s">
        <v>129</v>
      </c>
      <c r="Q184" s="77" t="s">
        <v>17</v>
      </c>
      <c r="R184" s="58">
        <f t="shared" si="29"/>
        <v>1</v>
      </c>
      <c r="S184" s="58">
        <f t="shared" si="30"/>
        <v>0</v>
      </c>
      <c r="AO184" s="76">
        <f>Tabla135678[[#This Row],[Columna39]]+Tabla135678[[#This Row],[Columna40]]</f>
        <v>0</v>
      </c>
    </row>
    <row r="185" spans="1:41" s="76" customFormat="1" ht="17.25">
      <c r="A185" s="3">
        <v>167</v>
      </c>
      <c r="B185" s="88">
        <v>1413650</v>
      </c>
      <c r="C185" s="99" t="s">
        <v>24</v>
      </c>
      <c r="D185" s="100" t="s">
        <v>164</v>
      </c>
      <c r="E185" s="62">
        <f t="shared" ca="1" si="21"/>
        <v>49</v>
      </c>
      <c r="F185" s="57" t="str">
        <f t="shared" si="22"/>
        <v>1</v>
      </c>
      <c r="G185" s="57" t="str">
        <f t="shared" si="23"/>
        <v>0</v>
      </c>
      <c r="H185" s="58">
        <f t="shared" si="24"/>
        <v>1</v>
      </c>
      <c r="I185" s="58">
        <f t="shared" si="25"/>
        <v>0</v>
      </c>
      <c r="J185" s="58">
        <f t="shared" si="26"/>
        <v>0</v>
      </c>
      <c r="K185" s="58">
        <f t="shared" si="27"/>
        <v>0</v>
      </c>
      <c r="L185" s="58">
        <f t="shared" si="28"/>
        <v>0</v>
      </c>
      <c r="M185" s="19">
        <v>46183</v>
      </c>
      <c r="N185" s="78">
        <v>28402</v>
      </c>
      <c r="O185" s="77">
        <v>1</v>
      </c>
      <c r="P185" s="77" t="s">
        <v>129</v>
      </c>
      <c r="Q185" s="77" t="s">
        <v>18</v>
      </c>
      <c r="R185" s="58">
        <f t="shared" si="29"/>
        <v>0</v>
      </c>
      <c r="S185" s="58">
        <f t="shared" si="30"/>
        <v>1</v>
      </c>
      <c r="AO185" s="76">
        <f>Tabla135678[[#This Row],[Columna39]]+Tabla135678[[#This Row],[Columna40]]</f>
        <v>0</v>
      </c>
    </row>
    <row r="186" spans="1:41" s="76" customFormat="1" ht="17.25">
      <c r="A186" s="3">
        <v>168</v>
      </c>
      <c r="B186" s="88">
        <v>1413656</v>
      </c>
      <c r="C186" s="99" t="s">
        <v>23</v>
      </c>
      <c r="D186" s="100" t="s">
        <v>164</v>
      </c>
      <c r="E186" s="62">
        <f t="shared" ca="1" si="21"/>
        <v>17</v>
      </c>
      <c r="F186" s="57" t="str">
        <f t="shared" si="22"/>
        <v>1</v>
      </c>
      <c r="G186" s="57" t="str">
        <f t="shared" si="23"/>
        <v>0</v>
      </c>
      <c r="H186" s="58">
        <f t="shared" si="24"/>
        <v>0</v>
      </c>
      <c r="I186" s="58">
        <f t="shared" si="25"/>
        <v>0</v>
      </c>
      <c r="J186" s="58">
        <f t="shared" si="26"/>
        <v>0</v>
      </c>
      <c r="K186" s="58">
        <f t="shared" si="27"/>
        <v>1</v>
      </c>
      <c r="L186" s="58">
        <f t="shared" si="28"/>
        <v>0</v>
      </c>
      <c r="M186" s="19">
        <v>46183</v>
      </c>
      <c r="N186" s="78">
        <v>40127</v>
      </c>
      <c r="O186" s="77">
        <v>1</v>
      </c>
      <c r="P186" s="77" t="s">
        <v>130</v>
      </c>
      <c r="Q186" s="77" t="s">
        <v>17</v>
      </c>
      <c r="R186" s="58">
        <f t="shared" si="29"/>
        <v>1</v>
      </c>
      <c r="S186" s="58">
        <f t="shared" si="30"/>
        <v>0</v>
      </c>
      <c r="AO186" s="76">
        <f>Tabla135678[[#This Row],[Columna39]]+Tabla135678[[#This Row],[Columna40]]</f>
        <v>0</v>
      </c>
    </row>
    <row r="187" spans="1:41" s="76" customFormat="1" ht="17.25">
      <c r="A187" s="39">
        <v>169</v>
      </c>
      <c r="B187" s="88">
        <v>1413652</v>
      </c>
      <c r="C187" s="99" t="s">
        <v>24</v>
      </c>
      <c r="D187" s="100" t="s">
        <v>164</v>
      </c>
      <c r="E187" s="62">
        <f t="shared" ca="1" si="21"/>
        <v>58</v>
      </c>
      <c r="F187" s="57" t="str">
        <f t="shared" si="22"/>
        <v>1</v>
      </c>
      <c r="G187" s="57" t="str">
        <f t="shared" si="23"/>
        <v>0</v>
      </c>
      <c r="H187" s="58">
        <f t="shared" si="24"/>
        <v>0</v>
      </c>
      <c r="I187" s="58">
        <f t="shared" si="25"/>
        <v>1</v>
      </c>
      <c r="J187" s="58">
        <f t="shared" si="26"/>
        <v>0</v>
      </c>
      <c r="K187" s="58">
        <f t="shared" si="27"/>
        <v>0</v>
      </c>
      <c r="L187" s="58">
        <f t="shared" si="28"/>
        <v>0</v>
      </c>
      <c r="M187" s="19">
        <v>46183</v>
      </c>
      <c r="N187" s="78">
        <v>24909</v>
      </c>
      <c r="O187" s="77">
        <v>1</v>
      </c>
      <c r="P187" s="77" t="s">
        <v>126</v>
      </c>
      <c r="Q187" s="77" t="s">
        <v>18</v>
      </c>
      <c r="R187" s="58">
        <f t="shared" si="29"/>
        <v>0</v>
      </c>
      <c r="S187" s="58">
        <f t="shared" si="30"/>
        <v>1</v>
      </c>
      <c r="AO187" s="76">
        <f>Tabla135678[[#This Row],[Columna39]]+Tabla135678[[#This Row],[Columna40]]</f>
        <v>0</v>
      </c>
    </row>
    <row r="188" spans="1:41" s="76" customFormat="1" ht="17.25">
      <c r="A188" s="39">
        <v>170</v>
      </c>
      <c r="B188" s="88">
        <v>1413659</v>
      </c>
      <c r="C188" s="99" t="s">
        <v>24</v>
      </c>
      <c r="D188" s="100" t="s">
        <v>164</v>
      </c>
      <c r="E188" s="62">
        <f t="shared" ca="1" si="21"/>
        <v>49</v>
      </c>
      <c r="F188" s="57" t="str">
        <f t="shared" si="22"/>
        <v>1</v>
      </c>
      <c r="G188" s="57" t="str">
        <f t="shared" si="23"/>
        <v>0</v>
      </c>
      <c r="H188" s="58">
        <f t="shared" si="24"/>
        <v>1</v>
      </c>
      <c r="I188" s="58">
        <f t="shared" si="25"/>
        <v>0</v>
      </c>
      <c r="J188" s="58">
        <f t="shared" si="26"/>
        <v>0</v>
      </c>
      <c r="K188" s="58">
        <f t="shared" si="27"/>
        <v>0</v>
      </c>
      <c r="L188" s="58">
        <f t="shared" si="28"/>
        <v>0</v>
      </c>
      <c r="M188" s="19">
        <v>46183</v>
      </c>
      <c r="N188" s="78">
        <v>28404</v>
      </c>
      <c r="O188" s="77">
        <v>1</v>
      </c>
      <c r="P188" s="77" t="s">
        <v>129</v>
      </c>
      <c r="Q188" s="77" t="s">
        <v>18</v>
      </c>
      <c r="R188" s="58">
        <f t="shared" si="29"/>
        <v>0</v>
      </c>
      <c r="S188" s="58">
        <f t="shared" si="30"/>
        <v>1</v>
      </c>
      <c r="AO188" s="76">
        <f>Tabla135678[[#This Row],[Columna39]]+Tabla135678[[#This Row],[Columna40]]</f>
        <v>0</v>
      </c>
    </row>
    <row r="189" spans="1:41" s="76" customFormat="1" ht="17.25">
      <c r="A189" s="39">
        <v>171</v>
      </c>
      <c r="B189" s="88">
        <v>1413664</v>
      </c>
      <c r="C189" s="99" t="s">
        <v>23</v>
      </c>
      <c r="D189" s="100" t="s">
        <v>164</v>
      </c>
      <c r="E189" s="62">
        <f t="shared" ca="1" si="21"/>
        <v>74</v>
      </c>
      <c r="F189" s="57" t="str">
        <f t="shared" si="22"/>
        <v>1</v>
      </c>
      <c r="G189" s="57" t="str">
        <f t="shared" si="23"/>
        <v>0</v>
      </c>
      <c r="H189" s="58">
        <f t="shared" si="24"/>
        <v>1</v>
      </c>
      <c r="I189" s="58">
        <f t="shared" si="25"/>
        <v>0</v>
      </c>
      <c r="J189" s="58">
        <f t="shared" si="26"/>
        <v>0</v>
      </c>
      <c r="K189" s="58">
        <f t="shared" si="27"/>
        <v>0</v>
      </c>
      <c r="L189" s="58">
        <f t="shared" si="28"/>
        <v>0</v>
      </c>
      <c r="M189" s="19">
        <v>46183</v>
      </c>
      <c r="N189" s="78">
        <v>19329</v>
      </c>
      <c r="O189" s="77">
        <v>1</v>
      </c>
      <c r="P189" s="77" t="s">
        <v>129</v>
      </c>
      <c r="Q189" s="77" t="s">
        <v>17</v>
      </c>
      <c r="R189" s="58">
        <f t="shared" si="29"/>
        <v>1</v>
      </c>
      <c r="S189" s="58">
        <f t="shared" si="30"/>
        <v>0</v>
      </c>
      <c r="AO189" s="76">
        <f>Tabla135678[[#This Row],[Columna39]]+Tabla135678[[#This Row],[Columna40]]</f>
        <v>0</v>
      </c>
    </row>
    <row r="190" spans="1:41" s="76" customFormat="1" ht="17.25">
      <c r="A190" s="3">
        <v>172</v>
      </c>
      <c r="B190" s="88">
        <v>1413669</v>
      </c>
      <c r="C190" s="99" t="s">
        <v>23</v>
      </c>
      <c r="D190" s="100" t="s">
        <v>164</v>
      </c>
      <c r="E190" s="62">
        <f t="shared" ca="1" si="21"/>
        <v>34</v>
      </c>
      <c r="F190" s="57" t="str">
        <f t="shared" si="22"/>
        <v>1</v>
      </c>
      <c r="G190" s="57" t="str">
        <f t="shared" si="23"/>
        <v>0</v>
      </c>
      <c r="H190" s="58">
        <f t="shared" si="24"/>
        <v>0</v>
      </c>
      <c r="I190" s="58">
        <f t="shared" si="25"/>
        <v>0</v>
      </c>
      <c r="J190" s="58">
        <f t="shared" si="26"/>
        <v>0</v>
      </c>
      <c r="K190" s="58">
        <f t="shared" si="27"/>
        <v>0</v>
      </c>
      <c r="L190" s="58">
        <f t="shared" si="28"/>
        <v>1</v>
      </c>
      <c r="M190" s="19">
        <v>46183</v>
      </c>
      <c r="N190" s="78">
        <v>33876</v>
      </c>
      <c r="O190" s="77">
        <v>1</v>
      </c>
      <c r="P190" s="77" t="s">
        <v>11</v>
      </c>
      <c r="Q190" s="77" t="s">
        <v>17</v>
      </c>
      <c r="R190" s="58">
        <f t="shared" si="29"/>
        <v>1</v>
      </c>
      <c r="S190" s="58">
        <f t="shared" si="30"/>
        <v>0</v>
      </c>
      <c r="AO190" s="76">
        <f>Tabla135678[[#This Row],[Columna39]]+Tabla135678[[#This Row],[Columna40]]</f>
        <v>0</v>
      </c>
    </row>
    <row r="191" spans="1:41" s="76" customFormat="1" ht="17.25">
      <c r="A191" s="3">
        <v>173</v>
      </c>
      <c r="B191" s="88">
        <v>1413681</v>
      </c>
      <c r="C191" s="99" t="s">
        <v>24</v>
      </c>
      <c r="D191" s="100" t="s">
        <v>164</v>
      </c>
      <c r="E191" s="62">
        <f t="shared" ca="1" si="21"/>
        <v>49</v>
      </c>
      <c r="F191" s="57" t="str">
        <f t="shared" si="22"/>
        <v>1</v>
      </c>
      <c r="G191" s="57" t="str">
        <f t="shared" si="23"/>
        <v>0</v>
      </c>
      <c r="H191" s="58">
        <f t="shared" si="24"/>
        <v>1</v>
      </c>
      <c r="I191" s="58">
        <f t="shared" si="25"/>
        <v>0</v>
      </c>
      <c r="J191" s="58">
        <f t="shared" si="26"/>
        <v>0</v>
      </c>
      <c r="K191" s="58">
        <f t="shared" si="27"/>
        <v>0</v>
      </c>
      <c r="L191" s="58">
        <f t="shared" si="28"/>
        <v>0</v>
      </c>
      <c r="M191" s="19">
        <v>46183</v>
      </c>
      <c r="N191" s="78">
        <v>28348</v>
      </c>
      <c r="O191" s="77">
        <v>1</v>
      </c>
      <c r="P191" s="77" t="s">
        <v>129</v>
      </c>
      <c r="Q191" s="77" t="s">
        <v>18</v>
      </c>
      <c r="R191" s="58">
        <f t="shared" si="29"/>
        <v>0</v>
      </c>
      <c r="S191" s="58">
        <f t="shared" si="30"/>
        <v>1</v>
      </c>
      <c r="AO191" s="76">
        <f>Tabla135678[[#This Row],[Columna39]]+Tabla135678[[#This Row],[Columna40]]</f>
        <v>0</v>
      </c>
    </row>
    <row r="192" spans="1:41" s="76" customFormat="1" ht="17.25">
      <c r="A192" s="39">
        <v>174</v>
      </c>
      <c r="B192" s="88">
        <v>1413646</v>
      </c>
      <c r="C192" s="99" t="s">
        <v>23</v>
      </c>
      <c r="D192" s="100" t="s">
        <v>164</v>
      </c>
      <c r="E192" s="62">
        <f t="shared" ca="1" si="21"/>
        <v>37</v>
      </c>
      <c r="F192" s="57" t="str">
        <f t="shared" si="22"/>
        <v>1</v>
      </c>
      <c r="G192" s="57" t="str">
        <f t="shared" si="23"/>
        <v>0</v>
      </c>
      <c r="H192" s="58">
        <f t="shared" si="24"/>
        <v>1</v>
      </c>
      <c r="I192" s="58">
        <f t="shared" si="25"/>
        <v>0</v>
      </c>
      <c r="J192" s="58">
        <f t="shared" si="26"/>
        <v>0</v>
      </c>
      <c r="K192" s="58">
        <f t="shared" si="27"/>
        <v>0</v>
      </c>
      <c r="L192" s="58">
        <f t="shared" si="28"/>
        <v>0</v>
      </c>
      <c r="M192" s="19">
        <v>46183</v>
      </c>
      <c r="N192" s="94">
        <v>32682</v>
      </c>
      <c r="O192" s="77">
        <v>1</v>
      </c>
      <c r="P192" s="77" t="s">
        <v>129</v>
      </c>
      <c r="Q192" s="77" t="s">
        <v>17</v>
      </c>
      <c r="R192" s="58">
        <f t="shared" si="29"/>
        <v>1</v>
      </c>
      <c r="S192" s="58">
        <f t="shared" si="30"/>
        <v>0</v>
      </c>
      <c r="AO192" s="76">
        <f>Tabla135678[[#This Row],[Columna39]]+Tabla135678[[#This Row],[Columna40]]</f>
        <v>0</v>
      </c>
    </row>
    <row r="193" spans="1:41" s="76" customFormat="1" ht="17.25">
      <c r="A193" s="39">
        <v>175</v>
      </c>
      <c r="B193" s="88">
        <v>1413644</v>
      </c>
      <c r="C193" s="99" t="s">
        <v>24</v>
      </c>
      <c r="D193" s="100" t="s">
        <v>127</v>
      </c>
      <c r="E193" s="62">
        <f t="shared" ca="1" si="21"/>
        <v>7</v>
      </c>
      <c r="F193" s="57" t="str">
        <f t="shared" si="22"/>
        <v>1</v>
      </c>
      <c r="G193" s="57" t="str">
        <f t="shared" si="23"/>
        <v>0</v>
      </c>
      <c r="H193" s="58">
        <f t="shared" si="24"/>
        <v>0</v>
      </c>
      <c r="I193" s="58">
        <f t="shared" si="25"/>
        <v>0</v>
      </c>
      <c r="J193" s="58">
        <f t="shared" si="26"/>
        <v>0</v>
      </c>
      <c r="K193" s="58">
        <f t="shared" si="27"/>
        <v>0</v>
      </c>
      <c r="L193" s="58">
        <f t="shared" si="28"/>
        <v>1</v>
      </c>
      <c r="M193" s="19">
        <v>46183</v>
      </c>
      <c r="N193" s="78">
        <v>43584</v>
      </c>
      <c r="O193" s="77">
        <v>1</v>
      </c>
      <c r="P193" s="77" t="s">
        <v>11</v>
      </c>
      <c r="Q193" s="77" t="s">
        <v>18</v>
      </c>
      <c r="R193" s="58">
        <f t="shared" si="29"/>
        <v>0</v>
      </c>
      <c r="S193" s="58">
        <f t="shared" si="30"/>
        <v>1</v>
      </c>
      <c r="AO193" s="76">
        <f>Tabla135678[[#This Row],[Columna39]]+Tabla135678[[#This Row],[Columna40]]</f>
        <v>0</v>
      </c>
    </row>
    <row r="194" spans="1:41" s="76" customFormat="1" ht="17.25">
      <c r="A194" s="39">
        <v>176</v>
      </c>
      <c r="B194" s="88">
        <v>1407495</v>
      </c>
      <c r="C194" s="99" t="s">
        <v>24</v>
      </c>
      <c r="D194" s="100" t="s">
        <v>165</v>
      </c>
      <c r="E194" s="62">
        <f t="shared" ca="1" si="21"/>
        <v>63</v>
      </c>
      <c r="F194" s="57" t="str">
        <f t="shared" si="22"/>
        <v>0</v>
      </c>
      <c r="G194" s="57" t="str">
        <f t="shared" si="23"/>
        <v>1</v>
      </c>
      <c r="H194" s="58">
        <f t="shared" si="24"/>
        <v>0</v>
      </c>
      <c r="I194" s="58">
        <f t="shared" si="25"/>
        <v>1</v>
      </c>
      <c r="J194" s="58">
        <f t="shared" si="26"/>
        <v>0</v>
      </c>
      <c r="K194" s="58">
        <f t="shared" si="27"/>
        <v>0</v>
      </c>
      <c r="L194" s="58">
        <f t="shared" si="28"/>
        <v>0</v>
      </c>
      <c r="M194" s="19">
        <v>46183</v>
      </c>
      <c r="N194" s="78">
        <v>23075</v>
      </c>
      <c r="O194" s="77">
        <v>2</v>
      </c>
      <c r="P194" s="77" t="s">
        <v>126</v>
      </c>
      <c r="Q194" s="77" t="s">
        <v>18</v>
      </c>
      <c r="R194" s="58">
        <f t="shared" si="29"/>
        <v>0</v>
      </c>
      <c r="S194" s="58">
        <f t="shared" si="30"/>
        <v>1</v>
      </c>
      <c r="AO194" s="76">
        <f>Tabla135678[[#This Row],[Columna39]]+Tabla135678[[#This Row],[Columna40]]</f>
        <v>0</v>
      </c>
    </row>
    <row r="195" spans="1:41" s="76" customFormat="1" ht="17.25">
      <c r="A195" s="3">
        <v>177</v>
      </c>
      <c r="B195" s="88">
        <v>1413742</v>
      </c>
      <c r="C195" s="99" t="s">
        <v>23</v>
      </c>
      <c r="D195" s="100" t="s">
        <v>128</v>
      </c>
      <c r="E195" s="62">
        <f t="shared" ca="1" si="21"/>
        <v>61</v>
      </c>
      <c r="F195" s="57" t="str">
        <f t="shared" si="22"/>
        <v>1</v>
      </c>
      <c r="G195" s="57" t="str">
        <f t="shared" si="23"/>
        <v>0</v>
      </c>
      <c r="H195" s="58">
        <f t="shared" si="24"/>
        <v>1</v>
      </c>
      <c r="I195" s="58">
        <f t="shared" si="25"/>
        <v>0</v>
      </c>
      <c r="J195" s="58">
        <f t="shared" si="26"/>
        <v>0</v>
      </c>
      <c r="K195" s="58">
        <f t="shared" si="27"/>
        <v>0</v>
      </c>
      <c r="L195" s="58">
        <f t="shared" si="28"/>
        <v>0</v>
      </c>
      <c r="M195" s="19">
        <v>46183</v>
      </c>
      <c r="N195" s="78">
        <v>24014</v>
      </c>
      <c r="O195" s="77">
        <v>1</v>
      </c>
      <c r="P195" s="77" t="s">
        <v>129</v>
      </c>
      <c r="Q195" s="77" t="s">
        <v>17</v>
      </c>
      <c r="R195" s="58">
        <f t="shared" si="29"/>
        <v>1</v>
      </c>
      <c r="S195" s="58">
        <f t="shared" si="30"/>
        <v>0</v>
      </c>
      <c r="AO195" s="76">
        <f>Tabla135678[[#This Row],[Columna39]]+Tabla135678[[#This Row],[Columna40]]</f>
        <v>0</v>
      </c>
    </row>
    <row r="196" spans="1:41" s="76" customFormat="1" ht="17.25">
      <c r="A196" s="3">
        <v>178</v>
      </c>
      <c r="B196" s="88">
        <v>1413780</v>
      </c>
      <c r="C196" s="99" t="s">
        <v>23</v>
      </c>
      <c r="D196" s="100" t="s">
        <v>128</v>
      </c>
      <c r="E196" s="62">
        <f t="shared" ca="1" si="21"/>
        <v>45</v>
      </c>
      <c r="F196" s="57" t="str">
        <f t="shared" si="22"/>
        <v>1</v>
      </c>
      <c r="G196" s="57" t="str">
        <f t="shared" si="23"/>
        <v>0</v>
      </c>
      <c r="H196" s="58">
        <f t="shared" si="24"/>
        <v>0</v>
      </c>
      <c r="I196" s="58">
        <f t="shared" si="25"/>
        <v>0</v>
      </c>
      <c r="J196" s="58">
        <f t="shared" si="26"/>
        <v>1</v>
      </c>
      <c r="K196" s="58">
        <f t="shared" si="27"/>
        <v>0</v>
      </c>
      <c r="L196" s="58">
        <f t="shared" si="28"/>
        <v>0</v>
      </c>
      <c r="M196" s="19">
        <v>46183</v>
      </c>
      <c r="N196" s="78">
        <v>29855</v>
      </c>
      <c r="O196" s="77">
        <v>1</v>
      </c>
      <c r="P196" s="77" t="s">
        <v>9</v>
      </c>
      <c r="Q196" s="77" t="s">
        <v>17</v>
      </c>
      <c r="R196" s="58">
        <f t="shared" si="29"/>
        <v>1</v>
      </c>
      <c r="S196" s="58">
        <f t="shared" si="30"/>
        <v>0</v>
      </c>
      <c r="AO196" s="76">
        <f>Tabla135678[[#This Row],[Columna39]]+Tabla135678[[#This Row],[Columna40]]</f>
        <v>0</v>
      </c>
    </row>
    <row r="197" spans="1:41" s="76" customFormat="1" ht="17.25">
      <c r="A197" s="39">
        <v>179</v>
      </c>
      <c r="B197" s="88">
        <v>1413795</v>
      </c>
      <c r="C197" s="99" t="s">
        <v>24</v>
      </c>
      <c r="D197" s="100" t="s">
        <v>128</v>
      </c>
      <c r="E197" s="62">
        <f t="shared" ca="1" si="21"/>
        <v>63</v>
      </c>
      <c r="F197" s="57" t="str">
        <f t="shared" si="22"/>
        <v>1</v>
      </c>
      <c r="G197" s="57" t="str">
        <f t="shared" si="23"/>
        <v>0</v>
      </c>
      <c r="H197" s="58">
        <f t="shared" si="24"/>
        <v>0</v>
      </c>
      <c r="I197" s="58">
        <f t="shared" si="25"/>
        <v>0</v>
      </c>
      <c r="J197" s="58">
        <f t="shared" si="26"/>
        <v>1</v>
      </c>
      <c r="K197" s="58">
        <f t="shared" si="27"/>
        <v>0</v>
      </c>
      <c r="L197" s="58">
        <f t="shared" si="28"/>
        <v>0</v>
      </c>
      <c r="M197" s="19">
        <v>46183</v>
      </c>
      <c r="N197" s="78">
        <v>23275</v>
      </c>
      <c r="O197" s="77">
        <v>1</v>
      </c>
      <c r="P197" s="77" t="s">
        <v>9</v>
      </c>
      <c r="Q197" s="77" t="s">
        <v>18</v>
      </c>
      <c r="R197" s="58">
        <f t="shared" si="29"/>
        <v>0</v>
      </c>
      <c r="S197" s="58">
        <f t="shared" si="30"/>
        <v>1</v>
      </c>
      <c r="AO197" s="76">
        <f>Tabla135678[[#This Row],[Columna39]]+Tabla135678[[#This Row],[Columna40]]</f>
        <v>0</v>
      </c>
    </row>
    <row r="198" spans="1:41" s="76" customFormat="1" ht="17.25">
      <c r="A198" s="39">
        <v>180</v>
      </c>
      <c r="B198" s="88">
        <v>1413810</v>
      </c>
      <c r="C198" s="99" t="s">
        <v>24</v>
      </c>
      <c r="D198" s="100" t="s">
        <v>128</v>
      </c>
      <c r="E198" s="62">
        <f t="shared" ca="1" si="21"/>
        <v>43</v>
      </c>
      <c r="F198" s="57" t="str">
        <f t="shared" si="22"/>
        <v>1</v>
      </c>
      <c r="G198" s="57" t="str">
        <f t="shared" si="23"/>
        <v>0</v>
      </c>
      <c r="H198" s="58">
        <f t="shared" si="24"/>
        <v>1</v>
      </c>
      <c r="I198" s="58">
        <f t="shared" si="25"/>
        <v>0</v>
      </c>
      <c r="J198" s="58">
        <f t="shared" si="26"/>
        <v>0</v>
      </c>
      <c r="K198" s="58">
        <f t="shared" si="27"/>
        <v>0</v>
      </c>
      <c r="L198" s="58">
        <f t="shared" si="28"/>
        <v>0</v>
      </c>
      <c r="M198" s="19">
        <v>46183</v>
      </c>
      <c r="N198" s="78">
        <v>30461</v>
      </c>
      <c r="O198" s="77">
        <v>1</v>
      </c>
      <c r="P198" s="77" t="s">
        <v>129</v>
      </c>
      <c r="Q198" s="77" t="s">
        <v>18</v>
      </c>
      <c r="R198" s="58">
        <f t="shared" si="29"/>
        <v>0</v>
      </c>
      <c r="S198" s="58">
        <f t="shared" si="30"/>
        <v>1</v>
      </c>
      <c r="AO198" s="76">
        <f>Tabla135678[[#This Row],[Columna39]]+Tabla135678[[#This Row],[Columna40]]</f>
        <v>0</v>
      </c>
    </row>
    <row r="199" spans="1:41" s="76" customFormat="1" ht="17.25">
      <c r="A199" s="39">
        <v>181</v>
      </c>
      <c r="B199" s="88">
        <v>1413832</v>
      </c>
      <c r="C199" s="99" t="s">
        <v>24</v>
      </c>
      <c r="D199" s="100" t="s">
        <v>128</v>
      </c>
      <c r="E199" s="62">
        <f t="shared" ca="1" si="21"/>
        <v>13</v>
      </c>
      <c r="F199" s="57" t="str">
        <f t="shared" si="22"/>
        <v>1</v>
      </c>
      <c r="G199" s="57" t="str">
        <f t="shared" si="23"/>
        <v>0</v>
      </c>
      <c r="H199" s="58">
        <f t="shared" si="24"/>
        <v>1</v>
      </c>
      <c r="I199" s="58">
        <f t="shared" si="25"/>
        <v>0</v>
      </c>
      <c r="J199" s="58">
        <f t="shared" si="26"/>
        <v>0</v>
      </c>
      <c r="K199" s="58">
        <f t="shared" si="27"/>
        <v>0</v>
      </c>
      <c r="L199" s="58">
        <f t="shared" si="28"/>
        <v>0</v>
      </c>
      <c r="M199" s="19">
        <v>46183</v>
      </c>
      <c r="N199" s="78">
        <v>41530</v>
      </c>
      <c r="O199" s="77">
        <v>1</v>
      </c>
      <c r="P199" s="77" t="s">
        <v>129</v>
      </c>
      <c r="Q199" s="77" t="s">
        <v>18</v>
      </c>
      <c r="R199" s="58">
        <f t="shared" si="29"/>
        <v>0</v>
      </c>
      <c r="S199" s="58">
        <f t="shared" si="30"/>
        <v>1</v>
      </c>
      <c r="AO199" s="76">
        <f>Tabla135678[[#This Row],[Columna39]]+Tabla135678[[#This Row],[Columna40]]</f>
        <v>0</v>
      </c>
    </row>
    <row r="200" spans="1:41" s="76" customFormat="1" ht="17.25">
      <c r="A200" s="3">
        <v>182</v>
      </c>
      <c r="B200" s="88">
        <v>1413941</v>
      </c>
      <c r="C200" s="99" t="s">
        <v>23</v>
      </c>
      <c r="D200" s="100" t="s">
        <v>128</v>
      </c>
      <c r="E200" s="62">
        <f t="shared" ca="1" si="21"/>
        <v>78</v>
      </c>
      <c r="F200" s="57" t="str">
        <f t="shared" si="22"/>
        <v>1</v>
      </c>
      <c r="G200" s="57" t="str">
        <f t="shared" si="23"/>
        <v>0</v>
      </c>
      <c r="H200" s="58">
        <f t="shared" si="24"/>
        <v>1</v>
      </c>
      <c r="I200" s="58">
        <f t="shared" si="25"/>
        <v>0</v>
      </c>
      <c r="J200" s="58">
        <f t="shared" si="26"/>
        <v>0</v>
      </c>
      <c r="K200" s="58">
        <f t="shared" si="27"/>
        <v>0</v>
      </c>
      <c r="L200" s="58">
        <f t="shared" si="28"/>
        <v>0</v>
      </c>
      <c r="M200" s="19">
        <v>46183</v>
      </c>
      <c r="N200" s="78">
        <v>17666</v>
      </c>
      <c r="O200" s="77">
        <v>1</v>
      </c>
      <c r="P200" s="77" t="s">
        <v>129</v>
      </c>
      <c r="Q200" s="77" t="s">
        <v>17</v>
      </c>
      <c r="R200" s="58">
        <f t="shared" si="29"/>
        <v>1</v>
      </c>
      <c r="S200" s="58">
        <f t="shared" si="30"/>
        <v>0</v>
      </c>
      <c r="AO200" s="76">
        <f>Tabla135678[[#This Row],[Columna39]]+Tabla135678[[#This Row],[Columna40]]</f>
        <v>0</v>
      </c>
    </row>
    <row r="201" spans="1:41" s="76" customFormat="1" ht="17.25">
      <c r="A201" s="3">
        <v>183</v>
      </c>
      <c r="B201" s="88">
        <v>187735</v>
      </c>
      <c r="C201" s="99" t="s">
        <v>24</v>
      </c>
      <c r="D201" s="100" t="s">
        <v>128</v>
      </c>
      <c r="E201" s="62">
        <f t="shared" ca="1" si="21"/>
        <v>37</v>
      </c>
      <c r="F201" s="57" t="str">
        <f t="shared" si="22"/>
        <v>0</v>
      </c>
      <c r="G201" s="57" t="str">
        <f t="shared" si="23"/>
        <v>1</v>
      </c>
      <c r="H201" s="58">
        <f t="shared" si="24"/>
        <v>1</v>
      </c>
      <c r="I201" s="58">
        <f t="shared" si="25"/>
        <v>0</v>
      </c>
      <c r="J201" s="58">
        <f t="shared" si="26"/>
        <v>0</v>
      </c>
      <c r="K201" s="58">
        <f t="shared" si="27"/>
        <v>0</v>
      </c>
      <c r="L201" s="58">
        <f t="shared" si="28"/>
        <v>0</v>
      </c>
      <c r="M201" s="19">
        <v>46183</v>
      </c>
      <c r="N201" s="78">
        <v>32539</v>
      </c>
      <c r="O201" s="77">
        <v>2</v>
      </c>
      <c r="P201" s="77" t="s">
        <v>129</v>
      </c>
      <c r="Q201" s="77" t="s">
        <v>18</v>
      </c>
      <c r="R201" s="58">
        <f t="shared" si="29"/>
        <v>0</v>
      </c>
      <c r="S201" s="58">
        <f t="shared" si="30"/>
        <v>1</v>
      </c>
      <c r="AO201" s="76">
        <f>Tabla135678[[#This Row],[Columna39]]+Tabla135678[[#This Row],[Columna40]]</f>
        <v>0</v>
      </c>
    </row>
    <row r="202" spans="1:41" s="76" customFormat="1" ht="17.25">
      <c r="A202" s="39">
        <v>184</v>
      </c>
      <c r="B202" s="88">
        <v>1267230</v>
      </c>
      <c r="C202" s="99" t="s">
        <v>23</v>
      </c>
      <c r="D202" s="100" t="s">
        <v>138</v>
      </c>
      <c r="E202" s="62">
        <f t="shared" ca="1" si="21"/>
        <v>59</v>
      </c>
      <c r="F202" s="57" t="str">
        <f t="shared" si="22"/>
        <v>0</v>
      </c>
      <c r="G202" s="57" t="str">
        <f t="shared" si="23"/>
        <v>1</v>
      </c>
      <c r="H202" s="58">
        <f t="shared" si="24"/>
        <v>1</v>
      </c>
      <c r="I202" s="58">
        <f t="shared" si="25"/>
        <v>0</v>
      </c>
      <c r="J202" s="58">
        <f t="shared" si="26"/>
        <v>0</v>
      </c>
      <c r="K202" s="58">
        <f t="shared" si="27"/>
        <v>0</v>
      </c>
      <c r="L202" s="58">
        <f t="shared" si="28"/>
        <v>0</v>
      </c>
      <c r="M202" s="19">
        <v>46183</v>
      </c>
      <c r="N202" s="78">
        <v>24716</v>
      </c>
      <c r="O202" s="77">
        <v>2</v>
      </c>
      <c r="P202" s="77" t="s">
        <v>129</v>
      </c>
      <c r="Q202" s="77" t="s">
        <v>17</v>
      </c>
      <c r="R202" s="58">
        <f t="shared" si="29"/>
        <v>1</v>
      </c>
      <c r="S202" s="58">
        <f t="shared" si="30"/>
        <v>0</v>
      </c>
      <c r="AO202" s="76">
        <f>Tabla135678[[#This Row],[Columna39]]+Tabla135678[[#This Row],[Columna40]]</f>
        <v>0</v>
      </c>
    </row>
    <row r="203" spans="1:41" s="76" customFormat="1" ht="17.25">
      <c r="A203" s="39">
        <v>185</v>
      </c>
      <c r="B203" s="88">
        <v>1413912</v>
      </c>
      <c r="C203" s="99" t="s">
        <v>24</v>
      </c>
      <c r="D203" s="100" t="s">
        <v>128</v>
      </c>
      <c r="E203" s="62">
        <f t="shared" ca="1" si="21"/>
        <v>68</v>
      </c>
      <c r="F203" s="57" t="str">
        <f t="shared" si="22"/>
        <v>1</v>
      </c>
      <c r="G203" s="57" t="str">
        <f t="shared" si="23"/>
        <v>0</v>
      </c>
      <c r="H203" s="58">
        <f t="shared" si="24"/>
        <v>1</v>
      </c>
      <c r="I203" s="58">
        <f t="shared" si="25"/>
        <v>0</v>
      </c>
      <c r="J203" s="58">
        <f t="shared" si="26"/>
        <v>0</v>
      </c>
      <c r="K203" s="58">
        <f t="shared" si="27"/>
        <v>0</v>
      </c>
      <c r="L203" s="58">
        <f t="shared" si="28"/>
        <v>0</v>
      </c>
      <c r="M203" s="19">
        <v>46183</v>
      </c>
      <c r="N203" s="78">
        <v>21550</v>
      </c>
      <c r="O203" s="77">
        <v>1</v>
      </c>
      <c r="P203" s="77" t="s">
        <v>129</v>
      </c>
      <c r="Q203" s="77" t="s">
        <v>18</v>
      </c>
      <c r="R203" s="58">
        <f t="shared" si="29"/>
        <v>0</v>
      </c>
      <c r="S203" s="58">
        <f t="shared" si="30"/>
        <v>1</v>
      </c>
      <c r="AO203" s="76">
        <f>Tabla135678[[#This Row],[Columna39]]+Tabla135678[[#This Row],[Columna40]]</f>
        <v>0</v>
      </c>
    </row>
    <row r="204" spans="1:41" s="76" customFormat="1" ht="17.25">
      <c r="A204" s="39">
        <v>186</v>
      </c>
      <c r="B204" s="88">
        <v>52367</v>
      </c>
      <c r="C204" s="99" t="s">
        <v>24</v>
      </c>
      <c r="D204" s="100" t="s">
        <v>128</v>
      </c>
      <c r="E204" s="62">
        <f t="shared" ca="1" si="21"/>
        <v>54</v>
      </c>
      <c r="F204" s="57" t="str">
        <f t="shared" si="22"/>
        <v>0</v>
      </c>
      <c r="G204" s="57" t="str">
        <f t="shared" si="23"/>
        <v>1</v>
      </c>
      <c r="H204" s="58">
        <f t="shared" si="24"/>
        <v>0</v>
      </c>
      <c r="I204" s="58">
        <f t="shared" si="25"/>
        <v>0</v>
      </c>
      <c r="J204" s="58">
        <f t="shared" si="26"/>
        <v>1</v>
      </c>
      <c r="K204" s="58">
        <f t="shared" si="27"/>
        <v>0</v>
      </c>
      <c r="L204" s="58">
        <f t="shared" si="28"/>
        <v>0</v>
      </c>
      <c r="M204" s="40">
        <v>46185</v>
      </c>
      <c r="N204" s="78">
        <v>26396</v>
      </c>
      <c r="O204" s="77">
        <v>2</v>
      </c>
      <c r="P204" s="77" t="s">
        <v>9</v>
      </c>
      <c r="Q204" s="77" t="s">
        <v>18</v>
      </c>
      <c r="R204" s="58">
        <f t="shared" si="29"/>
        <v>0</v>
      </c>
      <c r="S204" s="58">
        <f t="shared" si="30"/>
        <v>1</v>
      </c>
      <c r="AO204" s="76">
        <f>Tabla135678[[#This Row],[Columna39]]+Tabla135678[[#This Row],[Columna40]]</f>
        <v>0</v>
      </c>
    </row>
    <row r="205" spans="1:41" s="76" customFormat="1" ht="17.25">
      <c r="A205" s="3">
        <v>187</v>
      </c>
      <c r="B205" s="88">
        <v>1414154</v>
      </c>
      <c r="C205" s="99" t="s">
        <v>23</v>
      </c>
      <c r="D205" s="100" t="s">
        <v>128</v>
      </c>
      <c r="E205" s="62">
        <f t="shared" ca="1" si="21"/>
        <v>52</v>
      </c>
      <c r="F205" s="57" t="str">
        <f t="shared" si="22"/>
        <v>1</v>
      </c>
      <c r="G205" s="57" t="str">
        <f t="shared" si="23"/>
        <v>0</v>
      </c>
      <c r="H205" s="58">
        <f t="shared" si="24"/>
        <v>0</v>
      </c>
      <c r="I205" s="58">
        <f t="shared" si="25"/>
        <v>0</v>
      </c>
      <c r="J205" s="58">
        <f t="shared" si="26"/>
        <v>0</v>
      </c>
      <c r="K205" s="58">
        <f t="shared" si="27"/>
        <v>1</v>
      </c>
      <c r="L205" s="58">
        <f t="shared" si="28"/>
        <v>0</v>
      </c>
      <c r="M205" s="40">
        <v>46185</v>
      </c>
      <c r="N205" s="78">
        <v>27345</v>
      </c>
      <c r="O205" s="77">
        <v>1</v>
      </c>
      <c r="P205" s="77" t="s">
        <v>130</v>
      </c>
      <c r="Q205" s="77" t="s">
        <v>17</v>
      </c>
      <c r="R205" s="58">
        <f t="shared" si="29"/>
        <v>1</v>
      </c>
      <c r="S205" s="58">
        <f t="shared" si="30"/>
        <v>0</v>
      </c>
      <c r="AO205" s="76">
        <f>Tabla135678[[#This Row],[Columna39]]+Tabla135678[[#This Row],[Columna40]]</f>
        <v>0</v>
      </c>
    </row>
    <row r="206" spans="1:41" s="76" customFormat="1" ht="17.25">
      <c r="A206" s="3">
        <v>188</v>
      </c>
      <c r="B206" s="88">
        <v>1414051</v>
      </c>
      <c r="C206" s="99" t="s">
        <v>24</v>
      </c>
      <c r="D206" s="100" t="s">
        <v>128</v>
      </c>
      <c r="E206" s="62">
        <f t="shared" ca="1" si="21"/>
        <v>16</v>
      </c>
      <c r="F206" s="57" t="str">
        <f t="shared" si="22"/>
        <v>1</v>
      </c>
      <c r="G206" s="57" t="str">
        <f t="shared" si="23"/>
        <v>0</v>
      </c>
      <c r="H206" s="58">
        <f t="shared" si="24"/>
        <v>0</v>
      </c>
      <c r="I206" s="58">
        <f t="shared" si="25"/>
        <v>0</v>
      </c>
      <c r="J206" s="58">
        <f t="shared" si="26"/>
        <v>0</v>
      </c>
      <c r="K206" s="58">
        <f t="shared" si="27"/>
        <v>0</v>
      </c>
      <c r="L206" s="58">
        <f t="shared" si="28"/>
        <v>1</v>
      </c>
      <c r="M206" s="40">
        <v>46185</v>
      </c>
      <c r="N206" s="78">
        <v>40184</v>
      </c>
      <c r="O206" s="77">
        <v>1</v>
      </c>
      <c r="P206" s="77" t="s">
        <v>11</v>
      </c>
      <c r="Q206" s="77" t="s">
        <v>18</v>
      </c>
      <c r="R206" s="58">
        <f t="shared" si="29"/>
        <v>0</v>
      </c>
      <c r="S206" s="58">
        <f t="shared" si="30"/>
        <v>1</v>
      </c>
      <c r="AO206" s="76">
        <f>Tabla135678[[#This Row],[Columna39]]+Tabla135678[[#This Row],[Columna40]]</f>
        <v>0</v>
      </c>
    </row>
    <row r="207" spans="1:41" s="76" customFormat="1" ht="17.25">
      <c r="A207" s="39">
        <v>189</v>
      </c>
      <c r="B207" s="88">
        <v>1414132</v>
      </c>
      <c r="C207" s="99" t="s">
        <v>24</v>
      </c>
      <c r="D207" s="100" t="s">
        <v>128</v>
      </c>
      <c r="E207" s="62">
        <f t="shared" ca="1" si="21"/>
        <v>54</v>
      </c>
      <c r="F207" s="57" t="str">
        <f t="shared" si="22"/>
        <v>1</v>
      </c>
      <c r="G207" s="57" t="str">
        <f t="shared" si="23"/>
        <v>0</v>
      </c>
      <c r="H207" s="58">
        <f t="shared" si="24"/>
        <v>0</v>
      </c>
      <c r="I207" s="58">
        <f t="shared" si="25"/>
        <v>1</v>
      </c>
      <c r="J207" s="58">
        <f t="shared" si="26"/>
        <v>0</v>
      </c>
      <c r="K207" s="58">
        <f t="shared" si="27"/>
        <v>0</v>
      </c>
      <c r="L207" s="58">
        <f t="shared" si="28"/>
        <v>0</v>
      </c>
      <c r="M207" s="40">
        <v>46185</v>
      </c>
      <c r="N207" s="78">
        <v>26421</v>
      </c>
      <c r="O207" s="77">
        <v>1</v>
      </c>
      <c r="P207" s="77" t="s">
        <v>126</v>
      </c>
      <c r="Q207" s="77" t="s">
        <v>18</v>
      </c>
      <c r="R207" s="58">
        <f t="shared" si="29"/>
        <v>0</v>
      </c>
      <c r="S207" s="58">
        <f t="shared" si="30"/>
        <v>1</v>
      </c>
      <c r="AO207" s="76">
        <f>Tabla135678[[#This Row],[Columna39]]+Tabla135678[[#This Row],[Columna40]]</f>
        <v>0</v>
      </c>
    </row>
    <row r="208" spans="1:41" s="76" customFormat="1" ht="17.25">
      <c r="A208" s="39">
        <v>190</v>
      </c>
      <c r="B208" s="88">
        <v>337808</v>
      </c>
      <c r="C208" s="99" t="s">
        <v>24</v>
      </c>
      <c r="D208" s="100" t="s">
        <v>128</v>
      </c>
      <c r="E208" s="62">
        <f t="shared" ca="1" si="21"/>
        <v>16</v>
      </c>
      <c r="F208" s="57" t="str">
        <f t="shared" si="22"/>
        <v>0</v>
      </c>
      <c r="G208" s="57" t="str">
        <f t="shared" si="23"/>
        <v>1</v>
      </c>
      <c r="H208" s="58">
        <f t="shared" si="24"/>
        <v>0</v>
      </c>
      <c r="I208" s="58">
        <f t="shared" si="25"/>
        <v>0</v>
      </c>
      <c r="J208" s="58">
        <f t="shared" si="26"/>
        <v>1</v>
      </c>
      <c r="K208" s="58">
        <f t="shared" si="27"/>
        <v>0</v>
      </c>
      <c r="L208" s="58">
        <f t="shared" si="28"/>
        <v>0</v>
      </c>
      <c r="M208" s="40">
        <v>46185</v>
      </c>
      <c r="N208" s="78">
        <v>40218</v>
      </c>
      <c r="O208" s="77">
        <v>2</v>
      </c>
      <c r="P208" s="77" t="s">
        <v>9</v>
      </c>
      <c r="Q208" s="77" t="s">
        <v>18</v>
      </c>
      <c r="R208" s="58">
        <f t="shared" si="29"/>
        <v>0</v>
      </c>
      <c r="S208" s="58">
        <f t="shared" si="30"/>
        <v>1</v>
      </c>
      <c r="AO208" s="76">
        <f>Tabla135678[[#This Row],[Columna39]]+Tabla135678[[#This Row],[Columna40]]</f>
        <v>0</v>
      </c>
    </row>
    <row r="209" spans="1:41" s="76" customFormat="1" ht="17.25">
      <c r="A209" s="39">
        <v>191</v>
      </c>
      <c r="B209" s="88">
        <v>1122005</v>
      </c>
      <c r="C209" s="99" t="s">
        <v>24</v>
      </c>
      <c r="D209" s="100" t="s">
        <v>140</v>
      </c>
      <c r="E209" s="62">
        <f t="shared" ca="1" si="21"/>
        <v>32</v>
      </c>
      <c r="F209" s="57" t="str">
        <f t="shared" si="22"/>
        <v>0</v>
      </c>
      <c r="G209" s="57" t="str">
        <f t="shared" si="23"/>
        <v>1</v>
      </c>
      <c r="H209" s="58">
        <f t="shared" si="24"/>
        <v>0</v>
      </c>
      <c r="I209" s="58">
        <f t="shared" si="25"/>
        <v>0</v>
      </c>
      <c r="J209" s="58">
        <f t="shared" si="26"/>
        <v>0</v>
      </c>
      <c r="K209" s="58">
        <f t="shared" si="27"/>
        <v>1</v>
      </c>
      <c r="L209" s="58">
        <f t="shared" si="28"/>
        <v>0</v>
      </c>
      <c r="M209" s="40">
        <v>46185</v>
      </c>
      <c r="N209" s="78">
        <v>34372</v>
      </c>
      <c r="O209" s="77">
        <v>2</v>
      </c>
      <c r="P209" s="77" t="s">
        <v>130</v>
      </c>
      <c r="Q209" s="77" t="s">
        <v>18</v>
      </c>
      <c r="R209" s="58">
        <f t="shared" si="29"/>
        <v>0</v>
      </c>
      <c r="S209" s="58">
        <f t="shared" si="30"/>
        <v>1</v>
      </c>
      <c r="AO209" s="76">
        <f>Tabla135678[[#This Row],[Columna39]]+Tabla135678[[#This Row],[Columna40]]</f>
        <v>0</v>
      </c>
    </row>
    <row r="210" spans="1:41" s="76" customFormat="1" ht="17.25">
      <c r="A210" s="3">
        <v>192</v>
      </c>
      <c r="B210" s="88">
        <v>1414084</v>
      </c>
      <c r="C210" s="99" t="s">
        <v>24</v>
      </c>
      <c r="D210" s="100" t="s">
        <v>128</v>
      </c>
      <c r="E210" s="62">
        <f t="shared" ref="E210:E273" ca="1" si="31">(YEAR(NOW())-YEAR(N210))</f>
        <v>58</v>
      </c>
      <c r="F210" s="57" t="str">
        <f t="shared" ref="F210:F273" si="32">IF(O210:O589=1,"1","0")</f>
        <v>1</v>
      </c>
      <c r="G210" s="57" t="str">
        <f t="shared" si="23"/>
        <v>0</v>
      </c>
      <c r="H210" s="58">
        <f t="shared" si="24"/>
        <v>1</v>
      </c>
      <c r="I210" s="58">
        <f t="shared" si="25"/>
        <v>0</v>
      </c>
      <c r="J210" s="58">
        <f t="shared" si="26"/>
        <v>0</v>
      </c>
      <c r="K210" s="58">
        <f t="shared" si="27"/>
        <v>0</v>
      </c>
      <c r="L210" s="58">
        <f t="shared" si="28"/>
        <v>0</v>
      </c>
      <c r="M210" s="40">
        <v>46185</v>
      </c>
      <c r="N210" s="78">
        <v>24882</v>
      </c>
      <c r="O210" s="77">
        <v>1</v>
      </c>
      <c r="P210" s="77" t="s">
        <v>129</v>
      </c>
      <c r="Q210" s="77" t="s">
        <v>18</v>
      </c>
      <c r="R210" s="58">
        <f t="shared" si="29"/>
        <v>0</v>
      </c>
      <c r="S210" s="58">
        <f t="shared" si="30"/>
        <v>1</v>
      </c>
      <c r="AO210" s="76">
        <f>Tabla135678[[#This Row],[Columna39]]+Tabla135678[[#This Row],[Columna40]]</f>
        <v>0</v>
      </c>
    </row>
    <row r="211" spans="1:41" s="76" customFormat="1" ht="17.25">
      <c r="A211" s="3">
        <v>193</v>
      </c>
      <c r="B211" s="88">
        <v>1414223</v>
      </c>
      <c r="C211" s="99" t="s">
        <v>23</v>
      </c>
      <c r="D211" s="100" t="s">
        <v>128</v>
      </c>
      <c r="E211" s="62">
        <f t="shared" ca="1" si="31"/>
        <v>53</v>
      </c>
      <c r="F211" s="57" t="str">
        <f t="shared" si="32"/>
        <v>1</v>
      </c>
      <c r="G211" s="57" t="str">
        <f t="shared" ref="G211:G274" si="33">IF(O211:O211=2,"1","0")</f>
        <v>0</v>
      </c>
      <c r="H211" s="58">
        <f t="shared" ref="H211:H274" si="34">IF(P211:P211="NEUROMOTORA",1,0)</f>
        <v>1</v>
      </c>
      <c r="I211" s="58">
        <f t="shared" ref="I211:I274" si="35">IF(P211:P211="VISUAL",1,0)</f>
        <v>0</v>
      </c>
      <c r="J211" s="58">
        <f t="shared" ref="J211:J274" si="36">IF(P211:P211="AUDITIVA",1,0)</f>
        <v>0</v>
      </c>
      <c r="K211" s="58">
        <f t="shared" ref="K211:K274" si="37">IF(P211:P211="INTELECTUAL",1,0)</f>
        <v>0</v>
      </c>
      <c r="L211" s="58">
        <f t="shared" ref="L211:L274" si="38">IF(P211:P211="PSICOSOCIAL",1,0)</f>
        <v>0</v>
      </c>
      <c r="M211" s="40">
        <v>46185</v>
      </c>
      <c r="N211" s="78">
        <v>26846</v>
      </c>
      <c r="O211" s="77">
        <v>1</v>
      </c>
      <c r="P211" s="77" t="s">
        <v>129</v>
      </c>
      <c r="Q211" s="77" t="s">
        <v>17</v>
      </c>
      <c r="R211" s="58">
        <f t="shared" ref="R211:R246" si="39">IF(Q211:Q211="MUJER",1,0)</f>
        <v>1</v>
      </c>
      <c r="S211" s="58">
        <f t="shared" ref="S211:S246" si="40">IF(Q211:Q211="HOMBRE",1,0)</f>
        <v>0</v>
      </c>
      <c r="AO211" s="76">
        <f>Tabla135678[[#This Row],[Columna39]]+Tabla135678[[#This Row],[Columna40]]</f>
        <v>0</v>
      </c>
    </row>
    <row r="212" spans="1:41" ht="17.25">
      <c r="A212" s="39">
        <v>194</v>
      </c>
      <c r="B212" s="88">
        <v>1414266</v>
      </c>
      <c r="C212" s="99" t="s">
        <v>24</v>
      </c>
      <c r="D212" s="100" t="s">
        <v>128</v>
      </c>
      <c r="E212" s="62">
        <f t="shared" ca="1" si="31"/>
        <v>58</v>
      </c>
      <c r="F212" s="57" t="str">
        <f t="shared" si="32"/>
        <v>1</v>
      </c>
      <c r="G212" s="57" t="str">
        <f t="shared" si="33"/>
        <v>0</v>
      </c>
      <c r="H212" s="58">
        <f t="shared" si="34"/>
        <v>0</v>
      </c>
      <c r="I212" s="58">
        <f t="shared" si="35"/>
        <v>1</v>
      </c>
      <c r="J212" s="58">
        <f t="shared" si="36"/>
        <v>0</v>
      </c>
      <c r="K212" s="58">
        <f t="shared" si="37"/>
        <v>0</v>
      </c>
      <c r="L212" s="58">
        <f t="shared" si="38"/>
        <v>0</v>
      </c>
      <c r="M212" s="40">
        <v>46185</v>
      </c>
      <c r="N212" s="19">
        <v>24881</v>
      </c>
      <c r="O212" s="17">
        <v>1</v>
      </c>
      <c r="P212" s="17" t="s">
        <v>126</v>
      </c>
      <c r="Q212" s="17" t="s">
        <v>18</v>
      </c>
      <c r="R212" s="58">
        <f t="shared" si="39"/>
        <v>0</v>
      </c>
      <c r="S212" s="58">
        <f t="shared" si="40"/>
        <v>1</v>
      </c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O212">
        <f>Tabla135678[[#This Row],[Columna39]]+Tabla135678[[#This Row],[Columna40]]</f>
        <v>0</v>
      </c>
    </row>
    <row r="213" spans="1:41" ht="17.25">
      <c r="A213" s="39">
        <v>195</v>
      </c>
      <c r="B213" s="88">
        <v>1414260</v>
      </c>
      <c r="C213" s="99" t="s">
        <v>24</v>
      </c>
      <c r="D213" s="100" t="s">
        <v>142</v>
      </c>
      <c r="E213" s="62">
        <f t="shared" ca="1" si="31"/>
        <v>22</v>
      </c>
      <c r="F213" s="57" t="str">
        <f t="shared" si="32"/>
        <v>1</v>
      </c>
      <c r="G213" s="57" t="str">
        <f t="shared" si="33"/>
        <v>0</v>
      </c>
      <c r="H213" s="58">
        <f t="shared" si="34"/>
        <v>0</v>
      </c>
      <c r="I213" s="58">
        <f t="shared" si="35"/>
        <v>1</v>
      </c>
      <c r="J213" s="58">
        <f t="shared" si="36"/>
        <v>0</v>
      </c>
      <c r="K213" s="58">
        <f t="shared" si="37"/>
        <v>0</v>
      </c>
      <c r="L213" s="58">
        <f t="shared" si="38"/>
        <v>0</v>
      </c>
      <c r="M213" s="40">
        <v>46185</v>
      </c>
      <c r="N213" s="19">
        <v>38064</v>
      </c>
      <c r="O213" s="17">
        <v>1</v>
      </c>
      <c r="P213" s="17" t="s">
        <v>126</v>
      </c>
      <c r="Q213" s="17" t="s">
        <v>18</v>
      </c>
      <c r="R213" s="58">
        <f t="shared" si="39"/>
        <v>0</v>
      </c>
      <c r="S213" s="58">
        <f t="shared" si="40"/>
        <v>1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O213">
        <f>Tabla135678[[#This Row],[Columna39]]+Tabla135678[[#This Row],[Columna40]]</f>
        <v>0</v>
      </c>
    </row>
    <row r="214" spans="1:41" ht="17.25">
      <c r="A214" s="39">
        <v>196</v>
      </c>
      <c r="B214" s="88">
        <v>1414287</v>
      </c>
      <c r="C214" s="99" t="s">
        <v>24</v>
      </c>
      <c r="D214" s="100" t="s">
        <v>128</v>
      </c>
      <c r="E214" s="62">
        <f t="shared" ca="1" si="31"/>
        <v>83</v>
      </c>
      <c r="F214" s="57" t="str">
        <f t="shared" si="32"/>
        <v>1</v>
      </c>
      <c r="G214" s="57" t="str">
        <f t="shared" si="33"/>
        <v>0</v>
      </c>
      <c r="H214" s="58">
        <f t="shared" si="34"/>
        <v>1</v>
      </c>
      <c r="I214" s="58">
        <f t="shared" si="35"/>
        <v>0</v>
      </c>
      <c r="J214" s="58">
        <f t="shared" si="36"/>
        <v>0</v>
      </c>
      <c r="K214" s="58">
        <f t="shared" si="37"/>
        <v>0</v>
      </c>
      <c r="L214" s="58">
        <f t="shared" si="38"/>
        <v>0</v>
      </c>
      <c r="M214" s="40">
        <v>46185</v>
      </c>
      <c r="N214" s="19">
        <v>16053</v>
      </c>
      <c r="O214" s="17">
        <v>1</v>
      </c>
      <c r="P214" s="17" t="s">
        <v>129</v>
      </c>
      <c r="Q214" s="17" t="s">
        <v>18</v>
      </c>
      <c r="R214" s="58">
        <f t="shared" si="39"/>
        <v>0</v>
      </c>
      <c r="S214" s="58">
        <f t="shared" si="40"/>
        <v>1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O214">
        <f>Tabla135678[[#This Row],[Columna39]]+Tabla135678[[#This Row],[Columna40]]</f>
        <v>0</v>
      </c>
    </row>
    <row r="215" spans="1:41" ht="17.25">
      <c r="A215" s="3">
        <v>197</v>
      </c>
      <c r="B215" s="88">
        <v>1414306</v>
      </c>
      <c r="C215" s="99" t="s">
        <v>24</v>
      </c>
      <c r="D215" s="100" t="s">
        <v>127</v>
      </c>
      <c r="E215" s="62">
        <f t="shared" ca="1" si="31"/>
        <v>21</v>
      </c>
      <c r="F215" s="57" t="str">
        <f t="shared" si="32"/>
        <v>1</v>
      </c>
      <c r="G215" s="57" t="str">
        <f t="shared" si="33"/>
        <v>0</v>
      </c>
      <c r="H215" s="58">
        <f t="shared" si="34"/>
        <v>0</v>
      </c>
      <c r="I215" s="58">
        <f t="shared" si="35"/>
        <v>0</v>
      </c>
      <c r="J215" s="58">
        <f t="shared" si="36"/>
        <v>0</v>
      </c>
      <c r="K215" s="58">
        <f t="shared" si="37"/>
        <v>0</v>
      </c>
      <c r="L215" s="58">
        <f t="shared" si="38"/>
        <v>1</v>
      </c>
      <c r="M215" s="40">
        <v>46185</v>
      </c>
      <c r="N215" s="19">
        <v>38644</v>
      </c>
      <c r="O215" s="17">
        <v>1</v>
      </c>
      <c r="P215" s="17" t="s">
        <v>11</v>
      </c>
      <c r="Q215" s="17" t="s">
        <v>18</v>
      </c>
      <c r="R215" s="58">
        <f t="shared" si="39"/>
        <v>0</v>
      </c>
      <c r="S215" s="58">
        <f t="shared" si="40"/>
        <v>1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O215">
        <f>Tabla135678[[#This Row],[Columna39]]+Tabla135678[[#This Row],[Columna40]]</f>
        <v>0</v>
      </c>
    </row>
    <row r="216" spans="1:41" ht="17.25">
      <c r="A216" s="3">
        <v>198</v>
      </c>
      <c r="B216" s="88">
        <v>1414332</v>
      </c>
      <c r="C216" s="99" t="s">
        <v>24</v>
      </c>
      <c r="D216" s="100" t="s">
        <v>127</v>
      </c>
      <c r="E216" s="62">
        <f t="shared" ca="1" si="31"/>
        <v>39</v>
      </c>
      <c r="F216" s="57" t="str">
        <f t="shared" si="32"/>
        <v>1</v>
      </c>
      <c r="G216" s="57" t="str">
        <f t="shared" si="33"/>
        <v>0</v>
      </c>
      <c r="H216" s="58">
        <f t="shared" si="34"/>
        <v>0</v>
      </c>
      <c r="I216" s="58">
        <f t="shared" si="35"/>
        <v>0</v>
      </c>
      <c r="J216" s="58">
        <f t="shared" si="36"/>
        <v>0</v>
      </c>
      <c r="K216" s="58">
        <f t="shared" si="37"/>
        <v>0</v>
      </c>
      <c r="L216" s="58">
        <f t="shared" si="38"/>
        <v>1</v>
      </c>
      <c r="M216" s="40">
        <v>46188</v>
      </c>
      <c r="N216" s="19">
        <v>32021</v>
      </c>
      <c r="O216" s="17">
        <v>1</v>
      </c>
      <c r="P216" s="17" t="s">
        <v>11</v>
      </c>
      <c r="Q216" s="17" t="s">
        <v>18</v>
      </c>
      <c r="R216" s="58">
        <f t="shared" si="39"/>
        <v>0</v>
      </c>
      <c r="S216" s="58">
        <f t="shared" si="40"/>
        <v>1</v>
      </c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O216">
        <f>Tabla135678[[#This Row],[Columna39]]+Tabla135678[[#This Row],[Columna40]]</f>
        <v>0</v>
      </c>
    </row>
    <row r="217" spans="1:41" ht="17.25">
      <c r="A217" s="39">
        <v>199</v>
      </c>
      <c r="B217" s="88">
        <v>1134634</v>
      </c>
      <c r="C217" s="99" t="s">
        <v>24</v>
      </c>
      <c r="D217" s="100" t="s">
        <v>128</v>
      </c>
      <c r="E217" s="62">
        <f t="shared" ca="1" si="31"/>
        <v>17</v>
      </c>
      <c r="F217" s="57" t="str">
        <f t="shared" si="32"/>
        <v>0</v>
      </c>
      <c r="G217" s="57" t="str">
        <f t="shared" si="33"/>
        <v>1</v>
      </c>
      <c r="H217" s="58">
        <f t="shared" si="34"/>
        <v>1</v>
      </c>
      <c r="I217" s="58">
        <f t="shared" si="35"/>
        <v>0</v>
      </c>
      <c r="J217" s="58">
        <f t="shared" si="36"/>
        <v>0</v>
      </c>
      <c r="K217" s="58">
        <f t="shared" si="37"/>
        <v>0</v>
      </c>
      <c r="L217" s="58">
        <f t="shared" si="38"/>
        <v>0</v>
      </c>
      <c r="M217" s="40">
        <v>46188</v>
      </c>
      <c r="N217" s="19">
        <v>40071</v>
      </c>
      <c r="O217" s="17">
        <v>2</v>
      </c>
      <c r="P217" s="17" t="s">
        <v>129</v>
      </c>
      <c r="Q217" s="17" t="s">
        <v>18</v>
      </c>
      <c r="R217" s="58">
        <f t="shared" si="39"/>
        <v>0</v>
      </c>
      <c r="S217" s="58">
        <f t="shared" si="40"/>
        <v>1</v>
      </c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O217">
        <f>Tabla135678[[#This Row],[Columna39]]+Tabla135678[[#This Row],[Columna40]]</f>
        <v>0</v>
      </c>
    </row>
    <row r="218" spans="1:41" ht="17.25">
      <c r="A218" s="39">
        <v>200</v>
      </c>
      <c r="B218" s="88">
        <v>1414435</v>
      </c>
      <c r="C218" s="99" t="s">
        <v>23</v>
      </c>
      <c r="D218" s="100" t="s">
        <v>127</v>
      </c>
      <c r="E218" s="62">
        <f t="shared" ca="1" si="31"/>
        <v>20</v>
      </c>
      <c r="F218" s="57" t="str">
        <f t="shared" si="32"/>
        <v>1</v>
      </c>
      <c r="G218" s="57" t="str">
        <f t="shared" si="33"/>
        <v>0</v>
      </c>
      <c r="H218" s="58">
        <f t="shared" si="34"/>
        <v>0</v>
      </c>
      <c r="I218" s="58">
        <f t="shared" si="35"/>
        <v>0</v>
      </c>
      <c r="J218" s="58">
        <f t="shared" si="36"/>
        <v>0</v>
      </c>
      <c r="K218" s="58">
        <f t="shared" si="37"/>
        <v>1</v>
      </c>
      <c r="L218" s="58">
        <f t="shared" si="38"/>
        <v>0</v>
      </c>
      <c r="M218" s="40">
        <v>46188</v>
      </c>
      <c r="N218" s="19">
        <v>38739</v>
      </c>
      <c r="O218" s="17">
        <v>1</v>
      </c>
      <c r="P218" s="17" t="s">
        <v>130</v>
      </c>
      <c r="Q218" s="17" t="s">
        <v>17</v>
      </c>
      <c r="R218" s="58">
        <f t="shared" si="39"/>
        <v>1</v>
      </c>
      <c r="S218" s="58">
        <f t="shared" si="40"/>
        <v>0</v>
      </c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O218">
        <f>Tabla135678[[#This Row],[Columna39]]+Tabla135678[[#This Row],[Columna40]]</f>
        <v>0</v>
      </c>
    </row>
    <row r="219" spans="1:41" ht="17.25">
      <c r="A219" s="39">
        <v>201</v>
      </c>
      <c r="B219" s="65">
        <v>337817</v>
      </c>
      <c r="C219" s="65" t="s">
        <v>23</v>
      </c>
      <c r="D219" s="100" t="s">
        <v>128</v>
      </c>
      <c r="E219" s="62">
        <f t="shared" ca="1" si="31"/>
        <v>18</v>
      </c>
      <c r="F219" s="57" t="str">
        <f t="shared" si="32"/>
        <v>0</v>
      </c>
      <c r="G219" s="57" t="str">
        <f t="shared" si="33"/>
        <v>1</v>
      </c>
      <c r="H219" s="58">
        <f t="shared" si="34"/>
        <v>0</v>
      </c>
      <c r="I219" s="58">
        <f t="shared" si="35"/>
        <v>0</v>
      </c>
      <c r="J219" s="58">
        <f t="shared" si="36"/>
        <v>1</v>
      </c>
      <c r="K219" s="58">
        <f t="shared" si="37"/>
        <v>0</v>
      </c>
      <c r="L219" s="58">
        <f t="shared" si="38"/>
        <v>0</v>
      </c>
      <c r="M219" s="40">
        <v>46188</v>
      </c>
      <c r="N219" s="19">
        <v>39573</v>
      </c>
      <c r="O219" s="17">
        <v>2</v>
      </c>
      <c r="P219" s="17" t="s">
        <v>9</v>
      </c>
      <c r="Q219" s="17" t="s">
        <v>17</v>
      </c>
      <c r="R219" s="58">
        <f t="shared" si="39"/>
        <v>1</v>
      </c>
      <c r="S219" s="58">
        <f t="shared" si="40"/>
        <v>0</v>
      </c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O219">
        <f>Tabla135678[[#This Row],[Columna39]]+Tabla135678[[#This Row],[Columna40]]</f>
        <v>0</v>
      </c>
    </row>
    <row r="220" spans="1:41" ht="17.25">
      <c r="A220" s="3">
        <v>202</v>
      </c>
      <c r="B220" s="65">
        <v>1414465</v>
      </c>
      <c r="C220" s="18" t="s">
        <v>23</v>
      </c>
      <c r="D220" s="100" t="s">
        <v>127</v>
      </c>
      <c r="E220" s="62">
        <f t="shared" ca="1" si="31"/>
        <v>55</v>
      </c>
      <c r="F220" s="57" t="str">
        <f t="shared" si="32"/>
        <v>1</v>
      </c>
      <c r="G220" s="57" t="str">
        <f t="shared" si="33"/>
        <v>0</v>
      </c>
      <c r="H220" s="58">
        <f t="shared" si="34"/>
        <v>1</v>
      </c>
      <c r="I220" s="58">
        <f t="shared" si="35"/>
        <v>0</v>
      </c>
      <c r="J220" s="58">
        <f t="shared" si="36"/>
        <v>0</v>
      </c>
      <c r="K220" s="58">
        <f t="shared" si="37"/>
        <v>0</v>
      </c>
      <c r="L220" s="58">
        <f t="shared" si="38"/>
        <v>0</v>
      </c>
      <c r="M220" s="40">
        <v>46188</v>
      </c>
      <c r="N220" s="19">
        <v>26231</v>
      </c>
      <c r="O220" s="17">
        <v>1</v>
      </c>
      <c r="P220" s="17" t="s">
        <v>129</v>
      </c>
      <c r="Q220" s="17" t="s">
        <v>17</v>
      </c>
      <c r="R220" s="58">
        <f t="shared" si="39"/>
        <v>1</v>
      </c>
      <c r="S220" s="58">
        <f t="shared" si="40"/>
        <v>0</v>
      </c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O220">
        <f>Tabla135678[[#This Row],[Columna39]]+Tabla135678[[#This Row],[Columna40]]</f>
        <v>0</v>
      </c>
    </row>
    <row r="221" spans="1:41" ht="17.25">
      <c r="A221" s="3">
        <v>203</v>
      </c>
      <c r="B221" s="65">
        <v>1233218</v>
      </c>
      <c r="C221" s="18" t="s">
        <v>24</v>
      </c>
      <c r="D221" s="100" t="s">
        <v>128</v>
      </c>
      <c r="E221" s="62">
        <f t="shared" ca="1" si="31"/>
        <v>41</v>
      </c>
      <c r="F221" s="57" t="str">
        <f t="shared" si="32"/>
        <v>0</v>
      </c>
      <c r="G221" s="57" t="str">
        <f t="shared" si="33"/>
        <v>1</v>
      </c>
      <c r="H221" s="58">
        <f t="shared" si="34"/>
        <v>0</v>
      </c>
      <c r="I221" s="58">
        <f t="shared" si="35"/>
        <v>1</v>
      </c>
      <c r="J221" s="58">
        <f t="shared" si="36"/>
        <v>0</v>
      </c>
      <c r="K221" s="58">
        <f t="shared" si="37"/>
        <v>0</v>
      </c>
      <c r="L221" s="58">
        <f t="shared" si="38"/>
        <v>0</v>
      </c>
      <c r="M221" s="40">
        <v>46188</v>
      </c>
      <c r="N221" s="19">
        <v>31049</v>
      </c>
      <c r="O221" s="17">
        <v>2</v>
      </c>
      <c r="P221" s="17" t="s">
        <v>126</v>
      </c>
      <c r="Q221" s="17" t="s">
        <v>18</v>
      </c>
      <c r="R221" s="58">
        <f t="shared" si="39"/>
        <v>0</v>
      </c>
      <c r="S221" s="58">
        <f t="shared" si="40"/>
        <v>1</v>
      </c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O221">
        <f>Tabla135678[[#This Row],[Columna39]]+Tabla135678[[#This Row],[Columna40]]</f>
        <v>0</v>
      </c>
    </row>
    <row r="222" spans="1:41" ht="17.25">
      <c r="A222" s="39">
        <v>204</v>
      </c>
      <c r="B222" s="65">
        <v>1056153</v>
      </c>
      <c r="C222" s="18" t="s">
        <v>24</v>
      </c>
      <c r="D222" s="100" t="s">
        <v>128</v>
      </c>
      <c r="E222" s="62">
        <f t="shared" ca="1" si="31"/>
        <v>32</v>
      </c>
      <c r="F222" s="57" t="str">
        <f t="shared" si="32"/>
        <v>0</v>
      </c>
      <c r="G222" s="57" t="str">
        <f t="shared" si="33"/>
        <v>1</v>
      </c>
      <c r="H222" s="58">
        <f t="shared" si="34"/>
        <v>0</v>
      </c>
      <c r="I222" s="58">
        <f t="shared" si="35"/>
        <v>0</v>
      </c>
      <c r="J222" s="58">
        <f t="shared" si="36"/>
        <v>0</v>
      </c>
      <c r="K222" s="58">
        <f t="shared" si="37"/>
        <v>1</v>
      </c>
      <c r="L222" s="58">
        <f t="shared" si="38"/>
        <v>0</v>
      </c>
      <c r="M222" s="40">
        <v>46188</v>
      </c>
      <c r="N222" s="19">
        <v>34452</v>
      </c>
      <c r="O222" s="17">
        <v>2</v>
      </c>
      <c r="P222" s="17" t="s">
        <v>130</v>
      </c>
      <c r="Q222" s="17" t="s">
        <v>18</v>
      </c>
      <c r="R222" s="58">
        <f t="shared" si="39"/>
        <v>0</v>
      </c>
      <c r="S222" s="58">
        <f t="shared" si="40"/>
        <v>1</v>
      </c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O222">
        <f>Tabla135678[[#This Row],[Columna39]]+Tabla135678[[#This Row],[Columna40]]</f>
        <v>0</v>
      </c>
    </row>
    <row r="223" spans="1:41" ht="17.25">
      <c r="A223" s="39">
        <v>205</v>
      </c>
      <c r="B223" s="65">
        <v>1061711</v>
      </c>
      <c r="C223" s="18" t="s">
        <v>23</v>
      </c>
      <c r="D223" s="100" t="s">
        <v>127</v>
      </c>
      <c r="E223" s="62">
        <f t="shared" ca="1" si="31"/>
        <v>12</v>
      </c>
      <c r="F223" s="57" t="str">
        <f t="shared" si="32"/>
        <v>0</v>
      </c>
      <c r="G223" s="57" t="str">
        <f t="shared" si="33"/>
        <v>1</v>
      </c>
      <c r="H223" s="58">
        <f t="shared" si="34"/>
        <v>0</v>
      </c>
      <c r="I223" s="58">
        <f t="shared" si="35"/>
        <v>0</v>
      </c>
      <c r="J223" s="58">
        <f t="shared" si="36"/>
        <v>0</v>
      </c>
      <c r="K223" s="58">
        <f t="shared" si="37"/>
        <v>1</v>
      </c>
      <c r="L223" s="58">
        <f t="shared" si="38"/>
        <v>0</v>
      </c>
      <c r="M223" s="40">
        <v>46188</v>
      </c>
      <c r="N223" s="19">
        <v>41857</v>
      </c>
      <c r="O223" s="17">
        <v>2</v>
      </c>
      <c r="P223" s="17" t="s">
        <v>130</v>
      </c>
      <c r="Q223" s="17" t="s">
        <v>17</v>
      </c>
      <c r="R223" s="58">
        <f t="shared" si="39"/>
        <v>1</v>
      </c>
      <c r="S223" s="58">
        <f t="shared" si="40"/>
        <v>0</v>
      </c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O223">
        <f>Tabla135678[[#This Row],[Columna39]]+Tabla135678[[#This Row],[Columna40]]</f>
        <v>0</v>
      </c>
    </row>
    <row r="224" spans="1:41" ht="17.25">
      <c r="A224" s="39">
        <v>206</v>
      </c>
      <c r="B224" s="89">
        <v>1414563</v>
      </c>
      <c r="C224" s="18" t="s">
        <v>23</v>
      </c>
      <c r="D224" s="100" t="s">
        <v>166</v>
      </c>
      <c r="E224" s="62">
        <f t="shared" ca="1" si="31"/>
        <v>59</v>
      </c>
      <c r="F224" s="57" t="str">
        <f t="shared" si="32"/>
        <v>1</v>
      </c>
      <c r="G224" s="57" t="str">
        <f t="shared" si="33"/>
        <v>0</v>
      </c>
      <c r="H224" s="58">
        <f t="shared" si="34"/>
        <v>0</v>
      </c>
      <c r="I224" s="58">
        <f t="shared" si="35"/>
        <v>0</v>
      </c>
      <c r="J224" s="58">
        <f t="shared" si="36"/>
        <v>0</v>
      </c>
      <c r="K224" s="58">
        <f t="shared" si="37"/>
        <v>0</v>
      </c>
      <c r="L224" s="58">
        <f t="shared" si="38"/>
        <v>1</v>
      </c>
      <c r="M224" s="40">
        <v>46188</v>
      </c>
      <c r="N224" s="19">
        <v>24523</v>
      </c>
      <c r="O224" s="17">
        <v>1</v>
      </c>
      <c r="P224" s="17" t="s">
        <v>11</v>
      </c>
      <c r="Q224" s="17" t="s">
        <v>17</v>
      </c>
      <c r="R224" s="58">
        <f t="shared" si="39"/>
        <v>1</v>
      </c>
      <c r="S224" s="58">
        <f t="shared" si="40"/>
        <v>0</v>
      </c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O224">
        <f>Tabla135678[[#This Row],[Columna39]]+Tabla135678[[#This Row],[Columna40]]</f>
        <v>0</v>
      </c>
    </row>
    <row r="225" spans="1:41" ht="17.25">
      <c r="A225" s="3">
        <v>207</v>
      </c>
      <c r="B225" s="89">
        <v>1414594</v>
      </c>
      <c r="C225" s="18" t="s">
        <v>24</v>
      </c>
      <c r="D225" s="100" t="s">
        <v>128</v>
      </c>
      <c r="E225" s="62">
        <f t="shared" ca="1" si="31"/>
        <v>62</v>
      </c>
      <c r="F225" s="57" t="str">
        <f t="shared" si="32"/>
        <v>1</v>
      </c>
      <c r="G225" s="57" t="str">
        <f t="shared" si="33"/>
        <v>0</v>
      </c>
      <c r="H225" s="58">
        <f t="shared" si="34"/>
        <v>1</v>
      </c>
      <c r="I225" s="58">
        <f t="shared" si="35"/>
        <v>0</v>
      </c>
      <c r="J225" s="58">
        <f t="shared" si="36"/>
        <v>0</v>
      </c>
      <c r="K225" s="58">
        <f t="shared" si="37"/>
        <v>0</v>
      </c>
      <c r="L225" s="58">
        <f t="shared" si="38"/>
        <v>0</v>
      </c>
      <c r="M225" s="40">
        <v>46189</v>
      </c>
      <c r="N225" s="19">
        <v>23652</v>
      </c>
      <c r="O225" s="17">
        <v>1</v>
      </c>
      <c r="P225" s="17" t="s">
        <v>129</v>
      </c>
      <c r="Q225" s="17" t="s">
        <v>18</v>
      </c>
      <c r="R225" s="58">
        <f t="shared" si="39"/>
        <v>0</v>
      </c>
      <c r="S225" s="58">
        <f t="shared" si="40"/>
        <v>1</v>
      </c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O225">
        <f>Tabla135678[[#This Row],[Columna39]]+Tabla135678[[#This Row],[Columna40]]</f>
        <v>0</v>
      </c>
    </row>
    <row r="226" spans="1:41" ht="17.25">
      <c r="A226" s="3">
        <v>208</v>
      </c>
      <c r="B226" s="90">
        <v>1414600</v>
      </c>
      <c r="C226" s="18" t="s">
        <v>24</v>
      </c>
      <c r="D226" s="100" t="s">
        <v>127</v>
      </c>
      <c r="E226" s="62">
        <f t="shared" ca="1" si="31"/>
        <v>10</v>
      </c>
      <c r="F226" s="57" t="str">
        <f t="shared" si="32"/>
        <v>1</v>
      </c>
      <c r="G226" s="57" t="str">
        <f t="shared" si="33"/>
        <v>0</v>
      </c>
      <c r="H226" s="58">
        <f t="shared" si="34"/>
        <v>0</v>
      </c>
      <c r="I226" s="58">
        <f t="shared" si="35"/>
        <v>0</v>
      </c>
      <c r="J226" s="58">
        <f t="shared" si="36"/>
        <v>0</v>
      </c>
      <c r="K226" s="58">
        <f t="shared" si="37"/>
        <v>0</v>
      </c>
      <c r="L226" s="58">
        <f t="shared" si="38"/>
        <v>1</v>
      </c>
      <c r="M226" s="40">
        <v>46189</v>
      </c>
      <c r="N226" s="19">
        <v>42585</v>
      </c>
      <c r="O226" s="17">
        <v>1</v>
      </c>
      <c r="P226" s="17" t="s">
        <v>11</v>
      </c>
      <c r="Q226" s="17" t="s">
        <v>18</v>
      </c>
      <c r="R226" s="58">
        <f t="shared" si="39"/>
        <v>0</v>
      </c>
      <c r="S226" s="58">
        <f t="shared" si="40"/>
        <v>1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O226">
        <f>Tabla135678[[#This Row],[Columna39]]+Tabla135678[[#This Row],[Columna40]]</f>
        <v>0</v>
      </c>
    </row>
    <row r="227" spans="1:41" ht="17.25">
      <c r="A227" s="39">
        <v>209</v>
      </c>
      <c r="B227" s="89">
        <v>1414604</v>
      </c>
      <c r="C227" s="18" t="s">
        <v>24</v>
      </c>
      <c r="D227" s="100" t="s">
        <v>127</v>
      </c>
      <c r="E227" s="62">
        <f t="shared" ca="1" si="31"/>
        <v>10</v>
      </c>
      <c r="F227" s="57" t="str">
        <f t="shared" si="32"/>
        <v>1</v>
      </c>
      <c r="G227" s="57" t="str">
        <f t="shared" si="33"/>
        <v>0</v>
      </c>
      <c r="H227" s="58">
        <f t="shared" si="34"/>
        <v>0</v>
      </c>
      <c r="I227" s="58">
        <f t="shared" si="35"/>
        <v>0</v>
      </c>
      <c r="J227" s="58">
        <f t="shared" si="36"/>
        <v>0</v>
      </c>
      <c r="K227" s="58">
        <f t="shared" si="37"/>
        <v>0</v>
      </c>
      <c r="L227" s="58">
        <f t="shared" si="38"/>
        <v>1</v>
      </c>
      <c r="M227" s="40">
        <v>46189</v>
      </c>
      <c r="N227" s="19">
        <v>42585</v>
      </c>
      <c r="O227" s="17">
        <v>1</v>
      </c>
      <c r="P227" s="17" t="s">
        <v>11</v>
      </c>
      <c r="Q227" s="17" t="s">
        <v>18</v>
      </c>
      <c r="R227" s="58">
        <f t="shared" si="39"/>
        <v>0</v>
      </c>
      <c r="S227" s="58">
        <f t="shared" si="40"/>
        <v>1</v>
      </c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O227">
        <f>Tabla135678[[#This Row],[Columna39]]+Tabla135678[[#This Row],[Columna40]]</f>
        <v>0</v>
      </c>
    </row>
    <row r="228" spans="1:41" ht="17.25">
      <c r="A228" s="39">
        <v>210</v>
      </c>
      <c r="B228" s="89">
        <v>1414654</v>
      </c>
      <c r="C228" s="18" t="s">
        <v>23</v>
      </c>
      <c r="D228" s="100" t="s">
        <v>134</v>
      </c>
      <c r="E228" s="62">
        <f t="shared" ca="1" si="31"/>
        <v>53</v>
      </c>
      <c r="F228" s="57" t="str">
        <f t="shared" si="32"/>
        <v>1</v>
      </c>
      <c r="G228" s="57" t="str">
        <f t="shared" si="33"/>
        <v>0</v>
      </c>
      <c r="H228" s="58">
        <f t="shared" si="34"/>
        <v>0</v>
      </c>
      <c r="I228" s="58">
        <f t="shared" si="35"/>
        <v>1</v>
      </c>
      <c r="J228" s="58">
        <f t="shared" si="36"/>
        <v>0</v>
      </c>
      <c r="K228" s="58">
        <f t="shared" si="37"/>
        <v>0</v>
      </c>
      <c r="L228" s="58">
        <f t="shared" si="38"/>
        <v>0</v>
      </c>
      <c r="M228" s="40">
        <v>46189</v>
      </c>
      <c r="N228" s="19">
        <v>26694</v>
      </c>
      <c r="O228" s="17">
        <v>1</v>
      </c>
      <c r="P228" s="17" t="s">
        <v>126</v>
      </c>
      <c r="Q228" s="17" t="s">
        <v>17</v>
      </c>
      <c r="R228" s="58">
        <f t="shared" si="39"/>
        <v>1</v>
      </c>
      <c r="S228" s="58">
        <f t="shared" si="40"/>
        <v>0</v>
      </c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O228">
        <f>Tabla135678[[#This Row],[Columna39]]+Tabla135678[[#This Row],[Columna40]]</f>
        <v>0</v>
      </c>
    </row>
    <row r="229" spans="1:41" ht="17.25">
      <c r="A229" s="39">
        <v>211</v>
      </c>
      <c r="B229" s="89">
        <v>1414700</v>
      </c>
      <c r="C229" s="18" t="s">
        <v>24</v>
      </c>
      <c r="D229" s="100" t="s">
        <v>127</v>
      </c>
      <c r="E229" s="62">
        <f t="shared" ca="1" si="31"/>
        <v>53</v>
      </c>
      <c r="F229" s="57" t="str">
        <f t="shared" si="32"/>
        <v>1</v>
      </c>
      <c r="G229" s="57" t="str">
        <f t="shared" si="33"/>
        <v>0</v>
      </c>
      <c r="H229" s="58">
        <f t="shared" si="34"/>
        <v>0</v>
      </c>
      <c r="I229" s="58">
        <f t="shared" si="35"/>
        <v>1</v>
      </c>
      <c r="J229" s="58">
        <f t="shared" si="36"/>
        <v>0</v>
      </c>
      <c r="K229" s="58">
        <f t="shared" si="37"/>
        <v>0</v>
      </c>
      <c r="L229" s="58">
        <f t="shared" si="38"/>
        <v>0</v>
      </c>
      <c r="M229" s="40">
        <v>46189</v>
      </c>
      <c r="N229" s="19">
        <v>26840</v>
      </c>
      <c r="O229" s="17">
        <v>1</v>
      </c>
      <c r="P229" s="17" t="s">
        <v>126</v>
      </c>
      <c r="Q229" s="17" t="s">
        <v>18</v>
      </c>
      <c r="R229" s="58">
        <f t="shared" si="39"/>
        <v>0</v>
      </c>
      <c r="S229" s="58">
        <f t="shared" si="40"/>
        <v>1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O229">
        <f>Tabla135678[[#This Row],[Columna39]]+Tabla135678[[#This Row],[Columna40]]</f>
        <v>0</v>
      </c>
    </row>
    <row r="230" spans="1:41" ht="17.25">
      <c r="A230" s="3">
        <v>212</v>
      </c>
      <c r="B230" s="89">
        <v>1414680</v>
      </c>
      <c r="C230" s="18" t="s">
        <v>23</v>
      </c>
      <c r="D230" s="100" t="s">
        <v>149</v>
      </c>
      <c r="E230" s="62">
        <f t="shared" ca="1" si="31"/>
        <v>16</v>
      </c>
      <c r="F230" s="57" t="str">
        <f t="shared" si="32"/>
        <v>1</v>
      </c>
      <c r="G230" s="57" t="str">
        <f t="shared" si="33"/>
        <v>0</v>
      </c>
      <c r="H230" s="58">
        <f t="shared" si="34"/>
        <v>1</v>
      </c>
      <c r="I230" s="58">
        <f t="shared" si="35"/>
        <v>0</v>
      </c>
      <c r="J230" s="58">
        <f t="shared" si="36"/>
        <v>0</v>
      </c>
      <c r="K230" s="58">
        <f t="shared" si="37"/>
        <v>0</v>
      </c>
      <c r="L230" s="58">
        <f t="shared" si="38"/>
        <v>0</v>
      </c>
      <c r="M230" s="40">
        <v>46189</v>
      </c>
      <c r="N230" s="19">
        <v>40215</v>
      </c>
      <c r="O230" s="17">
        <v>1</v>
      </c>
      <c r="P230" s="19" t="s">
        <v>129</v>
      </c>
      <c r="Q230" s="17" t="s">
        <v>17</v>
      </c>
      <c r="R230" s="58">
        <f t="shared" si="39"/>
        <v>1</v>
      </c>
      <c r="S230" s="58">
        <f t="shared" si="40"/>
        <v>0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O230">
        <f>Tabla135678[[#This Row],[Columna39]]+Tabla135678[[#This Row],[Columna40]]</f>
        <v>0</v>
      </c>
    </row>
    <row r="231" spans="1:41" ht="17.25">
      <c r="A231" s="3">
        <v>213</v>
      </c>
      <c r="B231" s="89">
        <v>1414723</v>
      </c>
      <c r="C231" s="18" t="s">
        <v>23</v>
      </c>
      <c r="D231" s="100" t="s">
        <v>167</v>
      </c>
      <c r="E231" s="62">
        <f t="shared" ca="1" si="31"/>
        <v>52</v>
      </c>
      <c r="F231" s="57" t="str">
        <f t="shared" si="32"/>
        <v>1</v>
      </c>
      <c r="G231" s="57" t="str">
        <f t="shared" si="33"/>
        <v>0</v>
      </c>
      <c r="H231" s="58">
        <f t="shared" si="34"/>
        <v>1</v>
      </c>
      <c r="I231" s="58">
        <f t="shared" si="35"/>
        <v>0</v>
      </c>
      <c r="J231" s="58">
        <f t="shared" si="36"/>
        <v>0</v>
      </c>
      <c r="K231" s="58">
        <f t="shared" si="37"/>
        <v>0</v>
      </c>
      <c r="L231" s="58">
        <f t="shared" si="38"/>
        <v>0</v>
      </c>
      <c r="M231" s="40">
        <v>46189</v>
      </c>
      <c r="N231" s="19">
        <v>27105</v>
      </c>
      <c r="O231" s="17">
        <v>1</v>
      </c>
      <c r="P231" s="17" t="s">
        <v>129</v>
      </c>
      <c r="Q231" s="17" t="s">
        <v>17</v>
      </c>
      <c r="R231" s="58">
        <f t="shared" si="39"/>
        <v>1</v>
      </c>
      <c r="S231" s="58">
        <f t="shared" si="40"/>
        <v>0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O231">
        <f>Tabla135678[[#This Row],[Columna39]]+Tabla135678[[#This Row],[Columna40]]</f>
        <v>0</v>
      </c>
    </row>
    <row r="232" spans="1:41" ht="17.25">
      <c r="A232" s="39">
        <v>214</v>
      </c>
      <c r="B232" s="89">
        <v>1414712</v>
      </c>
      <c r="C232" s="80" t="s">
        <v>23</v>
      </c>
      <c r="D232" s="100" t="s">
        <v>167</v>
      </c>
      <c r="E232" s="62">
        <f t="shared" ca="1" si="31"/>
        <v>47</v>
      </c>
      <c r="F232" s="57" t="str">
        <f t="shared" si="32"/>
        <v>1</v>
      </c>
      <c r="G232" s="57" t="str">
        <f t="shared" si="33"/>
        <v>0</v>
      </c>
      <c r="H232" s="58">
        <f t="shared" si="34"/>
        <v>1</v>
      </c>
      <c r="I232" s="58">
        <f t="shared" si="35"/>
        <v>0</v>
      </c>
      <c r="J232" s="58">
        <f t="shared" si="36"/>
        <v>0</v>
      </c>
      <c r="K232" s="58">
        <f t="shared" si="37"/>
        <v>0</v>
      </c>
      <c r="L232" s="58">
        <f t="shared" si="38"/>
        <v>0</v>
      </c>
      <c r="M232" s="40">
        <v>46189</v>
      </c>
      <c r="N232" s="19">
        <v>29191</v>
      </c>
      <c r="O232" s="17">
        <v>1</v>
      </c>
      <c r="P232" s="17" t="s">
        <v>129</v>
      </c>
      <c r="Q232" s="17" t="s">
        <v>17</v>
      </c>
      <c r="R232" s="58">
        <f t="shared" si="39"/>
        <v>1</v>
      </c>
      <c r="S232" s="58">
        <f t="shared" si="40"/>
        <v>0</v>
      </c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O232">
        <f>Tabla135678[[#This Row],[Columna39]]+Tabla135678[[#This Row],[Columna40]]</f>
        <v>0</v>
      </c>
    </row>
    <row r="233" spans="1:41" ht="17.25">
      <c r="A233" s="39">
        <v>215</v>
      </c>
      <c r="B233" s="89">
        <v>1414733</v>
      </c>
      <c r="C233" s="64" t="s">
        <v>24</v>
      </c>
      <c r="D233" s="100" t="s">
        <v>167</v>
      </c>
      <c r="E233" s="62">
        <f t="shared" ca="1" si="31"/>
        <v>56</v>
      </c>
      <c r="F233" s="57" t="str">
        <f t="shared" si="32"/>
        <v>1</v>
      </c>
      <c r="G233" s="57" t="str">
        <f t="shared" si="33"/>
        <v>0</v>
      </c>
      <c r="H233" s="58">
        <f t="shared" si="34"/>
        <v>1</v>
      </c>
      <c r="I233" s="58">
        <f t="shared" si="35"/>
        <v>0</v>
      </c>
      <c r="J233" s="58">
        <f t="shared" si="36"/>
        <v>0</v>
      </c>
      <c r="K233" s="58">
        <f t="shared" si="37"/>
        <v>0</v>
      </c>
      <c r="L233" s="58">
        <f t="shared" si="38"/>
        <v>0</v>
      </c>
      <c r="M233" s="40">
        <v>46189</v>
      </c>
      <c r="N233" s="19">
        <v>25826</v>
      </c>
      <c r="O233" s="17">
        <v>1</v>
      </c>
      <c r="P233" s="17" t="s">
        <v>129</v>
      </c>
      <c r="Q233" s="17" t="s">
        <v>18</v>
      </c>
      <c r="R233" s="58">
        <f t="shared" si="39"/>
        <v>0</v>
      </c>
      <c r="S233" s="58">
        <f t="shared" si="40"/>
        <v>1</v>
      </c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O233">
        <f>Tabla135678[[#This Row],[Columna39]]+Tabla135678[[#This Row],[Columna40]]</f>
        <v>0</v>
      </c>
    </row>
    <row r="234" spans="1:41" ht="17.25">
      <c r="A234" s="39">
        <v>216</v>
      </c>
      <c r="B234" s="89">
        <v>1414790</v>
      </c>
      <c r="C234" s="18" t="s">
        <v>24</v>
      </c>
      <c r="D234" s="100" t="s">
        <v>128</v>
      </c>
      <c r="E234" s="62">
        <f t="shared" ca="1" si="31"/>
        <v>53</v>
      </c>
      <c r="F234" s="57" t="str">
        <f t="shared" si="32"/>
        <v>1</v>
      </c>
      <c r="G234" s="57" t="str">
        <f t="shared" si="33"/>
        <v>0</v>
      </c>
      <c r="H234" s="58">
        <f t="shared" si="34"/>
        <v>1</v>
      </c>
      <c r="I234" s="58">
        <f t="shared" si="35"/>
        <v>0</v>
      </c>
      <c r="J234" s="58">
        <f t="shared" si="36"/>
        <v>0</v>
      </c>
      <c r="K234" s="58">
        <f t="shared" si="37"/>
        <v>0</v>
      </c>
      <c r="L234" s="58">
        <f t="shared" si="38"/>
        <v>0</v>
      </c>
      <c r="M234" s="40">
        <v>46189</v>
      </c>
      <c r="N234" s="19">
        <v>26948</v>
      </c>
      <c r="O234" s="17">
        <v>1</v>
      </c>
      <c r="P234" s="17" t="s">
        <v>129</v>
      </c>
      <c r="Q234" s="17" t="s">
        <v>18</v>
      </c>
      <c r="R234" s="58">
        <f t="shared" si="39"/>
        <v>0</v>
      </c>
      <c r="S234" s="58">
        <f t="shared" si="40"/>
        <v>1</v>
      </c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O234">
        <f>Tabla135678[[#This Row],[Columna39]]+Tabla135678[[#This Row],[Columna40]]</f>
        <v>0</v>
      </c>
    </row>
    <row r="235" spans="1:41" ht="17.25">
      <c r="A235" s="3">
        <v>217</v>
      </c>
      <c r="B235" s="89">
        <v>1414846</v>
      </c>
      <c r="C235" s="18" t="s">
        <v>24</v>
      </c>
      <c r="D235" s="100" t="s">
        <v>128</v>
      </c>
      <c r="E235" s="62">
        <f t="shared" ca="1" si="31"/>
        <v>4</v>
      </c>
      <c r="F235" s="57" t="str">
        <f t="shared" si="32"/>
        <v>1</v>
      </c>
      <c r="G235" s="57" t="str">
        <f t="shared" si="33"/>
        <v>0</v>
      </c>
      <c r="H235" s="58">
        <f t="shared" si="34"/>
        <v>0</v>
      </c>
      <c r="I235" s="58">
        <f t="shared" si="35"/>
        <v>0</v>
      </c>
      <c r="J235" s="58">
        <f t="shared" si="36"/>
        <v>0</v>
      </c>
      <c r="K235" s="58">
        <f t="shared" si="37"/>
        <v>1</v>
      </c>
      <c r="L235" s="58">
        <f t="shared" si="38"/>
        <v>0</v>
      </c>
      <c r="M235" s="40">
        <v>46189</v>
      </c>
      <c r="N235" s="19">
        <v>44637</v>
      </c>
      <c r="O235" s="17">
        <v>1</v>
      </c>
      <c r="P235" s="17" t="s">
        <v>130</v>
      </c>
      <c r="Q235" s="17" t="s">
        <v>18</v>
      </c>
      <c r="R235" s="58">
        <f t="shared" si="39"/>
        <v>0</v>
      </c>
      <c r="S235" s="58">
        <f t="shared" si="40"/>
        <v>1</v>
      </c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O235">
        <f>Tabla135678[[#This Row],[Columna39]]+Tabla135678[[#This Row],[Columna40]]</f>
        <v>0</v>
      </c>
    </row>
    <row r="236" spans="1:41" ht="17.25">
      <c r="A236" s="3">
        <v>218</v>
      </c>
      <c r="B236" s="89">
        <v>1414908</v>
      </c>
      <c r="C236" s="18" t="s">
        <v>24</v>
      </c>
      <c r="D236" s="100" t="s">
        <v>128</v>
      </c>
      <c r="E236" s="62">
        <f t="shared" ca="1" si="31"/>
        <v>29</v>
      </c>
      <c r="F236" s="57" t="str">
        <f t="shared" si="32"/>
        <v>1</v>
      </c>
      <c r="G236" s="57" t="str">
        <f t="shared" si="33"/>
        <v>0</v>
      </c>
      <c r="H236" s="58">
        <f t="shared" si="34"/>
        <v>0</v>
      </c>
      <c r="I236" s="58">
        <f t="shared" si="35"/>
        <v>0</v>
      </c>
      <c r="J236" s="58">
        <f t="shared" si="36"/>
        <v>1</v>
      </c>
      <c r="K236" s="58">
        <f t="shared" si="37"/>
        <v>0</v>
      </c>
      <c r="L236" s="58">
        <f t="shared" si="38"/>
        <v>0</v>
      </c>
      <c r="M236" s="40">
        <v>46189</v>
      </c>
      <c r="N236" s="19">
        <v>35474</v>
      </c>
      <c r="O236" s="17">
        <v>1</v>
      </c>
      <c r="P236" s="17" t="s">
        <v>9</v>
      </c>
      <c r="Q236" s="17" t="s">
        <v>18</v>
      </c>
      <c r="R236" s="58">
        <f t="shared" si="39"/>
        <v>0</v>
      </c>
      <c r="S236" s="58">
        <f t="shared" si="40"/>
        <v>1</v>
      </c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O236">
        <f>Tabla135678[[#This Row],[Columna39]]+Tabla135678[[#This Row],[Columna40]]</f>
        <v>0</v>
      </c>
    </row>
    <row r="237" spans="1:41" ht="17.25">
      <c r="A237" s="39">
        <v>219</v>
      </c>
      <c r="B237" s="89">
        <v>1415960</v>
      </c>
      <c r="C237" s="18" t="s">
        <v>24</v>
      </c>
      <c r="D237" s="100" t="s">
        <v>128</v>
      </c>
      <c r="E237" s="62">
        <f t="shared" ca="1" si="31"/>
        <v>31</v>
      </c>
      <c r="F237" s="57" t="str">
        <f t="shared" si="32"/>
        <v>1</v>
      </c>
      <c r="G237" s="57" t="str">
        <f t="shared" si="33"/>
        <v>0</v>
      </c>
      <c r="H237" s="58">
        <f t="shared" si="34"/>
        <v>1</v>
      </c>
      <c r="I237" s="58">
        <f t="shared" si="35"/>
        <v>0</v>
      </c>
      <c r="J237" s="58">
        <f t="shared" si="36"/>
        <v>0</v>
      </c>
      <c r="K237" s="58">
        <f t="shared" si="37"/>
        <v>0</v>
      </c>
      <c r="L237" s="58">
        <f t="shared" si="38"/>
        <v>0</v>
      </c>
      <c r="M237" s="40">
        <v>46192</v>
      </c>
      <c r="N237" s="19">
        <v>34966</v>
      </c>
      <c r="O237" s="17">
        <v>1</v>
      </c>
      <c r="P237" s="17" t="s">
        <v>129</v>
      </c>
      <c r="Q237" s="17" t="s">
        <v>18</v>
      </c>
      <c r="R237" s="58">
        <f t="shared" si="39"/>
        <v>0</v>
      </c>
      <c r="S237" s="58">
        <f t="shared" si="40"/>
        <v>1</v>
      </c>
      <c r="T237" s="81"/>
      <c r="U237" s="7"/>
      <c r="V237" s="7"/>
      <c r="W237" s="7"/>
      <c r="X237" s="7"/>
      <c r="Y237" s="7"/>
      <c r="Z237" s="83"/>
      <c r="AA237" s="7"/>
      <c r="AB237" s="7"/>
      <c r="AC237" s="7"/>
      <c r="AD237" s="7"/>
      <c r="AE237" s="7"/>
      <c r="AF237" s="7"/>
      <c r="AG237" s="7"/>
      <c r="AO237">
        <f>Tabla135678[[#This Row],[Columna39]]+Tabla135678[[#This Row],[Columna40]]</f>
        <v>0</v>
      </c>
    </row>
    <row r="238" spans="1:41" ht="17.25">
      <c r="A238" s="39">
        <v>220</v>
      </c>
      <c r="B238" s="89">
        <v>1415835</v>
      </c>
      <c r="C238" s="18" t="s">
        <v>24</v>
      </c>
      <c r="D238" s="100" t="s">
        <v>128</v>
      </c>
      <c r="E238" s="62">
        <f t="shared" ca="1" si="31"/>
        <v>54</v>
      </c>
      <c r="F238" s="57" t="str">
        <f t="shared" si="32"/>
        <v>1</v>
      </c>
      <c r="G238" s="57" t="str">
        <f t="shared" si="33"/>
        <v>0</v>
      </c>
      <c r="H238" s="58">
        <f t="shared" si="34"/>
        <v>0</v>
      </c>
      <c r="I238" s="58">
        <f t="shared" si="35"/>
        <v>1</v>
      </c>
      <c r="J238" s="58">
        <f t="shared" si="36"/>
        <v>0</v>
      </c>
      <c r="K238" s="58">
        <f t="shared" si="37"/>
        <v>0</v>
      </c>
      <c r="L238" s="58">
        <f t="shared" si="38"/>
        <v>0</v>
      </c>
      <c r="M238" s="40">
        <v>46192</v>
      </c>
      <c r="N238" s="19">
        <v>26305</v>
      </c>
      <c r="O238" s="17">
        <v>1</v>
      </c>
      <c r="P238" s="17" t="s">
        <v>126</v>
      </c>
      <c r="Q238" s="17" t="s">
        <v>18</v>
      </c>
      <c r="R238" s="58">
        <f t="shared" si="39"/>
        <v>0</v>
      </c>
      <c r="S238" s="58">
        <f t="shared" si="40"/>
        <v>1</v>
      </c>
      <c r="T238" s="81"/>
      <c r="U238" s="7"/>
      <c r="V238" s="7"/>
      <c r="W238" s="7"/>
      <c r="X238" s="7"/>
      <c r="Y238" s="7"/>
      <c r="Z238" s="83"/>
      <c r="AA238" s="7"/>
      <c r="AB238" s="7"/>
      <c r="AC238" s="7"/>
      <c r="AD238" s="7"/>
      <c r="AE238" s="7"/>
      <c r="AF238" s="7"/>
      <c r="AG238" s="7"/>
      <c r="AO238">
        <f>Tabla135678[[#This Row],[Columna39]]+Tabla135678[[#This Row],[Columna40]]</f>
        <v>0</v>
      </c>
    </row>
    <row r="239" spans="1:41" ht="17.25">
      <c r="A239" s="39">
        <v>221</v>
      </c>
      <c r="B239" s="89">
        <v>1415942</v>
      </c>
      <c r="C239" s="18" t="s">
        <v>24</v>
      </c>
      <c r="D239" s="100" t="s">
        <v>127</v>
      </c>
      <c r="E239" s="62">
        <f t="shared" ca="1" si="31"/>
        <v>13</v>
      </c>
      <c r="F239" s="57" t="str">
        <f t="shared" si="32"/>
        <v>1</v>
      </c>
      <c r="G239" s="57" t="str">
        <f t="shared" si="33"/>
        <v>0</v>
      </c>
      <c r="H239" s="58">
        <f t="shared" si="34"/>
        <v>1</v>
      </c>
      <c r="I239" s="58">
        <f t="shared" si="35"/>
        <v>0</v>
      </c>
      <c r="J239" s="58">
        <f t="shared" si="36"/>
        <v>0</v>
      </c>
      <c r="K239" s="58">
        <f t="shared" si="37"/>
        <v>0</v>
      </c>
      <c r="L239" s="58">
        <f t="shared" si="38"/>
        <v>0</v>
      </c>
      <c r="M239" s="40">
        <v>46192</v>
      </c>
      <c r="N239" s="19">
        <v>41500</v>
      </c>
      <c r="O239" s="17">
        <v>1</v>
      </c>
      <c r="P239" s="17" t="s">
        <v>129</v>
      </c>
      <c r="Q239" s="17" t="s">
        <v>18</v>
      </c>
      <c r="R239" s="58">
        <f t="shared" si="39"/>
        <v>0</v>
      </c>
      <c r="S239" s="58">
        <f t="shared" si="40"/>
        <v>1</v>
      </c>
      <c r="T239" s="81"/>
      <c r="U239" s="7"/>
      <c r="V239" s="7"/>
      <c r="W239" s="7"/>
      <c r="X239" s="7"/>
      <c r="Y239" s="7"/>
      <c r="Z239" s="83"/>
      <c r="AA239" s="7"/>
      <c r="AB239" s="7"/>
      <c r="AC239" s="7"/>
      <c r="AD239" s="7"/>
      <c r="AE239" s="7"/>
      <c r="AF239" s="7"/>
      <c r="AG239" s="7"/>
      <c r="AO239">
        <f>Tabla135678[[#This Row],[Columna39]]+Tabla135678[[#This Row],[Columna40]]</f>
        <v>0</v>
      </c>
    </row>
    <row r="240" spans="1:41" ht="17.25">
      <c r="A240" s="3">
        <v>222</v>
      </c>
      <c r="B240" s="89">
        <v>122567</v>
      </c>
      <c r="C240" s="18" t="s">
        <v>24</v>
      </c>
      <c r="D240" s="100" t="s">
        <v>128</v>
      </c>
      <c r="E240" s="62">
        <f t="shared" ca="1" si="31"/>
        <v>25</v>
      </c>
      <c r="F240" s="57" t="str">
        <f t="shared" si="32"/>
        <v>0</v>
      </c>
      <c r="G240" s="57" t="str">
        <f t="shared" si="33"/>
        <v>1</v>
      </c>
      <c r="H240" s="58">
        <f t="shared" si="34"/>
        <v>0</v>
      </c>
      <c r="I240" s="58">
        <f t="shared" si="35"/>
        <v>0</v>
      </c>
      <c r="J240" s="58">
        <f t="shared" si="36"/>
        <v>0</v>
      </c>
      <c r="K240" s="58">
        <f t="shared" si="37"/>
        <v>1</v>
      </c>
      <c r="L240" s="58">
        <f t="shared" si="38"/>
        <v>0</v>
      </c>
      <c r="M240" s="40">
        <v>46192</v>
      </c>
      <c r="N240" s="19">
        <v>37070</v>
      </c>
      <c r="O240" s="17">
        <v>2</v>
      </c>
      <c r="P240" s="17" t="s">
        <v>130</v>
      </c>
      <c r="Q240" s="17" t="s">
        <v>18</v>
      </c>
      <c r="R240" s="58">
        <f t="shared" si="39"/>
        <v>0</v>
      </c>
      <c r="S240" s="58">
        <f t="shared" si="40"/>
        <v>1</v>
      </c>
      <c r="T240" s="81"/>
      <c r="U240" s="7"/>
      <c r="V240" s="7"/>
      <c r="W240" s="7"/>
      <c r="X240" s="7"/>
      <c r="Y240" s="7"/>
      <c r="Z240" s="83"/>
      <c r="AA240" s="7"/>
      <c r="AB240" s="7"/>
      <c r="AC240" s="7"/>
      <c r="AD240" s="7"/>
      <c r="AE240" s="7"/>
      <c r="AF240" s="7"/>
      <c r="AG240" s="7"/>
      <c r="AO240">
        <f>Tabla135678[[#This Row],[Columna39]]+Tabla135678[[#This Row],[Columna40]]</f>
        <v>0</v>
      </c>
    </row>
    <row r="241" spans="1:41" ht="17.25">
      <c r="A241" s="3">
        <v>223</v>
      </c>
      <c r="B241" s="89">
        <v>1415849</v>
      </c>
      <c r="C241" s="18" t="s">
        <v>24</v>
      </c>
      <c r="D241" s="100" t="s">
        <v>128</v>
      </c>
      <c r="E241" s="62">
        <f t="shared" ca="1" si="31"/>
        <v>52</v>
      </c>
      <c r="F241" s="57" t="str">
        <f t="shared" si="32"/>
        <v>1</v>
      </c>
      <c r="G241" s="57" t="str">
        <f t="shared" si="33"/>
        <v>0</v>
      </c>
      <c r="H241" s="58">
        <f t="shared" si="34"/>
        <v>0</v>
      </c>
      <c r="I241" s="58">
        <f t="shared" si="35"/>
        <v>0</v>
      </c>
      <c r="J241" s="58">
        <f t="shared" si="36"/>
        <v>0</v>
      </c>
      <c r="K241" s="58">
        <f t="shared" si="37"/>
        <v>0</v>
      </c>
      <c r="L241" s="58">
        <f t="shared" si="38"/>
        <v>1</v>
      </c>
      <c r="M241" s="40">
        <v>46192</v>
      </c>
      <c r="N241" s="19">
        <v>27047</v>
      </c>
      <c r="O241" s="17">
        <v>1</v>
      </c>
      <c r="P241" s="17" t="s">
        <v>11</v>
      </c>
      <c r="Q241" s="17" t="s">
        <v>18</v>
      </c>
      <c r="R241" s="58">
        <f t="shared" si="39"/>
        <v>0</v>
      </c>
      <c r="S241" s="58">
        <f t="shared" si="40"/>
        <v>1</v>
      </c>
      <c r="T241" s="81"/>
      <c r="U241" s="7"/>
      <c r="V241" s="7"/>
      <c r="W241" s="7"/>
      <c r="X241" s="7"/>
      <c r="Y241" s="7"/>
      <c r="Z241" s="83"/>
      <c r="AA241" s="7"/>
      <c r="AB241" s="7"/>
      <c r="AC241" s="7"/>
      <c r="AD241" s="7"/>
      <c r="AE241" s="7"/>
      <c r="AF241" s="7"/>
      <c r="AG241" s="7"/>
      <c r="AO241">
        <f>Tabla135678[[#This Row],[Columna39]]+Tabla135678[[#This Row],[Columna40]]</f>
        <v>0</v>
      </c>
    </row>
    <row r="242" spans="1:41" ht="17.25">
      <c r="A242" s="39">
        <v>224</v>
      </c>
      <c r="B242" s="89">
        <v>1415923</v>
      </c>
      <c r="C242" s="18" t="s">
        <v>24</v>
      </c>
      <c r="D242" s="100" t="s">
        <v>127</v>
      </c>
      <c r="E242" s="62">
        <f t="shared" ca="1" si="31"/>
        <v>59</v>
      </c>
      <c r="F242" s="57" t="str">
        <f t="shared" si="32"/>
        <v>1</v>
      </c>
      <c r="G242" s="57" t="str">
        <f t="shared" si="33"/>
        <v>0</v>
      </c>
      <c r="H242" s="58">
        <f t="shared" si="34"/>
        <v>1</v>
      </c>
      <c r="I242" s="58">
        <f t="shared" si="35"/>
        <v>0</v>
      </c>
      <c r="J242" s="58">
        <f t="shared" si="36"/>
        <v>0</v>
      </c>
      <c r="K242" s="58">
        <f t="shared" si="37"/>
        <v>0</v>
      </c>
      <c r="L242" s="58">
        <f t="shared" si="38"/>
        <v>0</v>
      </c>
      <c r="M242" s="40">
        <v>46192</v>
      </c>
      <c r="N242" s="19">
        <v>24732</v>
      </c>
      <c r="O242" s="17">
        <v>1</v>
      </c>
      <c r="P242" s="17" t="s">
        <v>129</v>
      </c>
      <c r="Q242" s="17" t="s">
        <v>18</v>
      </c>
      <c r="R242" s="58">
        <f t="shared" si="39"/>
        <v>0</v>
      </c>
      <c r="S242" s="58">
        <f t="shared" si="40"/>
        <v>1</v>
      </c>
      <c r="T242" s="81"/>
      <c r="U242" s="7"/>
      <c r="V242" s="7"/>
      <c r="W242" s="7"/>
      <c r="X242" s="7"/>
      <c r="Y242" s="7"/>
      <c r="Z242" s="83"/>
      <c r="AA242" s="7"/>
      <c r="AB242" s="7"/>
      <c r="AC242" s="7"/>
      <c r="AD242" s="7"/>
      <c r="AE242" s="7"/>
      <c r="AF242" s="7"/>
      <c r="AG242" s="7"/>
      <c r="AO242">
        <f>Tabla135678[[#This Row],[Columna39]]+Tabla135678[[#This Row],[Columna40]]</f>
        <v>0</v>
      </c>
    </row>
    <row r="243" spans="1:41" ht="17.25">
      <c r="A243" s="39">
        <v>225</v>
      </c>
      <c r="B243" s="89">
        <v>1415899</v>
      </c>
      <c r="C243" s="18" t="s">
        <v>24</v>
      </c>
      <c r="D243" s="100" t="s">
        <v>138</v>
      </c>
      <c r="E243" s="62">
        <f t="shared" ca="1" si="31"/>
        <v>36</v>
      </c>
      <c r="F243" s="57" t="str">
        <f t="shared" si="32"/>
        <v>1</v>
      </c>
      <c r="G243" s="57" t="str">
        <f t="shared" si="33"/>
        <v>0</v>
      </c>
      <c r="H243" s="58">
        <f t="shared" si="34"/>
        <v>1</v>
      </c>
      <c r="I243" s="58">
        <f t="shared" si="35"/>
        <v>0</v>
      </c>
      <c r="J243" s="58">
        <f t="shared" si="36"/>
        <v>0</v>
      </c>
      <c r="K243" s="58">
        <f t="shared" si="37"/>
        <v>0</v>
      </c>
      <c r="L243" s="58">
        <f t="shared" si="38"/>
        <v>0</v>
      </c>
      <c r="M243" s="40">
        <v>46192</v>
      </c>
      <c r="N243" s="19">
        <v>32878</v>
      </c>
      <c r="O243" s="17">
        <v>1</v>
      </c>
      <c r="P243" s="17" t="s">
        <v>129</v>
      </c>
      <c r="Q243" s="17" t="s">
        <v>18</v>
      </c>
      <c r="R243" s="58">
        <f t="shared" si="39"/>
        <v>0</v>
      </c>
      <c r="S243" s="58">
        <f t="shared" si="40"/>
        <v>1</v>
      </c>
      <c r="T243" s="81"/>
      <c r="U243" s="7"/>
      <c r="V243" s="7"/>
      <c r="W243" s="7"/>
      <c r="X243" s="7"/>
      <c r="Y243" s="7"/>
      <c r="Z243" s="83"/>
      <c r="AA243" s="7"/>
      <c r="AB243" s="7"/>
      <c r="AC243" s="7"/>
      <c r="AD243" s="7"/>
      <c r="AE243" s="7"/>
      <c r="AF243" s="7"/>
      <c r="AG243" s="7"/>
      <c r="AO243">
        <f>Tabla135678[[#This Row],[Columna39]]+Tabla135678[[#This Row],[Columna40]]</f>
        <v>0</v>
      </c>
    </row>
    <row r="244" spans="1:41" ht="17.25">
      <c r="A244" s="39">
        <v>226</v>
      </c>
      <c r="B244" s="89">
        <v>1415462</v>
      </c>
      <c r="C244" s="18" t="s">
        <v>23</v>
      </c>
      <c r="D244" s="100" t="s">
        <v>131</v>
      </c>
      <c r="E244" s="62">
        <f t="shared" ca="1" si="31"/>
        <v>17</v>
      </c>
      <c r="F244" s="57" t="str">
        <f t="shared" si="32"/>
        <v>1</v>
      </c>
      <c r="G244" s="57" t="str">
        <f t="shared" si="33"/>
        <v>0</v>
      </c>
      <c r="H244" s="58">
        <f t="shared" si="34"/>
        <v>0</v>
      </c>
      <c r="I244" s="58">
        <f t="shared" si="35"/>
        <v>0</v>
      </c>
      <c r="J244" s="58">
        <f t="shared" si="36"/>
        <v>0</v>
      </c>
      <c r="K244" s="58">
        <f t="shared" si="37"/>
        <v>1</v>
      </c>
      <c r="L244" s="58">
        <f t="shared" si="38"/>
        <v>0</v>
      </c>
      <c r="M244" s="40">
        <v>46192</v>
      </c>
      <c r="N244" s="19">
        <v>40024</v>
      </c>
      <c r="O244" s="17">
        <v>1</v>
      </c>
      <c r="P244" s="17" t="s">
        <v>130</v>
      </c>
      <c r="Q244" s="17" t="s">
        <v>17</v>
      </c>
      <c r="R244" s="58">
        <f t="shared" si="39"/>
        <v>1</v>
      </c>
      <c r="S244" s="58">
        <f t="shared" si="40"/>
        <v>0</v>
      </c>
      <c r="T244" s="81"/>
      <c r="U244" s="7"/>
      <c r="V244" s="7"/>
      <c r="W244" s="7"/>
      <c r="X244" s="7"/>
      <c r="Y244" s="7"/>
      <c r="Z244" s="83"/>
      <c r="AA244" s="7"/>
      <c r="AB244" s="7"/>
      <c r="AC244" s="7"/>
      <c r="AD244" s="7"/>
      <c r="AE244" s="7"/>
      <c r="AF244" s="7"/>
      <c r="AG244" s="7"/>
      <c r="AO244">
        <f>Tabla135678[[#This Row],[Columna39]]+Tabla135678[[#This Row],[Columna40]]</f>
        <v>0</v>
      </c>
    </row>
    <row r="245" spans="1:41" ht="17.25">
      <c r="A245" s="3">
        <v>227</v>
      </c>
      <c r="B245" s="89">
        <v>1415974</v>
      </c>
      <c r="C245" s="18" t="s">
        <v>24</v>
      </c>
      <c r="D245" s="100" t="s">
        <v>128</v>
      </c>
      <c r="E245" s="62">
        <f t="shared" ca="1" si="31"/>
        <v>54</v>
      </c>
      <c r="F245" s="57" t="str">
        <f t="shared" si="32"/>
        <v>1</v>
      </c>
      <c r="G245" s="57" t="str">
        <f t="shared" si="33"/>
        <v>0</v>
      </c>
      <c r="H245" s="58">
        <f t="shared" si="34"/>
        <v>0</v>
      </c>
      <c r="I245" s="58">
        <f t="shared" si="35"/>
        <v>1</v>
      </c>
      <c r="J245" s="58">
        <f t="shared" si="36"/>
        <v>0</v>
      </c>
      <c r="K245" s="58">
        <f t="shared" si="37"/>
        <v>0</v>
      </c>
      <c r="L245" s="58">
        <f t="shared" si="38"/>
        <v>0</v>
      </c>
      <c r="M245" s="40">
        <v>46192</v>
      </c>
      <c r="N245" s="19">
        <v>26386</v>
      </c>
      <c r="O245" s="17">
        <v>1</v>
      </c>
      <c r="P245" s="17" t="s">
        <v>126</v>
      </c>
      <c r="Q245" s="17" t="s">
        <v>18</v>
      </c>
      <c r="R245" s="58">
        <f t="shared" si="39"/>
        <v>0</v>
      </c>
      <c r="S245" s="58">
        <f t="shared" si="40"/>
        <v>1</v>
      </c>
      <c r="T245" s="81"/>
      <c r="U245" s="7"/>
      <c r="V245" s="7"/>
      <c r="W245" s="7"/>
      <c r="X245" s="7"/>
      <c r="Y245" s="7"/>
      <c r="Z245" s="83"/>
      <c r="AA245" s="7"/>
      <c r="AB245" s="7"/>
      <c r="AC245" s="7"/>
      <c r="AD245" s="7"/>
      <c r="AE245" s="7"/>
      <c r="AF245" s="7"/>
      <c r="AG245" s="7"/>
      <c r="AO245">
        <f>Tabla135678[[#This Row],[Columna39]]+Tabla135678[[#This Row],[Columna40]]</f>
        <v>0</v>
      </c>
    </row>
    <row r="246" spans="1:41" ht="17.25">
      <c r="A246" s="3">
        <v>228</v>
      </c>
      <c r="B246" s="89"/>
      <c r="C246" s="18"/>
      <c r="D246" s="100"/>
      <c r="E246" s="62">
        <f t="shared" ca="1" si="31"/>
        <v>126</v>
      </c>
      <c r="F246" s="57" t="str">
        <f t="shared" si="32"/>
        <v>0</v>
      </c>
      <c r="G246" s="57" t="str">
        <f t="shared" si="33"/>
        <v>0</v>
      </c>
      <c r="H246" s="58">
        <f t="shared" si="34"/>
        <v>0</v>
      </c>
      <c r="I246" s="58">
        <f t="shared" si="35"/>
        <v>0</v>
      </c>
      <c r="J246" s="58">
        <f t="shared" si="36"/>
        <v>0</v>
      </c>
      <c r="K246" s="58">
        <f t="shared" si="37"/>
        <v>0</v>
      </c>
      <c r="L246" s="58">
        <f t="shared" si="38"/>
        <v>0</v>
      </c>
      <c r="M246" s="40"/>
      <c r="N246" s="19"/>
      <c r="O246" s="17"/>
      <c r="P246" s="17"/>
      <c r="Q246" s="17"/>
      <c r="R246" s="58">
        <f t="shared" si="39"/>
        <v>0</v>
      </c>
      <c r="S246" s="58">
        <f t="shared" si="40"/>
        <v>0</v>
      </c>
      <c r="T246" s="81"/>
      <c r="U246" s="7"/>
      <c r="V246" s="7"/>
      <c r="W246" s="7"/>
      <c r="X246" s="7"/>
      <c r="Y246" s="7"/>
      <c r="Z246" s="83"/>
      <c r="AA246" s="7"/>
      <c r="AB246" s="7"/>
      <c r="AC246" s="7"/>
      <c r="AD246" s="7"/>
      <c r="AE246" s="7"/>
      <c r="AF246" s="7"/>
      <c r="AG246" s="7"/>
      <c r="AO246">
        <f>Tabla135678[[#This Row],[Columna39]]+Tabla135678[[#This Row],[Columna40]]</f>
        <v>0</v>
      </c>
    </row>
    <row r="247" spans="1:41" ht="17.25">
      <c r="A247" s="39">
        <v>229</v>
      </c>
      <c r="B247" s="89"/>
      <c r="C247" s="18"/>
      <c r="D247" s="100"/>
      <c r="E247" s="62">
        <f t="shared" ca="1" si="31"/>
        <v>126</v>
      </c>
      <c r="F247" s="57" t="str">
        <f t="shared" si="32"/>
        <v>0</v>
      </c>
      <c r="G247" s="57" t="str">
        <f t="shared" si="33"/>
        <v>0</v>
      </c>
      <c r="H247" s="58">
        <f t="shared" si="34"/>
        <v>0</v>
      </c>
      <c r="I247" s="58">
        <f t="shared" si="35"/>
        <v>0</v>
      </c>
      <c r="J247" s="58">
        <f t="shared" si="36"/>
        <v>0</v>
      </c>
      <c r="K247" s="58">
        <f t="shared" si="37"/>
        <v>0</v>
      </c>
      <c r="L247" s="58">
        <f t="shared" si="38"/>
        <v>0</v>
      </c>
      <c r="M247" s="40"/>
      <c r="N247" s="19"/>
      <c r="O247" s="17"/>
      <c r="P247" s="17"/>
      <c r="Q247" s="17"/>
      <c r="R247" s="58">
        <f t="shared" ref="R247:R251" si="41">IF(Q247:Q247="MUJER",1,0)</f>
        <v>0</v>
      </c>
      <c r="S247" s="58">
        <f t="shared" ref="S247:S251" si="42">IF(Q247:Q247="HOMBRE",1,0)</f>
        <v>0</v>
      </c>
      <c r="T247" s="81"/>
      <c r="U247" s="7"/>
      <c r="V247" s="7"/>
      <c r="W247" s="7"/>
      <c r="X247" s="7"/>
      <c r="Y247" s="7"/>
      <c r="Z247" s="83"/>
      <c r="AA247" s="7"/>
      <c r="AB247" s="7"/>
      <c r="AC247" s="7"/>
      <c r="AD247" s="7"/>
      <c r="AE247" s="7"/>
      <c r="AF247" s="7"/>
      <c r="AG247" s="7"/>
      <c r="AO247">
        <f>Tabla135678[[#This Row],[Columna39]]+Tabla135678[[#This Row],[Columna40]]</f>
        <v>0</v>
      </c>
    </row>
    <row r="248" spans="1:41" ht="17.25">
      <c r="A248" s="39">
        <v>230</v>
      </c>
      <c r="B248" s="89"/>
      <c r="C248" s="18"/>
      <c r="D248" s="100"/>
      <c r="E248" s="62">
        <f t="shared" ca="1" si="31"/>
        <v>126</v>
      </c>
      <c r="F248" s="57" t="str">
        <f t="shared" si="32"/>
        <v>0</v>
      </c>
      <c r="G248" s="57" t="str">
        <f t="shared" si="33"/>
        <v>0</v>
      </c>
      <c r="H248" s="58">
        <f t="shared" si="34"/>
        <v>0</v>
      </c>
      <c r="I248" s="58">
        <f t="shared" si="35"/>
        <v>0</v>
      </c>
      <c r="J248" s="58">
        <f t="shared" si="36"/>
        <v>0</v>
      </c>
      <c r="K248" s="58">
        <f t="shared" si="37"/>
        <v>0</v>
      </c>
      <c r="L248" s="58">
        <f t="shared" si="38"/>
        <v>0</v>
      </c>
      <c r="M248" s="40"/>
      <c r="N248" s="19"/>
      <c r="O248" s="17"/>
      <c r="P248" s="17"/>
      <c r="Q248" s="17"/>
      <c r="R248" s="58">
        <f t="shared" si="41"/>
        <v>0</v>
      </c>
      <c r="S248" s="58">
        <f t="shared" si="42"/>
        <v>0</v>
      </c>
      <c r="T248" s="81"/>
      <c r="U248" s="7"/>
      <c r="V248" s="7"/>
      <c r="W248" s="7"/>
      <c r="X248" s="7"/>
      <c r="Y248" s="7"/>
      <c r="Z248" s="83"/>
      <c r="AA248" s="7"/>
      <c r="AB248" s="7"/>
      <c r="AC248" s="7"/>
      <c r="AD248" s="7"/>
      <c r="AE248" s="7"/>
      <c r="AF248" s="7"/>
      <c r="AG248" s="7"/>
      <c r="AO248">
        <f>Tabla135678[[#This Row],[Columna39]]+Tabla135678[[#This Row],[Columna40]]</f>
        <v>0</v>
      </c>
    </row>
    <row r="249" spans="1:41" ht="17.25">
      <c r="A249" s="39">
        <v>231</v>
      </c>
      <c r="B249" s="89"/>
      <c r="C249" s="18"/>
      <c r="D249" s="100"/>
      <c r="E249" s="62">
        <f t="shared" ca="1" si="31"/>
        <v>126</v>
      </c>
      <c r="F249" s="57" t="str">
        <f t="shared" si="32"/>
        <v>0</v>
      </c>
      <c r="G249" s="57" t="str">
        <f t="shared" si="33"/>
        <v>0</v>
      </c>
      <c r="H249" s="58">
        <f t="shared" si="34"/>
        <v>0</v>
      </c>
      <c r="I249" s="58">
        <f t="shared" si="35"/>
        <v>0</v>
      </c>
      <c r="J249" s="58">
        <f t="shared" si="36"/>
        <v>0</v>
      </c>
      <c r="K249" s="58">
        <f t="shared" si="37"/>
        <v>0</v>
      </c>
      <c r="L249" s="58">
        <f t="shared" si="38"/>
        <v>0</v>
      </c>
      <c r="M249" s="40"/>
      <c r="N249" s="19"/>
      <c r="O249" s="17"/>
      <c r="P249" s="17"/>
      <c r="Q249" s="17"/>
      <c r="R249" s="58">
        <f t="shared" si="41"/>
        <v>0</v>
      </c>
      <c r="S249" s="58">
        <f t="shared" si="42"/>
        <v>0</v>
      </c>
      <c r="T249" s="81"/>
      <c r="U249" s="7"/>
      <c r="V249" s="7"/>
      <c r="W249" s="7"/>
      <c r="X249" s="7"/>
      <c r="Y249" s="7"/>
      <c r="Z249" s="83"/>
      <c r="AA249" s="7"/>
      <c r="AB249" s="7"/>
      <c r="AC249" s="7"/>
      <c r="AD249" s="7"/>
      <c r="AE249" s="7"/>
      <c r="AF249" s="7"/>
      <c r="AG249" s="7"/>
      <c r="AO249">
        <f>Tabla135678[[#This Row],[Columna39]]+Tabla135678[[#This Row],[Columna40]]</f>
        <v>0</v>
      </c>
    </row>
    <row r="250" spans="1:41" ht="17.25">
      <c r="A250" s="3">
        <v>232</v>
      </c>
      <c r="B250" s="89"/>
      <c r="C250" s="18"/>
      <c r="D250" s="100"/>
      <c r="E250" s="62">
        <f t="shared" ca="1" si="31"/>
        <v>126</v>
      </c>
      <c r="F250" s="57" t="str">
        <f t="shared" si="32"/>
        <v>0</v>
      </c>
      <c r="G250" s="57" t="str">
        <f t="shared" si="33"/>
        <v>0</v>
      </c>
      <c r="H250" s="58">
        <f t="shared" si="34"/>
        <v>0</v>
      </c>
      <c r="I250" s="58">
        <f t="shared" si="35"/>
        <v>0</v>
      </c>
      <c r="J250" s="58">
        <f t="shared" si="36"/>
        <v>0</v>
      </c>
      <c r="K250" s="58">
        <f t="shared" si="37"/>
        <v>0</v>
      </c>
      <c r="L250" s="58">
        <f t="shared" si="38"/>
        <v>0</v>
      </c>
      <c r="M250" s="40"/>
      <c r="N250" s="19"/>
      <c r="O250" s="17"/>
      <c r="P250" s="17"/>
      <c r="Q250" s="17"/>
      <c r="R250" s="58">
        <f t="shared" si="41"/>
        <v>0</v>
      </c>
      <c r="S250" s="58">
        <f t="shared" si="42"/>
        <v>0</v>
      </c>
      <c r="T250" s="81"/>
      <c r="U250" s="7"/>
      <c r="V250" s="7"/>
      <c r="W250" s="7"/>
      <c r="X250" s="7"/>
      <c r="Y250" s="7"/>
      <c r="Z250" s="83"/>
      <c r="AA250" s="7"/>
      <c r="AB250" s="7"/>
      <c r="AC250" s="7"/>
      <c r="AD250" s="7"/>
      <c r="AE250" s="7"/>
      <c r="AF250" s="7"/>
      <c r="AG250" s="7"/>
      <c r="AO250">
        <f>Tabla135678[[#This Row],[Columna39]]+Tabla135678[[#This Row],[Columna40]]</f>
        <v>0</v>
      </c>
    </row>
    <row r="251" spans="1:41" ht="17.25">
      <c r="A251" s="3">
        <v>233</v>
      </c>
      <c r="B251" s="89"/>
      <c r="C251" s="18"/>
      <c r="D251" s="100"/>
      <c r="E251" s="62">
        <f t="shared" ca="1" si="31"/>
        <v>126</v>
      </c>
      <c r="F251" s="57" t="str">
        <f t="shared" si="32"/>
        <v>0</v>
      </c>
      <c r="G251" s="57" t="str">
        <f t="shared" si="33"/>
        <v>0</v>
      </c>
      <c r="H251" s="58">
        <f t="shared" si="34"/>
        <v>0</v>
      </c>
      <c r="I251" s="58">
        <f t="shared" si="35"/>
        <v>0</v>
      </c>
      <c r="J251" s="58">
        <f t="shared" si="36"/>
        <v>0</v>
      </c>
      <c r="K251" s="58">
        <f t="shared" si="37"/>
        <v>0</v>
      </c>
      <c r="L251" s="58">
        <f t="shared" si="38"/>
        <v>0</v>
      </c>
      <c r="M251" s="40"/>
      <c r="N251" s="19"/>
      <c r="O251" s="17"/>
      <c r="P251" s="17"/>
      <c r="Q251" s="17"/>
      <c r="R251" s="58">
        <f t="shared" si="41"/>
        <v>0</v>
      </c>
      <c r="S251" s="58">
        <f t="shared" si="42"/>
        <v>0</v>
      </c>
      <c r="T251" s="81"/>
      <c r="U251" s="7"/>
      <c r="V251" s="7"/>
      <c r="W251" s="7"/>
      <c r="X251" s="7"/>
      <c r="Y251" s="7"/>
      <c r="Z251" s="83"/>
      <c r="AA251" s="7"/>
      <c r="AB251" s="7"/>
      <c r="AC251" s="7"/>
      <c r="AD251" s="7"/>
      <c r="AE251" s="7"/>
      <c r="AF251" s="7"/>
      <c r="AG251" s="7"/>
      <c r="AO251">
        <f>Tabla135678[[#This Row],[Columna39]]+Tabla135678[[#This Row],[Columna40]]</f>
        <v>0</v>
      </c>
    </row>
    <row r="252" spans="1:41" ht="17.25">
      <c r="A252" s="39">
        <v>234</v>
      </c>
      <c r="B252" s="95"/>
      <c r="C252" s="96"/>
      <c r="D252" s="100"/>
      <c r="E252" s="62">
        <f t="shared" ca="1" si="31"/>
        <v>126</v>
      </c>
      <c r="F252" s="57" t="str">
        <f t="shared" si="32"/>
        <v>0</v>
      </c>
      <c r="G252" s="57" t="str">
        <f t="shared" si="33"/>
        <v>0</v>
      </c>
      <c r="H252" s="58">
        <f t="shared" si="34"/>
        <v>0</v>
      </c>
      <c r="I252" s="58">
        <f t="shared" si="35"/>
        <v>0</v>
      </c>
      <c r="J252" s="58">
        <f t="shared" si="36"/>
        <v>0</v>
      </c>
      <c r="K252" s="58">
        <f t="shared" si="37"/>
        <v>0</v>
      </c>
      <c r="L252" s="58">
        <f t="shared" si="38"/>
        <v>0</v>
      </c>
      <c r="M252" s="40"/>
      <c r="N252" s="94"/>
      <c r="O252" s="116"/>
      <c r="P252" s="116"/>
      <c r="Q252" s="116"/>
      <c r="R252" s="82">
        <f t="shared" ref="R252:R257" si="43">IF(Q252:Q252="MUJER",1,0)</f>
        <v>0</v>
      </c>
      <c r="S252" s="82">
        <f t="shared" ref="S252:S257" si="44">IF(Q252:Q252="HOMBRE",1,0)</f>
        <v>0</v>
      </c>
      <c r="T252" s="81"/>
      <c r="U252" s="7"/>
      <c r="V252" s="7"/>
      <c r="W252" s="7"/>
      <c r="X252" s="7"/>
      <c r="Y252" s="7"/>
      <c r="Z252" s="83"/>
      <c r="AA252" s="7"/>
      <c r="AB252" s="7"/>
      <c r="AC252" s="7"/>
      <c r="AD252" s="7"/>
      <c r="AE252" s="7"/>
      <c r="AF252" s="7"/>
      <c r="AG252" s="7"/>
      <c r="AO252">
        <f>Tabla135678[[#This Row],[Columna39]]+Tabla135678[[#This Row],[Columna40]]</f>
        <v>0</v>
      </c>
    </row>
    <row r="253" spans="1:41" ht="17.25">
      <c r="A253" s="39">
        <v>235</v>
      </c>
      <c r="B253" s="95"/>
      <c r="C253" s="96"/>
      <c r="D253" s="100"/>
      <c r="E253" s="62">
        <f t="shared" ca="1" si="31"/>
        <v>126</v>
      </c>
      <c r="F253" s="57" t="str">
        <f t="shared" si="32"/>
        <v>0</v>
      </c>
      <c r="G253" s="57" t="str">
        <f t="shared" si="33"/>
        <v>0</v>
      </c>
      <c r="H253" s="58">
        <f t="shared" si="34"/>
        <v>0</v>
      </c>
      <c r="I253" s="58">
        <f t="shared" si="35"/>
        <v>0</v>
      </c>
      <c r="J253" s="58">
        <f t="shared" si="36"/>
        <v>0</v>
      </c>
      <c r="K253" s="58">
        <f t="shared" si="37"/>
        <v>0</v>
      </c>
      <c r="L253" s="58">
        <f t="shared" si="38"/>
        <v>0</v>
      </c>
      <c r="M253" s="40"/>
      <c r="N253" s="94"/>
      <c r="O253" s="116"/>
      <c r="P253" s="116"/>
      <c r="Q253" s="116"/>
      <c r="R253" s="82">
        <f t="shared" si="43"/>
        <v>0</v>
      </c>
      <c r="S253" s="82">
        <f t="shared" si="44"/>
        <v>0</v>
      </c>
      <c r="T253" s="81"/>
      <c r="U253" s="7"/>
      <c r="V253" s="7"/>
      <c r="W253" s="7"/>
      <c r="X253" s="7"/>
      <c r="Y253" s="7"/>
      <c r="Z253" s="83"/>
      <c r="AA253" s="7"/>
      <c r="AB253" s="7"/>
      <c r="AC253" s="7"/>
      <c r="AD253" s="7"/>
      <c r="AE253" s="7"/>
      <c r="AF253" s="7"/>
      <c r="AG253" s="7"/>
      <c r="AO253">
        <f>Tabla135678[[#This Row],[Columna39]]+Tabla135678[[#This Row],[Columna40]]</f>
        <v>0</v>
      </c>
    </row>
    <row r="254" spans="1:41" ht="17.25">
      <c r="A254" s="39">
        <v>236</v>
      </c>
      <c r="B254" s="95"/>
      <c r="C254" s="96"/>
      <c r="D254" s="100"/>
      <c r="E254" s="62">
        <f t="shared" ca="1" si="31"/>
        <v>126</v>
      </c>
      <c r="F254" s="57" t="str">
        <f t="shared" si="32"/>
        <v>0</v>
      </c>
      <c r="G254" s="57" t="str">
        <f t="shared" si="33"/>
        <v>0</v>
      </c>
      <c r="H254" s="58">
        <f t="shared" si="34"/>
        <v>0</v>
      </c>
      <c r="I254" s="58">
        <f t="shared" si="35"/>
        <v>0</v>
      </c>
      <c r="J254" s="58">
        <f t="shared" si="36"/>
        <v>0</v>
      </c>
      <c r="K254" s="58">
        <f t="shared" si="37"/>
        <v>0</v>
      </c>
      <c r="L254" s="58">
        <f t="shared" si="38"/>
        <v>0</v>
      </c>
      <c r="M254" s="40"/>
      <c r="N254" s="94"/>
      <c r="O254" s="116"/>
      <c r="P254" s="116"/>
      <c r="Q254" s="116"/>
      <c r="R254" s="82">
        <f t="shared" si="43"/>
        <v>0</v>
      </c>
      <c r="S254" s="82">
        <f t="shared" si="44"/>
        <v>0</v>
      </c>
      <c r="T254" s="81"/>
      <c r="U254" s="7"/>
      <c r="V254" s="7"/>
      <c r="W254" s="7"/>
      <c r="X254" s="7"/>
      <c r="Y254" s="7"/>
      <c r="Z254" s="83"/>
      <c r="AA254" s="7"/>
      <c r="AB254" s="7"/>
      <c r="AC254" s="7"/>
      <c r="AD254" s="7"/>
      <c r="AE254" s="7"/>
      <c r="AF254" s="7"/>
      <c r="AG254" s="7"/>
      <c r="AO254">
        <f>Tabla135678[[#This Row],[Columna39]]+Tabla135678[[#This Row],[Columna40]]</f>
        <v>0</v>
      </c>
    </row>
    <row r="255" spans="1:41" ht="17.25">
      <c r="A255" s="3">
        <v>237</v>
      </c>
      <c r="B255" s="95"/>
      <c r="C255" s="96"/>
      <c r="D255" s="100"/>
      <c r="E255" s="62">
        <f t="shared" ca="1" si="31"/>
        <v>126</v>
      </c>
      <c r="F255" s="57" t="str">
        <f t="shared" si="32"/>
        <v>0</v>
      </c>
      <c r="G255" s="57" t="str">
        <f t="shared" si="33"/>
        <v>0</v>
      </c>
      <c r="H255" s="58">
        <f t="shared" si="34"/>
        <v>0</v>
      </c>
      <c r="I255" s="58">
        <f t="shared" si="35"/>
        <v>0</v>
      </c>
      <c r="J255" s="58">
        <f t="shared" si="36"/>
        <v>0</v>
      </c>
      <c r="K255" s="58">
        <f t="shared" si="37"/>
        <v>0</v>
      </c>
      <c r="L255" s="58">
        <f t="shared" si="38"/>
        <v>0</v>
      </c>
      <c r="M255" s="40"/>
      <c r="N255" s="94"/>
      <c r="O255" s="116"/>
      <c r="P255" s="116"/>
      <c r="Q255" s="116"/>
      <c r="R255" s="82">
        <f t="shared" si="43"/>
        <v>0</v>
      </c>
      <c r="S255" s="82">
        <f t="shared" si="44"/>
        <v>0</v>
      </c>
      <c r="T255" s="81"/>
      <c r="U255" s="7"/>
      <c r="V255" s="7"/>
      <c r="W255" s="7"/>
      <c r="X255" s="7"/>
      <c r="Y255" s="7"/>
      <c r="Z255" s="83"/>
      <c r="AA255" s="7"/>
      <c r="AB255" s="7"/>
      <c r="AC255" s="7"/>
      <c r="AD255" s="7"/>
      <c r="AE255" s="7"/>
      <c r="AF255" s="7"/>
      <c r="AG255" s="7"/>
      <c r="AO255">
        <f>Tabla135678[[#This Row],[Columna39]]+Tabla135678[[#This Row],[Columna40]]</f>
        <v>0</v>
      </c>
    </row>
    <row r="256" spans="1:41" ht="17.25">
      <c r="A256" s="3">
        <v>238</v>
      </c>
      <c r="B256" s="95"/>
      <c r="C256" s="96"/>
      <c r="D256" s="100"/>
      <c r="E256" s="62">
        <f t="shared" ca="1" si="31"/>
        <v>126</v>
      </c>
      <c r="F256" s="57" t="str">
        <f t="shared" si="32"/>
        <v>0</v>
      </c>
      <c r="G256" s="57" t="str">
        <f t="shared" si="33"/>
        <v>0</v>
      </c>
      <c r="H256" s="58">
        <f t="shared" si="34"/>
        <v>0</v>
      </c>
      <c r="I256" s="58">
        <f t="shared" si="35"/>
        <v>0</v>
      </c>
      <c r="J256" s="58">
        <f t="shared" si="36"/>
        <v>0</v>
      </c>
      <c r="K256" s="58">
        <f t="shared" si="37"/>
        <v>0</v>
      </c>
      <c r="L256" s="58">
        <f t="shared" si="38"/>
        <v>0</v>
      </c>
      <c r="M256" s="40"/>
      <c r="N256" s="94"/>
      <c r="O256" s="116"/>
      <c r="P256" s="116"/>
      <c r="Q256" s="116"/>
      <c r="R256" s="82">
        <f t="shared" si="43"/>
        <v>0</v>
      </c>
      <c r="S256" s="82">
        <f t="shared" si="44"/>
        <v>0</v>
      </c>
      <c r="T256" s="81"/>
      <c r="U256" s="7"/>
      <c r="V256" s="7"/>
      <c r="W256" s="7"/>
      <c r="X256" s="7"/>
      <c r="Y256" s="7"/>
      <c r="Z256" s="83"/>
      <c r="AA256" s="7"/>
      <c r="AB256" s="7"/>
      <c r="AC256" s="7"/>
      <c r="AD256" s="7"/>
      <c r="AE256" s="7"/>
      <c r="AF256" s="7"/>
      <c r="AG256" s="7"/>
      <c r="AO256">
        <f>Tabla135678[[#This Row],[Columna39]]+Tabla135678[[#This Row],[Columna40]]</f>
        <v>0</v>
      </c>
    </row>
    <row r="257" spans="1:41" ht="17.25">
      <c r="A257" s="39">
        <v>239</v>
      </c>
      <c r="B257" s="95"/>
      <c r="C257" s="96"/>
      <c r="D257" s="100"/>
      <c r="E257" s="62">
        <f t="shared" ca="1" si="31"/>
        <v>126</v>
      </c>
      <c r="F257" s="57" t="str">
        <f t="shared" si="32"/>
        <v>0</v>
      </c>
      <c r="G257" s="57" t="str">
        <f t="shared" si="33"/>
        <v>0</v>
      </c>
      <c r="H257" s="58">
        <f t="shared" si="34"/>
        <v>0</v>
      </c>
      <c r="I257" s="58">
        <f t="shared" si="35"/>
        <v>0</v>
      </c>
      <c r="J257" s="58">
        <f t="shared" si="36"/>
        <v>0</v>
      </c>
      <c r="K257" s="58">
        <f t="shared" si="37"/>
        <v>0</v>
      </c>
      <c r="L257" s="58">
        <f t="shared" si="38"/>
        <v>0</v>
      </c>
      <c r="M257" s="40"/>
      <c r="N257" s="94"/>
      <c r="O257" s="116"/>
      <c r="P257" s="116"/>
      <c r="Q257" s="116"/>
      <c r="R257" s="82">
        <f t="shared" si="43"/>
        <v>0</v>
      </c>
      <c r="S257" s="82">
        <f t="shared" si="44"/>
        <v>0</v>
      </c>
      <c r="T257" s="81"/>
      <c r="U257" s="7"/>
      <c r="V257" s="7"/>
      <c r="W257" s="7"/>
      <c r="X257" s="7"/>
      <c r="Y257" s="7"/>
      <c r="Z257" s="83"/>
      <c r="AA257" s="7"/>
      <c r="AB257" s="7"/>
      <c r="AC257" s="7"/>
      <c r="AD257" s="7"/>
      <c r="AE257" s="7"/>
      <c r="AF257" s="7"/>
      <c r="AG257" s="7"/>
      <c r="AO257">
        <f>Tabla135678[[#This Row],[Columna39]]+Tabla135678[[#This Row],[Columna40]]</f>
        <v>0</v>
      </c>
    </row>
    <row r="258" spans="1:41" ht="17.25">
      <c r="A258" s="39">
        <v>240</v>
      </c>
      <c r="B258" s="95"/>
      <c r="C258" s="96"/>
      <c r="D258" s="100"/>
      <c r="E258" s="62">
        <f t="shared" ca="1" si="31"/>
        <v>126</v>
      </c>
      <c r="F258" s="57" t="str">
        <f t="shared" si="32"/>
        <v>0</v>
      </c>
      <c r="G258" s="57" t="str">
        <f t="shared" si="33"/>
        <v>0</v>
      </c>
      <c r="H258" s="58">
        <f t="shared" si="34"/>
        <v>0</v>
      </c>
      <c r="I258" s="58">
        <f t="shared" si="35"/>
        <v>0</v>
      </c>
      <c r="J258" s="58">
        <f t="shared" si="36"/>
        <v>0</v>
      </c>
      <c r="K258" s="58">
        <f t="shared" si="37"/>
        <v>0</v>
      </c>
      <c r="L258" s="58">
        <f t="shared" si="38"/>
        <v>0</v>
      </c>
      <c r="M258" s="40"/>
      <c r="N258" s="94"/>
      <c r="O258" s="116"/>
      <c r="P258" s="116"/>
      <c r="Q258" s="116"/>
      <c r="R258" s="84">
        <f t="shared" ref="R258:R259" si="45">IF(Q258:Q258="MUJER",1,0)</f>
        <v>0</v>
      </c>
      <c r="S258" s="84">
        <f t="shared" ref="S258:S259" si="46">IF(Q258:Q258="HOMBRE",1,0)</f>
        <v>0</v>
      </c>
      <c r="T258" s="81"/>
      <c r="Z258" s="85"/>
      <c r="AO258">
        <f>Tabla135678[[#This Row],[Columna39]]+Tabla135678[[#This Row],[Columna40]]</f>
        <v>0</v>
      </c>
    </row>
    <row r="259" spans="1:41" ht="17.25">
      <c r="A259" s="39">
        <v>241</v>
      </c>
      <c r="B259" s="95"/>
      <c r="C259" s="96"/>
      <c r="D259" s="100"/>
      <c r="E259" s="62">
        <f t="shared" ca="1" si="31"/>
        <v>126</v>
      </c>
      <c r="F259" s="57" t="str">
        <f t="shared" si="32"/>
        <v>0</v>
      </c>
      <c r="G259" s="57" t="str">
        <f t="shared" si="33"/>
        <v>0</v>
      </c>
      <c r="H259" s="58">
        <f t="shared" si="34"/>
        <v>0</v>
      </c>
      <c r="I259" s="58">
        <f t="shared" si="35"/>
        <v>0</v>
      </c>
      <c r="J259" s="58">
        <f t="shared" si="36"/>
        <v>0</v>
      </c>
      <c r="K259" s="58">
        <f t="shared" si="37"/>
        <v>0</v>
      </c>
      <c r="L259" s="58">
        <f t="shared" si="38"/>
        <v>0</v>
      </c>
      <c r="M259" s="40"/>
      <c r="N259" s="94"/>
      <c r="O259" s="116"/>
      <c r="P259" s="116"/>
      <c r="Q259" s="116"/>
      <c r="R259" s="82">
        <f t="shared" si="45"/>
        <v>0</v>
      </c>
      <c r="S259" s="82">
        <f t="shared" si="46"/>
        <v>0</v>
      </c>
      <c r="T259" s="81"/>
      <c r="U259" s="7"/>
      <c r="V259" s="7"/>
      <c r="W259" s="7"/>
      <c r="X259" s="7"/>
      <c r="Y259" s="7"/>
      <c r="Z259" s="83"/>
      <c r="AA259" s="7"/>
      <c r="AB259" s="7"/>
      <c r="AC259" s="7"/>
      <c r="AD259" s="7"/>
      <c r="AE259" s="7"/>
      <c r="AF259" s="7"/>
      <c r="AG259" s="7"/>
      <c r="AO259">
        <f>Tabla135678[[#This Row],[Columna39]]+Tabla135678[[#This Row],[Columna40]]</f>
        <v>0</v>
      </c>
    </row>
    <row r="260" spans="1:41" ht="17.25">
      <c r="A260" s="3">
        <v>242</v>
      </c>
      <c r="B260" s="95"/>
      <c r="C260" s="96"/>
      <c r="D260" s="100"/>
      <c r="E260" s="62">
        <f t="shared" ca="1" si="31"/>
        <v>126</v>
      </c>
      <c r="F260" s="57" t="str">
        <f t="shared" si="32"/>
        <v>0</v>
      </c>
      <c r="G260" s="57" t="str">
        <f t="shared" si="33"/>
        <v>0</v>
      </c>
      <c r="H260" s="58">
        <f t="shared" si="34"/>
        <v>0</v>
      </c>
      <c r="I260" s="58">
        <f t="shared" si="35"/>
        <v>0</v>
      </c>
      <c r="J260" s="58">
        <f t="shared" si="36"/>
        <v>0</v>
      </c>
      <c r="K260" s="58">
        <f t="shared" si="37"/>
        <v>0</v>
      </c>
      <c r="L260" s="58">
        <f t="shared" si="38"/>
        <v>0</v>
      </c>
      <c r="M260" s="40"/>
      <c r="N260" s="94"/>
      <c r="O260" s="116"/>
      <c r="P260" s="116"/>
      <c r="Q260" s="116"/>
      <c r="R260" s="84">
        <f t="shared" ref="R260:R267" si="47">IF(Q260:Q260="MUJER",1,0)</f>
        <v>0</v>
      </c>
      <c r="S260" s="84">
        <f t="shared" ref="S260:S267" si="48">IF(Q260:Q260="HOMBRE",1,0)</f>
        <v>0</v>
      </c>
      <c r="T260" s="81"/>
      <c r="Z260" s="85"/>
      <c r="AO260">
        <f>Tabla135678[[#This Row],[Columna39]]+Tabla135678[[#This Row],[Columna40]]</f>
        <v>0</v>
      </c>
    </row>
    <row r="261" spans="1:41" ht="17.25">
      <c r="A261" s="3">
        <v>243</v>
      </c>
      <c r="B261" s="95"/>
      <c r="C261" s="96"/>
      <c r="D261" s="100"/>
      <c r="E261" s="62">
        <f t="shared" ca="1" si="31"/>
        <v>126</v>
      </c>
      <c r="F261" s="57" t="str">
        <f t="shared" si="32"/>
        <v>0</v>
      </c>
      <c r="G261" s="57" t="str">
        <f t="shared" si="33"/>
        <v>0</v>
      </c>
      <c r="H261" s="58">
        <f t="shared" si="34"/>
        <v>0</v>
      </c>
      <c r="I261" s="58">
        <f t="shared" si="35"/>
        <v>0</v>
      </c>
      <c r="J261" s="58">
        <f t="shared" si="36"/>
        <v>0</v>
      </c>
      <c r="K261" s="58">
        <f t="shared" si="37"/>
        <v>0</v>
      </c>
      <c r="L261" s="58">
        <f t="shared" si="38"/>
        <v>0</v>
      </c>
      <c r="M261" s="40"/>
      <c r="N261" s="94"/>
      <c r="O261" s="116"/>
      <c r="P261" s="116"/>
      <c r="Q261" s="116"/>
      <c r="R261" s="84">
        <f t="shared" si="47"/>
        <v>0</v>
      </c>
      <c r="S261" s="84">
        <f t="shared" si="48"/>
        <v>0</v>
      </c>
      <c r="T261" s="81"/>
      <c r="Z261" s="85"/>
      <c r="AO261">
        <f>Tabla135678[[#This Row],[Columna39]]+Tabla135678[[#This Row],[Columna40]]</f>
        <v>0</v>
      </c>
    </row>
    <row r="262" spans="1:41" ht="17.25">
      <c r="A262" s="39">
        <v>244</v>
      </c>
      <c r="B262" s="95"/>
      <c r="C262" s="96"/>
      <c r="D262" s="100"/>
      <c r="E262" s="62">
        <f t="shared" ca="1" si="31"/>
        <v>126</v>
      </c>
      <c r="F262" s="57" t="str">
        <f t="shared" si="32"/>
        <v>0</v>
      </c>
      <c r="G262" s="57" t="str">
        <f t="shared" si="33"/>
        <v>0</v>
      </c>
      <c r="H262" s="58">
        <f t="shared" si="34"/>
        <v>0</v>
      </c>
      <c r="I262" s="58">
        <f t="shared" si="35"/>
        <v>0</v>
      </c>
      <c r="J262" s="58">
        <f t="shared" si="36"/>
        <v>0</v>
      </c>
      <c r="K262" s="58">
        <f t="shared" si="37"/>
        <v>0</v>
      </c>
      <c r="L262" s="58">
        <f t="shared" si="38"/>
        <v>0</v>
      </c>
      <c r="M262" s="40"/>
      <c r="N262" s="94"/>
      <c r="O262" s="116"/>
      <c r="P262" s="116"/>
      <c r="Q262" s="116"/>
      <c r="R262" s="84">
        <f t="shared" si="47"/>
        <v>0</v>
      </c>
      <c r="S262" s="84">
        <f t="shared" si="48"/>
        <v>0</v>
      </c>
      <c r="T262" s="81"/>
      <c r="Z262" s="85"/>
      <c r="AO262">
        <f>Tabla135678[[#This Row],[Columna39]]+Tabla135678[[#This Row],[Columna40]]</f>
        <v>0</v>
      </c>
    </row>
    <row r="263" spans="1:41" ht="17.25">
      <c r="A263" s="39">
        <v>245</v>
      </c>
      <c r="B263" s="95"/>
      <c r="C263" s="96"/>
      <c r="D263" s="100"/>
      <c r="E263" s="62">
        <f t="shared" ca="1" si="31"/>
        <v>126</v>
      </c>
      <c r="F263" s="57" t="str">
        <f t="shared" si="32"/>
        <v>0</v>
      </c>
      <c r="G263" s="57" t="str">
        <f t="shared" si="33"/>
        <v>0</v>
      </c>
      <c r="H263" s="58">
        <f t="shared" si="34"/>
        <v>0</v>
      </c>
      <c r="I263" s="58">
        <f t="shared" si="35"/>
        <v>0</v>
      </c>
      <c r="J263" s="58">
        <f t="shared" si="36"/>
        <v>0</v>
      </c>
      <c r="K263" s="58">
        <f t="shared" si="37"/>
        <v>0</v>
      </c>
      <c r="L263" s="58">
        <f t="shared" si="38"/>
        <v>0</v>
      </c>
      <c r="M263" s="40"/>
      <c r="N263" s="94"/>
      <c r="O263" s="116"/>
      <c r="P263" s="116"/>
      <c r="Q263" s="116"/>
      <c r="R263" s="84">
        <f t="shared" si="47"/>
        <v>0</v>
      </c>
      <c r="S263" s="84">
        <f t="shared" si="48"/>
        <v>0</v>
      </c>
      <c r="T263" s="81"/>
      <c r="Z263" s="85"/>
      <c r="AO263">
        <f>Tabla135678[[#This Row],[Columna39]]+Tabla135678[[#This Row],[Columna40]]</f>
        <v>0</v>
      </c>
    </row>
    <row r="264" spans="1:41" ht="17.25">
      <c r="A264" s="39">
        <v>246</v>
      </c>
      <c r="B264" s="95"/>
      <c r="C264" s="96"/>
      <c r="D264" s="100"/>
      <c r="E264" s="62">
        <f t="shared" ca="1" si="31"/>
        <v>126</v>
      </c>
      <c r="F264" s="57" t="str">
        <f t="shared" si="32"/>
        <v>0</v>
      </c>
      <c r="G264" s="57" t="str">
        <f t="shared" si="33"/>
        <v>0</v>
      </c>
      <c r="H264" s="58">
        <f t="shared" si="34"/>
        <v>0</v>
      </c>
      <c r="I264" s="58">
        <f t="shared" si="35"/>
        <v>0</v>
      </c>
      <c r="J264" s="58">
        <f t="shared" si="36"/>
        <v>0</v>
      </c>
      <c r="K264" s="58">
        <f t="shared" si="37"/>
        <v>0</v>
      </c>
      <c r="L264" s="58">
        <f t="shared" si="38"/>
        <v>0</v>
      </c>
      <c r="M264" s="40"/>
      <c r="N264" s="94"/>
      <c r="O264" s="116"/>
      <c r="P264" s="116"/>
      <c r="Q264" s="116"/>
      <c r="R264" s="84">
        <f t="shared" si="47"/>
        <v>0</v>
      </c>
      <c r="S264" s="84">
        <f t="shared" si="48"/>
        <v>0</v>
      </c>
      <c r="T264" s="81"/>
      <c r="Z264" s="85"/>
      <c r="AO264">
        <f>Tabla135678[[#This Row],[Columna39]]+Tabla135678[[#This Row],[Columna40]]</f>
        <v>0</v>
      </c>
    </row>
    <row r="265" spans="1:41" ht="17.25">
      <c r="A265" s="3">
        <v>247</v>
      </c>
      <c r="B265" s="95"/>
      <c r="C265" s="96"/>
      <c r="D265" s="100"/>
      <c r="E265" s="62">
        <f t="shared" ca="1" si="31"/>
        <v>126</v>
      </c>
      <c r="F265" s="57" t="str">
        <f t="shared" si="32"/>
        <v>0</v>
      </c>
      <c r="G265" s="57" t="str">
        <f t="shared" si="33"/>
        <v>0</v>
      </c>
      <c r="H265" s="58">
        <f t="shared" si="34"/>
        <v>0</v>
      </c>
      <c r="I265" s="58">
        <f t="shared" si="35"/>
        <v>0</v>
      </c>
      <c r="J265" s="58">
        <f t="shared" si="36"/>
        <v>0</v>
      </c>
      <c r="K265" s="58">
        <f t="shared" si="37"/>
        <v>0</v>
      </c>
      <c r="L265" s="58">
        <f t="shared" si="38"/>
        <v>0</v>
      </c>
      <c r="M265" s="40"/>
      <c r="N265" s="94"/>
      <c r="O265" s="116"/>
      <c r="P265" s="116"/>
      <c r="Q265" s="116"/>
      <c r="R265" s="84">
        <f t="shared" si="47"/>
        <v>0</v>
      </c>
      <c r="S265" s="84">
        <f t="shared" si="48"/>
        <v>0</v>
      </c>
      <c r="T265" s="81"/>
      <c r="Z265" s="85"/>
      <c r="AO265">
        <f>Tabla135678[[#This Row],[Columna39]]+Tabla135678[[#This Row],[Columna40]]</f>
        <v>0</v>
      </c>
    </row>
    <row r="266" spans="1:41" ht="17.25">
      <c r="A266" s="3">
        <v>248</v>
      </c>
      <c r="B266" s="95"/>
      <c r="C266" s="96"/>
      <c r="D266" s="100"/>
      <c r="E266" s="62">
        <f t="shared" ca="1" si="31"/>
        <v>126</v>
      </c>
      <c r="F266" s="57" t="str">
        <f t="shared" si="32"/>
        <v>0</v>
      </c>
      <c r="G266" s="57" t="str">
        <f t="shared" si="33"/>
        <v>0</v>
      </c>
      <c r="H266" s="58">
        <f t="shared" si="34"/>
        <v>0</v>
      </c>
      <c r="I266" s="58">
        <f t="shared" si="35"/>
        <v>0</v>
      </c>
      <c r="J266" s="58">
        <f t="shared" si="36"/>
        <v>0</v>
      </c>
      <c r="K266" s="58">
        <f t="shared" si="37"/>
        <v>0</v>
      </c>
      <c r="L266" s="58">
        <f t="shared" si="38"/>
        <v>0</v>
      </c>
      <c r="M266" s="40"/>
      <c r="N266" s="94"/>
      <c r="O266" s="116"/>
      <c r="P266" s="116"/>
      <c r="Q266" s="116"/>
      <c r="R266" s="84">
        <f t="shared" si="47"/>
        <v>0</v>
      </c>
      <c r="S266" s="84">
        <f t="shared" si="48"/>
        <v>0</v>
      </c>
      <c r="T266" s="81"/>
      <c r="Z266" s="85"/>
      <c r="AO266">
        <f>Tabla135678[[#This Row],[Columna39]]+Tabla135678[[#This Row],[Columna40]]</f>
        <v>0</v>
      </c>
    </row>
    <row r="267" spans="1:41" ht="17.25">
      <c r="A267" s="39">
        <v>249</v>
      </c>
      <c r="B267" s="95"/>
      <c r="C267" s="96"/>
      <c r="D267" s="100"/>
      <c r="E267" s="62">
        <f t="shared" ca="1" si="31"/>
        <v>126</v>
      </c>
      <c r="F267" s="57" t="str">
        <f t="shared" si="32"/>
        <v>0</v>
      </c>
      <c r="G267" s="57" t="str">
        <f t="shared" si="33"/>
        <v>0</v>
      </c>
      <c r="H267" s="58">
        <f t="shared" si="34"/>
        <v>0</v>
      </c>
      <c r="I267" s="58">
        <f t="shared" si="35"/>
        <v>0</v>
      </c>
      <c r="J267" s="58">
        <f t="shared" si="36"/>
        <v>0</v>
      </c>
      <c r="K267" s="58">
        <f t="shared" si="37"/>
        <v>0</v>
      </c>
      <c r="L267" s="58">
        <f t="shared" si="38"/>
        <v>0</v>
      </c>
      <c r="M267" s="40"/>
      <c r="N267" s="94"/>
      <c r="O267" s="116"/>
      <c r="P267" s="116"/>
      <c r="Q267" s="116"/>
      <c r="R267" s="82">
        <f t="shared" si="47"/>
        <v>0</v>
      </c>
      <c r="S267" s="82">
        <f t="shared" si="48"/>
        <v>0</v>
      </c>
      <c r="T267" s="81"/>
      <c r="U267" s="7"/>
      <c r="V267" s="7"/>
      <c r="W267" s="7"/>
      <c r="X267" s="7"/>
      <c r="Y267" s="7"/>
      <c r="Z267" s="83"/>
      <c r="AA267" s="7"/>
      <c r="AB267" s="7"/>
      <c r="AC267" s="7"/>
      <c r="AD267" s="7"/>
      <c r="AE267" s="7"/>
      <c r="AF267" s="7"/>
      <c r="AG267" s="7"/>
      <c r="AO267">
        <f>Tabla135678[[#This Row],[Columna39]]+Tabla135678[[#This Row],[Columna40]]</f>
        <v>0</v>
      </c>
    </row>
    <row r="268" spans="1:41" s="76" customFormat="1" ht="17.25">
      <c r="A268" s="39">
        <v>250</v>
      </c>
      <c r="B268" s="95"/>
      <c r="C268" s="96"/>
      <c r="D268" s="100"/>
      <c r="E268" s="62">
        <f t="shared" ca="1" si="31"/>
        <v>126</v>
      </c>
      <c r="F268" s="57" t="str">
        <f t="shared" si="32"/>
        <v>0</v>
      </c>
      <c r="G268" s="57" t="str">
        <f t="shared" si="33"/>
        <v>0</v>
      </c>
      <c r="H268" s="58">
        <f t="shared" si="34"/>
        <v>0</v>
      </c>
      <c r="I268" s="58">
        <f t="shared" si="35"/>
        <v>0</v>
      </c>
      <c r="J268" s="58">
        <f t="shared" si="36"/>
        <v>0</v>
      </c>
      <c r="K268" s="58">
        <f t="shared" si="37"/>
        <v>0</v>
      </c>
      <c r="L268" s="58">
        <f t="shared" si="38"/>
        <v>0</v>
      </c>
      <c r="M268" s="40"/>
      <c r="N268" s="94"/>
      <c r="O268" s="116"/>
      <c r="P268" s="116"/>
      <c r="Q268" s="116"/>
      <c r="R268" s="84">
        <f t="shared" ref="R268:R270" si="49">IF(Q268:Q268="MUJER",1,0)</f>
        <v>0</v>
      </c>
      <c r="S268" s="84">
        <f t="shared" ref="S268:S270" si="50">IF(Q268:Q268="HOMBRE",1,0)</f>
        <v>0</v>
      </c>
      <c r="T268" s="81"/>
      <c r="U268" s="7"/>
      <c r="V268" s="7"/>
      <c r="W268" s="7"/>
      <c r="X268" s="7"/>
      <c r="Y268" s="7"/>
      <c r="Z268" s="83"/>
      <c r="AA268" s="7"/>
      <c r="AB268" s="7"/>
      <c r="AC268" s="7"/>
      <c r="AD268" s="7"/>
      <c r="AE268" s="7"/>
      <c r="AF268" s="7"/>
      <c r="AG268" s="7"/>
      <c r="AO268" s="76">
        <f>Tabla135678[[#This Row],[Columna39]]+Tabla135678[[#This Row],[Columna40]]</f>
        <v>0</v>
      </c>
    </row>
    <row r="269" spans="1:41" s="76" customFormat="1" ht="17.25">
      <c r="A269" s="39">
        <v>251</v>
      </c>
      <c r="B269" s="95"/>
      <c r="C269" s="96"/>
      <c r="D269" s="100"/>
      <c r="E269" s="62">
        <f t="shared" ca="1" si="31"/>
        <v>126</v>
      </c>
      <c r="F269" s="57" t="str">
        <f t="shared" si="32"/>
        <v>0</v>
      </c>
      <c r="G269" s="57" t="str">
        <f t="shared" si="33"/>
        <v>0</v>
      </c>
      <c r="H269" s="58">
        <f t="shared" si="34"/>
        <v>0</v>
      </c>
      <c r="I269" s="58">
        <f t="shared" si="35"/>
        <v>0</v>
      </c>
      <c r="J269" s="58">
        <f t="shared" si="36"/>
        <v>0</v>
      </c>
      <c r="K269" s="58">
        <f t="shared" si="37"/>
        <v>0</v>
      </c>
      <c r="L269" s="58">
        <f t="shared" si="38"/>
        <v>0</v>
      </c>
      <c r="M269" s="40"/>
      <c r="N269" s="94"/>
      <c r="O269" s="116"/>
      <c r="P269" s="116"/>
      <c r="Q269" s="116"/>
      <c r="R269" s="84">
        <f t="shared" si="49"/>
        <v>0</v>
      </c>
      <c r="S269" s="84">
        <f t="shared" si="50"/>
        <v>0</v>
      </c>
      <c r="T269" s="81"/>
      <c r="U269" s="7"/>
      <c r="V269" s="7"/>
      <c r="W269" s="7"/>
      <c r="X269" s="7"/>
      <c r="Y269" s="7"/>
      <c r="Z269" s="83"/>
      <c r="AA269" s="7"/>
      <c r="AB269" s="7"/>
      <c r="AC269" s="7"/>
      <c r="AD269" s="7"/>
      <c r="AE269" s="7"/>
      <c r="AF269" s="7"/>
      <c r="AG269" s="7"/>
      <c r="AO269" s="76">
        <f>Tabla135678[[#This Row],[Columna39]]+Tabla135678[[#This Row],[Columna40]]</f>
        <v>0</v>
      </c>
    </row>
    <row r="270" spans="1:41" s="76" customFormat="1" ht="17.25">
      <c r="A270" s="3">
        <v>252</v>
      </c>
      <c r="B270" s="95"/>
      <c r="C270" s="96"/>
      <c r="D270" s="100"/>
      <c r="E270" s="62">
        <f t="shared" ca="1" si="31"/>
        <v>126</v>
      </c>
      <c r="F270" s="57" t="str">
        <f t="shared" si="32"/>
        <v>0</v>
      </c>
      <c r="G270" s="57" t="str">
        <f t="shared" si="33"/>
        <v>0</v>
      </c>
      <c r="H270" s="58">
        <f t="shared" si="34"/>
        <v>0</v>
      </c>
      <c r="I270" s="58">
        <f t="shared" si="35"/>
        <v>0</v>
      </c>
      <c r="J270" s="58">
        <f t="shared" si="36"/>
        <v>0</v>
      </c>
      <c r="K270" s="58">
        <f t="shared" si="37"/>
        <v>0</v>
      </c>
      <c r="L270" s="58">
        <f t="shared" si="38"/>
        <v>0</v>
      </c>
      <c r="M270" s="40"/>
      <c r="N270" s="94"/>
      <c r="O270" s="116"/>
      <c r="P270" s="116"/>
      <c r="Q270" s="116"/>
      <c r="R270" s="84">
        <f t="shared" si="49"/>
        <v>0</v>
      </c>
      <c r="S270" s="84">
        <f t="shared" si="50"/>
        <v>0</v>
      </c>
      <c r="T270" s="81"/>
      <c r="U270" s="7"/>
      <c r="V270" s="7"/>
      <c r="W270" s="7"/>
      <c r="X270" s="7"/>
      <c r="Y270" s="7"/>
      <c r="Z270" s="83"/>
      <c r="AA270" s="7"/>
      <c r="AB270" s="7"/>
      <c r="AC270" s="7"/>
      <c r="AD270" s="7"/>
      <c r="AE270" s="7"/>
      <c r="AF270" s="7"/>
      <c r="AG270" s="7"/>
      <c r="AO270" s="76">
        <f>Tabla135678[[#This Row],[Columna39]]+Tabla135678[[#This Row],[Columna40]]</f>
        <v>0</v>
      </c>
    </row>
    <row r="271" spans="1:41" s="76" customFormat="1" ht="17.25">
      <c r="A271" s="3">
        <v>253</v>
      </c>
      <c r="B271" s="95"/>
      <c r="C271" s="96"/>
      <c r="D271" s="100"/>
      <c r="E271" s="62">
        <f t="shared" ca="1" si="31"/>
        <v>126</v>
      </c>
      <c r="F271" s="57" t="str">
        <f t="shared" si="32"/>
        <v>0</v>
      </c>
      <c r="G271" s="57" t="str">
        <f t="shared" si="33"/>
        <v>0</v>
      </c>
      <c r="H271" s="58">
        <f t="shared" si="34"/>
        <v>0</v>
      </c>
      <c r="I271" s="58">
        <f t="shared" si="35"/>
        <v>0</v>
      </c>
      <c r="J271" s="58">
        <f t="shared" si="36"/>
        <v>0</v>
      </c>
      <c r="K271" s="58">
        <f t="shared" si="37"/>
        <v>0</v>
      </c>
      <c r="L271" s="58">
        <f t="shared" si="38"/>
        <v>0</v>
      </c>
      <c r="M271" s="40"/>
      <c r="N271" s="94"/>
      <c r="O271" s="116"/>
      <c r="P271" s="116"/>
      <c r="Q271" s="116"/>
      <c r="R271" s="84">
        <f t="shared" ref="R271:R273" si="51">IF(Q271:Q271="MUJER",1,0)</f>
        <v>0</v>
      </c>
      <c r="S271" s="84">
        <f t="shared" ref="S271:S273" si="52">IF(Q271:Q271="HOMBRE",1,0)</f>
        <v>0</v>
      </c>
      <c r="T271" s="81"/>
      <c r="U271" s="7"/>
      <c r="V271" s="7"/>
      <c r="W271" s="7"/>
      <c r="X271" s="7"/>
      <c r="Y271" s="7"/>
      <c r="Z271" s="83"/>
      <c r="AA271" s="7"/>
      <c r="AB271" s="7"/>
      <c r="AC271" s="7"/>
      <c r="AD271" s="7"/>
      <c r="AE271" s="7"/>
      <c r="AF271" s="7"/>
      <c r="AG271" s="7"/>
      <c r="AO271" s="76">
        <f>Tabla135678[[#This Row],[Columna39]]+Tabla135678[[#This Row],[Columna40]]</f>
        <v>0</v>
      </c>
    </row>
    <row r="272" spans="1:41" s="76" customFormat="1" ht="17.25">
      <c r="A272" s="39">
        <v>254</v>
      </c>
      <c r="B272" s="95"/>
      <c r="C272" s="96"/>
      <c r="D272" s="100"/>
      <c r="E272" s="62">
        <f t="shared" ca="1" si="31"/>
        <v>126</v>
      </c>
      <c r="F272" s="57" t="str">
        <f t="shared" si="32"/>
        <v>0</v>
      </c>
      <c r="G272" s="57" t="str">
        <f t="shared" si="33"/>
        <v>0</v>
      </c>
      <c r="H272" s="58">
        <f t="shared" si="34"/>
        <v>0</v>
      </c>
      <c r="I272" s="58">
        <f t="shared" si="35"/>
        <v>0</v>
      </c>
      <c r="J272" s="58">
        <f t="shared" si="36"/>
        <v>0</v>
      </c>
      <c r="K272" s="58">
        <f t="shared" si="37"/>
        <v>0</v>
      </c>
      <c r="L272" s="58">
        <f t="shared" si="38"/>
        <v>0</v>
      </c>
      <c r="M272" s="40"/>
      <c r="N272" s="94"/>
      <c r="O272" s="116"/>
      <c r="P272" s="116"/>
      <c r="Q272" s="116"/>
      <c r="R272" s="84">
        <f t="shared" si="51"/>
        <v>0</v>
      </c>
      <c r="S272" s="84">
        <f t="shared" si="52"/>
        <v>0</v>
      </c>
      <c r="T272" s="81"/>
      <c r="U272" s="7"/>
      <c r="V272" s="7"/>
      <c r="W272" s="7"/>
      <c r="X272" s="7"/>
      <c r="Y272" s="7"/>
      <c r="Z272" s="83"/>
      <c r="AA272" s="7"/>
      <c r="AB272" s="7"/>
      <c r="AC272" s="7"/>
      <c r="AD272" s="7"/>
      <c r="AE272" s="7"/>
      <c r="AF272" s="7"/>
      <c r="AG272" s="7"/>
      <c r="AO272" s="76">
        <f>Tabla135678[[#This Row],[Columna39]]+Tabla135678[[#This Row],[Columna40]]</f>
        <v>0</v>
      </c>
    </row>
    <row r="273" spans="1:41" s="76" customFormat="1" ht="17.25">
      <c r="A273" s="39">
        <v>255</v>
      </c>
      <c r="B273" s="95"/>
      <c r="C273" s="96"/>
      <c r="D273" s="100"/>
      <c r="E273" s="62">
        <f t="shared" ca="1" si="31"/>
        <v>126</v>
      </c>
      <c r="F273" s="57" t="str">
        <f t="shared" si="32"/>
        <v>0</v>
      </c>
      <c r="G273" s="57" t="str">
        <f t="shared" si="33"/>
        <v>0</v>
      </c>
      <c r="H273" s="58">
        <f t="shared" si="34"/>
        <v>0</v>
      </c>
      <c r="I273" s="58">
        <f t="shared" si="35"/>
        <v>0</v>
      </c>
      <c r="J273" s="58">
        <f t="shared" si="36"/>
        <v>0</v>
      </c>
      <c r="K273" s="58">
        <f t="shared" si="37"/>
        <v>0</v>
      </c>
      <c r="L273" s="58">
        <f t="shared" si="38"/>
        <v>0</v>
      </c>
      <c r="M273" s="40"/>
      <c r="N273" s="94"/>
      <c r="O273" s="116"/>
      <c r="P273" s="116"/>
      <c r="Q273" s="116"/>
      <c r="R273" s="84">
        <f t="shared" si="51"/>
        <v>0</v>
      </c>
      <c r="S273" s="84">
        <f t="shared" si="52"/>
        <v>0</v>
      </c>
      <c r="T273" s="81"/>
      <c r="U273" s="7"/>
      <c r="V273" s="7"/>
      <c r="W273" s="7"/>
      <c r="X273" s="7"/>
      <c r="Y273" s="7"/>
      <c r="Z273" s="83"/>
      <c r="AA273" s="7"/>
      <c r="AB273" s="7"/>
      <c r="AC273" s="7"/>
      <c r="AD273" s="7"/>
      <c r="AE273" s="7"/>
      <c r="AF273" s="7"/>
      <c r="AG273" s="7"/>
      <c r="AO273" s="76">
        <f>Tabla135678[[#This Row],[Columna39]]+Tabla135678[[#This Row],[Columna40]]</f>
        <v>0</v>
      </c>
    </row>
    <row r="274" spans="1:41" s="76" customFormat="1" ht="17.25">
      <c r="A274" s="39">
        <v>256</v>
      </c>
      <c r="B274" s="95"/>
      <c r="C274" s="96"/>
      <c r="D274" s="100"/>
      <c r="E274" s="62">
        <f t="shared" ref="E274:E337" ca="1" si="53">(YEAR(NOW())-YEAR(N274))</f>
        <v>126</v>
      </c>
      <c r="F274" s="57" t="str">
        <f t="shared" ref="F274:F333" si="54">IF(O274:O653=1,"1","0")</f>
        <v>0</v>
      </c>
      <c r="G274" s="57" t="str">
        <f t="shared" si="33"/>
        <v>0</v>
      </c>
      <c r="H274" s="58">
        <f t="shared" si="34"/>
        <v>0</v>
      </c>
      <c r="I274" s="58">
        <f t="shared" si="35"/>
        <v>0</v>
      </c>
      <c r="J274" s="58">
        <f t="shared" si="36"/>
        <v>0</v>
      </c>
      <c r="K274" s="58">
        <f t="shared" si="37"/>
        <v>0</v>
      </c>
      <c r="L274" s="58">
        <f t="shared" si="38"/>
        <v>0</v>
      </c>
      <c r="M274" s="40"/>
      <c r="N274" s="94"/>
      <c r="O274" s="116"/>
      <c r="P274" s="116"/>
      <c r="Q274" s="116"/>
      <c r="R274" s="84">
        <f t="shared" ref="R274:R298" si="55">IF(Q274:Q274="MUJER",1,0)</f>
        <v>0</v>
      </c>
      <c r="S274" s="84">
        <f t="shared" ref="S274:S298" si="56">IF(Q274:Q274="HOMBRE",1,0)</f>
        <v>0</v>
      </c>
      <c r="T274" s="81"/>
      <c r="U274" s="7"/>
      <c r="V274" s="7"/>
      <c r="W274" s="7"/>
      <c r="X274" s="7"/>
      <c r="Y274" s="7"/>
      <c r="Z274" s="83"/>
      <c r="AA274" s="7"/>
      <c r="AB274" s="7"/>
      <c r="AC274" s="7"/>
      <c r="AD274" s="7"/>
      <c r="AE274" s="7"/>
      <c r="AF274" s="7"/>
      <c r="AG274" s="7"/>
      <c r="AO274" s="76">
        <f>Tabla135678[[#This Row],[Columna39]]+Tabla135678[[#This Row],[Columna40]]</f>
        <v>0</v>
      </c>
    </row>
    <row r="275" spans="1:41" s="76" customFormat="1" ht="17.25">
      <c r="A275" s="3">
        <v>257</v>
      </c>
      <c r="B275" s="95"/>
      <c r="C275" s="96"/>
      <c r="D275" s="100"/>
      <c r="E275" s="62">
        <f t="shared" ca="1" si="53"/>
        <v>126</v>
      </c>
      <c r="F275" s="57" t="str">
        <f t="shared" si="54"/>
        <v>0</v>
      </c>
      <c r="G275" s="57" t="str">
        <f t="shared" ref="G275:G333" si="57">IF(O275:O275=2,"1","0")</f>
        <v>0</v>
      </c>
      <c r="H275" s="58">
        <f t="shared" ref="H275:H333" si="58">IF(P275:P275="NEUROMOTORA",1,0)</f>
        <v>0</v>
      </c>
      <c r="I275" s="58">
        <f t="shared" ref="I275:I333" si="59">IF(P275:P275="VISUAL",1,0)</f>
        <v>0</v>
      </c>
      <c r="J275" s="58">
        <f t="shared" ref="J275:J333" si="60">IF(P275:P275="AUDITIVA",1,0)</f>
        <v>0</v>
      </c>
      <c r="K275" s="58">
        <f t="shared" ref="K275:K333" si="61">IF(P275:P275="INTELECTUAL",1,0)</f>
        <v>0</v>
      </c>
      <c r="L275" s="58">
        <f t="shared" ref="L275:L333" si="62">IF(P275:P275="PSICOSOCIAL",1,0)</f>
        <v>0</v>
      </c>
      <c r="M275" s="40"/>
      <c r="N275" s="94"/>
      <c r="O275" s="116"/>
      <c r="P275" s="116"/>
      <c r="Q275" s="116"/>
      <c r="R275" s="84">
        <f t="shared" si="55"/>
        <v>0</v>
      </c>
      <c r="S275" s="84">
        <f t="shared" si="56"/>
        <v>0</v>
      </c>
      <c r="T275" s="81"/>
      <c r="U275" s="7"/>
      <c r="V275" s="7"/>
      <c r="W275" s="7"/>
      <c r="X275" s="7"/>
      <c r="Y275" s="7"/>
      <c r="Z275" s="83"/>
      <c r="AA275" s="7"/>
      <c r="AB275" s="7"/>
      <c r="AC275" s="7"/>
      <c r="AD275" s="7"/>
      <c r="AE275" s="7"/>
      <c r="AF275" s="7"/>
      <c r="AG275" s="7"/>
      <c r="AO275" s="76">
        <f>Tabla135678[[#This Row],[Columna39]]+Tabla135678[[#This Row],[Columna40]]</f>
        <v>0</v>
      </c>
    </row>
    <row r="276" spans="1:41" s="76" customFormat="1" ht="17.25">
      <c r="A276" s="3">
        <v>258</v>
      </c>
      <c r="B276" s="95"/>
      <c r="C276" s="96"/>
      <c r="D276" s="100"/>
      <c r="E276" s="62">
        <f t="shared" ca="1" si="53"/>
        <v>126</v>
      </c>
      <c r="F276" s="57" t="str">
        <f t="shared" si="54"/>
        <v>0</v>
      </c>
      <c r="G276" s="57" t="str">
        <f t="shared" si="57"/>
        <v>0</v>
      </c>
      <c r="H276" s="58">
        <f t="shared" si="58"/>
        <v>0</v>
      </c>
      <c r="I276" s="58">
        <f t="shared" si="59"/>
        <v>0</v>
      </c>
      <c r="J276" s="58">
        <f t="shared" si="60"/>
        <v>0</v>
      </c>
      <c r="K276" s="58">
        <f t="shared" si="61"/>
        <v>0</v>
      </c>
      <c r="L276" s="58">
        <f t="shared" si="62"/>
        <v>0</v>
      </c>
      <c r="M276" s="40"/>
      <c r="N276" s="94"/>
      <c r="O276" s="116"/>
      <c r="P276" s="116"/>
      <c r="Q276" s="116"/>
      <c r="R276" s="84">
        <f t="shared" ref="R276:R281" si="63">IF(Q276:Q276="MUJER",1,0)</f>
        <v>0</v>
      </c>
      <c r="S276" s="84">
        <f t="shared" ref="S276:S281" si="64">IF(Q276:Q276="HOMBRE",1,0)</f>
        <v>0</v>
      </c>
      <c r="T276" s="81"/>
      <c r="U276" s="7"/>
      <c r="V276" s="7"/>
      <c r="W276" s="7"/>
      <c r="X276" s="7"/>
      <c r="Y276" s="7"/>
      <c r="Z276" s="83"/>
      <c r="AA276" s="7"/>
      <c r="AB276" s="7"/>
      <c r="AC276" s="7"/>
      <c r="AD276" s="7"/>
      <c r="AE276" s="7"/>
      <c r="AF276" s="7"/>
      <c r="AG276" s="7"/>
      <c r="AO276" s="76">
        <f>Tabla135678[[#This Row],[Columna39]]+Tabla135678[[#This Row],[Columna40]]</f>
        <v>0</v>
      </c>
    </row>
    <row r="277" spans="1:41" s="76" customFormat="1" ht="17.25">
      <c r="A277" s="39">
        <v>259</v>
      </c>
      <c r="B277" s="95"/>
      <c r="C277" s="96"/>
      <c r="D277" s="100"/>
      <c r="E277" s="62">
        <f t="shared" ca="1" si="53"/>
        <v>126</v>
      </c>
      <c r="F277" s="57" t="str">
        <f t="shared" si="54"/>
        <v>0</v>
      </c>
      <c r="G277" s="57" t="str">
        <f t="shared" si="57"/>
        <v>0</v>
      </c>
      <c r="H277" s="58">
        <f t="shared" si="58"/>
        <v>0</v>
      </c>
      <c r="I277" s="58">
        <f t="shared" si="59"/>
        <v>0</v>
      </c>
      <c r="J277" s="58">
        <f t="shared" si="60"/>
        <v>0</v>
      </c>
      <c r="K277" s="58">
        <f t="shared" si="61"/>
        <v>0</v>
      </c>
      <c r="L277" s="58">
        <f t="shared" si="62"/>
        <v>0</v>
      </c>
      <c r="M277" s="40"/>
      <c r="N277" s="94"/>
      <c r="O277" s="116"/>
      <c r="P277" s="116"/>
      <c r="Q277" s="116"/>
      <c r="R277" s="84">
        <f t="shared" si="63"/>
        <v>0</v>
      </c>
      <c r="S277" s="84">
        <f t="shared" si="64"/>
        <v>0</v>
      </c>
      <c r="T277" s="81"/>
      <c r="U277" s="7"/>
      <c r="V277" s="7"/>
      <c r="W277" s="7"/>
      <c r="X277" s="7"/>
      <c r="Y277" s="7"/>
      <c r="Z277" s="83"/>
      <c r="AA277" s="7"/>
      <c r="AB277" s="7"/>
      <c r="AC277" s="7"/>
      <c r="AD277" s="7"/>
      <c r="AE277" s="7"/>
      <c r="AF277" s="7"/>
      <c r="AG277" s="7"/>
      <c r="AO277" s="76">
        <f>Tabla135678[[#This Row],[Columna39]]+Tabla135678[[#This Row],[Columna40]]</f>
        <v>0</v>
      </c>
    </row>
    <row r="278" spans="1:41" s="76" customFormat="1" ht="17.25">
      <c r="A278" s="39">
        <v>260</v>
      </c>
      <c r="B278" s="95"/>
      <c r="C278" s="96"/>
      <c r="D278" s="100"/>
      <c r="E278" s="62">
        <f t="shared" ca="1" si="53"/>
        <v>126</v>
      </c>
      <c r="F278" s="57" t="str">
        <f t="shared" si="54"/>
        <v>0</v>
      </c>
      <c r="G278" s="57" t="str">
        <f t="shared" si="57"/>
        <v>0</v>
      </c>
      <c r="H278" s="58">
        <f t="shared" si="58"/>
        <v>0</v>
      </c>
      <c r="I278" s="58">
        <f t="shared" si="59"/>
        <v>0</v>
      </c>
      <c r="J278" s="58">
        <f t="shared" si="60"/>
        <v>0</v>
      </c>
      <c r="K278" s="58">
        <f t="shared" si="61"/>
        <v>0</v>
      </c>
      <c r="L278" s="58">
        <f t="shared" si="62"/>
        <v>0</v>
      </c>
      <c r="M278" s="40"/>
      <c r="N278" s="94"/>
      <c r="O278" s="116"/>
      <c r="P278" s="116"/>
      <c r="Q278" s="116"/>
      <c r="R278" s="84">
        <f t="shared" si="63"/>
        <v>0</v>
      </c>
      <c r="S278" s="84">
        <f t="shared" si="64"/>
        <v>0</v>
      </c>
      <c r="T278" s="81"/>
      <c r="U278" s="7"/>
      <c r="V278" s="7"/>
      <c r="W278" s="7"/>
      <c r="X278" s="7"/>
      <c r="Y278" s="7"/>
      <c r="Z278" s="83"/>
      <c r="AA278" s="7"/>
      <c r="AB278" s="7"/>
      <c r="AC278" s="7"/>
      <c r="AD278" s="7"/>
      <c r="AE278" s="7"/>
      <c r="AF278" s="7"/>
      <c r="AG278" s="7"/>
      <c r="AO278" s="76">
        <f>Tabla135678[[#This Row],[Columna39]]+Tabla135678[[#This Row],[Columna40]]</f>
        <v>0</v>
      </c>
    </row>
    <row r="279" spans="1:41" s="76" customFormat="1" ht="17.25">
      <c r="A279" s="39">
        <v>261</v>
      </c>
      <c r="B279" s="95"/>
      <c r="C279" s="95"/>
      <c r="D279" s="100"/>
      <c r="E279" s="62">
        <f t="shared" ca="1" si="53"/>
        <v>126</v>
      </c>
      <c r="F279" s="57" t="str">
        <f t="shared" si="54"/>
        <v>0</v>
      </c>
      <c r="G279" s="57" t="str">
        <f t="shared" si="57"/>
        <v>0</v>
      </c>
      <c r="H279" s="58">
        <f t="shared" si="58"/>
        <v>0</v>
      </c>
      <c r="I279" s="58">
        <f t="shared" si="59"/>
        <v>0</v>
      </c>
      <c r="J279" s="58">
        <f t="shared" si="60"/>
        <v>0</v>
      </c>
      <c r="K279" s="58">
        <f t="shared" si="61"/>
        <v>0</v>
      </c>
      <c r="L279" s="58">
        <f t="shared" si="62"/>
        <v>0</v>
      </c>
      <c r="M279" s="40"/>
      <c r="N279" s="94"/>
      <c r="O279" s="116"/>
      <c r="P279" s="116"/>
      <c r="Q279" s="116"/>
      <c r="R279" s="84">
        <f t="shared" si="63"/>
        <v>0</v>
      </c>
      <c r="S279" s="84">
        <f t="shared" si="64"/>
        <v>0</v>
      </c>
      <c r="T279" s="81"/>
      <c r="U279" s="7"/>
      <c r="V279" s="7"/>
      <c r="W279" s="7"/>
      <c r="X279" s="7"/>
      <c r="Y279" s="7"/>
      <c r="Z279" s="83"/>
      <c r="AA279" s="7"/>
      <c r="AB279" s="7"/>
      <c r="AC279" s="7"/>
      <c r="AD279" s="7"/>
      <c r="AE279" s="7"/>
      <c r="AF279" s="7"/>
      <c r="AG279" s="7"/>
      <c r="AO279" s="76">
        <f>Tabla135678[[#This Row],[Columna39]]+Tabla135678[[#This Row],[Columna40]]</f>
        <v>0</v>
      </c>
    </row>
    <row r="280" spans="1:41" s="76" customFormat="1" ht="17.25">
      <c r="A280" s="3">
        <v>262</v>
      </c>
      <c r="B280" s="95"/>
      <c r="C280" s="95"/>
      <c r="D280" s="100"/>
      <c r="E280" s="62">
        <f t="shared" ca="1" si="53"/>
        <v>126</v>
      </c>
      <c r="F280" s="57" t="str">
        <f t="shared" si="54"/>
        <v>0</v>
      </c>
      <c r="G280" s="57" t="str">
        <f t="shared" si="57"/>
        <v>0</v>
      </c>
      <c r="H280" s="58">
        <f t="shared" si="58"/>
        <v>0</v>
      </c>
      <c r="I280" s="58">
        <f t="shared" si="59"/>
        <v>0</v>
      </c>
      <c r="J280" s="58">
        <f t="shared" si="60"/>
        <v>0</v>
      </c>
      <c r="K280" s="58">
        <f t="shared" si="61"/>
        <v>0</v>
      </c>
      <c r="L280" s="58">
        <f t="shared" si="62"/>
        <v>0</v>
      </c>
      <c r="M280" s="94"/>
      <c r="N280" s="94"/>
      <c r="O280" s="116"/>
      <c r="P280" s="116"/>
      <c r="Q280" s="116"/>
      <c r="R280" s="84">
        <f t="shared" si="63"/>
        <v>0</v>
      </c>
      <c r="S280" s="84">
        <f t="shared" si="64"/>
        <v>0</v>
      </c>
      <c r="T280" s="81"/>
      <c r="U280" s="7"/>
      <c r="V280" s="7"/>
      <c r="W280" s="7"/>
      <c r="X280" s="7"/>
      <c r="Y280" s="7"/>
      <c r="Z280" s="83"/>
      <c r="AA280" s="7"/>
      <c r="AB280" s="7"/>
      <c r="AC280" s="7"/>
      <c r="AD280" s="7"/>
      <c r="AE280" s="7"/>
      <c r="AF280" s="7"/>
      <c r="AG280" s="7"/>
      <c r="AO280" s="76">
        <f>Tabla135678[[#This Row],[Columna39]]+Tabla135678[[#This Row],[Columna40]]</f>
        <v>0</v>
      </c>
    </row>
    <row r="281" spans="1:41" s="76" customFormat="1" ht="17.25">
      <c r="A281" s="3">
        <v>263</v>
      </c>
      <c r="B281" s="95"/>
      <c r="C281" s="95"/>
      <c r="D281" s="100"/>
      <c r="E281" s="62">
        <f t="shared" ca="1" si="53"/>
        <v>126</v>
      </c>
      <c r="F281" s="57" t="str">
        <f t="shared" si="54"/>
        <v>0</v>
      </c>
      <c r="G281" s="57" t="str">
        <f t="shared" si="57"/>
        <v>0</v>
      </c>
      <c r="H281" s="58">
        <f t="shared" si="58"/>
        <v>0</v>
      </c>
      <c r="I281" s="58">
        <f t="shared" si="59"/>
        <v>0</v>
      </c>
      <c r="J281" s="58">
        <f t="shared" si="60"/>
        <v>0</v>
      </c>
      <c r="K281" s="58">
        <f t="shared" si="61"/>
        <v>0</v>
      </c>
      <c r="L281" s="58">
        <f t="shared" si="62"/>
        <v>0</v>
      </c>
      <c r="M281" s="94"/>
      <c r="N281" s="94"/>
      <c r="O281" s="116"/>
      <c r="P281" s="116"/>
      <c r="Q281" s="116"/>
      <c r="R281" s="84">
        <f t="shared" si="63"/>
        <v>0</v>
      </c>
      <c r="S281" s="84">
        <f t="shared" si="64"/>
        <v>0</v>
      </c>
      <c r="T281" s="81"/>
      <c r="U281" s="7"/>
      <c r="V281" s="7"/>
      <c r="W281" s="7"/>
      <c r="X281" s="7"/>
      <c r="Y281" s="7"/>
      <c r="Z281" s="83"/>
      <c r="AA281" s="7"/>
      <c r="AB281" s="7"/>
      <c r="AC281" s="7"/>
      <c r="AD281" s="7"/>
      <c r="AE281" s="7"/>
      <c r="AF281" s="7"/>
      <c r="AG281" s="7"/>
      <c r="AO281" s="76">
        <f>Tabla135678[[#This Row],[Columna39]]+Tabla135678[[#This Row],[Columna40]]</f>
        <v>0</v>
      </c>
    </row>
    <row r="282" spans="1:41" s="76" customFormat="1" ht="17.25">
      <c r="A282" s="39">
        <v>264</v>
      </c>
      <c r="B282" s="95"/>
      <c r="C282" s="95"/>
      <c r="D282" s="100"/>
      <c r="E282" s="62">
        <f t="shared" ca="1" si="53"/>
        <v>126</v>
      </c>
      <c r="F282" s="57" t="str">
        <f t="shared" si="54"/>
        <v>0</v>
      </c>
      <c r="G282" s="57" t="str">
        <f t="shared" si="57"/>
        <v>0</v>
      </c>
      <c r="H282" s="58">
        <f t="shared" si="58"/>
        <v>0</v>
      </c>
      <c r="I282" s="58">
        <f t="shared" si="59"/>
        <v>0</v>
      </c>
      <c r="J282" s="58">
        <f t="shared" si="60"/>
        <v>0</v>
      </c>
      <c r="K282" s="58">
        <f t="shared" si="61"/>
        <v>0</v>
      </c>
      <c r="L282" s="58">
        <f t="shared" si="62"/>
        <v>0</v>
      </c>
      <c r="M282" s="94"/>
      <c r="N282" s="94"/>
      <c r="O282" s="77"/>
      <c r="P282" s="77"/>
      <c r="Q282" s="77"/>
      <c r="R282" s="84">
        <f t="shared" ref="R282:R287" si="65">IF(Q282:Q282="MUJER",1,0)</f>
        <v>0</v>
      </c>
      <c r="S282" s="84">
        <f t="shared" ref="S282:S287" si="66">IF(Q282:Q282="HOMBRE",1,0)</f>
        <v>0</v>
      </c>
      <c r="T282" s="81"/>
      <c r="U282" s="7"/>
      <c r="V282" s="7"/>
      <c r="W282" s="7"/>
      <c r="X282" s="7"/>
      <c r="Y282" s="7"/>
      <c r="Z282" s="83"/>
      <c r="AA282" s="7"/>
      <c r="AB282" s="7"/>
      <c r="AC282" s="7"/>
      <c r="AD282" s="7"/>
      <c r="AE282" s="7"/>
      <c r="AF282" s="7"/>
      <c r="AG282" s="7"/>
      <c r="AO282" s="76">
        <f>Tabla135678[[#This Row],[Columna39]]+Tabla135678[[#This Row],[Columna40]]</f>
        <v>0</v>
      </c>
    </row>
    <row r="283" spans="1:41" s="76" customFormat="1" ht="17.25">
      <c r="A283" s="39">
        <v>265</v>
      </c>
      <c r="B283" s="95"/>
      <c r="C283" s="95"/>
      <c r="D283" s="100"/>
      <c r="E283" s="62">
        <f t="shared" ca="1" si="53"/>
        <v>126</v>
      </c>
      <c r="F283" s="57" t="str">
        <f t="shared" si="54"/>
        <v>0</v>
      </c>
      <c r="G283" s="57" t="str">
        <f t="shared" si="57"/>
        <v>0</v>
      </c>
      <c r="H283" s="58">
        <f t="shared" si="58"/>
        <v>0</v>
      </c>
      <c r="I283" s="58">
        <f t="shared" si="59"/>
        <v>0</v>
      </c>
      <c r="J283" s="58">
        <f t="shared" si="60"/>
        <v>0</v>
      </c>
      <c r="K283" s="58">
        <f t="shared" si="61"/>
        <v>0</v>
      </c>
      <c r="L283" s="58">
        <f t="shared" si="62"/>
        <v>0</v>
      </c>
      <c r="M283" s="94"/>
      <c r="N283" s="94"/>
      <c r="O283" s="77"/>
      <c r="P283" s="77"/>
      <c r="Q283" s="77"/>
      <c r="R283" s="84">
        <f t="shared" si="65"/>
        <v>0</v>
      </c>
      <c r="S283" s="84">
        <f t="shared" si="66"/>
        <v>0</v>
      </c>
      <c r="T283" s="81"/>
      <c r="U283" s="7"/>
      <c r="V283" s="7"/>
      <c r="W283" s="7"/>
      <c r="X283" s="7"/>
      <c r="Y283" s="7"/>
      <c r="Z283" s="83"/>
      <c r="AA283" s="7"/>
      <c r="AB283" s="7"/>
      <c r="AC283" s="7"/>
      <c r="AD283" s="7"/>
      <c r="AE283" s="7"/>
      <c r="AF283" s="7"/>
      <c r="AG283" s="7"/>
      <c r="AO283" s="76">
        <f>Tabla135678[[#This Row],[Columna39]]+Tabla135678[[#This Row],[Columna40]]</f>
        <v>0</v>
      </c>
    </row>
    <row r="284" spans="1:41" s="76" customFormat="1" ht="17.25">
      <c r="A284" s="39">
        <v>266</v>
      </c>
      <c r="B284" s="95"/>
      <c r="C284" s="95"/>
      <c r="D284" s="100"/>
      <c r="E284" s="62">
        <f t="shared" ca="1" si="53"/>
        <v>126</v>
      </c>
      <c r="F284" s="57" t="str">
        <f t="shared" si="54"/>
        <v>0</v>
      </c>
      <c r="G284" s="57" t="str">
        <f t="shared" si="57"/>
        <v>0</v>
      </c>
      <c r="H284" s="58">
        <f t="shared" si="58"/>
        <v>0</v>
      </c>
      <c r="I284" s="58">
        <f t="shared" si="59"/>
        <v>0</v>
      </c>
      <c r="J284" s="58">
        <f t="shared" si="60"/>
        <v>0</v>
      </c>
      <c r="K284" s="58">
        <f t="shared" si="61"/>
        <v>0</v>
      </c>
      <c r="L284" s="58">
        <f t="shared" si="62"/>
        <v>0</v>
      </c>
      <c r="M284" s="94"/>
      <c r="N284" s="94"/>
      <c r="O284" s="77"/>
      <c r="P284" s="77"/>
      <c r="Q284" s="77"/>
      <c r="R284" s="84">
        <f t="shared" si="65"/>
        <v>0</v>
      </c>
      <c r="S284" s="84">
        <f t="shared" si="66"/>
        <v>0</v>
      </c>
      <c r="T284" s="81"/>
      <c r="U284" s="7"/>
      <c r="V284" s="7"/>
      <c r="W284" s="7"/>
      <c r="X284" s="7"/>
      <c r="Y284" s="7"/>
      <c r="Z284" s="83"/>
      <c r="AA284" s="7"/>
      <c r="AB284" s="7"/>
      <c r="AC284" s="7"/>
      <c r="AD284" s="7"/>
      <c r="AE284" s="7"/>
      <c r="AF284" s="7"/>
      <c r="AG284" s="7"/>
      <c r="AO284" s="76">
        <f>Tabla135678[[#This Row],[Columna39]]+Tabla135678[[#This Row],[Columna40]]</f>
        <v>0</v>
      </c>
    </row>
    <row r="285" spans="1:41" s="76" customFormat="1" ht="17.25">
      <c r="A285" s="3">
        <v>267</v>
      </c>
      <c r="B285" s="95"/>
      <c r="C285" s="95"/>
      <c r="D285" s="100"/>
      <c r="E285" s="62">
        <f t="shared" ca="1" si="53"/>
        <v>126</v>
      </c>
      <c r="F285" s="57" t="str">
        <f t="shared" si="54"/>
        <v>0</v>
      </c>
      <c r="G285" s="57" t="str">
        <f t="shared" si="57"/>
        <v>0</v>
      </c>
      <c r="H285" s="58">
        <f t="shared" si="58"/>
        <v>0</v>
      </c>
      <c r="I285" s="58">
        <f t="shared" si="59"/>
        <v>0</v>
      </c>
      <c r="J285" s="58">
        <f t="shared" si="60"/>
        <v>0</v>
      </c>
      <c r="K285" s="58">
        <f t="shared" si="61"/>
        <v>0</v>
      </c>
      <c r="L285" s="58">
        <f t="shared" si="62"/>
        <v>0</v>
      </c>
      <c r="M285" s="94"/>
      <c r="N285" s="94"/>
      <c r="O285" s="77"/>
      <c r="P285" s="77"/>
      <c r="Q285" s="77"/>
      <c r="R285" s="84">
        <f t="shared" si="65"/>
        <v>0</v>
      </c>
      <c r="S285" s="84">
        <f t="shared" si="66"/>
        <v>0</v>
      </c>
      <c r="T285" s="81"/>
      <c r="U285" s="7"/>
      <c r="V285" s="7"/>
      <c r="W285" s="7"/>
      <c r="X285" s="7"/>
      <c r="Y285" s="7"/>
      <c r="Z285" s="83"/>
      <c r="AA285" s="7"/>
      <c r="AB285" s="7"/>
      <c r="AC285" s="7"/>
      <c r="AD285" s="7"/>
      <c r="AE285" s="7"/>
      <c r="AF285" s="7"/>
      <c r="AG285" s="7"/>
      <c r="AO285" s="76">
        <f>Tabla135678[[#This Row],[Columna39]]+Tabla135678[[#This Row],[Columna40]]</f>
        <v>0</v>
      </c>
    </row>
    <row r="286" spans="1:41" s="76" customFormat="1" ht="17.25">
      <c r="A286" s="3">
        <v>268</v>
      </c>
      <c r="B286" s="95"/>
      <c r="C286" s="95"/>
      <c r="D286" s="100"/>
      <c r="E286" s="62">
        <f t="shared" ca="1" si="53"/>
        <v>126</v>
      </c>
      <c r="F286" s="57" t="str">
        <f t="shared" si="54"/>
        <v>0</v>
      </c>
      <c r="G286" s="57" t="str">
        <f t="shared" si="57"/>
        <v>0</v>
      </c>
      <c r="H286" s="58">
        <f t="shared" si="58"/>
        <v>0</v>
      </c>
      <c r="I286" s="58">
        <f t="shared" si="59"/>
        <v>0</v>
      </c>
      <c r="J286" s="58">
        <f t="shared" si="60"/>
        <v>0</v>
      </c>
      <c r="K286" s="58">
        <f t="shared" si="61"/>
        <v>0</v>
      </c>
      <c r="L286" s="58">
        <f t="shared" si="62"/>
        <v>0</v>
      </c>
      <c r="M286" s="94"/>
      <c r="N286" s="94"/>
      <c r="O286" s="77"/>
      <c r="P286" s="77"/>
      <c r="Q286" s="77"/>
      <c r="R286" s="84">
        <f t="shared" si="65"/>
        <v>0</v>
      </c>
      <c r="S286" s="84">
        <f t="shared" si="66"/>
        <v>0</v>
      </c>
      <c r="T286" s="81"/>
      <c r="U286" s="7"/>
      <c r="V286" s="7"/>
      <c r="W286" s="7"/>
      <c r="X286" s="7"/>
      <c r="Y286" s="7"/>
      <c r="Z286" s="83"/>
      <c r="AA286" s="7"/>
      <c r="AB286" s="7"/>
      <c r="AC286" s="7"/>
      <c r="AD286" s="7"/>
      <c r="AE286" s="7"/>
      <c r="AF286" s="7"/>
      <c r="AG286" s="7"/>
      <c r="AO286" s="76">
        <f>Tabla135678[[#This Row],[Columna39]]+Tabla135678[[#This Row],[Columna40]]</f>
        <v>0</v>
      </c>
    </row>
    <row r="287" spans="1:41" s="76" customFormat="1" ht="17.25">
      <c r="A287" s="39">
        <v>269</v>
      </c>
      <c r="B287" s="95"/>
      <c r="C287" s="95"/>
      <c r="D287" s="100"/>
      <c r="E287" s="62">
        <f t="shared" ca="1" si="53"/>
        <v>126</v>
      </c>
      <c r="F287" s="57" t="str">
        <f t="shared" si="54"/>
        <v>0</v>
      </c>
      <c r="G287" s="57" t="str">
        <f t="shared" si="57"/>
        <v>0</v>
      </c>
      <c r="H287" s="58">
        <f t="shared" si="58"/>
        <v>0</v>
      </c>
      <c r="I287" s="58">
        <f t="shared" si="59"/>
        <v>0</v>
      </c>
      <c r="J287" s="58">
        <f t="shared" si="60"/>
        <v>0</v>
      </c>
      <c r="K287" s="58">
        <f t="shared" si="61"/>
        <v>0</v>
      </c>
      <c r="L287" s="58">
        <f t="shared" si="62"/>
        <v>0</v>
      </c>
      <c r="M287" s="94"/>
      <c r="N287" s="94"/>
      <c r="O287" s="77"/>
      <c r="P287" s="77"/>
      <c r="Q287" s="77"/>
      <c r="R287" s="84">
        <f t="shared" si="65"/>
        <v>0</v>
      </c>
      <c r="S287" s="84">
        <f t="shared" si="66"/>
        <v>0</v>
      </c>
      <c r="T287" s="81"/>
      <c r="U287" s="7"/>
      <c r="V287" s="7"/>
      <c r="W287" s="7"/>
      <c r="X287" s="7"/>
      <c r="Y287" s="7"/>
      <c r="Z287" s="83"/>
      <c r="AA287" s="7"/>
      <c r="AB287" s="7"/>
      <c r="AC287" s="7"/>
      <c r="AD287" s="7"/>
      <c r="AE287" s="7"/>
      <c r="AF287" s="7"/>
      <c r="AG287" s="7"/>
      <c r="AO287" s="76">
        <f>Tabla135678[[#This Row],[Columna39]]+Tabla135678[[#This Row],[Columna40]]</f>
        <v>0</v>
      </c>
    </row>
    <row r="288" spans="1:41" s="76" customFormat="1" ht="17.25">
      <c r="A288" s="39">
        <v>270</v>
      </c>
      <c r="B288" s="95"/>
      <c r="C288" s="95"/>
      <c r="D288" s="100"/>
      <c r="E288" s="62">
        <f t="shared" ca="1" si="53"/>
        <v>126</v>
      </c>
      <c r="F288" s="57" t="str">
        <f t="shared" si="54"/>
        <v>0</v>
      </c>
      <c r="G288" s="57" t="str">
        <f t="shared" si="57"/>
        <v>0</v>
      </c>
      <c r="H288" s="58">
        <f t="shared" si="58"/>
        <v>0</v>
      </c>
      <c r="I288" s="58">
        <f t="shared" si="59"/>
        <v>0</v>
      </c>
      <c r="J288" s="58">
        <f t="shared" si="60"/>
        <v>0</v>
      </c>
      <c r="K288" s="58">
        <f t="shared" si="61"/>
        <v>0</v>
      </c>
      <c r="L288" s="58">
        <f t="shared" si="62"/>
        <v>0</v>
      </c>
      <c r="M288" s="94"/>
      <c r="N288" s="94"/>
      <c r="O288" s="77"/>
      <c r="P288" s="77"/>
      <c r="Q288" s="77"/>
      <c r="R288" s="84">
        <f t="shared" ref="R288:R293" si="67">IF(Q288:Q288="MUJER",1,0)</f>
        <v>0</v>
      </c>
      <c r="S288" s="84">
        <f t="shared" ref="S288:S293" si="68">IF(Q288:Q288="HOMBRE",1,0)</f>
        <v>0</v>
      </c>
      <c r="T288" s="81"/>
      <c r="U288" s="7"/>
      <c r="V288" s="7"/>
      <c r="W288" s="7"/>
      <c r="X288" s="7"/>
      <c r="Y288" s="7"/>
      <c r="Z288" s="83"/>
      <c r="AA288" s="7"/>
      <c r="AB288" s="7"/>
      <c r="AC288" s="7"/>
      <c r="AD288" s="7"/>
      <c r="AE288" s="7"/>
      <c r="AF288" s="7"/>
      <c r="AG288" s="7"/>
      <c r="AO288" s="76">
        <f>Tabla135678[[#This Row],[Columna39]]+Tabla135678[[#This Row],[Columna40]]</f>
        <v>0</v>
      </c>
    </row>
    <row r="289" spans="1:41" s="76" customFormat="1" ht="17.25">
      <c r="A289" s="39">
        <v>271</v>
      </c>
      <c r="B289" s="95"/>
      <c r="C289" s="95"/>
      <c r="D289" s="100"/>
      <c r="E289" s="62">
        <f t="shared" ca="1" si="53"/>
        <v>126</v>
      </c>
      <c r="F289" s="57" t="str">
        <f t="shared" si="54"/>
        <v>0</v>
      </c>
      <c r="G289" s="57" t="str">
        <f t="shared" si="57"/>
        <v>0</v>
      </c>
      <c r="H289" s="58">
        <f t="shared" si="58"/>
        <v>0</v>
      </c>
      <c r="I289" s="58">
        <f t="shared" si="59"/>
        <v>0</v>
      </c>
      <c r="J289" s="58">
        <f t="shared" si="60"/>
        <v>0</v>
      </c>
      <c r="K289" s="58">
        <f t="shared" si="61"/>
        <v>0</v>
      </c>
      <c r="L289" s="58">
        <f t="shared" si="62"/>
        <v>0</v>
      </c>
      <c r="M289" s="94"/>
      <c r="N289" s="94"/>
      <c r="O289" s="77"/>
      <c r="P289" s="77"/>
      <c r="Q289" s="77"/>
      <c r="R289" s="84">
        <f t="shared" si="67"/>
        <v>0</v>
      </c>
      <c r="S289" s="84">
        <f t="shared" si="68"/>
        <v>0</v>
      </c>
      <c r="T289" s="81"/>
      <c r="U289" s="7"/>
      <c r="V289" s="7"/>
      <c r="W289" s="7"/>
      <c r="X289" s="7"/>
      <c r="Y289" s="7"/>
      <c r="Z289" s="83"/>
      <c r="AA289" s="7"/>
      <c r="AB289" s="7"/>
      <c r="AC289" s="7"/>
      <c r="AD289" s="7"/>
      <c r="AE289" s="7"/>
      <c r="AF289" s="7"/>
      <c r="AG289" s="7"/>
      <c r="AO289" s="76">
        <f>Tabla135678[[#This Row],[Columna39]]+Tabla135678[[#This Row],[Columna40]]</f>
        <v>0</v>
      </c>
    </row>
    <row r="290" spans="1:41" s="76" customFormat="1" ht="17.25">
      <c r="A290" s="3">
        <v>272</v>
      </c>
      <c r="B290" s="95"/>
      <c r="C290" s="95"/>
      <c r="D290" s="100"/>
      <c r="E290" s="62">
        <f t="shared" ca="1" si="53"/>
        <v>126</v>
      </c>
      <c r="F290" s="57" t="str">
        <f t="shared" si="54"/>
        <v>0</v>
      </c>
      <c r="G290" s="57" t="str">
        <f t="shared" si="57"/>
        <v>0</v>
      </c>
      <c r="H290" s="58">
        <f t="shared" si="58"/>
        <v>0</v>
      </c>
      <c r="I290" s="58">
        <f t="shared" si="59"/>
        <v>0</v>
      </c>
      <c r="J290" s="58">
        <f t="shared" si="60"/>
        <v>0</v>
      </c>
      <c r="K290" s="58">
        <f t="shared" si="61"/>
        <v>0</v>
      </c>
      <c r="L290" s="58">
        <f t="shared" si="62"/>
        <v>0</v>
      </c>
      <c r="M290" s="94"/>
      <c r="N290" s="94"/>
      <c r="O290" s="77"/>
      <c r="P290" s="77"/>
      <c r="Q290" s="77"/>
      <c r="R290" s="84">
        <f t="shared" si="67"/>
        <v>0</v>
      </c>
      <c r="S290" s="84">
        <f t="shared" si="68"/>
        <v>0</v>
      </c>
      <c r="T290" s="81"/>
      <c r="U290" s="7"/>
      <c r="V290" s="7"/>
      <c r="W290" s="7"/>
      <c r="X290" s="7"/>
      <c r="Y290" s="7"/>
      <c r="Z290" s="83"/>
      <c r="AA290" s="7"/>
      <c r="AB290" s="7"/>
      <c r="AC290" s="7"/>
      <c r="AD290" s="7"/>
      <c r="AE290" s="7"/>
      <c r="AF290" s="7"/>
      <c r="AG290" s="7"/>
      <c r="AO290" s="76">
        <f>Tabla135678[[#This Row],[Columna39]]+Tabla135678[[#This Row],[Columna40]]</f>
        <v>0</v>
      </c>
    </row>
    <row r="291" spans="1:41" s="76" customFormat="1" ht="17.25">
      <c r="A291" s="39">
        <v>273</v>
      </c>
      <c r="B291" s="95"/>
      <c r="C291" s="95"/>
      <c r="D291" s="100"/>
      <c r="E291" s="62">
        <f t="shared" ca="1" si="53"/>
        <v>126</v>
      </c>
      <c r="F291" s="57" t="str">
        <f t="shared" si="54"/>
        <v>0</v>
      </c>
      <c r="G291" s="57" t="str">
        <f t="shared" si="57"/>
        <v>0</v>
      </c>
      <c r="H291" s="58">
        <f t="shared" si="58"/>
        <v>0</v>
      </c>
      <c r="I291" s="58">
        <f t="shared" si="59"/>
        <v>0</v>
      </c>
      <c r="J291" s="58">
        <f t="shared" si="60"/>
        <v>0</v>
      </c>
      <c r="K291" s="58">
        <f t="shared" si="61"/>
        <v>0</v>
      </c>
      <c r="L291" s="58">
        <f t="shared" si="62"/>
        <v>0</v>
      </c>
      <c r="M291" s="94"/>
      <c r="N291" s="94"/>
      <c r="O291" s="77"/>
      <c r="P291" s="77"/>
      <c r="Q291" s="77"/>
      <c r="R291" s="84">
        <f t="shared" si="67"/>
        <v>0</v>
      </c>
      <c r="S291" s="84">
        <f t="shared" si="68"/>
        <v>0</v>
      </c>
      <c r="T291" s="81"/>
      <c r="U291" s="7"/>
      <c r="V291" s="7"/>
      <c r="W291" s="7"/>
      <c r="X291" s="7"/>
      <c r="Y291" s="7"/>
      <c r="Z291" s="83"/>
      <c r="AA291" s="7"/>
      <c r="AB291" s="7"/>
      <c r="AC291" s="7"/>
      <c r="AD291" s="7"/>
      <c r="AE291" s="7"/>
      <c r="AF291" s="7"/>
      <c r="AG291" s="7"/>
      <c r="AO291" s="76">
        <f>Tabla135678[[#This Row],[Columna39]]+Tabla135678[[#This Row],[Columna40]]</f>
        <v>0</v>
      </c>
    </row>
    <row r="292" spans="1:41" s="76" customFormat="1" ht="17.25">
      <c r="A292" s="3">
        <v>274</v>
      </c>
      <c r="B292" s="95"/>
      <c r="C292" s="95"/>
      <c r="D292" s="100"/>
      <c r="E292" s="62">
        <f t="shared" ca="1" si="53"/>
        <v>126</v>
      </c>
      <c r="F292" s="57" t="str">
        <f t="shared" si="54"/>
        <v>0</v>
      </c>
      <c r="G292" s="57" t="str">
        <f t="shared" si="57"/>
        <v>0</v>
      </c>
      <c r="H292" s="58">
        <f t="shared" si="58"/>
        <v>0</v>
      </c>
      <c r="I292" s="58">
        <f t="shared" si="59"/>
        <v>0</v>
      </c>
      <c r="J292" s="58">
        <f t="shared" si="60"/>
        <v>0</v>
      </c>
      <c r="K292" s="58">
        <f t="shared" si="61"/>
        <v>0</v>
      </c>
      <c r="L292" s="58">
        <f t="shared" si="62"/>
        <v>0</v>
      </c>
      <c r="M292" s="94"/>
      <c r="N292" s="94"/>
      <c r="O292" s="77"/>
      <c r="P292" s="77"/>
      <c r="Q292" s="77"/>
      <c r="R292" s="84">
        <f t="shared" si="67"/>
        <v>0</v>
      </c>
      <c r="S292" s="84">
        <f t="shared" si="68"/>
        <v>0</v>
      </c>
      <c r="T292" s="81"/>
      <c r="U292" s="7"/>
      <c r="V292" s="7"/>
      <c r="W292" s="7"/>
      <c r="X292" s="7"/>
      <c r="Y292" s="7"/>
      <c r="Z292" s="83"/>
      <c r="AA292" s="7"/>
      <c r="AB292" s="7"/>
      <c r="AC292" s="7"/>
      <c r="AD292" s="7"/>
      <c r="AE292" s="7"/>
      <c r="AF292" s="7"/>
      <c r="AG292" s="7"/>
      <c r="AO292" s="76">
        <f>Tabla135678[[#This Row],[Columna39]]+Tabla135678[[#This Row],[Columna40]]</f>
        <v>0</v>
      </c>
    </row>
    <row r="293" spans="1:41" s="76" customFormat="1" ht="17.25">
      <c r="A293" s="3">
        <v>275</v>
      </c>
      <c r="B293" s="95"/>
      <c r="C293" s="95"/>
      <c r="D293" s="100"/>
      <c r="E293" s="62">
        <f t="shared" ca="1" si="53"/>
        <v>126</v>
      </c>
      <c r="F293" s="57" t="str">
        <f t="shared" si="54"/>
        <v>0</v>
      </c>
      <c r="G293" s="57" t="str">
        <f t="shared" si="57"/>
        <v>0</v>
      </c>
      <c r="H293" s="58">
        <f t="shared" si="58"/>
        <v>0</v>
      </c>
      <c r="I293" s="58">
        <f t="shared" si="59"/>
        <v>0</v>
      </c>
      <c r="J293" s="58">
        <f t="shared" si="60"/>
        <v>0</v>
      </c>
      <c r="K293" s="58">
        <f t="shared" si="61"/>
        <v>0</v>
      </c>
      <c r="L293" s="58">
        <f t="shared" si="62"/>
        <v>0</v>
      </c>
      <c r="M293" s="94"/>
      <c r="N293" s="94"/>
      <c r="O293" s="77"/>
      <c r="P293" s="77"/>
      <c r="Q293" s="77"/>
      <c r="R293" s="84">
        <f t="shared" si="67"/>
        <v>0</v>
      </c>
      <c r="S293" s="84">
        <f t="shared" si="68"/>
        <v>0</v>
      </c>
      <c r="T293" s="81"/>
      <c r="U293" s="7"/>
      <c r="V293" s="7"/>
      <c r="W293" s="7"/>
      <c r="X293" s="7"/>
      <c r="Y293" s="7"/>
      <c r="Z293" s="83"/>
      <c r="AA293" s="7"/>
      <c r="AB293" s="7"/>
      <c r="AC293" s="7"/>
      <c r="AD293" s="7"/>
      <c r="AE293" s="7"/>
      <c r="AF293" s="7"/>
      <c r="AG293" s="7"/>
      <c r="AO293" s="76">
        <f>Tabla135678[[#This Row],[Columna39]]+Tabla135678[[#This Row],[Columna40]]</f>
        <v>0</v>
      </c>
    </row>
    <row r="294" spans="1:41" s="76" customFormat="1" ht="17.25">
      <c r="A294" s="39">
        <v>276</v>
      </c>
      <c r="B294" s="95"/>
      <c r="C294" s="95"/>
      <c r="D294" s="100"/>
      <c r="E294" s="62">
        <f t="shared" ca="1" si="53"/>
        <v>126</v>
      </c>
      <c r="F294" s="57" t="str">
        <f t="shared" si="54"/>
        <v>0</v>
      </c>
      <c r="G294" s="57" t="str">
        <f t="shared" si="57"/>
        <v>0</v>
      </c>
      <c r="H294" s="58">
        <f t="shared" si="58"/>
        <v>0</v>
      </c>
      <c r="I294" s="58">
        <f t="shared" si="59"/>
        <v>0</v>
      </c>
      <c r="J294" s="58">
        <f t="shared" si="60"/>
        <v>0</v>
      </c>
      <c r="K294" s="58">
        <f t="shared" si="61"/>
        <v>0</v>
      </c>
      <c r="L294" s="58">
        <f t="shared" si="62"/>
        <v>0</v>
      </c>
      <c r="M294" s="94"/>
      <c r="N294" s="94"/>
      <c r="O294" s="77"/>
      <c r="P294" s="77"/>
      <c r="Q294" s="77"/>
      <c r="R294" s="84">
        <f t="shared" ref="R294:R297" si="69">IF(Q294:Q294="MUJER",1,0)</f>
        <v>0</v>
      </c>
      <c r="S294" s="84">
        <f t="shared" ref="S294:S297" si="70">IF(Q294:Q294="HOMBRE",1,0)</f>
        <v>0</v>
      </c>
      <c r="T294" s="81"/>
      <c r="U294" s="7"/>
      <c r="V294" s="7"/>
      <c r="W294" s="7"/>
      <c r="X294" s="7"/>
      <c r="Y294" s="7"/>
      <c r="Z294" s="83"/>
      <c r="AA294" s="7"/>
      <c r="AB294" s="7"/>
      <c r="AC294" s="7"/>
      <c r="AD294" s="7"/>
      <c r="AE294" s="7"/>
      <c r="AF294" s="7"/>
      <c r="AG294" s="7"/>
      <c r="AO294" s="76">
        <f>Tabla135678[[#This Row],[Columna39]]+Tabla135678[[#This Row],[Columna40]]</f>
        <v>0</v>
      </c>
    </row>
    <row r="295" spans="1:41" s="76" customFormat="1" ht="17.25">
      <c r="A295" s="3">
        <v>277</v>
      </c>
      <c r="B295" s="95"/>
      <c r="C295" s="96"/>
      <c r="D295" s="100"/>
      <c r="E295" s="62">
        <f t="shared" ca="1" si="53"/>
        <v>126</v>
      </c>
      <c r="F295" s="57" t="str">
        <f t="shared" si="54"/>
        <v>0</v>
      </c>
      <c r="G295" s="57" t="str">
        <f t="shared" si="57"/>
        <v>0</v>
      </c>
      <c r="H295" s="58">
        <f t="shared" si="58"/>
        <v>0</v>
      </c>
      <c r="I295" s="58">
        <f t="shared" si="59"/>
        <v>0</v>
      </c>
      <c r="J295" s="58">
        <f t="shared" si="60"/>
        <v>0</v>
      </c>
      <c r="K295" s="58">
        <f t="shared" si="61"/>
        <v>0</v>
      </c>
      <c r="L295" s="58">
        <f t="shared" si="62"/>
        <v>0</v>
      </c>
      <c r="M295" s="94"/>
      <c r="N295" s="94"/>
      <c r="O295" s="77"/>
      <c r="P295" s="77"/>
      <c r="Q295" s="77"/>
      <c r="R295" s="84">
        <f t="shared" si="69"/>
        <v>0</v>
      </c>
      <c r="S295" s="84">
        <f t="shared" si="70"/>
        <v>0</v>
      </c>
      <c r="T295" s="81"/>
      <c r="U295" s="7"/>
      <c r="V295" s="7"/>
      <c r="W295" s="7"/>
      <c r="X295" s="7"/>
      <c r="Y295" s="7"/>
      <c r="Z295" s="83"/>
      <c r="AA295" s="7"/>
      <c r="AB295" s="7"/>
      <c r="AC295" s="7"/>
      <c r="AD295" s="7"/>
      <c r="AE295" s="7"/>
      <c r="AF295" s="7"/>
      <c r="AG295" s="7"/>
      <c r="AO295" s="76">
        <f>Tabla135678[[#This Row],[Columna39]]+Tabla135678[[#This Row],[Columna40]]</f>
        <v>0</v>
      </c>
    </row>
    <row r="296" spans="1:41" s="76" customFormat="1" ht="17.25">
      <c r="A296" s="3">
        <v>278</v>
      </c>
      <c r="B296" s="95"/>
      <c r="C296" s="96"/>
      <c r="D296" s="100"/>
      <c r="E296" s="62">
        <f t="shared" ca="1" si="53"/>
        <v>126</v>
      </c>
      <c r="F296" s="57" t="str">
        <f t="shared" si="54"/>
        <v>0</v>
      </c>
      <c r="G296" s="57" t="str">
        <f t="shared" si="57"/>
        <v>0</v>
      </c>
      <c r="H296" s="58">
        <f t="shared" si="58"/>
        <v>0</v>
      </c>
      <c r="I296" s="58">
        <f t="shared" si="59"/>
        <v>0</v>
      </c>
      <c r="J296" s="58">
        <f t="shared" si="60"/>
        <v>0</v>
      </c>
      <c r="K296" s="58">
        <f t="shared" si="61"/>
        <v>0</v>
      </c>
      <c r="L296" s="58">
        <f t="shared" si="62"/>
        <v>0</v>
      </c>
      <c r="M296" s="94"/>
      <c r="N296" s="94"/>
      <c r="O296" s="77"/>
      <c r="P296" s="77"/>
      <c r="Q296" s="77"/>
      <c r="R296" s="84">
        <f t="shared" si="69"/>
        <v>0</v>
      </c>
      <c r="S296" s="84">
        <f t="shared" si="70"/>
        <v>0</v>
      </c>
      <c r="T296" s="81"/>
      <c r="U296" s="7"/>
      <c r="V296" s="7"/>
      <c r="W296" s="7"/>
      <c r="X296" s="7"/>
      <c r="Y296" s="7"/>
      <c r="Z296" s="83"/>
      <c r="AA296" s="7"/>
      <c r="AB296" s="7"/>
      <c r="AC296" s="7"/>
      <c r="AD296" s="7"/>
      <c r="AE296" s="7"/>
      <c r="AF296" s="7"/>
      <c r="AG296" s="7"/>
      <c r="AO296" s="76">
        <f>Tabla135678[[#This Row],[Columna39]]+Tabla135678[[#This Row],[Columna40]]</f>
        <v>0</v>
      </c>
    </row>
    <row r="297" spans="1:41" s="76" customFormat="1" ht="17.25">
      <c r="A297" s="3">
        <v>279</v>
      </c>
      <c r="B297" s="95"/>
      <c r="C297" s="96"/>
      <c r="D297" s="100"/>
      <c r="E297" s="62">
        <f t="shared" ca="1" si="53"/>
        <v>126</v>
      </c>
      <c r="F297" s="57" t="str">
        <f t="shared" si="54"/>
        <v>0</v>
      </c>
      <c r="G297" s="57" t="str">
        <f t="shared" si="57"/>
        <v>0</v>
      </c>
      <c r="H297" s="58">
        <f t="shared" si="58"/>
        <v>0</v>
      </c>
      <c r="I297" s="58">
        <f t="shared" si="59"/>
        <v>0</v>
      </c>
      <c r="J297" s="58">
        <f t="shared" si="60"/>
        <v>0</v>
      </c>
      <c r="K297" s="58">
        <f t="shared" si="61"/>
        <v>0</v>
      </c>
      <c r="L297" s="58">
        <f t="shared" si="62"/>
        <v>0</v>
      </c>
      <c r="M297" s="94"/>
      <c r="N297" s="94"/>
      <c r="O297" s="77"/>
      <c r="P297" s="77"/>
      <c r="Q297" s="77"/>
      <c r="R297" s="84">
        <f t="shared" si="69"/>
        <v>0</v>
      </c>
      <c r="S297" s="84">
        <f t="shared" si="70"/>
        <v>0</v>
      </c>
      <c r="T297" s="81"/>
      <c r="U297" s="7"/>
      <c r="V297" s="7"/>
      <c r="W297" s="7"/>
      <c r="X297" s="7"/>
      <c r="Y297" s="7"/>
      <c r="Z297" s="83"/>
      <c r="AA297" s="7"/>
      <c r="AB297" s="7"/>
      <c r="AC297" s="7"/>
      <c r="AD297" s="7"/>
      <c r="AE297" s="7"/>
      <c r="AF297" s="7"/>
      <c r="AG297" s="7"/>
      <c r="AO297" s="76">
        <f>Tabla135678[[#This Row],[Columna39]]+Tabla135678[[#This Row],[Columna40]]</f>
        <v>0</v>
      </c>
    </row>
    <row r="298" spans="1:41" s="76" customFormat="1" ht="17.25">
      <c r="A298" s="3">
        <v>280</v>
      </c>
      <c r="B298" s="95"/>
      <c r="C298" s="96"/>
      <c r="D298" s="100"/>
      <c r="E298" s="62">
        <f t="shared" ca="1" si="53"/>
        <v>126</v>
      </c>
      <c r="F298" s="57" t="str">
        <f t="shared" si="54"/>
        <v>0</v>
      </c>
      <c r="G298" s="57" t="str">
        <f t="shared" si="57"/>
        <v>0</v>
      </c>
      <c r="H298" s="58">
        <f t="shared" si="58"/>
        <v>0</v>
      </c>
      <c r="I298" s="58">
        <f t="shared" si="59"/>
        <v>0</v>
      </c>
      <c r="J298" s="58">
        <f t="shared" si="60"/>
        <v>0</v>
      </c>
      <c r="K298" s="58">
        <f t="shared" si="61"/>
        <v>0</v>
      </c>
      <c r="L298" s="58">
        <f t="shared" si="62"/>
        <v>0</v>
      </c>
      <c r="M298" s="94"/>
      <c r="N298" s="94"/>
      <c r="O298" s="77"/>
      <c r="P298" s="77"/>
      <c r="Q298" s="77"/>
      <c r="R298" s="84">
        <f t="shared" si="55"/>
        <v>0</v>
      </c>
      <c r="S298" s="84">
        <f t="shared" si="56"/>
        <v>0</v>
      </c>
      <c r="T298" s="81"/>
      <c r="U298" s="7"/>
      <c r="V298" s="7"/>
      <c r="W298" s="7"/>
      <c r="X298" s="7"/>
      <c r="Y298" s="7"/>
      <c r="Z298" s="83"/>
      <c r="AA298" s="7"/>
      <c r="AB298" s="7"/>
      <c r="AC298" s="7"/>
      <c r="AD298" s="7"/>
      <c r="AE298" s="7"/>
      <c r="AF298" s="7"/>
      <c r="AG298" s="7"/>
      <c r="AO298" s="76">
        <f>Tabla135678[[#This Row],[Columna39]]+Tabla135678[[#This Row],[Columna40]]</f>
        <v>0</v>
      </c>
    </row>
    <row r="299" spans="1:41" s="76" customFormat="1" ht="17.25">
      <c r="A299" s="3">
        <v>281</v>
      </c>
      <c r="B299" s="95"/>
      <c r="C299" s="96"/>
      <c r="D299" s="100"/>
      <c r="E299" s="62">
        <f t="shared" ca="1" si="53"/>
        <v>126</v>
      </c>
      <c r="F299" s="57" t="str">
        <f t="shared" si="54"/>
        <v>0</v>
      </c>
      <c r="G299" s="57" t="str">
        <f t="shared" si="57"/>
        <v>0</v>
      </c>
      <c r="H299" s="58">
        <f t="shared" si="58"/>
        <v>0</v>
      </c>
      <c r="I299" s="58">
        <f t="shared" si="59"/>
        <v>0</v>
      </c>
      <c r="J299" s="58">
        <f t="shared" si="60"/>
        <v>0</v>
      </c>
      <c r="K299" s="58">
        <f t="shared" si="61"/>
        <v>0</v>
      </c>
      <c r="L299" s="58">
        <f t="shared" si="62"/>
        <v>0</v>
      </c>
      <c r="M299" s="94"/>
      <c r="N299" s="94"/>
      <c r="O299" s="77"/>
      <c r="P299" s="77"/>
      <c r="Q299" s="77"/>
      <c r="R299" s="84">
        <f t="shared" ref="R299:R317" si="71">IF(Q299:Q299="MUJER",1,0)</f>
        <v>0</v>
      </c>
      <c r="S299" s="84">
        <f t="shared" ref="S299:S317" si="72">IF(Q299:Q299="HOMBRE",1,0)</f>
        <v>0</v>
      </c>
      <c r="T299" s="81"/>
      <c r="U299" s="7"/>
      <c r="V299" s="7"/>
      <c r="W299" s="7"/>
      <c r="X299" s="7"/>
      <c r="Y299" s="7"/>
      <c r="Z299" s="83"/>
      <c r="AA299" s="7"/>
      <c r="AB299" s="7"/>
      <c r="AC299" s="7"/>
      <c r="AD299" s="7"/>
      <c r="AE299" s="7"/>
      <c r="AF299" s="7"/>
      <c r="AG299" s="7"/>
      <c r="AO299" s="76">
        <f>Tabla135678[[#This Row],[Columna39]]+Tabla135678[[#This Row],[Columna40]]</f>
        <v>0</v>
      </c>
    </row>
    <row r="300" spans="1:41" s="76" customFormat="1" ht="17.25">
      <c r="A300" s="3">
        <v>282</v>
      </c>
      <c r="B300" s="95"/>
      <c r="C300" s="96"/>
      <c r="D300" s="100"/>
      <c r="E300" s="62">
        <f t="shared" ca="1" si="53"/>
        <v>126</v>
      </c>
      <c r="F300" s="57" t="str">
        <f t="shared" si="54"/>
        <v>0</v>
      </c>
      <c r="G300" s="57" t="str">
        <f t="shared" si="57"/>
        <v>0</v>
      </c>
      <c r="H300" s="58">
        <f t="shared" si="58"/>
        <v>0</v>
      </c>
      <c r="I300" s="58">
        <f t="shared" si="59"/>
        <v>0</v>
      </c>
      <c r="J300" s="58">
        <f t="shared" si="60"/>
        <v>0</v>
      </c>
      <c r="K300" s="58">
        <f t="shared" si="61"/>
        <v>0</v>
      </c>
      <c r="L300" s="58">
        <f t="shared" si="62"/>
        <v>0</v>
      </c>
      <c r="M300" s="94"/>
      <c r="N300" s="94"/>
      <c r="O300" s="77"/>
      <c r="P300" s="77"/>
      <c r="Q300" s="77"/>
      <c r="R300" s="84">
        <f t="shared" si="71"/>
        <v>0</v>
      </c>
      <c r="S300" s="84">
        <f t="shared" si="72"/>
        <v>0</v>
      </c>
      <c r="T300" s="81"/>
      <c r="U300" s="7"/>
      <c r="V300" s="7"/>
      <c r="W300" s="7"/>
      <c r="X300" s="7"/>
      <c r="Y300" s="7"/>
      <c r="Z300" s="83"/>
      <c r="AA300" s="7"/>
      <c r="AB300" s="7"/>
      <c r="AC300" s="7"/>
      <c r="AD300" s="7"/>
      <c r="AE300" s="7"/>
      <c r="AF300" s="7"/>
      <c r="AG300" s="7"/>
      <c r="AO300" s="76">
        <f>Tabla135678[[#This Row],[Columna39]]+Tabla135678[[#This Row],[Columna40]]</f>
        <v>0</v>
      </c>
    </row>
    <row r="301" spans="1:41" s="76" customFormat="1" ht="17.25">
      <c r="A301" s="3">
        <v>283</v>
      </c>
      <c r="B301" s="95"/>
      <c r="C301" s="96"/>
      <c r="D301" s="100"/>
      <c r="E301" s="62">
        <f t="shared" ca="1" si="53"/>
        <v>126</v>
      </c>
      <c r="F301" s="57" t="str">
        <f t="shared" si="54"/>
        <v>0</v>
      </c>
      <c r="G301" s="57" t="str">
        <f t="shared" si="57"/>
        <v>0</v>
      </c>
      <c r="H301" s="58">
        <f t="shared" si="58"/>
        <v>0</v>
      </c>
      <c r="I301" s="58">
        <f t="shared" si="59"/>
        <v>0</v>
      </c>
      <c r="J301" s="58">
        <f t="shared" si="60"/>
        <v>0</v>
      </c>
      <c r="K301" s="58">
        <f t="shared" si="61"/>
        <v>0</v>
      </c>
      <c r="L301" s="58">
        <f t="shared" si="62"/>
        <v>0</v>
      </c>
      <c r="M301" s="94"/>
      <c r="N301" s="94"/>
      <c r="O301" s="105"/>
      <c r="P301" s="105"/>
      <c r="Q301" s="105"/>
      <c r="R301" s="106">
        <f t="shared" ref="R301:R304" si="73">IF(Q301:Q301="MUJER",1,0)</f>
        <v>0</v>
      </c>
      <c r="S301" s="106">
        <f t="shared" ref="S301:S304" si="74">IF(Q301:Q301="HOMBRE",1,0)</f>
        <v>0</v>
      </c>
      <c r="T301" s="81"/>
      <c r="U301" s="7"/>
      <c r="V301" s="7"/>
      <c r="W301" s="7"/>
      <c r="X301" s="7"/>
      <c r="Y301" s="7"/>
      <c r="Z301" s="83"/>
      <c r="AA301" s="7"/>
      <c r="AB301" s="7"/>
      <c r="AC301" s="7"/>
      <c r="AD301" s="7"/>
      <c r="AE301" s="7"/>
      <c r="AF301" s="7"/>
      <c r="AG301" s="7"/>
      <c r="AO301" s="76">
        <f>Tabla135678[[#This Row],[Columna39]]+Tabla135678[[#This Row],[Columna40]]</f>
        <v>0</v>
      </c>
    </row>
    <row r="302" spans="1:41" s="76" customFormat="1" ht="17.25">
      <c r="A302" s="39">
        <v>284</v>
      </c>
      <c r="B302" s="95"/>
      <c r="C302" s="96"/>
      <c r="D302" s="100"/>
      <c r="E302" s="62">
        <f t="shared" ca="1" si="53"/>
        <v>126</v>
      </c>
      <c r="F302" s="57" t="str">
        <f t="shared" si="54"/>
        <v>0</v>
      </c>
      <c r="G302" s="57" t="str">
        <f t="shared" si="57"/>
        <v>0</v>
      </c>
      <c r="H302" s="58">
        <f t="shared" si="58"/>
        <v>0</v>
      </c>
      <c r="I302" s="58">
        <f t="shared" si="59"/>
        <v>0</v>
      </c>
      <c r="J302" s="58">
        <f t="shared" si="60"/>
        <v>0</v>
      </c>
      <c r="K302" s="58">
        <f t="shared" si="61"/>
        <v>0</v>
      </c>
      <c r="L302" s="58">
        <f t="shared" si="62"/>
        <v>0</v>
      </c>
      <c r="M302" s="94"/>
      <c r="N302" s="94"/>
      <c r="O302" s="105"/>
      <c r="P302" s="105"/>
      <c r="Q302" s="105"/>
      <c r="R302" s="106">
        <f t="shared" si="73"/>
        <v>0</v>
      </c>
      <c r="S302" s="106">
        <f t="shared" si="74"/>
        <v>0</v>
      </c>
      <c r="T302" s="81"/>
      <c r="U302" s="7"/>
      <c r="V302" s="7"/>
      <c r="W302" s="7"/>
      <c r="X302" s="7"/>
      <c r="Y302" s="7"/>
      <c r="Z302" s="83"/>
      <c r="AA302" s="7"/>
      <c r="AB302" s="7"/>
      <c r="AC302" s="7"/>
      <c r="AD302" s="7"/>
      <c r="AE302" s="7"/>
      <c r="AF302" s="7"/>
      <c r="AG302" s="7"/>
      <c r="AO302" s="76">
        <f>Tabla135678[[#This Row],[Columna39]]+Tabla135678[[#This Row],[Columna40]]</f>
        <v>0</v>
      </c>
    </row>
    <row r="303" spans="1:41" s="76" customFormat="1" ht="17.25">
      <c r="A303" s="3">
        <v>285</v>
      </c>
      <c r="B303" s="95"/>
      <c r="C303" s="96"/>
      <c r="D303" s="100"/>
      <c r="E303" s="62">
        <f t="shared" ca="1" si="53"/>
        <v>126</v>
      </c>
      <c r="F303" s="57" t="str">
        <f t="shared" si="54"/>
        <v>0</v>
      </c>
      <c r="G303" s="57" t="str">
        <f t="shared" si="57"/>
        <v>0</v>
      </c>
      <c r="H303" s="58">
        <f t="shared" si="58"/>
        <v>0</v>
      </c>
      <c r="I303" s="58">
        <f t="shared" si="59"/>
        <v>0</v>
      </c>
      <c r="J303" s="58">
        <f t="shared" si="60"/>
        <v>0</v>
      </c>
      <c r="K303" s="58">
        <f t="shared" si="61"/>
        <v>0</v>
      </c>
      <c r="L303" s="58">
        <f t="shared" si="62"/>
        <v>0</v>
      </c>
      <c r="M303" s="94"/>
      <c r="N303" s="94"/>
      <c r="O303" s="105"/>
      <c r="P303" s="105"/>
      <c r="Q303" s="105"/>
      <c r="R303" s="106">
        <f t="shared" si="73"/>
        <v>0</v>
      </c>
      <c r="S303" s="106">
        <f t="shared" si="74"/>
        <v>0</v>
      </c>
      <c r="T303" s="81"/>
      <c r="U303" s="7"/>
      <c r="V303" s="7"/>
      <c r="W303" s="7"/>
      <c r="X303" s="7"/>
      <c r="Y303" s="7"/>
      <c r="Z303" s="83"/>
      <c r="AA303" s="7"/>
      <c r="AB303" s="7"/>
      <c r="AC303" s="7"/>
      <c r="AD303" s="7"/>
      <c r="AE303" s="7"/>
      <c r="AF303" s="7"/>
      <c r="AG303" s="7"/>
      <c r="AO303" s="76">
        <f>Tabla135678[[#This Row],[Columna39]]+Tabla135678[[#This Row],[Columna40]]</f>
        <v>0</v>
      </c>
    </row>
    <row r="304" spans="1:41" s="76" customFormat="1" ht="17.25">
      <c r="A304" s="3">
        <v>286</v>
      </c>
      <c r="B304" s="95"/>
      <c r="C304" s="96"/>
      <c r="D304" s="100"/>
      <c r="E304" s="62">
        <f t="shared" ca="1" si="53"/>
        <v>126</v>
      </c>
      <c r="F304" s="57" t="str">
        <f t="shared" si="54"/>
        <v>0</v>
      </c>
      <c r="G304" s="57" t="str">
        <f t="shared" si="57"/>
        <v>0</v>
      </c>
      <c r="H304" s="58">
        <f t="shared" si="58"/>
        <v>0</v>
      </c>
      <c r="I304" s="58">
        <f t="shared" si="59"/>
        <v>0</v>
      </c>
      <c r="J304" s="58">
        <f t="shared" si="60"/>
        <v>0</v>
      </c>
      <c r="K304" s="58">
        <f t="shared" si="61"/>
        <v>0</v>
      </c>
      <c r="L304" s="58">
        <f t="shared" si="62"/>
        <v>0</v>
      </c>
      <c r="M304" s="94"/>
      <c r="N304" s="94"/>
      <c r="O304" s="105"/>
      <c r="P304" s="105"/>
      <c r="Q304" s="105"/>
      <c r="R304" s="106">
        <f t="shared" si="73"/>
        <v>0</v>
      </c>
      <c r="S304" s="106">
        <f t="shared" si="74"/>
        <v>0</v>
      </c>
      <c r="T304" s="81"/>
      <c r="U304" s="7"/>
      <c r="V304" s="7"/>
      <c r="W304" s="7"/>
      <c r="X304" s="7"/>
      <c r="Y304" s="7"/>
      <c r="Z304" s="83"/>
      <c r="AA304" s="7"/>
      <c r="AB304" s="7"/>
      <c r="AC304" s="7"/>
      <c r="AD304" s="7"/>
      <c r="AE304" s="7"/>
      <c r="AF304" s="7"/>
      <c r="AG304" s="7"/>
      <c r="AO304" s="76">
        <f>Tabla135678[[#This Row],[Columna39]]+Tabla135678[[#This Row],[Columna40]]</f>
        <v>0</v>
      </c>
    </row>
    <row r="305" spans="1:41" s="76" customFormat="1" ht="17.25">
      <c r="A305" s="39">
        <v>287</v>
      </c>
      <c r="B305" s="95"/>
      <c r="C305" s="96"/>
      <c r="D305" s="100"/>
      <c r="E305" s="62">
        <f t="shared" ca="1" si="53"/>
        <v>126</v>
      </c>
      <c r="F305" s="57" t="str">
        <f t="shared" si="54"/>
        <v>0</v>
      </c>
      <c r="G305" s="57" t="str">
        <f t="shared" si="57"/>
        <v>0</v>
      </c>
      <c r="H305" s="58">
        <f t="shared" si="58"/>
        <v>0</v>
      </c>
      <c r="I305" s="58">
        <f t="shared" si="59"/>
        <v>0</v>
      </c>
      <c r="J305" s="58">
        <f t="shared" si="60"/>
        <v>0</v>
      </c>
      <c r="K305" s="58">
        <f t="shared" si="61"/>
        <v>0</v>
      </c>
      <c r="L305" s="58">
        <f t="shared" si="62"/>
        <v>0</v>
      </c>
      <c r="M305" s="94"/>
      <c r="N305" s="94"/>
      <c r="O305" s="105"/>
      <c r="P305" s="105"/>
      <c r="Q305" s="105"/>
      <c r="R305" s="106">
        <f t="shared" ref="R305:R308" si="75">IF(Q305:Q305="MUJER",1,0)</f>
        <v>0</v>
      </c>
      <c r="S305" s="106">
        <f t="shared" ref="S305:S308" si="76">IF(Q305:Q305="HOMBRE",1,0)</f>
        <v>0</v>
      </c>
      <c r="T305" s="81"/>
      <c r="U305" s="7"/>
      <c r="V305" s="7"/>
      <c r="W305" s="7"/>
      <c r="X305" s="7"/>
      <c r="Y305" s="7"/>
      <c r="Z305" s="83"/>
      <c r="AA305" s="7"/>
      <c r="AB305" s="7"/>
      <c r="AC305" s="7"/>
      <c r="AD305" s="7"/>
      <c r="AE305" s="7"/>
      <c r="AF305" s="7"/>
      <c r="AG305" s="7"/>
      <c r="AO305" s="76">
        <f>Tabla135678[[#This Row],[Columna39]]+Tabla135678[[#This Row],[Columna40]]</f>
        <v>0</v>
      </c>
    </row>
    <row r="306" spans="1:41" s="76" customFormat="1" ht="17.25">
      <c r="A306" s="3">
        <v>288</v>
      </c>
      <c r="B306" s="95"/>
      <c r="C306" s="96"/>
      <c r="D306" s="100"/>
      <c r="E306" s="62">
        <f t="shared" ca="1" si="53"/>
        <v>126</v>
      </c>
      <c r="F306" s="57" t="str">
        <f t="shared" si="54"/>
        <v>0</v>
      </c>
      <c r="G306" s="57" t="str">
        <f t="shared" si="57"/>
        <v>0</v>
      </c>
      <c r="H306" s="58">
        <f t="shared" si="58"/>
        <v>0</v>
      </c>
      <c r="I306" s="58">
        <f t="shared" si="59"/>
        <v>0</v>
      </c>
      <c r="J306" s="58">
        <f t="shared" si="60"/>
        <v>0</v>
      </c>
      <c r="K306" s="58">
        <f t="shared" si="61"/>
        <v>0</v>
      </c>
      <c r="L306" s="58">
        <f t="shared" si="62"/>
        <v>0</v>
      </c>
      <c r="M306" s="94"/>
      <c r="N306" s="94"/>
      <c r="O306" s="105"/>
      <c r="P306" s="105"/>
      <c r="Q306" s="105"/>
      <c r="R306" s="106">
        <f t="shared" si="75"/>
        <v>0</v>
      </c>
      <c r="S306" s="106">
        <f t="shared" si="76"/>
        <v>0</v>
      </c>
      <c r="T306" s="81"/>
      <c r="U306" s="7"/>
      <c r="V306" s="7"/>
      <c r="W306" s="7"/>
      <c r="X306" s="7"/>
      <c r="Y306" s="7"/>
      <c r="Z306" s="83"/>
      <c r="AA306" s="7"/>
      <c r="AB306" s="7"/>
      <c r="AC306" s="7"/>
      <c r="AD306" s="7"/>
      <c r="AE306" s="7"/>
      <c r="AF306" s="7"/>
      <c r="AG306" s="7"/>
      <c r="AO306" s="76">
        <f>Tabla135678[[#This Row],[Columna39]]+Tabla135678[[#This Row],[Columna40]]</f>
        <v>0</v>
      </c>
    </row>
    <row r="307" spans="1:41" s="76" customFormat="1" ht="17.25">
      <c r="A307" s="39">
        <v>289</v>
      </c>
      <c r="B307" s="95"/>
      <c r="C307" s="96"/>
      <c r="D307" s="100"/>
      <c r="E307" s="62">
        <f t="shared" ca="1" si="53"/>
        <v>126</v>
      </c>
      <c r="F307" s="57" t="str">
        <f t="shared" si="54"/>
        <v>0</v>
      </c>
      <c r="G307" s="57" t="str">
        <f t="shared" si="57"/>
        <v>0</v>
      </c>
      <c r="H307" s="58">
        <f t="shared" si="58"/>
        <v>0</v>
      </c>
      <c r="I307" s="58">
        <f t="shared" si="59"/>
        <v>0</v>
      </c>
      <c r="J307" s="58">
        <f t="shared" si="60"/>
        <v>0</v>
      </c>
      <c r="K307" s="58">
        <f t="shared" si="61"/>
        <v>0</v>
      </c>
      <c r="L307" s="58">
        <f t="shared" si="62"/>
        <v>0</v>
      </c>
      <c r="M307" s="94"/>
      <c r="N307" s="94"/>
      <c r="O307" s="105"/>
      <c r="P307" s="105"/>
      <c r="Q307" s="105"/>
      <c r="R307" s="106">
        <f t="shared" si="75"/>
        <v>0</v>
      </c>
      <c r="S307" s="106">
        <f t="shared" si="76"/>
        <v>0</v>
      </c>
      <c r="T307" s="81"/>
      <c r="U307" s="7"/>
      <c r="V307" s="7"/>
      <c r="W307" s="7"/>
      <c r="X307" s="7"/>
      <c r="Y307" s="7"/>
      <c r="Z307" s="83"/>
      <c r="AA307" s="7"/>
      <c r="AB307" s="7"/>
      <c r="AC307" s="7"/>
      <c r="AD307" s="7"/>
      <c r="AE307" s="7"/>
      <c r="AF307" s="7"/>
      <c r="AG307" s="7"/>
      <c r="AO307" s="76">
        <f>Tabla135678[[#This Row],[Columna39]]+Tabla135678[[#This Row],[Columna40]]</f>
        <v>0</v>
      </c>
    </row>
    <row r="308" spans="1:41" s="76" customFormat="1" ht="17.25">
      <c r="A308" s="3">
        <v>290</v>
      </c>
      <c r="B308" s="95"/>
      <c r="C308" s="96"/>
      <c r="D308" s="100"/>
      <c r="E308" s="62">
        <f t="shared" ca="1" si="53"/>
        <v>126</v>
      </c>
      <c r="F308" s="57" t="str">
        <f t="shared" si="54"/>
        <v>0</v>
      </c>
      <c r="G308" s="57" t="str">
        <f t="shared" si="57"/>
        <v>0</v>
      </c>
      <c r="H308" s="58">
        <f t="shared" si="58"/>
        <v>0</v>
      </c>
      <c r="I308" s="58">
        <f t="shared" si="59"/>
        <v>0</v>
      </c>
      <c r="J308" s="58">
        <f t="shared" si="60"/>
        <v>0</v>
      </c>
      <c r="K308" s="58">
        <f t="shared" si="61"/>
        <v>0</v>
      </c>
      <c r="L308" s="58">
        <f t="shared" si="62"/>
        <v>0</v>
      </c>
      <c r="M308" s="94"/>
      <c r="N308" s="94"/>
      <c r="O308" s="105"/>
      <c r="P308" s="105"/>
      <c r="Q308" s="105"/>
      <c r="R308" s="106">
        <f t="shared" si="75"/>
        <v>0</v>
      </c>
      <c r="S308" s="106">
        <f t="shared" si="76"/>
        <v>0</v>
      </c>
      <c r="T308" s="81"/>
      <c r="U308" s="7"/>
      <c r="V308" s="7"/>
      <c r="W308" s="7"/>
      <c r="X308" s="7"/>
      <c r="Y308" s="7"/>
      <c r="Z308" s="83"/>
      <c r="AA308" s="7"/>
      <c r="AB308" s="7"/>
      <c r="AC308" s="7"/>
      <c r="AD308" s="7"/>
      <c r="AE308" s="7"/>
      <c r="AF308" s="7"/>
      <c r="AG308" s="7"/>
      <c r="AO308" s="76">
        <f>Tabla135678[[#This Row],[Columna39]]+Tabla135678[[#This Row],[Columna40]]</f>
        <v>0</v>
      </c>
    </row>
    <row r="309" spans="1:41" s="76" customFormat="1" ht="17.25">
      <c r="A309" s="3">
        <v>291</v>
      </c>
      <c r="B309" s="95"/>
      <c r="C309" s="96"/>
      <c r="D309" s="100"/>
      <c r="E309" s="62">
        <f t="shared" ca="1" si="53"/>
        <v>126</v>
      </c>
      <c r="F309" s="57" t="str">
        <f t="shared" si="54"/>
        <v>0</v>
      </c>
      <c r="G309" s="57" t="str">
        <f t="shared" si="57"/>
        <v>0</v>
      </c>
      <c r="H309" s="58">
        <f t="shared" si="58"/>
        <v>0</v>
      </c>
      <c r="I309" s="58">
        <f t="shared" si="59"/>
        <v>0</v>
      </c>
      <c r="J309" s="58">
        <f t="shared" si="60"/>
        <v>0</v>
      </c>
      <c r="K309" s="58">
        <f t="shared" si="61"/>
        <v>0</v>
      </c>
      <c r="L309" s="58">
        <f t="shared" si="62"/>
        <v>0</v>
      </c>
      <c r="M309" s="94"/>
      <c r="N309" s="94"/>
      <c r="O309" s="105"/>
      <c r="P309" s="105"/>
      <c r="Q309" s="105"/>
      <c r="R309" s="106">
        <f t="shared" ref="R309:R312" si="77">IF(Q309:Q309="MUJER",1,0)</f>
        <v>0</v>
      </c>
      <c r="S309" s="106">
        <f t="shared" ref="S309:S312" si="78">IF(Q309:Q309="HOMBRE",1,0)</f>
        <v>0</v>
      </c>
      <c r="T309" s="81"/>
      <c r="U309" s="7"/>
      <c r="V309" s="7"/>
      <c r="W309" s="7"/>
      <c r="X309" s="7"/>
      <c r="Y309" s="7"/>
      <c r="Z309" s="83"/>
      <c r="AA309" s="7"/>
      <c r="AB309" s="7"/>
      <c r="AC309" s="7"/>
      <c r="AD309" s="7"/>
      <c r="AE309" s="7"/>
      <c r="AF309" s="7"/>
      <c r="AG309" s="7"/>
      <c r="AO309" s="76">
        <f>Tabla135678[[#This Row],[Columna39]]+Tabla135678[[#This Row],[Columna40]]</f>
        <v>0</v>
      </c>
    </row>
    <row r="310" spans="1:41" s="76" customFormat="1" ht="17.25">
      <c r="A310" s="39">
        <v>292</v>
      </c>
      <c r="B310" s="95"/>
      <c r="C310" s="96"/>
      <c r="D310" s="100"/>
      <c r="E310" s="62">
        <f t="shared" ca="1" si="53"/>
        <v>126</v>
      </c>
      <c r="F310" s="57" t="str">
        <f t="shared" si="54"/>
        <v>0</v>
      </c>
      <c r="G310" s="57" t="str">
        <f t="shared" si="57"/>
        <v>0</v>
      </c>
      <c r="H310" s="58">
        <f t="shared" si="58"/>
        <v>0</v>
      </c>
      <c r="I310" s="58">
        <f t="shared" si="59"/>
        <v>0</v>
      </c>
      <c r="J310" s="58">
        <f t="shared" si="60"/>
        <v>0</v>
      </c>
      <c r="K310" s="58">
        <f t="shared" si="61"/>
        <v>0</v>
      </c>
      <c r="L310" s="58">
        <f t="shared" si="62"/>
        <v>0</v>
      </c>
      <c r="M310" s="94"/>
      <c r="N310" s="94"/>
      <c r="O310" s="105"/>
      <c r="P310" s="105"/>
      <c r="Q310" s="105"/>
      <c r="R310" s="106">
        <f t="shared" si="77"/>
        <v>0</v>
      </c>
      <c r="S310" s="106">
        <f t="shared" si="78"/>
        <v>0</v>
      </c>
      <c r="T310" s="81"/>
      <c r="U310" s="7"/>
      <c r="V310" s="7"/>
      <c r="W310" s="7"/>
      <c r="X310" s="7"/>
      <c r="Y310" s="7"/>
      <c r="Z310" s="83"/>
      <c r="AA310" s="7"/>
      <c r="AB310" s="7"/>
      <c r="AC310" s="7"/>
      <c r="AD310" s="7"/>
      <c r="AE310" s="7"/>
      <c r="AF310" s="7"/>
      <c r="AG310" s="7"/>
      <c r="AO310" s="76">
        <f>Tabla135678[[#This Row],[Columna39]]+Tabla135678[[#This Row],[Columna40]]</f>
        <v>0</v>
      </c>
    </row>
    <row r="311" spans="1:41" s="76" customFormat="1" ht="17.25">
      <c r="A311" s="3">
        <v>293</v>
      </c>
      <c r="B311" s="95"/>
      <c r="C311" s="96"/>
      <c r="D311" s="100"/>
      <c r="E311" s="62">
        <f t="shared" ca="1" si="53"/>
        <v>126</v>
      </c>
      <c r="F311" s="57" t="str">
        <f t="shared" si="54"/>
        <v>0</v>
      </c>
      <c r="G311" s="57" t="str">
        <f t="shared" si="57"/>
        <v>0</v>
      </c>
      <c r="H311" s="58">
        <f t="shared" si="58"/>
        <v>0</v>
      </c>
      <c r="I311" s="58">
        <f t="shared" si="59"/>
        <v>0</v>
      </c>
      <c r="J311" s="58">
        <f t="shared" si="60"/>
        <v>0</v>
      </c>
      <c r="K311" s="58">
        <f t="shared" si="61"/>
        <v>0</v>
      </c>
      <c r="L311" s="58">
        <f t="shared" si="62"/>
        <v>0</v>
      </c>
      <c r="M311" s="94"/>
      <c r="N311" s="94"/>
      <c r="O311" s="105"/>
      <c r="P311" s="105"/>
      <c r="Q311" s="105"/>
      <c r="R311" s="106">
        <f t="shared" si="77"/>
        <v>0</v>
      </c>
      <c r="S311" s="106">
        <f t="shared" si="78"/>
        <v>0</v>
      </c>
      <c r="T311" s="81"/>
      <c r="U311" s="7"/>
      <c r="V311" s="7"/>
      <c r="W311" s="7"/>
      <c r="X311" s="7"/>
      <c r="Y311" s="7"/>
      <c r="Z311" s="83"/>
      <c r="AA311" s="7"/>
      <c r="AB311" s="7"/>
      <c r="AC311" s="7"/>
      <c r="AD311" s="7"/>
      <c r="AE311" s="7"/>
      <c r="AF311" s="7"/>
      <c r="AG311" s="7"/>
      <c r="AO311" s="76">
        <f>Tabla135678[[#This Row],[Columna39]]+Tabla135678[[#This Row],[Columna40]]</f>
        <v>0</v>
      </c>
    </row>
    <row r="312" spans="1:41" s="76" customFormat="1" ht="17.25">
      <c r="A312" s="3">
        <v>294</v>
      </c>
      <c r="B312" s="95"/>
      <c r="C312" s="96"/>
      <c r="D312" s="100"/>
      <c r="E312" s="62">
        <f t="shared" ca="1" si="53"/>
        <v>126</v>
      </c>
      <c r="F312" s="57" t="str">
        <f t="shared" si="54"/>
        <v>0</v>
      </c>
      <c r="G312" s="57" t="str">
        <f t="shared" si="57"/>
        <v>0</v>
      </c>
      <c r="H312" s="58">
        <f t="shared" si="58"/>
        <v>0</v>
      </c>
      <c r="I312" s="58">
        <f t="shared" si="59"/>
        <v>0</v>
      </c>
      <c r="J312" s="58">
        <f t="shared" si="60"/>
        <v>0</v>
      </c>
      <c r="K312" s="58">
        <f t="shared" si="61"/>
        <v>0</v>
      </c>
      <c r="L312" s="58">
        <f t="shared" si="62"/>
        <v>0</v>
      </c>
      <c r="M312" s="94"/>
      <c r="N312" s="94"/>
      <c r="O312" s="105"/>
      <c r="P312" s="105"/>
      <c r="Q312" s="105"/>
      <c r="R312" s="106">
        <f t="shared" si="77"/>
        <v>0</v>
      </c>
      <c r="S312" s="106">
        <f t="shared" si="78"/>
        <v>0</v>
      </c>
      <c r="T312" s="81"/>
      <c r="U312" s="7"/>
      <c r="V312" s="7"/>
      <c r="W312" s="7"/>
      <c r="X312" s="7"/>
      <c r="Y312" s="7"/>
      <c r="Z312" s="83"/>
      <c r="AA312" s="7"/>
      <c r="AB312" s="7"/>
      <c r="AC312" s="7"/>
      <c r="AD312" s="7"/>
      <c r="AE312" s="7"/>
      <c r="AF312" s="7"/>
      <c r="AG312" s="7"/>
      <c r="AO312" s="76">
        <f>Tabla135678[[#This Row],[Columna39]]+Tabla135678[[#This Row],[Columna40]]</f>
        <v>0</v>
      </c>
    </row>
    <row r="313" spans="1:41" s="76" customFormat="1" ht="17.25">
      <c r="A313" s="3">
        <v>295</v>
      </c>
      <c r="B313" s="95"/>
      <c r="C313" s="96"/>
      <c r="D313" s="100"/>
      <c r="E313" s="62">
        <f t="shared" ca="1" si="53"/>
        <v>126</v>
      </c>
      <c r="F313" s="57" t="str">
        <f t="shared" si="54"/>
        <v>0</v>
      </c>
      <c r="G313" s="57" t="str">
        <f t="shared" si="57"/>
        <v>0</v>
      </c>
      <c r="H313" s="58">
        <f t="shared" si="58"/>
        <v>0</v>
      </c>
      <c r="I313" s="58">
        <f t="shared" si="59"/>
        <v>0</v>
      </c>
      <c r="J313" s="58">
        <f t="shared" si="60"/>
        <v>0</v>
      </c>
      <c r="K313" s="58">
        <f t="shared" si="61"/>
        <v>0</v>
      </c>
      <c r="L313" s="58">
        <f t="shared" si="62"/>
        <v>0</v>
      </c>
      <c r="M313" s="94"/>
      <c r="N313" s="94"/>
      <c r="O313" s="105"/>
      <c r="P313" s="105"/>
      <c r="Q313" s="105"/>
      <c r="R313" s="106">
        <f t="shared" ref="R313:R316" si="79">IF(Q313:Q313="MUJER",1,0)</f>
        <v>0</v>
      </c>
      <c r="S313" s="106">
        <f t="shared" ref="S313:S316" si="80">IF(Q313:Q313="HOMBRE",1,0)</f>
        <v>0</v>
      </c>
      <c r="T313" s="81"/>
      <c r="U313" s="7"/>
      <c r="V313" s="7"/>
      <c r="W313" s="7"/>
      <c r="X313" s="7"/>
      <c r="Y313" s="7"/>
      <c r="Z313" s="83"/>
      <c r="AA313" s="7"/>
      <c r="AB313" s="7"/>
      <c r="AC313" s="7"/>
      <c r="AD313" s="7"/>
      <c r="AE313" s="7"/>
      <c r="AF313" s="7"/>
      <c r="AG313" s="7"/>
      <c r="AO313" s="76">
        <f>Tabla135678[[#This Row],[Columna39]]+Tabla135678[[#This Row],[Columna40]]</f>
        <v>0</v>
      </c>
    </row>
    <row r="314" spans="1:41" s="76" customFormat="1" ht="17.25">
      <c r="A314" s="3">
        <v>296</v>
      </c>
      <c r="B314" s="95"/>
      <c r="C314" s="96"/>
      <c r="D314" s="100"/>
      <c r="E314" s="62">
        <f t="shared" ca="1" si="53"/>
        <v>126</v>
      </c>
      <c r="F314" s="57" t="str">
        <f t="shared" si="54"/>
        <v>0</v>
      </c>
      <c r="G314" s="57" t="str">
        <f t="shared" si="57"/>
        <v>0</v>
      </c>
      <c r="H314" s="58">
        <f t="shared" si="58"/>
        <v>0</v>
      </c>
      <c r="I314" s="58">
        <f t="shared" si="59"/>
        <v>0</v>
      </c>
      <c r="J314" s="58">
        <f t="shared" si="60"/>
        <v>0</v>
      </c>
      <c r="K314" s="58">
        <f t="shared" si="61"/>
        <v>0</v>
      </c>
      <c r="L314" s="58">
        <f t="shared" si="62"/>
        <v>0</v>
      </c>
      <c r="M314" s="94"/>
      <c r="N314" s="94"/>
      <c r="O314" s="105"/>
      <c r="P314" s="105"/>
      <c r="Q314" s="105"/>
      <c r="R314" s="106">
        <f t="shared" si="79"/>
        <v>0</v>
      </c>
      <c r="S314" s="106">
        <f t="shared" si="80"/>
        <v>0</v>
      </c>
      <c r="T314" s="81"/>
      <c r="U314" s="7"/>
      <c r="V314" s="7"/>
      <c r="W314" s="7"/>
      <c r="X314" s="7"/>
      <c r="Y314" s="7"/>
      <c r="Z314" s="83"/>
      <c r="AA314" s="7"/>
      <c r="AB314" s="7"/>
      <c r="AC314" s="7"/>
      <c r="AD314" s="7"/>
      <c r="AE314" s="7"/>
      <c r="AF314" s="7"/>
      <c r="AG314" s="7"/>
      <c r="AO314" s="76">
        <f>Tabla135678[[#This Row],[Columna39]]+Tabla135678[[#This Row],[Columna40]]</f>
        <v>0</v>
      </c>
    </row>
    <row r="315" spans="1:41" s="76" customFormat="1" ht="17.25">
      <c r="A315" s="3">
        <v>297</v>
      </c>
      <c r="B315" s="95"/>
      <c r="C315" s="96"/>
      <c r="D315" s="100"/>
      <c r="E315" s="62">
        <f t="shared" ca="1" si="53"/>
        <v>126</v>
      </c>
      <c r="F315" s="57" t="str">
        <f t="shared" si="54"/>
        <v>0</v>
      </c>
      <c r="G315" s="57" t="str">
        <f t="shared" si="57"/>
        <v>0</v>
      </c>
      <c r="H315" s="58">
        <f t="shared" si="58"/>
        <v>0</v>
      </c>
      <c r="I315" s="58">
        <f t="shared" si="59"/>
        <v>0</v>
      </c>
      <c r="J315" s="58">
        <f t="shared" si="60"/>
        <v>0</v>
      </c>
      <c r="K315" s="58">
        <f t="shared" si="61"/>
        <v>0</v>
      </c>
      <c r="L315" s="58">
        <f t="shared" si="62"/>
        <v>0</v>
      </c>
      <c r="M315" s="19"/>
      <c r="N315" s="94"/>
      <c r="O315" s="105"/>
      <c r="P315" s="105"/>
      <c r="Q315" s="105"/>
      <c r="R315" s="106">
        <f t="shared" si="79"/>
        <v>0</v>
      </c>
      <c r="S315" s="106">
        <f t="shared" si="80"/>
        <v>0</v>
      </c>
      <c r="T315" s="81"/>
      <c r="U315" s="7"/>
      <c r="V315" s="7"/>
      <c r="W315" s="7"/>
      <c r="X315" s="7"/>
      <c r="Y315" s="7"/>
      <c r="Z315" s="83"/>
      <c r="AA315" s="7"/>
      <c r="AB315" s="7"/>
      <c r="AC315" s="7"/>
      <c r="AD315" s="7"/>
      <c r="AE315" s="7"/>
      <c r="AF315" s="7"/>
      <c r="AG315" s="7"/>
      <c r="AO315" s="76">
        <f>Tabla135678[[#This Row],[Columna39]]+Tabla135678[[#This Row],[Columna40]]</f>
        <v>0</v>
      </c>
    </row>
    <row r="316" spans="1:41" s="76" customFormat="1" ht="17.25">
      <c r="A316" s="3">
        <v>298</v>
      </c>
      <c r="B316" s="95"/>
      <c r="C316" s="96"/>
      <c r="D316" s="100"/>
      <c r="E316" s="62">
        <f t="shared" ca="1" si="53"/>
        <v>126</v>
      </c>
      <c r="F316" s="57" t="str">
        <f t="shared" si="54"/>
        <v>0</v>
      </c>
      <c r="G316" s="57" t="str">
        <f t="shared" si="57"/>
        <v>0</v>
      </c>
      <c r="H316" s="58">
        <f t="shared" si="58"/>
        <v>0</v>
      </c>
      <c r="I316" s="58">
        <f t="shared" si="59"/>
        <v>0</v>
      </c>
      <c r="J316" s="58">
        <f t="shared" si="60"/>
        <v>0</v>
      </c>
      <c r="K316" s="58">
        <f t="shared" si="61"/>
        <v>0</v>
      </c>
      <c r="L316" s="58">
        <f t="shared" si="62"/>
        <v>0</v>
      </c>
      <c r="M316" s="19"/>
      <c r="N316" s="94"/>
      <c r="O316" s="105"/>
      <c r="P316" s="105"/>
      <c r="Q316" s="105"/>
      <c r="R316" s="106">
        <f t="shared" si="79"/>
        <v>0</v>
      </c>
      <c r="S316" s="106">
        <f t="shared" si="80"/>
        <v>0</v>
      </c>
      <c r="T316" s="81"/>
      <c r="U316" s="7"/>
      <c r="V316" s="7"/>
      <c r="W316" s="7"/>
      <c r="X316" s="7"/>
      <c r="Y316" s="7"/>
      <c r="Z316" s="83"/>
      <c r="AA316" s="7"/>
      <c r="AB316" s="7"/>
      <c r="AC316" s="7"/>
      <c r="AD316" s="7"/>
      <c r="AE316" s="7"/>
      <c r="AF316" s="7"/>
      <c r="AG316" s="7"/>
      <c r="AO316" s="76">
        <f>Tabla135678[[#This Row],[Columna39]]+Tabla135678[[#This Row],[Columna40]]</f>
        <v>0</v>
      </c>
    </row>
    <row r="317" spans="1:41" s="76" customFormat="1" ht="17.25">
      <c r="A317" s="3">
        <v>299</v>
      </c>
      <c r="B317" s="95"/>
      <c r="C317" s="96"/>
      <c r="D317" s="100"/>
      <c r="E317" s="62">
        <f t="shared" ca="1" si="53"/>
        <v>126</v>
      </c>
      <c r="F317" s="57" t="str">
        <f t="shared" si="54"/>
        <v>0</v>
      </c>
      <c r="G317" s="57" t="str">
        <f t="shared" si="57"/>
        <v>0</v>
      </c>
      <c r="H317" s="58">
        <f t="shared" si="58"/>
        <v>0</v>
      </c>
      <c r="I317" s="58">
        <f t="shared" si="59"/>
        <v>0</v>
      </c>
      <c r="J317" s="58">
        <f t="shared" si="60"/>
        <v>0</v>
      </c>
      <c r="K317" s="58">
        <f t="shared" si="61"/>
        <v>0</v>
      </c>
      <c r="L317" s="58">
        <f t="shared" si="62"/>
        <v>0</v>
      </c>
      <c r="M317" s="19"/>
      <c r="N317" s="94"/>
      <c r="O317" s="77"/>
      <c r="P317" s="77"/>
      <c r="Q317" s="77"/>
      <c r="R317" s="84">
        <f t="shared" si="71"/>
        <v>0</v>
      </c>
      <c r="S317" s="84">
        <f t="shared" si="72"/>
        <v>0</v>
      </c>
      <c r="T317" s="81"/>
      <c r="U317" s="7"/>
      <c r="V317" s="7"/>
      <c r="W317" s="7"/>
      <c r="X317" s="7"/>
      <c r="Y317" s="7"/>
      <c r="Z317" s="83"/>
      <c r="AA317" s="7"/>
      <c r="AB317" s="7"/>
      <c r="AC317" s="7"/>
      <c r="AD317" s="7"/>
      <c r="AE317" s="7"/>
      <c r="AF317" s="7"/>
      <c r="AG317" s="7"/>
      <c r="AO317" s="76">
        <f>Tabla135678[[#This Row],[Columna39]]+Tabla135678[[#This Row],[Columna40]]</f>
        <v>0</v>
      </c>
    </row>
    <row r="318" spans="1:41" s="76" customFormat="1" ht="17.25">
      <c r="A318" s="3">
        <v>300</v>
      </c>
      <c r="B318" s="95"/>
      <c r="C318" s="96"/>
      <c r="D318" s="100"/>
      <c r="E318" s="62">
        <f t="shared" ca="1" si="53"/>
        <v>126</v>
      </c>
      <c r="F318" s="57" t="str">
        <f t="shared" si="54"/>
        <v>0</v>
      </c>
      <c r="G318" s="57" t="str">
        <f t="shared" si="57"/>
        <v>0</v>
      </c>
      <c r="H318" s="58">
        <f t="shared" si="58"/>
        <v>0</v>
      </c>
      <c r="I318" s="58">
        <f t="shared" si="59"/>
        <v>0</v>
      </c>
      <c r="J318" s="58">
        <f t="shared" si="60"/>
        <v>0</v>
      </c>
      <c r="K318" s="58">
        <f t="shared" si="61"/>
        <v>0</v>
      </c>
      <c r="L318" s="58">
        <f t="shared" si="62"/>
        <v>0</v>
      </c>
      <c r="M318" s="19"/>
      <c r="N318" s="94"/>
      <c r="O318" s="77"/>
      <c r="P318" s="77"/>
      <c r="Q318" s="77"/>
      <c r="R318" s="84">
        <f>IF(Q318:Q318="MUJER",1,0)</f>
        <v>0</v>
      </c>
      <c r="S318" s="84">
        <f>IF(Q318:Q318="HOMBRE",1,0)</f>
        <v>0</v>
      </c>
      <c r="T318" s="81"/>
      <c r="U318" s="7"/>
      <c r="V318" s="7"/>
      <c r="W318" s="7"/>
      <c r="X318" s="7"/>
      <c r="Y318" s="7"/>
      <c r="Z318" s="83"/>
      <c r="AA318" s="7"/>
      <c r="AB318" s="7"/>
      <c r="AC318" s="7"/>
      <c r="AD318" s="7"/>
      <c r="AE318" s="7"/>
      <c r="AF318" s="7"/>
      <c r="AG318" s="7"/>
      <c r="AO318" s="76">
        <f>Tabla135678[[#This Row],[Columna39]]+Tabla135678[[#This Row],[Columna40]]</f>
        <v>0</v>
      </c>
    </row>
    <row r="319" spans="1:41" s="76" customFormat="1" ht="17.25">
      <c r="A319" s="3">
        <v>301</v>
      </c>
      <c r="B319" s="95"/>
      <c r="C319" s="96"/>
      <c r="D319" s="100"/>
      <c r="E319" s="62">
        <f t="shared" ca="1" si="53"/>
        <v>126</v>
      </c>
      <c r="F319" s="57" t="str">
        <f t="shared" si="54"/>
        <v>0</v>
      </c>
      <c r="G319" s="57" t="str">
        <f t="shared" si="57"/>
        <v>0</v>
      </c>
      <c r="H319" s="58">
        <f t="shared" si="58"/>
        <v>0</v>
      </c>
      <c r="I319" s="58">
        <f t="shared" si="59"/>
        <v>0</v>
      </c>
      <c r="J319" s="58">
        <f t="shared" si="60"/>
        <v>0</v>
      </c>
      <c r="K319" s="58">
        <f t="shared" si="61"/>
        <v>0</v>
      </c>
      <c r="L319" s="58">
        <f t="shared" si="62"/>
        <v>0</v>
      </c>
      <c r="M319" s="19"/>
      <c r="N319" s="94"/>
      <c r="O319" s="105"/>
      <c r="P319" s="105"/>
      <c r="Q319" s="105"/>
      <c r="R319" s="106">
        <f t="shared" ref="R319:R321" si="81">IF(Q319:Q319="MUJER",1,0)</f>
        <v>0</v>
      </c>
      <c r="S319" s="106">
        <f t="shared" ref="S319:S321" si="82">IF(Q319:Q319="HOMBRE",1,0)</f>
        <v>0</v>
      </c>
      <c r="T319" s="81"/>
      <c r="U319" s="7"/>
      <c r="V319" s="7"/>
      <c r="W319" s="7"/>
      <c r="X319" s="7"/>
      <c r="Y319" s="7"/>
      <c r="Z319" s="83"/>
      <c r="AA319" s="7"/>
      <c r="AB319" s="7"/>
      <c r="AC319" s="7"/>
      <c r="AD319" s="7"/>
      <c r="AE319" s="7"/>
      <c r="AF319" s="7"/>
      <c r="AG319" s="7"/>
      <c r="AO319" s="76">
        <f>Tabla135678[[#This Row],[Columna39]]+Tabla135678[[#This Row],[Columna40]]</f>
        <v>0</v>
      </c>
    </row>
    <row r="320" spans="1:41" s="76" customFormat="1" ht="17.25">
      <c r="A320" s="3">
        <v>302</v>
      </c>
      <c r="B320" s="95"/>
      <c r="C320" s="96"/>
      <c r="D320" s="100"/>
      <c r="E320" s="62">
        <f t="shared" ca="1" si="53"/>
        <v>126</v>
      </c>
      <c r="F320" s="57" t="str">
        <f t="shared" si="54"/>
        <v>0</v>
      </c>
      <c r="G320" s="57" t="str">
        <f t="shared" si="57"/>
        <v>0</v>
      </c>
      <c r="H320" s="58">
        <f t="shared" si="58"/>
        <v>0</v>
      </c>
      <c r="I320" s="58">
        <f t="shared" si="59"/>
        <v>0</v>
      </c>
      <c r="J320" s="58">
        <f t="shared" si="60"/>
        <v>0</v>
      </c>
      <c r="K320" s="58">
        <f t="shared" si="61"/>
        <v>0</v>
      </c>
      <c r="L320" s="58">
        <f t="shared" si="62"/>
        <v>0</v>
      </c>
      <c r="M320" s="19"/>
      <c r="N320" s="94"/>
      <c r="O320" s="105"/>
      <c r="P320" s="105"/>
      <c r="Q320" s="105"/>
      <c r="R320" s="106">
        <f t="shared" si="81"/>
        <v>0</v>
      </c>
      <c r="S320" s="106">
        <f t="shared" si="82"/>
        <v>0</v>
      </c>
      <c r="T320" s="81"/>
      <c r="U320" s="7"/>
      <c r="V320" s="7"/>
      <c r="W320" s="7"/>
      <c r="X320" s="7"/>
      <c r="Y320" s="7"/>
      <c r="Z320" s="83"/>
      <c r="AA320" s="7"/>
      <c r="AB320" s="7"/>
      <c r="AC320" s="7"/>
      <c r="AD320" s="7"/>
      <c r="AE320" s="7"/>
      <c r="AF320" s="7"/>
      <c r="AG320" s="7"/>
      <c r="AO320" s="76">
        <f>Tabla135678[[#This Row],[Columna39]]+Tabla135678[[#This Row],[Columna40]]</f>
        <v>0</v>
      </c>
    </row>
    <row r="321" spans="1:41" s="76" customFormat="1" ht="17.25">
      <c r="A321" s="3">
        <v>303</v>
      </c>
      <c r="B321" s="95"/>
      <c r="C321" s="96"/>
      <c r="D321" s="100"/>
      <c r="E321" s="62">
        <f t="shared" ca="1" si="53"/>
        <v>126</v>
      </c>
      <c r="F321" s="57" t="str">
        <f t="shared" si="54"/>
        <v>0</v>
      </c>
      <c r="G321" s="57" t="str">
        <f t="shared" si="57"/>
        <v>0</v>
      </c>
      <c r="H321" s="58">
        <f t="shared" si="58"/>
        <v>0</v>
      </c>
      <c r="I321" s="58">
        <f t="shared" si="59"/>
        <v>0</v>
      </c>
      <c r="J321" s="58">
        <f t="shared" si="60"/>
        <v>0</v>
      </c>
      <c r="K321" s="58">
        <f t="shared" si="61"/>
        <v>0</v>
      </c>
      <c r="L321" s="58">
        <f t="shared" si="62"/>
        <v>0</v>
      </c>
      <c r="M321" s="19"/>
      <c r="N321" s="94"/>
      <c r="O321" s="105"/>
      <c r="P321" s="105"/>
      <c r="Q321" s="105"/>
      <c r="R321" s="106">
        <f t="shared" si="81"/>
        <v>0</v>
      </c>
      <c r="S321" s="106">
        <f t="shared" si="82"/>
        <v>0</v>
      </c>
      <c r="T321" s="81"/>
      <c r="U321" s="7"/>
      <c r="V321" s="7"/>
      <c r="W321" s="7"/>
      <c r="X321" s="7"/>
      <c r="Y321" s="7"/>
      <c r="Z321" s="83"/>
      <c r="AA321" s="7"/>
      <c r="AB321" s="7"/>
      <c r="AC321" s="7"/>
      <c r="AD321" s="7"/>
      <c r="AE321" s="7"/>
      <c r="AF321" s="7"/>
      <c r="AG321" s="7"/>
      <c r="AO321" s="76">
        <f>Tabla135678[[#This Row],[Columna39]]+Tabla135678[[#This Row],[Columna40]]</f>
        <v>0</v>
      </c>
    </row>
    <row r="322" spans="1:41" s="76" customFormat="1" ht="17.25">
      <c r="A322" s="3">
        <v>304</v>
      </c>
      <c r="B322" s="95"/>
      <c r="C322" s="96"/>
      <c r="D322" s="100"/>
      <c r="E322" s="62">
        <f t="shared" ca="1" si="53"/>
        <v>126</v>
      </c>
      <c r="F322" s="57" t="str">
        <f t="shared" si="54"/>
        <v>0</v>
      </c>
      <c r="G322" s="57" t="str">
        <f t="shared" si="57"/>
        <v>0</v>
      </c>
      <c r="H322" s="58">
        <f t="shared" si="58"/>
        <v>0</v>
      </c>
      <c r="I322" s="58">
        <f t="shared" si="59"/>
        <v>0</v>
      </c>
      <c r="J322" s="58">
        <f t="shared" si="60"/>
        <v>0</v>
      </c>
      <c r="K322" s="58">
        <f t="shared" si="61"/>
        <v>0</v>
      </c>
      <c r="L322" s="58">
        <f t="shared" si="62"/>
        <v>0</v>
      </c>
      <c r="M322" s="19"/>
      <c r="N322" s="94"/>
      <c r="O322" s="105"/>
      <c r="P322" s="105"/>
      <c r="Q322" s="105"/>
      <c r="R322" s="106">
        <f t="shared" ref="R322:R324" si="83">IF(Q322:Q322="MUJER",1,0)</f>
        <v>0</v>
      </c>
      <c r="S322" s="106">
        <f t="shared" ref="S322:S324" si="84">IF(Q322:Q322="HOMBRE",1,0)</f>
        <v>0</v>
      </c>
      <c r="T322" s="81"/>
      <c r="U322" s="7"/>
      <c r="V322" s="7"/>
      <c r="W322" s="7"/>
      <c r="X322" s="7"/>
      <c r="Y322" s="7"/>
      <c r="Z322" s="83"/>
      <c r="AA322" s="7"/>
      <c r="AB322" s="7"/>
      <c r="AC322" s="7"/>
      <c r="AD322" s="7"/>
      <c r="AE322" s="7"/>
      <c r="AF322" s="7"/>
      <c r="AG322" s="7"/>
      <c r="AO322" s="76">
        <f>Tabla135678[[#This Row],[Columna39]]+Tabla135678[[#This Row],[Columna40]]</f>
        <v>0</v>
      </c>
    </row>
    <row r="323" spans="1:41" s="76" customFormat="1" ht="17.25">
      <c r="A323" s="3">
        <v>305</v>
      </c>
      <c r="B323" s="95"/>
      <c r="C323" s="96"/>
      <c r="D323" s="100"/>
      <c r="E323" s="62">
        <f t="shared" ca="1" si="53"/>
        <v>126</v>
      </c>
      <c r="F323" s="57" t="str">
        <f t="shared" si="54"/>
        <v>0</v>
      </c>
      <c r="G323" s="57" t="str">
        <f t="shared" si="57"/>
        <v>0</v>
      </c>
      <c r="H323" s="58">
        <f t="shared" si="58"/>
        <v>0</v>
      </c>
      <c r="I323" s="58">
        <f t="shared" si="59"/>
        <v>0</v>
      </c>
      <c r="J323" s="58">
        <f t="shared" si="60"/>
        <v>0</v>
      </c>
      <c r="K323" s="58">
        <f t="shared" si="61"/>
        <v>0</v>
      </c>
      <c r="L323" s="58">
        <f t="shared" si="62"/>
        <v>0</v>
      </c>
      <c r="M323" s="19"/>
      <c r="N323" s="94"/>
      <c r="O323" s="105"/>
      <c r="P323" s="105"/>
      <c r="Q323" s="105"/>
      <c r="R323" s="106">
        <f t="shared" si="83"/>
        <v>0</v>
      </c>
      <c r="S323" s="106">
        <f t="shared" si="84"/>
        <v>0</v>
      </c>
      <c r="T323" s="81"/>
      <c r="U323" s="7"/>
      <c r="V323" s="7"/>
      <c r="W323" s="7"/>
      <c r="X323" s="7"/>
      <c r="Y323" s="7"/>
      <c r="Z323" s="83"/>
      <c r="AA323" s="7"/>
      <c r="AB323" s="7"/>
      <c r="AC323" s="7"/>
      <c r="AD323" s="7"/>
      <c r="AE323" s="7"/>
      <c r="AF323" s="7"/>
      <c r="AG323" s="7"/>
      <c r="AO323" s="76">
        <f>Tabla135678[[#This Row],[Columna39]]+Tabla135678[[#This Row],[Columna40]]</f>
        <v>0</v>
      </c>
    </row>
    <row r="324" spans="1:41" s="76" customFormat="1" ht="17.25">
      <c r="A324" s="3">
        <v>306</v>
      </c>
      <c r="B324" s="95"/>
      <c r="C324" s="96"/>
      <c r="D324" s="100"/>
      <c r="E324" s="62">
        <f t="shared" ca="1" si="53"/>
        <v>126</v>
      </c>
      <c r="F324" s="57" t="str">
        <f t="shared" si="54"/>
        <v>0</v>
      </c>
      <c r="G324" s="57" t="str">
        <f t="shared" si="57"/>
        <v>0</v>
      </c>
      <c r="H324" s="58">
        <f t="shared" si="58"/>
        <v>0</v>
      </c>
      <c r="I324" s="58">
        <f t="shared" si="59"/>
        <v>0</v>
      </c>
      <c r="J324" s="58">
        <f t="shared" si="60"/>
        <v>0</v>
      </c>
      <c r="K324" s="58">
        <f t="shared" si="61"/>
        <v>0</v>
      </c>
      <c r="L324" s="58">
        <f t="shared" si="62"/>
        <v>0</v>
      </c>
      <c r="M324" s="19"/>
      <c r="N324" s="94"/>
      <c r="O324" s="105"/>
      <c r="P324" s="105"/>
      <c r="Q324" s="105"/>
      <c r="R324" s="106">
        <f t="shared" si="83"/>
        <v>0</v>
      </c>
      <c r="S324" s="106">
        <f t="shared" si="84"/>
        <v>0</v>
      </c>
      <c r="T324" s="81"/>
      <c r="U324" s="7"/>
      <c r="V324" s="7"/>
      <c r="W324" s="7"/>
      <c r="X324" s="7"/>
      <c r="Y324" s="7"/>
      <c r="Z324" s="83"/>
      <c r="AA324" s="7"/>
      <c r="AB324" s="7"/>
      <c r="AC324" s="7"/>
      <c r="AD324" s="7"/>
      <c r="AE324" s="7"/>
      <c r="AF324" s="7"/>
      <c r="AG324" s="7"/>
      <c r="AO324" s="76">
        <f>Tabla135678[[#This Row],[Columna39]]+Tabla135678[[#This Row],[Columna40]]</f>
        <v>0</v>
      </c>
    </row>
    <row r="325" spans="1:41" s="76" customFormat="1" ht="17.25">
      <c r="A325" s="3">
        <v>307</v>
      </c>
      <c r="B325" s="95"/>
      <c r="C325" s="96"/>
      <c r="D325" s="100"/>
      <c r="E325" s="62">
        <f t="shared" ca="1" si="53"/>
        <v>126</v>
      </c>
      <c r="F325" s="57" t="str">
        <f t="shared" si="54"/>
        <v>0</v>
      </c>
      <c r="G325" s="57" t="str">
        <f t="shared" si="57"/>
        <v>0</v>
      </c>
      <c r="H325" s="58">
        <f t="shared" si="58"/>
        <v>0</v>
      </c>
      <c r="I325" s="58">
        <f t="shared" si="59"/>
        <v>0</v>
      </c>
      <c r="J325" s="58">
        <f t="shared" si="60"/>
        <v>0</v>
      </c>
      <c r="K325" s="58">
        <f t="shared" si="61"/>
        <v>0</v>
      </c>
      <c r="L325" s="58">
        <f t="shared" si="62"/>
        <v>0</v>
      </c>
      <c r="M325" s="19"/>
      <c r="N325" s="94"/>
      <c r="O325" s="105"/>
      <c r="P325" s="105"/>
      <c r="Q325" s="105"/>
      <c r="R325" s="106">
        <f t="shared" ref="R325:R326" si="85">IF(Q325:Q325="MUJER",1,0)</f>
        <v>0</v>
      </c>
      <c r="S325" s="106">
        <f t="shared" ref="S325:S326" si="86">IF(Q325:Q325="HOMBRE",1,0)</f>
        <v>0</v>
      </c>
      <c r="T325" s="81"/>
      <c r="U325" s="7"/>
      <c r="V325" s="7"/>
      <c r="W325" s="7"/>
      <c r="X325" s="7"/>
      <c r="Y325" s="7"/>
      <c r="Z325" s="83"/>
      <c r="AA325" s="7"/>
      <c r="AB325" s="7"/>
      <c r="AC325" s="7"/>
      <c r="AD325" s="7"/>
      <c r="AE325" s="7"/>
      <c r="AF325" s="7"/>
      <c r="AG325" s="7"/>
      <c r="AO325" s="76">
        <f>Tabla135678[[#This Row],[Columna39]]+Tabla135678[[#This Row],[Columna40]]</f>
        <v>0</v>
      </c>
    </row>
    <row r="326" spans="1:41" s="76" customFormat="1" ht="17.25">
      <c r="A326" s="3">
        <v>308</v>
      </c>
      <c r="B326" s="95"/>
      <c r="C326" s="96"/>
      <c r="D326" s="107"/>
      <c r="E326" s="62">
        <f t="shared" ca="1" si="53"/>
        <v>126</v>
      </c>
      <c r="F326" s="57" t="str">
        <f t="shared" si="54"/>
        <v>0</v>
      </c>
      <c r="G326" s="57" t="str">
        <f t="shared" si="57"/>
        <v>0</v>
      </c>
      <c r="H326" s="58">
        <f t="shared" si="58"/>
        <v>0</v>
      </c>
      <c r="I326" s="58">
        <f t="shared" si="59"/>
        <v>0</v>
      </c>
      <c r="J326" s="58">
        <f t="shared" si="60"/>
        <v>0</v>
      </c>
      <c r="K326" s="58">
        <f t="shared" si="61"/>
        <v>0</v>
      </c>
      <c r="L326" s="58">
        <f t="shared" si="62"/>
        <v>0</v>
      </c>
      <c r="M326" s="19"/>
      <c r="N326" s="94"/>
      <c r="O326" s="105"/>
      <c r="P326" s="105"/>
      <c r="Q326" s="105"/>
      <c r="R326" s="106">
        <f t="shared" si="85"/>
        <v>0</v>
      </c>
      <c r="S326" s="106">
        <f t="shared" si="86"/>
        <v>0</v>
      </c>
      <c r="T326" s="81"/>
      <c r="U326" s="7"/>
      <c r="V326" s="7"/>
      <c r="W326" s="7"/>
      <c r="X326" s="7"/>
      <c r="Y326" s="7"/>
      <c r="Z326" s="83"/>
      <c r="AA326" s="7"/>
      <c r="AB326" s="7"/>
      <c r="AC326" s="7"/>
      <c r="AD326" s="7"/>
      <c r="AE326" s="7"/>
      <c r="AF326" s="7"/>
      <c r="AG326" s="7"/>
      <c r="AO326" s="76">
        <f>Tabla135678[[#This Row],[Columna39]]+Tabla135678[[#This Row],[Columna40]]</f>
        <v>0</v>
      </c>
    </row>
    <row r="327" spans="1:41" s="76" customFormat="1" ht="17.25">
      <c r="A327" s="3">
        <v>309</v>
      </c>
      <c r="B327" s="95"/>
      <c r="C327" s="96"/>
      <c r="D327" s="100"/>
      <c r="E327" s="62">
        <f t="shared" ca="1" si="53"/>
        <v>126</v>
      </c>
      <c r="F327" s="57" t="str">
        <f t="shared" si="54"/>
        <v>0</v>
      </c>
      <c r="G327" s="57" t="str">
        <f t="shared" si="57"/>
        <v>0</v>
      </c>
      <c r="H327" s="58">
        <f t="shared" si="58"/>
        <v>0</v>
      </c>
      <c r="I327" s="58">
        <f t="shared" si="59"/>
        <v>0</v>
      </c>
      <c r="J327" s="58">
        <f t="shared" si="60"/>
        <v>0</v>
      </c>
      <c r="K327" s="58">
        <f t="shared" si="61"/>
        <v>0</v>
      </c>
      <c r="L327" s="58">
        <f t="shared" si="62"/>
        <v>0</v>
      </c>
      <c r="M327" s="19"/>
      <c r="N327" s="94"/>
      <c r="O327" s="77"/>
      <c r="P327" s="77"/>
      <c r="Q327" s="77"/>
      <c r="R327" s="84">
        <f t="shared" ref="R327:R342" si="87">IF(Q327:Q327="MUJER",1,0)</f>
        <v>0</v>
      </c>
      <c r="S327" s="84">
        <f t="shared" ref="S327:S342" si="88">IF(Q327:Q327="HOMBRE",1,0)</f>
        <v>0</v>
      </c>
      <c r="T327" s="81"/>
      <c r="U327" s="7"/>
      <c r="V327" s="7"/>
      <c r="W327" s="7"/>
      <c r="X327" s="7"/>
      <c r="Y327" s="7"/>
      <c r="Z327" s="83"/>
      <c r="AA327" s="7"/>
      <c r="AB327" s="7"/>
      <c r="AC327" s="7"/>
      <c r="AD327" s="7"/>
      <c r="AE327" s="7"/>
      <c r="AF327" s="7"/>
      <c r="AG327" s="7"/>
      <c r="AO327" s="76">
        <f>Tabla135678[[#This Row],[Columna39]]+Tabla135678[[#This Row],[Columna40]]</f>
        <v>0</v>
      </c>
    </row>
    <row r="328" spans="1:41" s="76" customFormat="1" ht="17.25">
      <c r="A328" s="3">
        <v>310</v>
      </c>
      <c r="B328" s="95"/>
      <c r="C328" s="96"/>
      <c r="D328" s="100"/>
      <c r="E328" s="62">
        <f t="shared" ca="1" si="53"/>
        <v>126</v>
      </c>
      <c r="F328" s="57" t="str">
        <f t="shared" si="54"/>
        <v>0</v>
      </c>
      <c r="G328" s="57" t="str">
        <f t="shared" si="57"/>
        <v>0</v>
      </c>
      <c r="H328" s="58">
        <f t="shared" si="58"/>
        <v>0</v>
      </c>
      <c r="I328" s="58">
        <f t="shared" si="59"/>
        <v>0</v>
      </c>
      <c r="J328" s="58">
        <f t="shared" si="60"/>
        <v>0</v>
      </c>
      <c r="K328" s="58">
        <f t="shared" si="61"/>
        <v>0</v>
      </c>
      <c r="L328" s="58">
        <f t="shared" si="62"/>
        <v>0</v>
      </c>
      <c r="M328" s="19"/>
      <c r="N328" s="94"/>
      <c r="O328" s="77"/>
      <c r="P328" s="77"/>
      <c r="Q328" s="77"/>
      <c r="R328" s="84">
        <f t="shared" si="87"/>
        <v>0</v>
      </c>
      <c r="S328" s="84">
        <f t="shared" si="88"/>
        <v>0</v>
      </c>
      <c r="T328" s="81"/>
      <c r="U328" s="7"/>
      <c r="V328" s="7"/>
      <c r="W328" s="7"/>
      <c r="X328" s="7"/>
      <c r="Y328" s="7"/>
      <c r="Z328" s="83"/>
      <c r="AA328" s="7"/>
      <c r="AB328" s="7"/>
      <c r="AC328" s="7"/>
      <c r="AD328" s="7"/>
      <c r="AE328" s="7"/>
      <c r="AF328" s="7"/>
      <c r="AG328" s="7"/>
      <c r="AO328" s="76">
        <f>Tabla135678[[#This Row],[Columna39]]+Tabla135678[[#This Row],[Columna40]]</f>
        <v>0</v>
      </c>
    </row>
    <row r="329" spans="1:41" ht="17.25">
      <c r="A329" s="3">
        <v>311</v>
      </c>
      <c r="B329" s="89"/>
      <c r="C329" s="18"/>
      <c r="D329" s="100"/>
      <c r="E329" s="62">
        <f t="shared" ca="1" si="53"/>
        <v>126</v>
      </c>
      <c r="F329" s="57" t="str">
        <f t="shared" si="54"/>
        <v>0</v>
      </c>
      <c r="G329" s="57" t="str">
        <f t="shared" si="57"/>
        <v>0</v>
      </c>
      <c r="H329" s="58">
        <f t="shared" si="58"/>
        <v>0</v>
      </c>
      <c r="I329" s="58">
        <f t="shared" si="59"/>
        <v>0</v>
      </c>
      <c r="J329" s="58">
        <f t="shared" si="60"/>
        <v>0</v>
      </c>
      <c r="K329" s="58">
        <f t="shared" si="61"/>
        <v>0</v>
      </c>
      <c r="L329" s="58">
        <f t="shared" si="62"/>
        <v>0</v>
      </c>
      <c r="M329" s="19"/>
      <c r="N329" s="19"/>
      <c r="O329" s="17"/>
      <c r="P329" s="17"/>
      <c r="Q329" s="17"/>
      <c r="R329" s="131">
        <f t="shared" si="87"/>
        <v>0</v>
      </c>
      <c r="S329" s="131">
        <f t="shared" si="88"/>
        <v>0</v>
      </c>
      <c r="T329" s="81"/>
      <c r="U329" s="7"/>
      <c r="V329" s="7"/>
      <c r="W329" s="7"/>
      <c r="X329" s="7"/>
      <c r="Y329" s="7"/>
      <c r="Z329" s="83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83">
        <f>Tabla135678[[#This Row],[Columna39]]+Tabla135678[[#This Row],[Columna40]]</f>
        <v>0</v>
      </c>
    </row>
    <row r="330" spans="1:41" ht="17.25">
      <c r="A330" s="3">
        <v>312</v>
      </c>
      <c r="B330" s="89"/>
      <c r="C330" s="18"/>
      <c r="D330" s="100"/>
      <c r="E330" s="62">
        <f t="shared" ca="1" si="53"/>
        <v>126</v>
      </c>
      <c r="F330" s="57" t="str">
        <f t="shared" si="54"/>
        <v>0</v>
      </c>
      <c r="G330" s="57" t="str">
        <f t="shared" si="57"/>
        <v>0</v>
      </c>
      <c r="H330" s="58">
        <f t="shared" si="58"/>
        <v>0</v>
      </c>
      <c r="I330" s="58">
        <f t="shared" si="59"/>
        <v>0</v>
      </c>
      <c r="J330" s="58">
        <f t="shared" si="60"/>
        <v>0</v>
      </c>
      <c r="K330" s="58">
        <f t="shared" si="61"/>
        <v>0</v>
      </c>
      <c r="L330" s="58">
        <f t="shared" si="62"/>
        <v>0</v>
      </c>
      <c r="M330" s="94"/>
      <c r="N330" s="19"/>
      <c r="O330" s="17"/>
      <c r="P330" s="17"/>
      <c r="Q330" s="17"/>
      <c r="R330" s="131">
        <f t="shared" si="87"/>
        <v>0</v>
      </c>
      <c r="S330" s="131">
        <f t="shared" si="88"/>
        <v>0</v>
      </c>
      <c r="T330" s="81"/>
      <c r="U330" s="7"/>
      <c r="V330" s="7"/>
      <c r="W330" s="7"/>
      <c r="X330" s="7"/>
      <c r="Y330" s="7"/>
      <c r="Z330" s="83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83">
        <f>Tabla135678[[#This Row],[Columna39]]+Tabla135678[[#This Row],[Columna40]]</f>
        <v>0</v>
      </c>
    </row>
    <row r="331" spans="1:41" ht="17.25">
      <c r="A331" s="3">
        <v>313</v>
      </c>
      <c r="B331" s="89"/>
      <c r="C331" s="18"/>
      <c r="D331" s="100"/>
      <c r="E331" s="62">
        <f t="shared" ca="1" si="53"/>
        <v>126</v>
      </c>
      <c r="F331" s="57" t="str">
        <f t="shared" si="54"/>
        <v>0</v>
      </c>
      <c r="G331" s="57" t="str">
        <f t="shared" si="57"/>
        <v>0</v>
      </c>
      <c r="H331" s="58">
        <f t="shared" si="58"/>
        <v>0</v>
      </c>
      <c r="I331" s="58">
        <f t="shared" si="59"/>
        <v>0</v>
      </c>
      <c r="J331" s="58">
        <f t="shared" si="60"/>
        <v>0</v>
      </c>
      <c r="K331" s="58">
        <f t="shared" si="61"/>
        <v>0</v>
      </c>
      <c r="L331" s="58">
        <f t="shared" si="62"/>
        <v>0</v>
      </c>
      <c r="M331" s="94"/>
      <c r="N331" s="19"/>
      <c r="O331" s="17"/>
      <c r="P331" s="17"/>
      <c r="Q331" s="17"/>
      <c r="R331" s="131">
        <f t="shared" si="87"/>
        <v>0</v>
      </c>
      <c r="S331" s="131">
        <f t="shared" si="88"/>
        <v>0</v>
      </c>
      <c r="T331" s="81"/>
      <c r="U331" s="7"/>
      <c r="V331" s="7"/>
      <c r="W331" s="7"/>
      <c r="X331" s="7"/>
      <c r="Y331" s="7"/>
      <c r="Z331" s="83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83">
        <f>Tabla135678[[#This Row],[Columna39]]+Tabla135678[[#This Row],[Columna40]]</f>
        <v>0</v>
      </c>
    </row>
    <row r="332" spans="1:41" ht="17.25">
      <c r="A332" s="3">
        <v>314</v>
      </c>
      <c r="B332" s="89"/>
      <c r="C332" s="18"/>
      <c r="D332" s="133"/>
      <c r="E332" s="62">
        <f t="shared" ca="1" si="53"/>
        <v>126</v>
      </c>
      <c r="F332" s="57" t="str">
        <f t="shared" si="54"/>
        <v>0</v>
      </c>
      <c r="G332" s="57" t="str">
        <f t="shared" si="57"/>
        <v>0</v>
      </c>
      <c r="H332" s="58">
        <f t="shared" si="58"/>
        <v>0</v>
      </c>
      <c r="I332" s="58">
        <f t="shared" si="59"/>
        <v>0</v>
      </c>
      <c r="J332" s="58">
        <f t="shared" si="60"/>
        <v>0</v>
      </c>
      <c r="K332" s="58">
        <f t="shared" si="61"/>
        <v>0</v>
      </c>
      <c r="L332" s="58">
        <f t="shared" si="62"/>
        <v>0</v>
      </c>
      <c r="M332" s="94"/>
      <c r="N332" s="19"/>
      <c r="O332" s="17"/>
      <c r="P332" s="17"/>
      <c r="Q332" s="17"/>
      <c r="R332" s="131">
        <f t="shared" si="87"/>
        <v>0</v>
      </c>
      <c r="S332" s="131">
        <f t="shared" si="88"/>
        <v>0</v>
      </c>
      <c r="T332" s="81"/>
      <c r="U332" s="7"/>
      <c r="V332" s="7"/>
      <c r="W332" s="7"/>
      <c r="X332" s="7"/>
      <c r="Y332" s="7"/>
      <c r="Z332" s="83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83">
        <f>Tabla135678[[#This Row],[Columna39]]+Tabla135678[[#This Row],[Columna40]]</f>
        <v>0</v>
      </c>
    </row>
    <row r="333" spans="1:41" ht="17.25">
      <c r="A333" s="3">
        <v>315</v>
      </c>
      <c r="B333" s="89"/>
      <c r="C333" s="18"/>
      <c r="D333" s="100"/>
      <c r="E333" s="62">
        <f t="shared" ca="1" si="53"/>
        <v>126</v>
      </c>
      <c r="F333" s="57" t="str">
        <f t="shared" si="54"/>
        <v>0</v>
      </c>
      <c r="G333" s="57" t="str">
        <f t="shared" si="57"/>
        <v>0</v>
      </c>
      <c r="H333" s="58">
        <f t="shared" si="58"/>
        <v>0</v>
      </c>
      <c r="I333" s="58">
        <f t="shared" si="59"/>
        <v>0</v>
      </c>
      <c r="J333" s="58">
        <f t="shared" si="60"/>
        <v>0</v>
      </c>
      <c r="K333" s="58">
        <f t="shared" si="61"/>
        <v>0</v>
      </c>
      <c r="L333" s="58">
        <f t="shared" si="62"/>
        <v>0</v>
      </c>
      <c r="M333" s="94"/>
      <c r="N333" s="19"/>
      <c r="O333" s="17"/>
      <c r="P333" s="17"/>
      <c r="Q333" s="17"/>
      <c r="R333" s="131">
        <f t="shared" si="87"/>
        <v>0</v>
      </c>
      <c r="S333" s="131">
        <f t="shared" si="88"/>
        <v>0</v>
      </c>
      <c r="T333" s="81"/>
      <c r="U333" s="7"/>
      <c r="V333" s="7"/>
      <c r="W333" s="7"/>
      <c r="X333" s="7"/>
      <c r="Y333" s="7"/>
      <c r="Z333" s="83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83">
        <f>Tabla135678[[#This Row],[Columna39]]+Tabla135678[[#This Row],[Columna40]]</f>
        <v>0</v>
      </c>
    </row>
    <row r="334" spans="1:41" ht="17.25">
      <c r="A334" s="3">
        <v>316</v>
      </c>
      <c r="B334" s="89"/>
      <c r="C334" s="18"/>
      <c r="D334" s="100"/>
      <c r="E334" s="62">
        <f t="shared" ca="1" si="53"/>
        <v>126</v>
      </c>
      <c r="F334" s="57" t="str">
        <f t="shared" ref="F334:F337" si="89">IF(O334:O713=1,"1","0")</f>
        <v>0</v>
      </c>
      <c r="G334" s="57" t="str">
        <f t="shared" ref="G334:G338" si="90">IF(O334:O334=2,"1","0")</f>
        <v>0</v>
      </c>
      <c r="H334" s="58">
        <f t="shared" ref="H334:H338" si="91">IF(P334:P334="NEUROMOTORA",1,0)</f>
        <v>0</v>
      </c>
      <c r="I334" s="58">
        <f t="shared" ref="I334:I338" si="92">IF(P334:P334="VISUAL",1,0)</f>
        <v>0</v>
      </c>
      <c r="J334" s="58">
        <f t="shared" ref="J334:J338" si="93">IF(P334:P334="AUDITIVA",1,0)</f>
        <v>0</v>
      </c>
      <c r="K334" s="58">
        <f t="shared" ref="K334:K338" si="94">IF(P334:P334="INTELECTUAL",1,0)</f>
        <v>0</v>
      </c>
      <c r="L334" s="58">
        <f t="shared" ref="L334:L338" si="95">IF(P334:P334="PSICOSOCIAL",1,0)</f>
        <v>0</v>
      </c>
      <c r="M334" s="94"/>
      <c r="N334" s="19"/>
      <c r="O334" s="17"/>
      <c r="P334" s="17"/>
      <c r="Q334" s="17"/>
      <c r="R334" s="131">
        <f t="shared" si="87"/>
        <v>0</v>
      </c>
      <c r="S334" s="131">
        <f t="shared" si="88"/>
        <v>0</v>
      </c>
      <c r="T334" s="81"/>
      <c r="U334" s="7"/>
      <c r="V334" s="7"/>
      <c r="W334" s="7"/>
      <c r="X334" s="7"/>
      <c r="Y334" s="7"/>
      <c r="Z334" s="83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83">
        <f>Tabla135678[[#This Row],[Columna39]]+Tabla135678[[#This Row],[Columna40]]</f>
        <v>0</v>
      </c>
    </row>
    <row r="335" spans="1:41" ht="17.25">
      <c r="A335" s="3">
        <v>317</v>
      </c>
      <c r="B335" s="89"/>
      <c r="C335" s="18"/>
      <c r="D335" s="133"/>
      <c r="E335" s="62">
        <f t="shared" ca="1" si="53"/>
        <v>126</v>
      </c>
      <c r="F335" s="57" t="str">
        <f t="shared" si="89"/>
        <v>0</v>
      </c>
      <c r="G335" s="57" t="str">
        <f t="shared" si="90"/>
        <v>0</v>
      </c>
      <c r="H335" s="58">
        <f t="shared" si="91"/>
        <v>0</v>
      </c>
      <c r="I335" s="58">
        <f t="shared" si="92"/>
        <v>0</v>
      </c>
      <c r="J335" s="58">
        <f t="shared" si="93"/>
        <v>0</v>
      </c>
      <c r="K335" s="58">
        <f t="shared" si="94"/>
        <v>0</v>
      </c>
      <c r="L335" s="58">
        <f t="shared" si="95"/>
        <v>0</v>
      </c>
      <c r="M335" s="94"/>
      <c r="N335" s="19"/>
      <c r="O335" s="17"/>
      <c r="P335" s="17"/>
      <c r="Q335" s="17"/>
      <c r="R335" s="131">
        <f t="shared" si="87"/>
        <v>0</v>
      </c>
      <c r="S335" s="131">
        <f t="shared" si="88"/>
        <v>0</v>
      </c>
      <c r="T335" s="81"/>
      <c r="U335" s="7"/>
      <c r="V335" s="7"/>
      <c r="W335" s="7"/>
      <c r="X335" s="7"/>
      <c r="Y335" s="7"/>
      <c r="Z335" s="83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83">
        <f>Tabla135678[[#This Row],[Columna39]]+Tabla135678[[#This Row],[Columna40]]</f>
        <v>0</v>
      </c>
    </row>
    <row r="336" spans="1:41" ht="17.25">
      <c r="A336" s="3">
        <v>318</v>
      </c>
      <c r="B336" s="89"/>
      <c r="C336" s="18"/>
      <c r="D336" s="100"/>
      <c r="E336" s="62">
        <f t="shared" ca="1" si="53"/>
        <v>126</v>
      </c>
      <c r="F336" s="57" t="str">
        <f t="shared" si="89"/>
        <v>0</v>
      </c>
      <c r="G336" s="57" t="str">
        <f t="shared" si="90"/>
        <v>0</v>
      </c>
      <c r="H336" s="58">
        <f t="shared" si="91"/>
        <v>0</v>
      </c>
      <c r="I336" s="58">
        <f t="shared" si="92"/>
        <v>0</v>
      </c>
      <c r="J336" s="58">
        <f t="shared" si="93"/>
        <v>0</v>
      </c>
      <c r="K336" s="58">
        <f t="shared" si="94"/>
        <v>0</v>
      </c>
      <c r="L336" s="58">
        <f t="shared" si="95"/>
        <v>0</v>
      </c>
      <c r="M336" s="94"/>
      <c r="N336" s="19"/>
      <c r="O336" s="17"/>
      <c r="P336" s="17"/>
      <c r="Q336" s="17"/>
      <c r="R336" s="131">
        <f t="shared" si="87"/>
        <v>0</v>
      </c>
      <c r="S336" s="131">
        <f t="shared" si="88"/>
        <v>0</v>
      </c>
      <c r="T336" s="81"/>
      <c r="U336" s="7"/>
      <c r="V336" s="7"/>
      <c r="W336" s="7"/>
      <c r="X336" s="7"/>
      <c r="Y336" s="7"/>
      <c r="Z336" s="83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83">
        <f>Tabla135678[[#This Row],[Columna39]]+Tabla135678[[#This Row],[Columna40]]</f>
        <v>0</v>
      </c>
    </row>
    <row r="337" spans="1:41" ht="17.25">
      <c r="A337" s="3">
        <v>319</v>
      </c>
      <c r="B337" s="89"/>
      <c r="C337" s="18"/>
      <c r="D337" s="133"/>
      <c r="E337" s="62">
        <f t="shared" ca="1" si="53"/>
        <v>126</v>
      </c>
      <c r="F337" s="57" t="str">
        <f t="shared" si="89"/>
        <v>0</v>
      </c>
      <c r="G337" s="57" t="str">
        <f t="shared" si="90"/>
        <v>0</v>
      </c>
      <c r="H337" s="58">
        <f t="shared" si="91"/>
        <v>0</v>
      </c>
      <c r="I337" s="58">
        <f t="shared" si="92"/>
        <v>0</v>
      </c>
      <c r="J337" s="58">
        <f t="shared" si="93"/>
        <v>0</v>
      </c>
      <c r="K337" s="58">
        <f t="shared" si="94"/>
        <v>0</v>
      </c>
      <c r="L337" s="58">
        <f t="shared" si="95"/>
        <v>0</v>
      </c>
      <c r="M337" s="94"/>
      <c r="N337" s="19"/>
      <c r="O337" s="17"/>
      <c r="P337" s="17"/>
      <c r="Q337" s="17"/>
      <c r="R337" s="131">
        <f t="shared" si="87"/>
        <v>0</v>
      </c>
      <c r="S337" s="131">
        <f t="shared" si="88"/>
        <v>0</v>
      </c>
      <c r="T337" s="81"/>
      <c r="U337" s="7"/>
      <c r="V337" s="7"/>
      <c r="W337" s="7"/>
      <c r="X337" s="7"/>
      <c r="Y337" s="7"/>
      <c r="Z337" s="83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83">
        <f>Tabla135678[[#This Row],[Columna39]]+Tabla135678[[#This Row],[Columna40]]</f>
        <v>0</v>
      </c>
    </row>
    <row r="338" spans="1:41" ht="17.25">
      <c r="A338" s="3">
        <v>320</v>
      </c>
      <c r="B338" s="89"/>
      <c r="C338" s="18"/>
      <c r="D338" s="133"/>
      <c r="E338" s="62">
        <f t="shared" ref="E338:E370" ca="1" si="96">(YEAR(NOW())-YEAR(N338))</f>
        <v>126</v>
      </c>
      <c r="F338" s="57" t="str">
        <f t="shared" ref="F338:F370" si="97">IF(O338:O717=1,"1","0")</f>
        <v>0</v>
      </c>
      <c r="G338" s="57" t="str">
        <f t="shared" si="90"/>
        <v>0</v>
      </c>
      <c r="H338" s="58">
        <f t="shared" si="91"/>
        <v>0</v>
      </c>
      <c r="I338" s="58">
        <f t="shared" si="92"/>
        <v>0</v>
      </c>
      <c r="J338" s="58">
        <f t="shared" si="93"/>
        <v>0</v>
      </c>
      <c r="K338" s="58">
        <f t="shared" si="94"/>
        <v>0</v>
      </c>
      <c r="L338" s="58">
        <f t="shared" si="95"/>
        <v>0</v>
      </c>
      <c r="M338" s="94"/>
      <c r="N338" s="19"/>
      <c r="O338" s="17"/>
      <c r="P338" s="17"/>
      <c r="Q338" s="17"/>
      <c r="R338" s="131">
        <f t="shared" si="87"/>
        <v>0</v>
      </c>
      <c r="S338" s="131">
        <f t="shared" si="88"/>
        <v>0</v>
      </c>
      <c r="T338" s="81"/>
      <c r="U338" s="7"/>
      <c r="V338" s="7"/>
      <c r="W338" s="7"/>
      <c r="X338" s="7"/>
      <c r="Y338" s="7"/>
      <c r="Z338" s="83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83">
        <f>Tabla135678[[#This Row],[Columna39]]+Tabla135678[[#This Row],[Columna40]]</f>
        <v>0</v>
      </c>
    </row>
    <row r="339" spans="1:41" ht="17.25">
      <c r="A339" s="3">
        <v>321</v>
      </c>
      <c r="B339" s="89"/>
      <c r="C339" s="18"/>
      <c r="D339" s="100"/>
      <c r="E339" s="62">
        <f t="shared" ca="1" si="96"/>
        <v>126</v>
      </c>
      <c r="F339" s="57" t="str">
        <f t="shared" si="97"/>
        <v>0</v>
      </c>
      <c r="G339" s="57" t="str">
        <f t="shared" ref="G339:G370" si="98">IF(O339:O339=2,"1","0")</f>
        <v>0</v>
      </c>
      <c r="H339" s="58">
        <f t="shared" ref="H339:H370" si="99">IF(P339:P339="NEUROMOTORA",1,0)</f>
        <v>0</v>
      </c>
      <c r="I339" s="58">
        <f t="shared" ref="I339:I370" si="100">IF(P339:P339="VISUAL",1,0)</f>
        <v>0</v>
      </c>
      <c r="J339" s="58">
        <f t="shared" ref="J339:J370" si="101">IF(P339:P339="AUDITIVA",1,0)</f>
        <v>0</v>
      </c>
      <c r="K339" s="58">
        <f t="shared" ref="K339:K370" si="102">IF(P339:P339="INTELECTUAL",1,0)</f>
        <v>0</v>
      </c>
      <c r="L339" s="58">
        <f t="shared" ref="L339:L370" si="103">IF(P339:P339="PSICOSOCIAL",1,0)</f>
        <v>0</v>
      </c>
      <c r="M339" s="94"/>
      <c r="N339" s="19"/>
      <c r="O339" s="17"/>
      <c r="P339" s="17"/>
      <c r="Q339" s="17"/>
      <c r="R339" s="131">
        <f t="shared" si="87"/>
        <v>0</v>
      </c>
      <c r="S339" s="131">
        <f t="shared" si="88"/>
        <v>0</v>
      </c>
      <c r="T339" s="81"/>
      <c r="U339" s="7"/>
      <c r="V339" s="7"/>
      <c r="W339" s="7"/>
      <c r="X339" s="7"/>
      <c r="Y339" s="7"/>
      <c r="Z339" s="83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83">
        <f>Tabla135678[[#This Row],[Columna39]]+Tabla135678[[#This Row],[Columna40]]</f>
        <v>0</v>
      </c>
    </row>
    <row r="340" spans="1:41" ht="17.25">
      <c r="A340" s="3">
        <v>322</v>
      </c>
      <c r="B340" s="89"/>
      <c r="C340" s="18"/>
      <c r="D340" s="100"/>
      <c r="E340" s="62">
        <f t="shared" ca="1" si="96"/>
        <v>126</v>
      </c>
      <c r="F340" s="57" t="str">
        <f t="shared" si="97"/>
        <v>0</v>
      </c>
      <c r="G340" s="57" t="str">
        <f t="shared" si="98"/>
        <v>0</v>
      </c>
      <c r="H340" s="58">
        <f t="shared" si="99"/>
        <v>0</v>
      </c>
      <c r="I340" s="58">
        <f t="shared" si="100"/>
        <v>0</v>
      </c>
      <c r="J340" s="58">
        <f t="shared" si="101"/>
        <v>0</v>
      </c>
      <c r="K340" s="58">
        <f t="shared" si="102"/>
        <v>0</v>
      </c>
      <c r="L340" s="58">
        <f t="shared" si="103"/>
        <v>0</v>
      </c>
      <c r="M340" s="94"/>
      <c r="N340" s="19"/>
      <c r="O340" s="17"/>
      <c r="P340" s="17"/>
      <c r="Q340" s="17"/>
      <c r="R340" s="131">
        <f t="shared" si="87"/>
        <v>0</v>
      </c>
      <c r="S340" s="131">
        <f t="shared" si="88"/>
        <v>0</v>
      </c>
      <c r="T340" s="81"/>
      <c r="U340" s="7"/>
      <c r="V340" s="7"/>
      <c r="W340" s="7"/>
      <c r="X340" s="7"/>
      <c r="Y340" s="7"/>
      <c r="Z340" s="83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83">
        <f>Tabla135678[[#This Row],[Columna39]]+Tabla135678[[#This Row],[Columna40]]</f>
        <v>0</v>
      </c>
    </row>
    <row r="341" spans="1:41" ht="17.25">
      <c r="A341" s="3">
        <v>323</v>
      </c>
      <c r="B341" s="89"/>
      <c r="C341" s="18"/>
      <c r="D341" s="100"/>
      <c r="E341" s="62">
        <f t="shared" ca="1" si="96"/>
        <v>126</v>
      </c>
      <c r="F341" s="57" t="str">
        <f t="shared" si="97"/>
        <v>0</v>
      </c>
      <c r="G341" s="57" t="str">
        <f t="shared" si="98"/>
        <v>0</v>
      </c>
      <c r="H341" s="58">
        <f t="shared" si="99"/>
        <v>0</v>
      </c>
      <c r="I341" s="58">
        <f t="shared" si="100"/>
        <v>0</v>
      </c>
      <c r="J341" s="58">
        <f t="shared" si="101"/>
        <v>0</v>
      </c>
      <c r="K341" s="58">
        <f t="shared" si="102"/>
        <v>0</v>
      </c>
      <c r="L341" s="58">
        <f t="shared" si="103"/>
        <v>0</v>
      </c>
      <c r="M341" s="94"/>
      <c r="N341" s="19"/>
      <c r="O341" s="17"/>
      <c r="P341" s="17"/>
      <c r="Q341" s="17"/>
      <c r="R341" s="131">
        <f t="shared" si="87"/>
        <v>0</v>
      </c>
      <c r="S341" s="131">
        <f t="shared" si="88"/>
        <v>0</v>
      </c>
      <c r="T341" s="81"/>
      <c r="U341" s="7"/>
      <c r="V341" s="7"/>
      <c r="W341" s="7"/>
      <c r="X341" s="7"/>
      <c r="Y341" s="7"/>
      <c r="Z341" s="83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83">
        <f>Tabla135678[[#This Row],[Columna39]]+Tabla135678[[#This Row],[Columna40]]</f>
        <v>0</v>
      </c>
    </row>
    <row r="342" spans="1:41" ht="17.25">
      <c r="A342" s="3">
        <v>324</v>
      </c>
      <c r="B342" s="89"/>
      <c r="C342" s="18"/>
      <c r="D342" s="100"/>
      <c r="E342" s="62">
        <f t="shared" ca="1" si="96"/>
        <v>126</v>
      </c>
      <c r="F342" s="57" t="str">
        <f t="shared" si="97"/>
        <v>0</v>
      </c>
      <c r="G342" s="57" t="str">
        <f t="shared" si="98"/>
        <v>0</v>
      </c>
      <c r="H342" s="58">
        <f t="shared" si="99"/>
        <v>0</v>
      </c>
      <c r="I342" s="58">
        <f t="shared" si="100"/>
        <v>0</v>
      </c>
      <c r="J342" s="58">
        <f t="shared" si="101"/>
        <v>0</v>
      </c>
      <c r="K342" s="58">
        <f t="shared" si="102"/>
        <v>0</v>
      </c>
      <c r="L342" s="58">
        <f t="shared" si="103"/>
        <v>0</v>
      </c>
      <c r="M342" s="94"/>
      <c r="N342" s="19"/>
      <c r="O342" s="17"/>
      <c r="P342" s="17"/>
      <c r="Q342" s="17"/>
      <c r="R342" s="131">
        <f t="shared" si="87"/>
        <v>0</v>
      </c>
      <c r="S342" s="131">
        <f t="shared" si="88"/>
        <v>0</v>
      </c>
      <c r="T342" s="81"/>
      <c r="U342" s="7"/>
      <c r="V342" s="7"/>
      <c r="W342" s="7"/>
      <c r="X342" s="7"/>
      <c r="Y342" s="7"/>
      <c r="Z342" s="83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83">
        <f>Tabla135678[[#This Row],[Columna39]]+Tabla135678[[#This Row],[Columna40]]</f>
        <v>0</v>
      </c>
    </row>
    <row r="343" spans="1:41" ht="17.25">
      <c r="A343" s="3">
        <v>325</v>
      </c>
      <c r="B343" s="89"/>
      <c r="C343" s="18"/>
      <c r="D343" s="100"/>
      <c r="E343" s="62">
        <f t="shared" ca="1" si="96"/>
        <v>126</v>
      </c>
      <c r="F343" s="57" t="str">
        <f t="shared" si="97"/>
        <v>0</v>
      </c>
      <c r="G343" s="57" t="str">
        <f t="shared" si="98"/>
        <v>0</v>
      </c>
      <c r="H343" s="58">
        <f t="shared" si="99"/>
        <v>0</v>
      </c>
      <c r="I343" s="58">
        <f t="shared" si="100"/>
        <v>0</v>
      </c>
      <c r="J343" s="58">
        <f t="shared" si="101"/>
        <v>0</v>
      </c>
      <c r="K343" s="58">
        <f t="shared" si="102"/>
        <v>0</v>
      </c>
      <c r="L343" s="58">
        <f t="shared" si="103"/>
        <v>0</v>
      </c>
      <c r="M343" s="94"/>
      <c r="N343" s="19"/>
      <c r="O343" s="17"/>
      <c r="P343" s="17"/>
      <c r="Q343" s="17"/>
      <c r="R343" s="131">
        <f t="shared" ref="R343:R357" si="104">IF(Q343:Q343="MUJER",1,0)</f>
        <v>0</v>
      </c>
      <c r="S343" s="131">
        <f t="shared" ref="S343:S357" si="105">IF(Q343:Q343="HOMBRE",1,0)</f>
        <v>0</v>
      </c>
      <c r="T343" s="81"/>
      <c r="U343" s="7"/>
      <c r="V343" s="7"/>
      <c r="W343" s="7"/>
      <c r="X343" s="7"/>
      <c r="Y343" s="7"/>
      <c r="Z343" s="83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83">
        <f>Tabla135678[[#This Row],[Columna39]]+Tabla135678[[#This Row],[Columna40]]</f>
        <v>0</v>
      </c>
    </row>
    <row r="344" spans="1:41" ht="17.25">
      <c r="A344" s="3">
        <v>326</v>
      </c>
      <c r="B344" s="89"/>
      <c r="C344" s="18"/>
      <c r="D344" s="100"/>
      <c r="E344" s="62">
        <f t="shared" ca="1" si="96"/>
        <v>126</v>
      </c>
      <c r="F344" s="57" t="str">
        <f t="shared" si="97"/>
        <v>0</v>
      </c>
      <c r="G344" s="57" t="str">
        <f t="shared" si="98"/>
        <v>0</v>
      </c>
      <c r="H344" s="58">
        <f t="shared" si="99"/>
        <v>0</v>
      </c>
      <c r="I344" s="58">
        <f t="shared" si="100"/>
        <v>0</v>
      </c>
      <c r="J344" s="58">
        <f t="shared" si="101"/>
        <v>0</v>
      </c>
      <c r="K344" s="58">
        <f t="shared" si="102"/>
        <v>0</v>
      </c>
      <c r="L344" s="58">
        <f t="shared" si="103"/>
        <v>0</v>
      </c>
      <c r="M344" s="94"/>
      <c r="N344" s="19"/>
      <c r="O344" s="17"/>
      <c r="P344" s="17"/>
      <c r="Q344" s="17"/>
      <c r="R344" s="131">
        <f t="shared" si="104"/>
        <v>0</v>
      </c>
      <c r="S344" s="131">
        <f t="shared" si="105"/>
        <v>0</v>
      </c>
      <c r="T344" s="81"/>
      <c r="U344" s="7"/>
      <c r="V344" s="7"/>
      <c r="W344" s="7"/>
      <c r="X344" s="7"/>
      <c r="Y344" s="7"/>
      <c r="Z344" s="83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83">
        <f>Tabla135678[[#This Row],[Columna39]]+Tabla135678[[#This Row],[Columna40]]</f>
        <v>0</v>
      </c>
    </row>
    <row r="345" spans="1:41" ht="17.25">
      <c r="A345" s="3">
        <v>327</v>
      </c>
      <c r="B345" s="89"/>
      <c r="C345" s="18"/>
      <c r="D345" s="100"/>
      <c r="E345" s="62">
        <f t="shared" ca="1" si="96"/>
        <v>126</v>
      </c>
      <c r="F345" s="57" t="str">
        <f t="shared" si="97"/>
        <v>0</v>
      </c>
      <c r="G345" s="57" t="str">
        <f t="shared" si="98"/>
        <v>0</v>
      </c>
      <c r="H345" s="58">
        <f t="shared" si="99"/>
        <v>0</v>
      </c>
      <c r="I345" s="58">
        <f t="shared" si="100"/>
        <v>0</v>
      </c>
      <c r="J345" s="58">
        <f t="shared" si="101"/>
        <v>0</v>
      </c>
      <c r="K345" s="58">
        <f t="shared" si="102"/>
        <v>0</v>
      </c>
      <c r="L345" s="58">
        <f t="shared" si="103"/>
        <v>0</v>
      </c>
      <c r="M345" s="94"/>
      <c r="N345" s="19"/>
      <c r="O345" s="17"/>
      <c r="P345" s="17"/>
      <c r="Q345" s="17"/>
      <c r="R345" s="131">
        <f t="shared" si="104"/>
        <v>0</v>
      </c>
      <c r="S345" s="131">
        <f t="shared" si="105"/>
        <v>0</v>
      </c>
      <c r="T345" s="81"/>
      <c r="U345" s="7"/>
      <c r="V345" s="7"/>
      <c r="W345" s="7"/>
      <c r="X345" s="7"/>
      <c r="Y345" s="7"/>
      <c r="Z345" s="83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83">
        <f>Tabla135678[[#This Row],[Columna39]]+Tabla135678[[#This Row],[Columna40]]</f>
        <v>0</v>
      </c>
    </row>
    <row r="346" spans="1:41" ht="17.25">
      <c r="A346" s="3">
        <v>328</v>
      </c>
      <c r="B346" s="89"/>
      <c r="C346" s="18"/>
      <c r="D346" s="100"/>
      <c r="E346" s="62">
        <f t="shared" ca="1" si="96"/>
        <v>126</v>
      </c>
      <c r="F346" s="57" t="str">
        <f t="shared" si="97"/>
        <v>0</v>
      </c>
      <c r="G346" s="57" t="str">
        <f t="shared" si="98"/>
        <v>0</v>
      </c>
      <c r="H346" s="58">
        <f t="shared" si="99"/>
        <v>0</v>
      </c>
      <c r="I346" s="58">
        <f t="shared" si="100"/>
        <v>0</v>
      </c>
      <c r="J346" s="58">
        <f t="shared" si="101"/>
        <v>0</v>
      </c>
      <c r="K346" s="58">
        <f t="shared" si="102"/>
        <v>0</v>
      </c>
      <c r="L346" s="58">
        <f t="shared" si="103"/>
        <v>0</v>
      </c>
      <c r="M346" s="94"/>
      <c r="N346" s="19"/>
      <c r="O346" s="17"/>
      <c r="P346" s="17"/>
      <c r="Q346" s="17"/>
      <c r="R346" s="131">
        <f t="shared" si="104"/>
        <v>0</v>
      </c>
      <c r="S346" s="131">
        <f t="shared" si="105"/>
        <v>0</v>
      </c>
      <c r="T346" s="81"/>
      <c r="U346" s="7"/>
      <c r="V346" s="7"/>
      <c r="W346" s="7"/>
      <c r="X346" s="7"/>
      <c r="Y346" s="7"/>
      <c r="Z346" s="83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83">
        <f>Tabla135678[[#This Row],[Columna39]]+Tabla135678[[#This Row],[Columna40]]</f>
        <v>0</v>
      </c>
    </row>
    <row r="347" spans="1:41" ht="17.25">
      <c r="A347" s="3">
        <v>329</v>
      </c>
      <c r="B347" s="89"/>
      <c r="C347" s="18"/>
      <c r="D347" s="100"/>
      <c r="E347" s="62">
        <f t="shared" ca="1" si="96"/>
        <v>126</v>
      </c>
      <c r="F347" s="57" t="str">
        <f t="shared" si="97"/>
        <v>0</v>
      </c>
      <c r="G347" s="57" t="str">
        <f t="shared" si="98"/>
        <v>0</v>
      </c>
      <c r="H347" s="58">
        <f t="shared" si="99"/>
        <v>0</v>
      </c>
      <c r="I347" s="58">
        <f t="shared" si="100"/>
        <v>0</v>
      </c>
      <c r="J347" s="58">
        <f t="shared" si="101"/>
        <v>0</v>
      </c>
      <c r="K347" s="58">
        <f t="shared" si="102"/>
        <v>0</v>
      </c>
      <c r="L347" s="58">
        <f t="shared" si="103"/>
        <v>0</v>
      </c>
      <c r="M347" s="94"/>
      <c r="N347" s="19"/>
      <c r="O347" s="17"/>
      <c r="P347" s="17"/>
      <c r="Q347" s="17"/>
      <c r="R347" s="131">
        <f t="shared" si="104"/>
        <v>0</v>
      </c>
      <c r="S347" s="131">
        <f t="shared" si="105"/>
        <v>0</v>
      </c>
      <c r="T347" s="81"/>
      <c r="U347" s="7"/>
      <c r="V347" s="7"/>
      <c r="W347" s="7"/>
      <c r="X347" s="7"/>
      <c r="Y347" s="7"/>
      <c r="Z347" s="83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83">
        <f>Tabla135678[[#This Row],[Columna39]]+Tabla135678[[#This Row],[Columna40]]</f>
        <v>0</v>
      </c>
    </row>
    <row r="348" spans="1:41" ht="17.25">
      <c r="A348" s="3">
        <v>330</v>
      </c>
      <c r="B348" s="89"/>
      <c r="C348" s="18"/>
      <c r="D348" s="100"/>
      <c r="E348" s="62">
        <f t="shared" ca="1" si="96"/>
        <v>126</v>
      </c>
      <c r="F348" s="57" t="str">
        <f t="shared" si="97"/>
        <v>0</v>
      </c>
      <c r="G348" s="57" t="str">
        <f t="shared" si="98"/>
        <v>0</v>
      </c>
      <c r="H348" s="58">
        <f t="shared" si="99"/>
        <v>0</v>
      </c>
      <c r="I348" s="58">
        <f t="shared" si="100"/>
        <v>0</v>
      </c>
      <c r="J348" s="58">
        <f t="shared" si="101"/>
        <v>0</v>
      </c>
      <c r="K348" s="58">
        <f t="shared" si="102"/>
        <v>0</v>
      </c>
      <c r="L348" s="58">
        <f t="shared" si="103"/>
        <v>0</v>
      </c>
      <c r="M348" s="94"/>
      <c r="N348" s="19"/>
      <c r="O348" s="17"/>
      <c r="P348" s="17"/>
      <c r="Q348" s="17"/>
      <c r="R348" s="131">
        <f t="shared" si="104"/>
        <v>0</v>
      </c>
      <c r="S348" s="131">
        <f t="shared" si="105"/>
        <v>0</v>
      </c>
      <c r="T348" s="81"/>
      <c r="U348" s="7"/>
      <c r="V348" s="7"/>
      <c r="W348" s="7"/>
      <c r="X348" s="7"/>
      <c r="Y348" s="7"/>
      <c r="Z348" s="83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83">
        <f>Tabla135678[[#This Row],[Columna39]]+Tabla135678[[#This Row],[Columna40]]</f>
        <v>0</v>
      </c>
    </row>
    <row r="349" spans="1:41" ht="17.25">
      <c r="A349" s="3">
        <v>331</v>
      </c>
      <c r="B349" s="89"/>
      <c r="C349" s="18"/>
      <c r="D349" s="100"/>
      <c r="E349" s="62">
        <f t="shared" ca="1" si="96"/>
        <v>126</v>
      </c>
      <c r="F349" s="57" t="str">
        <f t="shared" si="97"/>
        <v>0</v>
      </c>
      <c r="G349" s="57" t="str">
        <f t="shared" si="98"/>
        <v>0</v>
      </c>
      <c r="H349" s="58">
        <f t="shared" si="99"/>
        <v>0</v>
      </c>
      <c r="I349" s="58">
        <f t="shared" si="100"/>
        <v>0</v>
      </c>
      <c r="J349" s="58">
        <f t="shared" si="101"/>
        <v>0</v>
      </c>
      <c r="K349" s="58">
        <f t="shared" si="102"/>
        <v>0</v>
      </c>
      <c r="L349" s="58">
        <f t="shared" si="103"/>
        <v>0</v>
      </c>
      <c r="M349" s="94"/>
      <c r="N349" s="19"/>
      <c r="O349" s="17"/>
      <c r="P349" s="17"/>
      <c r="Q349" s="17"/>
      <c r="R349" s="131">
        <f t="shared" si="104"/>
        <v>0</v>
      </c>
      <c r="S349" s="131">
        <f t="shared" si="105"/>
        <v>0</v>
      </c>
      <c r="T349" s="81"/>
      <c r="U349" s="7"/>
      <c r="V349" s="7"/>
      <c r="W349" s="7"/>
      <c r="X349" s="7"/>
      <c r="Y349" s="7"/>
      <c r="Z349" s="83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83">
        <f>Tabla135678[[#This Row],[Columna39]]+Tabla135678[[#This Row],[Columna40]]</f>
        <v>0</v>
      </c>
    </row>
    <row r="350" spans="1:41" ht="17.25">
      <c r="A350" s="3">
        <v>332</v>
      </c>
      <c r="B350" s="89"/>
      <c r="C350" s="18"/>
      <c r="D350" s="100"/>
      <c r="E350" s="62">
        <f t="shared" ca="1" si="96"/>
        <v>126</v>
      </c>
      <c r="F350" s="57" t="str">
        <f t="shared" si="97"/>
        <v>0</v>
      </c>
      <c r="G350" s="57" t="str">
        <f t="shared" si="98"/>
        <v>0</v>
      </c>
      <c r="H350" s="58">
        <f t="shared" si="99"/>
        <v>0</v>
      </c>
      <c r="I350" s="58">
        <f t="shared" si="100"/>
        <v>0</v>
      </c>
      <c r="J350" s="58">
        <f t="shared" si="101"/>
        <v>0</v>
      </c>
      <c r="K350" s="58">
        <f t="shared" si="102"/>
        <v>0</v>
      </c>
      <c r="L350" s="58">
        <f t="shared" si="103"/>
        <v>0</v>
      </c>
      <c r="M350" s="94"/>
      <c r="N350" s="19"/>
      <c r="O350" s="17"/>
      <c r="P350" s="17"/>
      <c r="Q350" s="17"/>
      <c r="R350" s="131">
        <f t="shared" si="104"/>
        <v>0</v>
      </c>
      <c r="S350" s="131">
        <f t="shared" si="105"/>
        <v>0</v>
      </c>
      <c r="T350" s="81"/>
      <c r="U350" s="7"/>
      <c r="V350" s="7"/>
      <c r="W350" s="7"/>
      <c r="X350" s="7"/>
      <c r="Y350" s="7"/>
      <c r="Z350" s="83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83">
        <f>Tabla135678[[#This Row],[Columna39]]+Tabla135678[[#This Row],[Columna40]]</f>
        <v>0</v>
      </c>
    </row>
    <row r="351" spans="1:41" ht="17.25">
      <c r="A351" s="3">
        <v>333</v>
      </c>
      <c r="B351" s="89"/>
      <c r="C351" s="18"/>
      <c r="D351" s="100"/>
      <c r="E351" s="62">
        <f t="shared" ca="1" si="96"/>
        <v>126</v>
      </c>
      <c r="F351" s="57" t="str">
        <f t="shared" si="97"/>
        <v>0</v>
      </c>
      <c r="G351" s="57" t="str">
        <f t="shared" si="98"/>
        <v>0</v>
      </c>
      <c r="H351" s="58">
        <f t="shared" si="99"/>
        <v>0</v>
      </c>
      <c r="I351" s="58">
        <f t="shared" si="100"/>
        <v>0</v>
      </c>
      <c r="J351" s="58">
        <f t="shared" si="101"/>
        <v>0</v>
      </c>
      <c r="K351" s="58">
        <f t="shared" si="102"/>
        <v>0</v>
      </c>
      <c r="L351" s="58">
        <f t="shared" si="103"/>
        <v>0</v>
      </c>
      <c r="M351" s="94"/>
      <c r="N351" s="19"/>
      <c r="O351" s="17"/>
      <c r="P351" s="17"/>
      <c r="Q351" s="17"/>
      <c r="R351" s="131">
        <f t="shared" si="104"/>
        <v>0</v>
      </c>
      <c r="S351" s="131">
        <f t="shared" si="105"/>
        <v>0</v>
      </c>
      <c r="T351" s="81"/>
      <c r="U351" s="7"/>
      <c r="V351" s="7"/>
      <c r="W351" s="7"/>
      <c r="X351" s="7"/>
      <c r="Y351" s="7"/>
      <c r="Z351" s="83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83">
        <f>Tabla135678[[#This Row],[Columna39]]+Tabla135678[[#This Row],[Columna40]]</f>
        <v>0</v>
      </c>
    </row>
    <row r="352" spans="1:41" ht="17.25">
      <c r="A352" s="3">
        <v>334</v>
      </c>
      <c r="B352" s="89"/>
      <c r="C352" s="18"/>
      <c r="D352" s="133"/>
      <c r="E352" s="62">
        <f t="shared" ca="1" si="96"/>
        <v>126</v>
      </c>
      <c r="F352" s="57" t="str">
        <f t="shared" si="97"/>
        <v>0</v>
      </c>
      <c r="G352" s="57" t="str">
        <f t="shared" si="98"/>
        <v>0</v>
      </c>
      <c r="H352" s="58">
        <f t="shared" si="99"/>
        <v>0</v>
      </c>
      <c r="I352" s="58">
        <f t="shared" si="100"/>
        <v>0</v>
      </c>
      <c r="J352" s="58">
        <f t="shared" si="101"/>
        <v>0</v>
      </c>
      <c r="K352" s="58">
        <f t="shared" si="102"/>
        <v>0</v>
      </c>
      <c r="L352" s="58">
        <f t="shared" si="103"/>
        <v>0</v>
      </c>
      <c r="M352" s="94"/>
      <c r="N352" s="19"/>
      <c r="O352" s="17"/>
      <c r="P352" s="17"/>
      <c r="Q352" s="17"/>
      <c r="R352" s="131">
        <f t="shared" si="104"/>
        <v>0</v>
      </c>
      <c r="S352" s="131">
        <f t="shared" si="105"/>
        <v>0</v>
      </c>
      <c r="T352" s="81"/>
      <c r="U352" s="7"/>
      <c r="V352" s="7"/>
      <c r="W352" s="7"/>
      <c r="X352" s="7"/>
      <c r="Y352" s="7"/>
      <c r="Z352" s="83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83">
        <f>Tabla135678[[#This Row],[Columna39]]+Tabla135678[[#This Row],[Columna40]]</f>
        <v>0</v>
      </c>
    </row>
    <row r="353" spans="1:41" ht="17.25">
      <c r="A353" s="3">
        <v>335</v>
      </c>
      <c r="B353" s="89"/>
      <c r="C353" s="18"/>
      <c r="D353" s="100"/>
      <c r="E353" s="62">
        <f t="shared" ca="1" si="96"/>
        <v>126</v>
      </c>
      <c r="F353" s="57" t="str">
        <f t="shared" si="97"/>
        <v>0</v>
      </c>
      <c r="G353" s="57" t="str">
        <f t="shared" si="98"/>
        <v>0</v>
      </c>
      <c r="H353" s="58">
        <f t="shared" si="99"/>
        <v>0</v>
      </c>
      <c r="I353" s="58">
        <f t="shared" si="100"/>
        <v>0</v>
      </c>
      <c r="J353" s="58">
        <f t="shared" si="101"/>
        <v>0</v>
      </c>
      <c r="K353" s="58">
        <f t="shared" si="102"/>
        <v>0</v>
      </c>
      <c r="L353" s="58">
        <f t="shared" si="103"/>
        <v>0</v>
      </c>
      <c r="M353" s="19"/>
      <c r="N353" s="19"/>
      <c r="O353" s="17"/>
      <c r="P353" s="17"/>
      <c r="Q353" s="17"/>
      <c r="R353" s="131">
        <f t="shared" si="104"/>
        <v>0</v>
      </c>
      <c r="S353" s="131">
        <f t="shared" si="105"/>
        <v>0</v>
      </c>
      <c r="T353" s="81"/>
      <c r="U353" s="7"/>
      <c r="V353" s="7"/>
      <c r="W353" s="7"/>
      <c r="X353" s="7"/>
      <c r="Y353" s="7"/>
      <c r="Z353" s="83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83">
        <f>Tabla135678[[#This Row],[Columna39]]+Tabla135678[[#This Row],[Columna40]]</f>
        <v>0</v>
      </c>
    </row>
    <row r="354" spans="1:41" ht="17.25">
      <c r="A354" s="3">
        <v>336</v>
      </c>
      <c r="B354" s="89"/>
      <c r="C354" s="18"/>
      <c r="D354" s="100"/>
      <c r="E354" s="62">
        <f t="shared" ca="1" si="96"/>
        <v>126</v>
      </c>
      <c r="F354" s="57" t="str">
        <f t="shared" si="97"/>
        <v>0</v>
      </c>
      <c r="G354" s="57" t="str">
        <f t="shared" si="98"/>
        <v>0</v>
      </c>
      <c r="H354" s="58">
        <f t="shared" si="99"/>
        <v>0</v>
      </c>
      <c r="I354" s="58">
        <f t="shared" si="100"/>
        <v>0</v>
      </c>
      <c r="J354" s="58">
        <f t="shared" si="101"/>
        <v>0</v>
      </c>
      <c r="K354" s="58">
        <f t="shared" si="102"/>
        <v>0</v>
      </c>
      <c r="L354" s="58">
        <f t="shared" si="103"/>
        <v>0</v>
      </c>
      <c r="M354" s="19"/>
      <c r="N354" s="19"/>
      <c r="O354" s="17"/>
      <c r="P354" s="17"/>
      <c r="Q354" s="17"/>
      <c r="R354" s="131">
        <f t="shared" si="104"/>
        <v>0</v>
      </c>
      <c r="S354" s="131">
        <f t="shared" si="105"/>
        <v>0</v>
      </c>
      <c r="T354" s="81"/>
      <c r="U354" s="7"/>
      <c r="V354" s="7"/>
      <c r="W354" s="7"/>
      <c r="X354" s="7"/>
      <c r="Y354" s="7"/>
      <c r="Z354" s="83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83">
        <f>Tabla135678[[#This Row],[Columna39]]+Tabla135678[[#This Row],[Columna40]]</f>
        <v>0</v>
      </c>
    </row>
    <row r="355" spans="1:41" ht="17.25">
      <c r="A355" s="3">
        <v>337</v>
      </c>
      <c r="B355" s="89"/>
      <c r="C355" s="18"/>
      <c r="D355" s="100"/>
      <c r="E355" s="62">
        <f t="shared" ca="1" si="96"/>
        <v>126</v>
      </c>
      <c r="F355" s="57" t="str">
        <f t="shared" si="97"/>
        <v>0</v>
      </c>
      <c r="G355" s="57" t="str">
        <f t="shared" si="98"/>
        <v>0</v>
      </c>
      <c r="H355" s="58">
        <f t="shared" si="99"/>
        <v>0</v>
      </c>
      <c r="I355" s="58">
        <f t="shared" si="100"/>
        <v>0</v>
      </c>
      <c r="J355" s="58">
        <f t="shared" si="101"/>
        <v>0</v>
      </c>
      <c r="K355" s="58">
        <f t="shared" si="102"/>
        <v>0</v>
      </c>
      <c r="L355" s="58">
        <f t="shared" si="103"/>
        <v>0</v>
      </c>
      <c r="M355" s="19"/>
      <c r="N355" s="19"/>
      <c r="O355" s="17"/>
      <c r="P355" s="17"/>
      <c r="Q355" s="17"/>
      <c r="R355" s="131">
        <f t="shared" si="104"/>
        <v>0</v>
      </c>
      <c r="S355" s="131">
        <f t="shared" si="105"/>
        <v>0</v>
      </c>
      <c r="T355" s="81"/>
      <c r="U355" s="7"/>
      <c r="V355" s="7"/>
      <c r="W355" s="7"/>
      <c r="X355" s="7"/>
      <c r="Y355" s="7"/>
      <c r="Z355" s="83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83">
        <f>Tabla135678[[#This Row],[Columna39]]+Tabla135678[[#This Row],[Columna40]]</f>
        <v>0</v>
      </c>
    </row>
    <row r="356" spans="1:41" ht="17.25">
      <c r="A356" s="3">
        <v>338</v>
      </c>
      <c r="B356" s="89"/>
      <c r="C356" s="18"/>
      <c r="D356" s="133"/>
      <c r="E356" s="62">
        <f t="shared" ca="1" si="96"/>
        <v>126</v>
      </c>
      <c r="F356" s="57" t="str">
        <f t="shared" si="97"/>
        <v>0</v>
      </c>
      <c r="G356" s="57" t="str">
        <f t="shared" si="98"/>
        <v>0</v>
      </c>
      <c r="H356" s="58">
        <f t="shared" si="99"/>
        <v>0</v>
      </c>
      <c r="I356" s="58">
        <f t="shared" si="100"/>
        <v>0</v>
      </c>
      <c r="J356" s="58">
        <f t="shared" si="101"/>
        <v>0</v>
      </c>
      <c r="K356" s="58">
        <f t="shared" si="102"/>
        <v>0</v>
      </c>
      <c r="L356" s="58">
        <f t="shared" si="103"/>
        <v>0</v>
      </c>
      <c r="M356" s="19"/>
      <c r="N356" s="19"/>
      <c r="O356" s="17"/>
      <c r="P356" s="17"/>
      <c r="Q356" s="17"/>
      <c r="R356" s="131">
        <f t="shared" si="104"/>
        <v>0</v>
      </c>
      <c r="S356" s="131">
        <f t="shared" si="105"/>
        <v>0</v>
      </c>
      <c r="T356" s="81"/>
      <c r="U356" s="7"/>
      <c r="V356" s="7"/>
      <c r="W356" s="7"/>
      <c r="X356" s="7"/>
      <c r="Y356" s="7"/>
      <c r="Z356" s="83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83">
        <f>Tabla135678[[#This Row],[Columna39]]+Tabla135678[[#This Row],[Columna40]]</f>
        <v>0</v>
      </c>
    </row>
    <row r="357" spans="1:41" ht="17.25">
      <c r="A357" s="3">
        <v>339</v>
      </c>
      <c r="B357" s="89"/>
      <c r="C357" s="18"/>
      <c r="D357" s="100"/>
      <c r="E357" s="62">
        <f t="shared" ca="1" si="96"/>
        <v>126</v>
      </c>
      <c r="F357" s="57" t="str">
        <f t="shared" si="97"/>
        <v>0</v>
      </c>
      <c r="G357" s="57" t="str">
        <f t="shared" si="98"/>
        <v>0</v>
      </c>
      <c r="H357" s="58">
        <f t="shared" si="99"/>
        <v>0</v>
      </c>
      <c r="I357" s="58">
        <f t="shared" si="100"/>
        <v>0</v>
      </c>
      <c r="J357" s="58">
        <f t="shared" si="101"/>
        <v>0</v>
      </c>
      <c r="K357" s="58">
        <f t="shared" si="102"/>
        <v>0</v>
      </c>
      <c r="L357" s="58">
        <f t="shared" si="103"/>
        <v>0</v>
      </c>
      <c r="M357" s="19"/>
      <c r="N357" s="19"/>
      <c r="O357" s="17"/>
      <c r="P357" s="17"/>
      <c r="Q357" s="17"/>
      <c r="R357" s="131">
        <f t="shared" si="104"/>
        <v>0</v>
      </c>
      <c r="S357" s="131">
        <f t="shared" si="105"/>
        <v>0</v>
      </c>
      <c r="T357" s="81"/>
      <c r="U357" s="7"/>
      <c r="V357" s="7"/>
      <c r="W357" s="7"/>
      <c r="X357" s="7"/>
      <c r="Y357" s="7"/>
      <c r="Z357" s="83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83">
        <f>Tabla135678[[#This Row],[Columna39]]+Tabla135678[[#This Row],[Columna40]]</f>
        <v>0</v>
      </c>
    </row>
    <row r="358" spans="1:41" ht="17.25">
      <c r="A358" s="3">
        <v>340</v>
      </c>
      <c r="B358" s="89"/>
      <c r="C358" s="18"/>
      <c r="D358" s="133"/>
      <c r="E358" s="62">
        <f t="shared" ca="1" si="96"/>
        <v>126</v>
      </c>
      <c r="F358" s="57" t="str">
        <f t="shared" si="97"/>
        <v>0</v>
      </c>
      <c r="G358" s="57" t="str">
        <f t="shared" si="98"/>
        <v>0</v>
      </c>
      <c r="H358" s="58">
        <f t="shared" si="99"/>
        <v>0</v>
      </c>
      <c r="I358" s="58">
        <f t="shared" si="100"/>
        <v>0</v>
      </c>
      <c r="J358" s="58">
        <f t="shared" si="101"/>
        <v>0</v>
      </c>
      <c r="K358" s="58">
        <f t="shared" si="102"/>
        <v>0</v>
      </c>
      <c r="L358" s="58">
        <f t="shared" si="103"/>
        <v>0</v>
      </c>
      <c r="M358" s="19"/>
      <c r="N358" s="19"/>
      <c r="O358" s="17"/>
      <c r="P358" s="17"/>
      <c r="Q358" s="17"/>
      <c r="R358" s="131">
        <f t="shared" ref="R358:R367" si="106">IF(Q358:Q358="MUJER",1,0)</f>
        <v>0</v>
      </c>
      <c r="S358" s="131">
        <f t="shared" ref="S358:S367" si="107">IF(Q358:Q358="HOMBRE",1,0)</f>
        <v>0</v>
      </c>
      <c r="T358" s="81"/>
      <c r="U358" s="7"/>
      <c r="V358" s="7"/>
      <c r="W358" s="7"/>
      <c r="X358" s="7"/>
      <c r="Y358" s="7"/>
      <c r="Z358" s="83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83">
        <f>Tabla135678[[#This Row],[Columna39]]+Tabla135678[[#This Row],[Columna40]]</f>
        <v>0</v>
      </c>
    </row>
    <row r="359" spans="1:41" ht="17.25">
      <c r="A359" s="3">
        <v>341</v>
      </c>
      <c r="B359" s="89"/>
      <c r="C359" s="18"/>
      <c r="D359" s="100"/>
      <c r="E359" s="62">
        <f t="shared" ca="1" si="96"/>
        <v>126</v>
      </c>
      <c r="F359" s="57" t="str">
        <f t="shared" si="97"/>
        <v>0</v>
      </c>
      <c r="G359" s="57" t="str">
        <f t="shared" si="98"/>
        <v>0</v>
      </c>
      <c r="H359" s="58">
        <f t="shared" si="99"/>
        <v>0</v>
      </c>
      <c r="I359" s="58">
        <f t="shared" si="100"/>
        <v>0</v>
      </c>
      <c r="J359" s="58">
        <f t="shared" si="101"/>
        <v>0</v>
      </c>
      <c r="K359" s="58">
        <f t="shared" si="102"/>
        <v>0</v>
      </c>
      <c r="L359" s="58">
        <f t="shared" si="103"/>
        <v>0</v>
      </c>
      <c r="M359" s="19"/>
      <c r="N359" s="19"/>
      <c r="O359" s="17"/>
      <c r="P359" s="17"/>
      <c r="Q359" s="17"/>
      <c r="R359" s="131">
        <f t="shared" si="106"/>
        <v>0</v>
      </c>
      <c r="S359" s="131">
        <f t="shared" si="107"/>
        <v>0</v>
      </c>
      <c r="T359" s="81"/>
      <c r="U359" s="7"/>
      <c r="V359" s="7"/>
      <c r="W359" s="7"/>
      <c r="X359" s="7"/>
      <c r="Y359" s="7"/>
      <c r="Z359" s="83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83">
        <f>Tabla135678[[#This Row],[Columna39]]+Tabla135678[[#This Row],[Columna40]]</f>
        <v>0</v>
      </c>
    </row>
    <row r="360" spans="1:41" ht="17.25">
      <c r="A360" s="3">
        <v>342</v>
      </c>
      <c r="B360" s="89"/>
      <c r="C360" s="18"/>
      <c r="D360" s="100"/>
      <c r="E360" s="62">
        <f t="shared" ca="1" si="96"/>
        <v>126</v>
      </c>
      <c r="F360" s="57" t="str">
        <f t="shared" si="97"/>
        <v>0</v>
      </c>
      <c r="G360" s="57" t="str">
        <f t="shared" si="98"/>
        <v>0</v>
      </c>
      <c r="H360" s="58">
        <f t="shared" si="99"/>
        <v>0</v>
      </c>
      <c r="I360" s="58">
        <f t="shared" si="100"/>
        <v>0</v>
      </c>
      <c r="J360" s="58">
        <f t="shared" si="101"/>
        <v>0</v>
      </c>
      <c r="K360" s="58">
        <f t="shared" si="102"/>
        <v>0</v>
      </c>
      <c r="L360" s="58">
        <f t="shared" si="103"/>
        <v>0</v>
      </c>
      <c r="M360" s="19"/>
      <c r="N360" s="19"/>
      <c r="O360" s="17"/>
      <c r="P360" s="17"/>
      <c r="Q360" s="17"/>
      <c r="R360" s="131">
        <f t="shared" si="106"/>
        <v>0</v>
      </c>
      <c r="S360" s="131">
        <f t="shared" si="107"/>
        <v>0</v>
      </c>
      <c r="T360" s="81"/>
      <c r="U360" s="7"/>
      <c r="V360" s="7"/>
      <c r="W360" s="7"/>
      <c r="X360" s="7"/>
      <c r="Y360" s="7"/>
      <c r="Z360" s="83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83">
        <f>Tabla135678[[#This Row],[Columna39]]+Tabla135678[[#This Row],[Columna40]]</f>
        <v>0</v>
      </c>
    </row>
    <row r="361" spans="1:41" ht="17.25">
      <c r="A361" s="3">
        <v>343</v>
      </c>
      <c r="B361" s="89"/>
      <c r="C361" s="18"/>
      <c r="D361" s="100"/>
      <c r="E361" s="62">
        <f t="shared" ca="1" si="96"/>
        <v>126</v>
      </c>
      <c r="F361" s="57" t="str">
        <f t="shared" si="97"/>
        <v>0</v>
      </c>
      <c r="G361" s="57" t="str">
        <f t="shared" si="98"/>
        <v>0</v>
      </c>
      <c r="H361" s="58">
        <f t="shared" si="99"/>
        <v>0</v>
      </c>
      <c r="I361" s="58">
        <f t="shared" si="100"/>
        <v>0</v>
      </c>
      <c r="J361" s="58">
        <f t="shared" si="101"/>
        <v>0</v>
      </c>
      <c r="K361" s="58">
        <f t="shared" si="102"/>
        <v>0</v>
      </c>
      <c r="L361" s="58">
        <f t="shared" si="103"/>
        <v>0</v>
      </c>
      <c r="M361" s="19"/>
      <c r="N361" s="19"/>
      <c r="O361" s="17"/>
      <c r="P361" s="17"/>
      <c r="Q361" s="17"/>
      <c r="R361" s="131">
        <f t="shared" si="106"/>
        <v>0</v>
      </c>
      <c r="S361" s="131">
        <f t="shared" si="107"/>
        <v>0</v>
      </c>
      <c r="T361" s="81"/>
      <c r="U361" s="7"/>
      <c r="V361" s="7"/>
      <c r="W361" s="7"/>
      <c r="X361" s="7"/>
      <c r="Y361" s="7"/>
      <c r="Z361" s="83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83">
        <f>Tabla135678[[#This Row],[Columna39]]+Tabla135678[[#This Row],[Columna40]]</f>
        <v>0</v>
      </c>
    </row>
    <row r="362" spans="1:41" ht="17.25">
      <c r="A362" s="3">
        <v>344</v>
      </c>
      <c r="B362" s="89"/>
      <c r="C362" s="18"/>
      <c r="D362" s="100"/>
      <c r="E362" s="62">
        <f t="shared" ca="1" si="96"/>
        <v>126</v>
      </c>
      <c r="F362" s="57" t="str">
        <f t="shared" si="97"/>
        <v>0</v>
      </c>
      <c r="G362" s="57" t="str">
        <f t="shared" si="98"/>
        <v>0</v>
      </c>
      <c r="H362" s="58">
        <f t="shared" si="99"/>
        <v>0</v>
      </c>
      <c r="I362" s="58">
        <f t="shared" si="100"/>
        <v>0</v>
      </c>
      <c r="J362" s="58">
        <f t="shared" si="101"/>
        <v>0</v>
      </c>
      <c r="K362" s="58">
        <f t="shared" si="102"/>
        <v>0</v>
      </c>
      <c r="L362" s="58">
        <f t="shared" si="103"/>
        <v>0</v>
      </c>
      <c r="M362" s="19"/>
      <c r="N362" s="19"/>
      <c r="O362" s="17"/>
      <c r="P362" s="17"/>
      <c r="Q362" s="17"/>
      <c r="R362" s="131">
        <f t="shared" si="106"/>
        <v>0</v>
      </c>
      <c r="S362" s="131">
        <f t="shared" si="107"/>
        <v>0</v>
      </c>
      <c r="T362" s="81"/>
      <c r="U362" s="7"/>
      <c r="V362" s="7"/>
      <c r="W362" s="7"/>
      <c r="X362" s="7"/>
      <c r="Y362" s="7"/>
      <c r="Z362" s="83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83">
        <f>Tabla135678[[#This Row],[Columna39]]+Tabla135678[[#This Row],[Columna40]]</f>
        <v>0</v>
      </c>
    </row>
    <row r="363" spans="1:41" ht="17.25">
      <c r="A363" s="3">
        <v>345</v>
      </c>
      <c r="B363" s="89"/>
      <c r="C363" s="18"/>
      <c r="D363" s="100"/>
      <c r="E363" s="62">
        <f t="shared" ca="1" si="96"/>
        <v>126</v>
      </c>
      <c r="F363" s="57" t="str">
        <f t="shared" si="97"/>
        <v>0</v>
      </c>
      <c r="G363" s="57" t="str">
        <f t="shared" si="98"/>
        <v>0</v>
      </c>
      <c r="H363" s="58">
        <f t="shared" si="99"/>
        <v>0</v>
      </c>
      <c r="I363" s="58">
        <f t="shared" si="100"/>
        <v>0</v>
      </c>
      <c r="J363" s="58">
        <f t="shared" si="101"/>
        <v>0</v>
      </c>
      <c r="K363" s="58">
        <f t="shared" si="102"/>
        <v>0</v>
      </c>
      <c r="L363" s="58">
        <f t="shared" si="103"/>
        <v>0</v>
      </c>
      <c r="M363" s="19"/>
      <c r="N363" s="19"/>
      <c r="O363" s="17"/>
      <c r="P363" s="17"/>
      <c r="Q363" s="17"/>
      <c r="R363" s="131">
        <f t="shared" si="106"/>
        <v>0</v>
      </c>
      <c r="S363" s="131">
        <f t="shared" si="107"/>
        <v>0</v>
      </c>
      <c r="T363" s="81"/>
      <c r="U363" s="7"/>
      <c r="V363" s="7"/>
      <c r="W363" s="7"/>
      <c r="X363" s="7"/>
      <c r="Y363" s="7"/>
      <c r="Z363" s="83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83">
        <f>Tabla135678[[#This Row],[Columna39]]+Tabla135678[[#This Row],[Columna40]]</f>
        <v>0</v>
      </c>
    </row>
    <row r="364" spans="1:41" ht="17.25">
      <c r="A364" s="3">
        <v>346</v>
      </c>
      <c r="B364" s="89"/>
      <c r="C364" s="18"/>
      <c r="D364" s="133"/>
      <c r="E364" s="62">
        <f t="shared" ca="1" si="96"/>
        <v>126</v>
      </c>
      <c r="F364" s="57" t="str">
        <f t="shared" si="97"/>
        <v>0</v>
      </c>
      <c r="G364" s="57" t="str">
        <f t="shared" si="98"/>
        <v>0</v>
      </c>
      <c r="H364" s="58">
        <f t="shared" si="99"/>
        <v>0</v>
      </c>
      <c r="I364" s="58">
        <f t="shared" si="100"/>
        <v>0</v>
      </c>
      <c r="J364" s="58">
        <f t="shared" si="101"/>
        <v>0</v>
      </c>
      <c r="K364" s="58">
        <f t="shared" si="102"/>
        <v>0</v>
      </c>
      <c r="L364" s="58">
        <f t="shared" si="103"/>
        <v>0</v>
      </c>
      <c r="M364" s="19"/>
      <c r="N364" s="19"/>
      <c r="O364" s="17"/>
      <c r="P364" s="17"/>
      <c r="Q364" s="17"/>
      <c r="R364" s="131">
        <f t="shared" si="106"/>
        <v>0</v>
      </c>
      <c r="S364" s="131">
        <f t="shared" si="107"/>
        <v>0</v>
      </c>
      <c r="T364" s="81"/>
      <c r="U364" s="7"/>
      <c r="V364" s="7"/>
      <c r="W364" s="7"/>
      <c r="X364" s="7"/>
      <c r="Y364" s="7"/>
      <c r="Z364" s="83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83">
        <f>Tabla135678[[#This Row],[Columna39]]+Tabla135678[[#This Row],[Columna40]]</f>
        <v>0</v>
      </c>
    </row>
    <row r="365" spans="1:41" ht="17.25">
      <c r="A365" s="3">
        <v>347</v>
      </c>
      <c r="B365" s="89"/>
      <c r="C365" s="18"/>
      <c r="D365" s="100"/>
      <c r="E365" s="62">
        <f t="shared" ca="1" si="96"/>
        <v>126</v>
      </c>
      <c r="F365" s="57" t="str">
        <f t="shared" si="97"/>
        <v>0</v>
      </c>
      <c r="G365" s="57" t="str">
        <f t="shared" si="98"/>
        <v>0</v>
      </c>
      <c r="H365" s="58">
        <f t="shared" si="99"/>
        <v>0</v>
      </c>
      <c r="I365" s="58">
        <f t="shared" si="100"/>
        <v>0</v>
      </c>
      <c r="J365" s="58">
        <f t="shared" si="101"/>
        <v>0</v>
      </c>
      <c r="K365" s="58">
        <f t="shared" si="102"/>
        <v>0</v>
      </c>
      <c r="L365" s="58">
        <f t="shared" si="103"/>
        <v>0</v>
      </c>
      <c r="M365" s="19"/>
      <c r="N365" s="19"/>
      <c r="O365" s="17"/>
      <c r="P365" s="17"/>
      <c r="Q365" s="17"/>
      <c r="R365" s="131">
        <f t="shared" si="106"/>
        <v>0</v>
      </c>
      <c r="S365" s="131">
        <f t="shared" si="107"/>
        <v>0</v>
      </c>
      <c r="T365" s="81"/>
      <c r="U365" s="7"/>
      <c r="V365" s="7"/>
      <c r="W365" s="7"/>
      <c r="X365" s="7"/>
      <c r="Y365" s="7"/>
      <c r="Z365" s="83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83">
        <f>Tabla135678[[#This Row],[Columna39]]+Tabla135678[[#This Row],[Columna40]]</f>
        <v>0</v>
      </c>
    </row>
    <row r="366" spans="1:41" ht="17.25">
      <c r="A366" s="3">
        <v>348</v>
      </c>
      <c r="B366" s="89"/>
      <c r="C366" s="18"/>
      <c r="D366" s="100"/>
      <c r="E366" s="62">
        <f t="shared" ca="1" si="96"/>
        <v>126</v>
      </c>
      <c r="F366" s="57" t="str">
        <f t="shared" si="97"/>
        <v>0</v>
      </c>
      <c r="G366" s="57" t="str">
        <f t="shared" si="98"/>
        <v>0</v>
      </c>
      <c r="H366" s="58">
        <f t="shared" si="99"/>
        <v>0</v>
      </c>
      <c r="I366" s="58">
        <f t="shared" si="100"/>
        <v>0</v>
      </c>
      <c r="J366" s="58">
        <f t="shared" si="101"/>
        <v>0</v>
      </c>
      <c r="K366" s="58">
        <f t="shared" si="102"/>
        <v>0</v>
      </c>
      <c r="L366" s="58">
        <f t="shared" si="103"/>
        <v>0</v>
      </c>
      <c r="M366" s="19"/>
      <c r="N366" s="19"/>
      <c r="O366" s="17"/>
      <c r="P366" s="17"/>
      <c r="Q366" s="17"/>
      <c r="R366" s="131">
        <f t="shared" si="106"/>
        <v>0</v>
      </c>
      <c r="S366" s="131">
        <f t="shared" si="107"/>
        <v>0</v>
      </c>
      <c r="T366" s="81"/>
      <c r="U366" s="7"/>
      <c r="V366" s="7"/>
      <c r="W366" s="7"/>
      <c r="X366" s="7"/>
      <c r="Y366" s="7"/>
      <c r="Z366" s="83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83">
        <f>Tabla135678[[#This Row],[Columna39]]+Tabla135678[[#This Row],[Columna40]]</f>
        <v>0</v>
      </c>
    </row>
    <row r="367" spans="1:41" s="76" customFormat="1" ht="17.25">
      <c r="A367" s="3">
        <v>349</v>
      </c>
      <c r="B367" s="8"/>
      <c r="D367" s="100"/>
      <c r="E367" s="62">
        <f t="shared" ca="1" si="96"/>
        <v>126</v>
      </c>
      <c r="F367" s="57" t="str">
        <f t="shared" si="97"/>
        <v>0</v>
      </c>
      <c r="G367" s="57" t="str">
        <f t="shared" si="98"/>
        <v>0</v>
      </c>
      <c r="H367" s="58">
        <f t="shared" si="99"/>
        <v>0</v>
      </c>
      <c r="I367" s="58">
        <f t="shared" si="100"/>
        <v>0</v>
      </c>
      <c r="J367" s="58">
        <f t="shared" si="101"/>
        <v>0</v>
      </c>
      <c r="K367" s="58">
        <f t="shared" si="102"/>
        <v>0</v>
      </c>
      <c r="L367" s="58">
        <f t="shared" si="103"/>
        <v>0</v>
      </c>
      <c r="M367" s="19"/>
      <c r="N367" s="91"/>
      <c r="O367" s="134"/>
      <c r="P367" s="134"/>
      <c r="Q367" s="134"/>
      <c r="R367" s="131">
        <f t="shared" si="106"/>
        <v>0</v>
      </c>
      <c r="S367" s="131">
        <f t="shared" si="107"/>
        <v>0</v>
      </c>
      <c r="AH367" s="76" t="s">
        <v>23</v>
      </c>
    </row>
    <row r="368" spans="1:41" ht="17.25">
      <c r="A368" s="3">
        <v>350</v>
      </c>
      <c r="B368" s="89"/>
      <c r="C368" s="18"/>
      <c r="D368" s="100"/>
      <c r="E368" s="62">
        <f t="shared" ca="1" si="96"/>
        <v>126</v>
      </c>
      <c r="F368" s="57" t="str">
        <f t="shared" si="97"/>
        <v>0</v>
      </c>
      <c r="G368" s="57" t="str">
        <f t="shared" si="98"/>
        <v>0</v>
      </c>
      <c r="H368" s="58">
        <f t="shared" si="99"/>
        <v>0</v>
      </c>
      <c r="I368" s="58">
        <f t="shared" si="100"/>
        <v>0</v>
      </c>
      <c r="J368" s="58">
        <f t="shared" si="101"/>
        <v>0</v>
      </c>
      <c r="K368" s="58">
        <f t="shared" si="102"/>
        <v>0</v>
      </c>
      <c r="L368" s="58">
        <f t="shared" si="103"/>
        <v>0</v>
      </c>
      <c r="M368" s="19"/>
      <c r="N368" s="19"/>
      <c r="O368" s="17"/>
      <c r="P368" s="17"/>
      <c r="Q368" s="17"/>
      <c r="R368" s="131">
        <f>IF(Q368:Q368="MUJER",1,0)</f>
        <v>0</v>
      </c>
      <c r="S368" s="131">
        <f>IF(Q368:Q368="HOMBRE",1,0)</f>
        <v>0</v>
      </c>
      <c r="T368" s="81"/>
      <c r="U368" s="7"/>
      <c r="V368" s="7"/>
      <c r="W368" s="7"/>
      <c r="X368" s="7"/>
      <c r="Y368" s="7"/>
      <c r="Z368" s="83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83">
        <f>Tabla135678[[#This Row],[Columna39]]+Tabla135678[[#This Row],[Columna40]]</f>
        <v>0</v>
      </c>
    </row>
    <row r="369" spans="1:41" ht="17.25">
      <c r="A369" s="3">
        <v>351</v>
      </c>
      <c r="B369" s="89"/>
      <c r="C369" s="18"/>
      <c r="D369" s="133"/>
      <c r="E369" s="62">
        <f t="shared" ca="1" si="96"/>
        <v>126</v>
      </c>
      <c r="F369" s="57" t="str">
        <f t="shared" si="97"/>
        <v>0</v>
      </c>
      <c r="G369" s="57" t="str">
        <f t="shared" si="98"/>
        <v>0</v>
      </c>
      <c r="H369" s="58">
        <f t="shared" si="99"/>
        <v>0</v>
      </c>
      <c r="I369" s="58">
        <f t="shared" si="100"/>
        <v>0</v>
      </c>
      <c r="J369" s="58">
        <f t="shared" si="101"/>
        <v>0</v>
      </c>
      <c r="K369" s="58">
        <f t="shared" si="102"/>
        <v>0</v>
      </c>
      <c r="L369" s="58">
        <f t="shared" si="103"/>
        <v>0</v>
      </c>
      <c r="M369" s="19"/>
      <c r="N369" s="19"/>
      <c r="O369" s="17"/>
      <c r="P369" s="17"/>
      <c r="Q369" s="17"/>
      <c r="R369" s="131">
        <f>IF(Q369:Q369="MUJER",1,0)</f>
        <v>0</v>
      </c>
      <c r="S369" s="131">
        <f>IF(Q369:Q369="HOMBRE",1,0)</f>
        <v>0</v>
      </c>
      <c r="T369" s="81"/>
      <c r="U369" s="7"/>
      <c r="V369" s="7"/>
      <c r="W369" s="7"/>
      <c r="X369" s="7"/>
      <c r="Y369" s="7"/>
      <c r="Z369" s="83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83">
        <f>Tabla135678[[#This Row],[Columna39]]+Tabla135678[[#This Row],[Columna40]]</f>
        <v>0</v>
      </c>
    </row>
    <row r="370" spans="1:41" ht="17.25">
      <c r="A370" s="3">
        <v>352</v>
      </c>
      <c r="B370" s="89"/>
      <c r="C370" s="18"/>
      <c r="D370" s="100"/>
      <c r="E370" s="62">
        <f t="shared" ca="1" si="96"/>
        <v>126</v>
      </c>
      <c r="F370" s="57" t="str">
        <f t="shared" si="97"/>
        <v>0</v>
      </c>
      <c r="G370" s="57" t="str">
        <f t="shared" si="98"/>
        <v>0</v>
      </c>
      <c r="H370" s="58">
        <f t="shared" si="99"/>
        <v>0</v>
      </c>
      <c r="I370" s="58">
        <f t="shared" si="100"/>
        <v>0</v>
      </c>
      <c r="J370" s="58">
        <f t="shared" si="101"/>
        <v>0</v>
      </c>
      <c r="K370" s="58">
        <f t="shared" si="102"/>
        <v>0</v>
      </c>
      <c r="L370" s="58">
        <f t="shared" si="103"/>
        <v>0</v>
      </c>
      <c r="M370" s="19"/>
      <c r="N370" s="19"/>
      <c r="O370" s="17"/>
      <c r="P370" s="17"/>
      <c r="Q370" s="17"/>
      <c r="R370" s="131">
        <f>IF(Q370:Q370="MUJER",1,0)</f>
        <v>0</v>
      </c>
      <c r="S370" s="131">
        <f>IF(Q370:Q370="HOMBRE",1,0)</f>
        <v>0</v>
      </c>
      <c r="T370" s="81"/>
      <c r="U370" s="7"/>
      <c r="V370" s="7"/>
      <c r="W370" s="7"/>
      <c r="X370" s="7"/>
      <c r="Y370" s="7"/>
      <c r="Z370" s="83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83">
        <f>Tabla135678[[#This Row],[Columna39]]+Tabla135678[[#This Row],[Columna40]]</f>
        <v>0</v>
      </c>
    </row>
  </sheetData>
  <dataConsolidate/>
  <mergeCells count="7">
    <mergeCell ref="AK13:AL13"/>
    <mergeCell ref="Y13:Z13"/>
    <mergeCell ref="AA13:AB13"/>
    <mergeCell ref="AC13:AD13"/>
    <mergeCell ref="AE13:AF13"/>
    <mergeCell ref="AG13:AH13"/>
    <mergeCell ref="AI13:AJ13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4"/>
  <sheetViews>
    <sheetView tabSelected="1" showWhiteSpace="0" view="pageBreakPreview" zoomScale="106" zoomScaleNormal="100" zoomScaleSheetLayoutView="106" workbookViewId="0">
      <selection activeCell="F4" sqref="F4:G4"/>
    </sheetView>
  </sheetViews>
  <sheetFormatPr baseColWidth="10" defaultRowHeight="15"/>
  <cols>
    <col min="1" max="1" width="5.85546875" style="49" customWidth="1"/>
    <col min="2" max="2" width="13.5703125" style="49" customWidth="1"/>
    <col min="3" max="3" width="12" style="49" customWidth="1"/>
    <col min="4" max="4" width="31.5703125" style="49" bestFit="1" customWidth="1"/>
    <col min="5" max="5" width="9" style="49" customWidth="1"/>
    <col min="6" max="13" width="13.5703125" style="49" customWidth="1"/>
  </cols>
  <sheetData>
    <row r="1" spans="1:13" ht="77.25" customHeight="1">
      <c r="A1" s="172" t="s">
        <v>84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24.95" customHeight="1">
      <c r="A2" s="173" t="s">
        <v>82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ht="24.95" customHeight="1">
      <c r="A3" s="174" t="s">
        <v>19</v>
      </c>
      <c r="B3" s="174"/>
      <c r="C3" s="175"/>
      <c r="D3" s="175"/>
      <c r="E3" s="176"/>
      <c r="F3" s="176"/>
      <c r="G3" s="176"/>
      <c r="H3" s="176"/>
      <c r="I3" s="176"/>
      <c r="J3" s="177" t="s">
        <v>83</v>
      </c>
      <c r="K3" s="177"/>
      <c r="L3" s="178" t="s">
        <v>137</v>
      </c>
      <c r="M3" s="179"/>
    </row>
    <row r="4" spans="1:13" ht="15" customHeight="1">
      <c r="A4" s="169"/>
      <c r="B4" s="171" t="s">
        <v>1</v>
      </c>
      <c r="C4" s="171" t="s">
        <v>2</v>
      </c>
      <c r="D4" s="171" t="s">
        <v>3</v>
      </c>
      <c r="E4" s="171" t="s">
        <v>4</v>
      </c>
      <c r="F4" s="168" t="s">
        <v>80</v>
      </c>
      <c r="G4" s="168"/>
      <c r="H4" s="168" t="s">
        <v>20</v>
      </c>
      <c r="I4" s="168"/>
      <c r="J4" s="168"/>
      <c r="K4" s="168"/>
      <c r="L4" s="168"/>
      <c r="M4" s="168"/>
    </row>
    <row r="5" spans="1:13">
      <c r="A5" s="170"/>
      <c r="B5" s="171"/>
      <c r="C5" s="171"/>
      <c r="D5" s="171" t="s">
        <v>3</v>
      </c>
      <c r="E5" s="171"/>
      <c r="F5" s="34" t="s">
        <v>5</v>
      </c>
      <c r="G5" s="34" t="s">
        <v>6</v>
      </c>
      <c r="H5" s="35" t="s">
        <v>7</v>
      </c>
      <c r="I5" s="34" t="s">
        <v>8</v>
      </c>
      <c r="J5" s="34" t="s">
        <v>9</v>
      </c>
      <c r="K5" s="34" t="s">
        <v>10</v>
      </c>
      <c r="L5" s="34" t="s">
        <v>11</v>
      </c>
      <c r="M5" s="34" t="s">
        <v>12</v>
      </c>
    </row>
    <row r="6" spans="1:13">
      <c r="A6" s="36">
        <v>1</v>
      </c>
      <c r="B6" s="41">
        <f>JUNIO!B19</f>
        <v>1409714</v>
      </c>
      <c r="C6" s="41" t="str">
        <f>JUNIO!Q19</f>
        <v>MUJER</v>
      </c>
      <c r="D6" s="41" t="str">
        <f>JUNIO!D19</f>
        <v>CD VALLES</v>
      </c>
      <c r="E6" s="41">
        <f ca="1">JUNIO!E19</f>
        <v>33</v>
      </c>
      <c r="F6" s="41" t="str">
        <f>JUNIO!F19</f>
        <v>1</v>
      </c>
      <c r="G6" s="41" t="str">
        <f>JUNIO!G19</f>
        <v>0</v>
      </c>
      <c r="H6" s="41">
        <f>JUNIO!H19</f>
        <v>1</v>
      </c>
      <c r="I6" s="41">
        <f>JUNIO!I19</f>
        <v>0</v>
      </c>
      <c r="J6" s="41">
        <f>JUNIO!J19</f>
        <v>0</v>
      </c>
      <c r="K6" s="41">
        <f>JUNIO!K19</f>
        <v>0</v>
      </c>
      <c r="L6" s="41">
        <f>JUNIO!L19</f>
        <v>0</v>
      </c>
      <c r="M6" s="55">
        <f>JUNIO!M19</f>
        <v>46164</v>
      </c>
    </row>
    <row r="7" spans="1:13">
      <c r="A7" s="36">
        <v>2</v>
      </c>
      <c r="B7" s="41">
        <f>JUNIO!B20</f>
        <v>1409707</v>
      </c>
      <c r="C7" s="41" t="str">
        <f>JUNIO!Q20</f>
        <v>MUJER</v>
      </c>
      <c r="D7" s="41" t="str">
        <f>JUNIO!D20</f>
        <v>VILLA HIDALGO</v>
      </c>
      <c r="E7" s="41">
        <f ca="1">JUNIO!E20</f>
        <v>55</v>
      </c>
      <c r="F7" s="41" t="str">
        <f>JUNIO!F20</f>
        <v>1</v>
      </c>
      <c r="G7" s="41" t="str">
        <f>JUNIO!G20</f>
        <v>0</v>
      </c>
      <c r="H7" s="41">
        <f>JUNIO!H20</f>
        <v>0</v>
      </c>
      <c r="I7" s="41">
        <f>JUNIO!I20</f>
        <v>0</v>
      </c>
      <c r="J7" s="41">
        <f>JUNIO!J20</f>
        <v>0</v>
      </c>
      <c r="K7" s="41">
        <f>JUNIO!K20</f>
        <v>0</v>
      </c>
      <c r="L7" s="41">
        <f>JUNIO!L20</f>
        <v>1</v>
      </c>
      <c r="M7" s="55">
        <f>JUNIO!M20</f>
        <v>46164</v>
      </c>
    </row>
    <row r="8" spans="1:13">
      <c r="A8" s="36">
        <v>3</v>
      </c>
      <c r="B8" s="41">
        <f>JUNIO!B21</f>
        <v>1409683</v>
      </c>
      <c r="C8" s="41" t="str">
        <f>JUNIO!Q21</f>
        <v>HOMBRE</v>
      </c>
      <c r="D8" s="41" t="str">
        <f>JUNIO!D21</f>
        <v>SALINAS</v>
      </c>
      <c r="E8" s="41">
        <f ca="1">JUNIO!E21</f>
        <v>30</v>
      </c>
      <c r="F8" s="41" t="str">
        <f>JUNIO!F21</f>
        <v>1</v>
      </c>
      <c r="G8" s="41" t="str">
        <f>JUNIO!G21</f>
        <v>0</v>
      </c>
      <c r="H8" s="41">
        <f>JUNIO!H21</f>
        <v>0</v>
      </c>
      <c r="I8" s="41">
        <f>JUNIO!I21</f>
        <v>0</v>
      </c>
      <c r="J8" s="41">
        <f>JUNIO!J21</f>
        <v>1</v>
      </c>
      <c r="K8" s="41">
        <f>JUNIO!K21</f>
        <v>0</v>
      </c>
      <c r="L8" s="41">
        <f>JUNIO!L21</f>
        <v>0</v>
      </c>
      <c r="M8" s="55">
        <f>JUNIO!M21</f>
        <v>46164</v>
      </c>
    </row>
    <row r="9" spans="1:13">
      <c r="A9" s="36">
        <v>4</v>
      </c>
      <c r="B9" s="41">
        <f>JUNIO!B22</f>
        <v>336984</v>
      </c>
      <c r="C9" s="41" t="str">
        <f>JUNIO!Q22</f>
        <v>MUJER</v>
      </c>
      <c r="D9" s="41" t="str">
        <f>JUNIO!D22</f>
        <v>SAN LUIS POTOSI</v>
      </c>
      <c r="E9" s="41">
        <f ca="1">JUNIO!E22</f>
        <v>25</v>
      </c>
      <c r="F9" s="41" t="str">
        <f>JUNIO!F22</f>
        <v>0</v>
      </c>
      <c r="G9" s="41" t="str">
        <f>JUNIO!G22</f>
        <v>1</v>
      </c>
      <c r="H9" s="41">
        <f>JUNIO!H22</f>
        <v>1</v>
      </c>
      <c r="I9" s="41">
        <f>JUNIO!I22</f>
        <v>0</v>
      </c>
      <c r="J9" s="41">
        <f>JUNIO!J22</f>
        <v>0</v>
      </c>
      <c r="K9" s="41">
        <f>JUNIO!K22</f>
        <v>0</v>
      </c>
      <c r="L9" s="41">
        <f>JUNIO!L22</f>
        <v>0</v>
      </c>
      <c r="M9" s="55">
        <f>JUNIO!M22</f>
        <v>46164</v>
      </c>
    </row>
    <row r="10" spans="1:13">
      <c r="A10" s="36">
        <v>5</v>
      </c>
      <c r="B10" s="41">
        <f>JUNIO!B23</f>
        <v>1409645</v>
      </c>
      <c r="C10" s="41" t="str">
        <f>JUNIO!Q23</f>
        <v>MUJER</v>
      </c>
      <c r="D10" s="41" t="str">
        <f>JUNIO!D23</f>
        <v>SAN LUIS POTOSI</v>
      </c>
      <c r="E10" s="41">
        <f ca="1">JUNIO!E23</f>
        <v>2</v>
      </c>
      <c r="F10" s="41" t="str">
        <f>JUNIO!F23</f>
        <v>1</v>
      </c>
      <c r="G10" s="41" t="str">
        <f>JUNIO!G23</f>
        <v>0</v>
      </c>
      <c r="H10" s="41">
        <f>JUNIO!H23</f>
        <v>1</v>
      </c>
      <c r="I10" s="41">
        <f>JUNIO!I23</f>
        <v>0</v>
      </c>
      <c r="J10" s="41">
        <f>JUNIO!J23</f>
        <v>0</v>
      </c>
      <c r="K10" s="41">
        <f>JUNIO!K23</f>
        <v>0</v>
      </c>
      <c r="L10" s="41">
        <f>JUNIO!L23</f>
        <v>0</v>
      </c>
      <c r="M10" s="55">
        <f>JUNIO!M23</f>
        <v>46164</v>
      </c>
    </row>
    <row r="11" spans="1:13">
      <c r="A11" s="36">
        <v>6</v>
      </c>
      <c r="B11" s="41">
        <f>JUNIO!B24</f>
        <v>1409603</v>
      </c>
      <c r="C11" s="41" t="str">
        <f>JUNIO!Q24</f>
        <v>HOMBRE</v>
      </c>
      <c r="D11" s="41" t="str">
        <f>JUNIO!D24</f>
        <v>SOLEDAD DE GRACIANO SANCHEZ</v>
      </c>
      <c r="E11" s="41">
        <f ca="1">JUNIO!E24</f>
        <v>55</v>
      </c>
      <c r="F11" s="41" t="str">
        <f>JUNIO!F24</f>
        <v>1</v>
      </c>
      <c r="G11" s="41" t="str">
        <f>JUNIO!G24</f>
        <v>0</v>
      </c>
      <c r="H11" s="41">
        <f>JUNIO!H24</f>
        <v>1</v>
      </c>
      <c r="I11" s="41">
        <f>JUNIO!I24</f>
        <v>0</v>
      </c>
      <c r="J11" s="41">
        <f>JUNIO!J24</f>
        <v>0</v>
      </c>
      <c r="K11" s="41">
        <f>JUNIO!K24</f>
        <v>0</v>
      </c>
      <c r="L11" s="41">
        <f>JUNIO!L24</f>
        <v>0</v>
      </c>
      <c r="M11" s="55">
        <f>JUNIO!M24</f>
        <v>46164</v>
      </c>
    </row>
    <row r="12" spans="1:13">
      <c r="A12" s="36">
        <v>7</v>
      </c>
      <c r="B12" s="41">
        <f>JUNIO!B25</f>
        <v>1409587</v>
      </c>
      <c r="C12" s="41" t="str">
        <f>JUNIO!Q25</f>
        <v>HOMBRE</v>
      </c>
      <c r="D12" s="41" t="str">
        <f>JUNIO!D25</f>
        <v>SALINAS</v>
      </c>
      <c r="E12" s="41">
        <f ca="1">JUNIO!E25</f>
        <v>92</v>
      </c>
      <c r="F12" s="41" t="str">
        <f>JUNIO!F25</f>
        <v>1</v>
      </c>
      <c r="G12" s="41" t="str">
        <f>JUNIO!G25</f>
        <v>0</v>
      </c>
      <c r="H12" s="41">
        <f>JUNIO!H25</f>
        <v>1</v>
      </c>
      <c r="I12" s="41">
        <f>JUNIO!I25</f>
        <v>0</v>
      </c>
      <c r="J12" s="41">
        <f>JUNIO!J25</f>
        <v>0</v>
      </c>
      <c r="K12" s="41">
        <f>JUNIO!K25</f>
        <v>0</v>
      </c>
      <c r="L12" s="41">
        <f>JUNIO!L25</f>
        <v>0</v>
      </c>
      <c r="M12" s="55">
        <f>JUNIO!M25</f>
        <v>46164</v>
      </c>
    </row>
    <row r="13" spans="1:13">
      <c r="A13" s="36">
        <v>8</v>
      </c>
      <c r="B13" s="41">
        <f>JUNIO!B26</f>
        <v>1000737</v>
      </c>
      <c r="C13" s="41" t="str">
        <f>JUNIO!Q26</f>
        <v>HOMBRE</v>
      </c>
      <c r="D13" s="41" t="str">
        <f>JUNIO!D26</f>
        <v>SAN LUIS POTOSI</v>
      </c>
      <c r="E13" s="41">
        <f ca="1">JUNIO!E26</f>
        <v>25</v>
      </c>
      <c r="F13" s="41" t="str">
        <f>JUNIO!F26</f>
        <v>0</v>
      </c>
      <c r="G13" s="41" t="str">
        <f>JUNIO!G26</f>
        <v>1</v>
      </c>
      <c r="H13" s="41">
        <f>JUNIO!H26</f>
        <v>0</v>
      </c>
      <c r="I13" s="41">
        <f>JUNIO!I26</f>
        <v>0</v>
      </c>
      <c r="J13" s="41">
        <f>JUNIO!J26</f>
        <v>0</v>
      </c>
      <c r="K13" s="41">
        <f>JUNIO!K26</f>
        <v>1</v>
      </c>
      <c r="L13" s="41">
        <f>JUNIO!L26</f>
        <v>0</v>
      </c>
      <c r="M13" s="55">
        <f>JUNIO!M26</f>
        <v>46164</v>
      </c>
    </row>
    <row r="14" spans="1:13">
      <c r="A14" s="36">
        <v>9</v>
      </c>
      <c r="B14" s="41">
        <f>JUNIO!B27</f>
        <v>1409560</v>
      </c>
      <c r="C14" s="41" t="str">
        <f>JUNIO!Q27</f>
        <v>HOMBRE</v>
      </c>
      <c r="D14" s="41" t="str">
        <f>JUNIO!D27</f>
        <v>SOLEDAD DE GRACIANO SANCHEZ</v>
      </c>
      <c r="E14" s="41">
        <f ca="1">JUNIO!E27</f>
        <v>10</v>
      </c>
      <c r="F14" s="41" t="str">
        <f>JUNIO!F27</f>
        <v>1</v>
      </c>
      <c r="G14" s="41" t="str">
        <f>JUNIO!G27</f>
        <v>0</v>
      </c>
      <c r="H14" s="41">
        <f>JUNIO!H27</f>
        <v>1</v>
      </c>
      <c r="I14" s="41">
        <f>JUNIO!I27</f>
        <v>0</v>
      </c>
      <c r="J14" s="41">
        <f>JUNIO!J27</f>
        <v>0</v>
      </c>
      <c r="K14" s="41">
        <f>JUNIO!K27</f>
        <v>0</v>
      </c>
      <c r="L14" s="41">
        <f>JUNIO!L27</f>
        <v>0</v>
      </c>
      <c r="M14" s="55">
        <f>JUNIO!M27</f>
        <v>46164</v>
      </c>
    </row>
    <row r="15" spans="1:13">
      <c r="A15" s="36">
        <v>10</v>
      </c>
      <c r="B15" s="41">
        <f>JUNIO!B28</f>
        <v>1409540</v>
      </c>
      <c r="C15" s="41" t="str">
        <f>JUNIO!Q28</f>
        <v>HOMBRE</v>
      </c>
      <c r="D15" s="41" t="str">
        <f>JUNIO!D28</f>
        <v>VILLA DE ARRIAGA</v>
      </c>
      <c r="E15" s="41">
        <f ca="1">JUNIO!E28</f>
        <v>28</v>
      </c>
      <c r="F15" s="41" t="str">
        <f>JUNIO!F28</f>
        <v>1</v>
      </c>
      <c r="G15" s="41" t="str">
        <f>JUNIO!G28</f>
        <v>0</v>
      </c>
      <c r="H15" s="41">
        <f>JUNIO!H28</f>
        <v>1</v>
      </c>
      <c r="I15" s="41">
        <f>JUNIO!I28</f>
        <v>0</v>
      </c>
      <c r="J15" s="41">
        <f>JUNIO!J28</f>
        <v>0</v>
      </c>
      <c r="K15" s="41">
        <f>JUNIO!K28</f>
        <v>0</v>
      </c>
      <c r="L15" s="41">
        <f>JUNIO!L28</f>
        <v>0</v>
      </c>
      <c r="M15" s="55">
        <f>JUNIO!M28</f>
        <v>46164</v>
      </c>
    </row>
    <row r="16" spans="1:13">
      <c r="A16" s="36">
        <v>11</v>
      </c>
      <c r="B16" s="41">
        <f>JUNIO!B29</f>
        <v>1409530</v>
      </c>
      <c r="C16" s="41" t="str">
        <f>JUNIO!Q29</f>
        <v>HOMBRE</v>
      </c>
      <c r="D16" s="41" t="str">
        <f>JUNIO!D29</f>
        <v>SALINAS</v>
      </c>
      <c r="E16" s="41">
        <f ca="1">JUNIO!E29</f>
        <v>23</v>
      </c>
      <c r="F16" s="41" t="str">
        <f>JUNIO!F29</f>
        <v>1</v>
      </c>
      <c r="G16" s="41" t="str">
        <f>JUNIO!G29</f>
        <v>0</v>
      </c>
      <c r="H16" s="41">
        <f>JUNIO!H29</f>
        <v>1</v>
      </c>
      <c r="I16" s="41">
        <f>JUNIO!I29</f>
        <v>0</v>
      </c>
      <c r="J16" s="41">
        <f>JUNIO!J29</f>
        <v>0</v>
      </c>
      <c r="K16" s="41">
        <f>JUNIO!K29</f>
        <v>0</v>
      </c>
      <c r="L16" s="41">
        <f>JUNIO!L29</f>
        <v>0</v>
      </c>
      <c r="M16" s="55">
        <f>JUNIO!M29</f>
        <v>46164</v>
      </c>
    </row>
    <row r="17" spans="1:13">
      <c r="A17" s="36">
        <v>12</v>
      </c>
      <c r="B17" s="41">
        <f>JUNIO!B30</f>
        <v>1409482</v>
      </c>
      <c r="C17" s="41" t="str">
        <f>JUNIO!Q30</f>
        <v>HOMBRE</v>
      </c>
      <c r="D17" s="41" t="str">
        <f>JUNIO!D30</f>
        <v>SOLEDAD DE GRACIANO SANCHEZ</v>
      </c>
      <c r="E17" s="41">
        <f ca="1">JUNIO!E30</f>
        <v>7</v>
      </c>
      <c r="F17" s="41" t="str">
        <f>JUNIO!F30</f>
        <v>1</v>
      </c>
      <c r="G17" s="41" t="str">
        <f>JUNIO!G30</f>
        <v>0</v>
      </c>
      <c r="H17" s="41">
        <f>JUNIO!H30</f>
        <v>0</v>
      </c>
      <c r="I17" s="41">
        <f>JUNIO!I30</f>
        <v>0</v>
      </c>
      <c r="J17" s="41">
        <f>JUNIO!J30</f>
        <v>0</v>
      </c>
      <c r="K17" s="41">
        <f>JUNIO!K30</f>
        <v>0</v>
      </c>
      <c r="L17" s="41">
        <f>JUNIO!L30</f>
        <v>1</v>
      </c>
      <c r="M17" s="55">
        <f>JUNIO!M30</f>
        <v>46164</v>
      </c>
    </row>
    <row r="18" spans="1:13">
      <c r="A18" s="36">
        <v>13</v>
      </c>
      <c r="B18" s="41">
        <f>JUNIO!B31</f>
        <v>1409258</v>
      </c>
      <c r="C18" s="41" t="str">
        <f>JUNIO!Q31</f>
        <v>HOMBRE</v>
      </c>
      <c r="D18" s="41" t="str">
        <f>JUNIO!D31</f>
        <v>SAN LUIS POTOSI</v>
      </c>
      <c r="E18" s="41">
        <f ca="1">JUNIO!E31</f>
        <v>22</v>
      </c>
      <c r="F18" s="41" t="str">
        <f>JUNIO!F31</f>
        <v>1</v>
      </c>
      <c r="G18" s="41" t="str">
        <f>JUNIO!G31</f>
        <v>0</v>
      </c>
      <c r="H18" s="41">
        <f>JUNIO!H31</f>
        <v>0</v>
      </c>
      <c r="I18" s="41">
        <f>JUNIO!I31</f>
        <v>1</v>
      </c>
      <c r="J18" s="41">
        <f>JUNIO!J31</f>
        <v>0</v>
      </c>
      <c r="K18" s="41">
        <f>JUNIO!K31</f>
        <v>0</v>
      </c>
      <c r="L18" s="41">
        <f>JUNIO!L31</f>
        <v>0</v>
      </c>
      <c r="M18" s="55">
        <f>JUNIO!M31</f>
        <v>46164</v>
      </c>
    </row>
    <row r="19" spans="1:13">
      <c r="A19" s="36">
        <v>14</v>
      </c>
      <c r="B19" s="41">
        <f>JUNIO!B32</f>
        <v>1409765</v>
      </c>
      <c r="C19" s="41" t="str">
        <f>JUNIO!Q32</f>
        <v>HOMBRE</v>
      </c>
      <c r="D19" s="41" t="str">
        <f>JUNIO!D32</f>
        <v>SAN LUIS POTOSI</v>
      </c>
      <c r="E19" s="41">
        <f ca="1">JUNIO!E32</f>
        <v>52</v>
      </c>
      <c r="F19" s="41" t="str">
        <f>JUNIO!F32</f>
        <v>1</v>
      </c>
      <c r="G19" s="41" t="str">
        <f>JUNIO!G32</f>
        <v>0</v>
      </c>
      <c r="H19" s="41">
        <f>JUNIO!H32</f>
        <v>1</v>
      </c>
      <c r="I19" s="41">
        <f>JUNIO!I32</f>
        <v>0</v>
      </c>
      <c r="J19" s="41">
        <f>JUNIO!J32</f>
        <v>0</v>
      </c>
      <c r="K19" s="41">
        <f>JUNIO!K32</f>
        <v>0</v>
      </c>
      <c r="L19" s="41">
        <f>JUNIO!L32</f>
        <v>0</v>
      </c>
      <c r="M19" s="55">
        <f>JUNIO!M32</f>
        <v>46164</v>
      </c>
    </row>
    <row r="20" spans="1:13">
      <c r="A20" s="36">
        <v>15</v>
      </c>
      <c r="B20" s="41">
        <f>JUNIO!B33</f>
        <v>1039565</v>
      </c>
      <c r="C20" s="41" t="str">
        <f>JUNIO!Q33</f>
        <v>MUJER</v>
      </c>
      <c r="D20" s="41" t="str">
        <f>JUNIO!D33</f>
        <v>SAN LUIS POTOSI</v>
      </c>
      <c r="E20" s="41">
        <f ca="1">JUNIO!E33</f>
        <v>63</v>
      </c>
      <c r="F20" s="41" t="str">
        <f>JUNIO!F33</f>
        <v>0</v>
      </c>
      <c r="G20" s="41" t="str">
        <f>JUNIO!G33</f>
        <v>1</v>
      </c>
      <c r="H20" s="41">
        <f>JUNIO!H33</f>
        <v>1</v>
      </c>
      <c r="I20" s="41">
        <f>JUNIO!I33</f>
        <v>0</v>
      </c>
      <c r="J20" s="41">
        <f>JUNIO!J33</f>
        <v>0</v>
      </c>
      <c r="K20" s="41">
        <f>JUNIO!K33</f>
        <v>0</v>
      </c>
      <c r="L20" s="41">
        <f>JUNIO!L33</f>
        <v>0</v>
      </c>
      <c r="M20" s="55">
        <f>JUNIO!M33</f>
        <v>46164</v>
      </c>
    </row>
    <row r="21" spans="1:13">
      <c r="A21" s="36">
        <v>16</v>
      </c>
      <c r="B21" s="116">
        <f>JUNIO!B34</f>
        <v>1409781</v>
      </c>
      <c r="C21" s="116" t="str">
        <f>JUNIO!Q34</f>
        <v>HOMBRE</v>
      </c>
      <c r="D21" s="116" t="str">
        <f>JUNIO!D34</f>
        <v>XILITLA</v>
      </c>
      <c r="E21" s="116">
        <f ca="1">JUNIO!E34</f>
        <v>10</v>
      </c>
      <c r="F21" s="116" t="str">
        <f>JUNIO!F34</f>
        <v>1</v>
      </c>
      <c r="G21" s="116" t="str">
        <f>JUNIO!G34</f>
        <v>0</v>
      </c>
      <c r="H21" s="116">
        <f>JUNIO!H34</f>
        <v>0</v>
      </c>
      <c r="I21" s="116">
        <f>JUNIO!I34</f>
        <v>0</v>
      </c>
      <c r="J21" s="116">
        <f>JUNIO!J34</f>
        <v>0</v>
      </c>
      <c r="K21" s="116">
        <f>JUNIO!K34</f>
        <v>0</v>
      </c>
      <c r="L21" s="116">
        <f>JUNIO!L34</f>
        <v>1</v>
      </c>
      <c r="M21" s="94">
        <f>JUNIO!M34</f>
        <v>46164</v>
      </c>
    </row>
    <row r="22" spans="1:13">
      <c r="A22" s="36">
        <v>17</v>
      </c>
      <c r="B22" s="116">
        <f>JUNIO!B35</f>
        <v>1410042</v>
      </c>
      <c r="C22" s="116" t="str">
        <f>JUNIO!Q35</f>
        <v>HOMBRE</v>
      </c>
      <c r="D22" s="116" t="str">
        <f>JUNIO!D35</f>
        <v>SAN LUIS POTOSI</v>
      </c>
      <c r="E22" s="116">
        <f ca="1">JUNIO!E35</f>
        <v>69</v>
      </c>
      <c r="F22" s="116" t="str">
        <f>JUNIO!F35</f>
        <v>1</v>
      </c>
      <c r="G22" s="116" t="str">
        <f>JUNIO!G35</f>
        <v>0</v>
      </c>
      <c r="H22" s="116">
        <f>JUNIO!H35</f>
        <v>1</v>
      </c>
      <c r="I22" s="116">
        <f>JUNIO!I35</f>
        <v>0</v>
      </c>
      <c r="J22" s="116">
        <f>JUNIO!J35</f>
        <v>0</v>
      </c>
      <c r="K22" s="116">
        <f>JUNIO!K35</f>
        <v>0</v>
      </c>
      <c r="L22" s="116">
        <f>JUNIO!L35</f>
        <v>0</v>
      </c>
      <c r="M22" s="94">
        <f>JUNIO!M35</f>
        <v>46167</v>
      </c>
    </row>
    <row r="23" spans="1:13">
      <c r="A23" s="36">
        <v>18</v>
      </c>
      <c r="B23" s="116">
        <f>JUNIO!B36</f>
        <v>1410017</v>
      </c>
      <c r="C23" s="116" t="str">
        <f>JUNIO!Q36</f>
        <v>HOMBRE</v>
      </c>
      <c r="D23" s="116" t="str">
        <f>JUNIO!D36</f>
        <v>CERRITOS</v>
      </c>
      <c r="E23" s="116">
        <f ca="1">JUNIO!E36</f>
        <v>56</v>
      </c>
      <c r="F23" s="116" t="str">
        <f>JUNIO!F36</f>
        <v>1</v>
      </c>
      <c r="G23" s="116" t="str">
        <f>JUNIO!G36</f>
        <v>0</v>
      </c>
      <c r="H23" s="116">
        <f>JUNIO!H36</f>
        <v>1</v>
      </c>
      <c r="I23" s="116">
        <f>JUNIO!I36</f>
        <v>0</v>
      </c>
      <c r="J23" s="116">
        <f>JUNIO!J36</f>
        <v>0</v>
      </c>
      <c r="K23" s="116">
        <f>JUNIO!K36</f>
        <v>0</v>
      </c>
      <c r="L23" s="116">
        <f>JUNIO!L36</f>
        <v>0</v>
      </c>
      <c r="M23" s="94">
        <f>JUNIO!M36</f>
        <v>46167</v>
      </c>
    </row>
    <row r="24" spans="1:13">
      <c r="A24" s="36">
        <v>19</v>
      </c>
      <c r="B24" s="116">
        <f>JUNIO!B37</f>
        <v>1410009</v>
      </c>
      <c r="C24" s="116" t="str">
        <f>JUNIO!Q37</f>
        <v>HOMBRE</v>
      </c>
      <c r="D24" s="116" t="str">
        <f>JUNIO!D37</f>
        <v>SAN LUIS POTOSI</v>
      </c>
      <c r="E24" s="116">
        <f ca="1">JUNIO!E37</f>
        <v>6</v>
      </c>
      <c r="F24" s="116" t="str">
        <f>JUNIO!F37</f>
        <v>1</v>
      </c>
      <c r="G24" s="116" t="str">
        <f>JUNIO!G37</f>
        <v>0</v>
      </c>
      <c r="H24" s="116">
        <f>JUNIO!H37</f>
        <v>0</v>
      </c>
      <c r="I24" s="116">
        <f>JUNIO!I37</f>
        <v>0</v>
      </c>
      <c r="J24" s="116">
        <f>JUNIO!J37</f>
        <v>0</v>
      </c>
      <c r="K24" s="116">
        <f>JUNIO!K37</f>
        <v>1</v>
      </c>
      <c r="L24" s="116">
        <f>JUNIO!L37</f>
        <v>0</v>
      </c>
      <c r="M24" s="94">
        <f>JUNIO!M37</f>
        <v>46167</v>
      </c>
    </row>
    <row r="25" spans="1:13">
      <c r="A25" s="36">
        <v>20</v>
      </c>
      <c r="B25" s="116">
        <f>JUNIO!B38</f>
        <v>1409995</v>
      </c>
      <c r="C25" s="116" t="str">
        <f>JUNIO!Q38</f>
        <v>HOMBRE</v>
      </c>
      <c r="D25" s="116" t="str">
        <f>JUNIO!D38</f>
        <v>SAN LUIS POTOSI</v>
      </c>
      <c r="E25" s="116">
        <f ca="1">JUNIO!E38</f>
        <v>5</v>
      </c>
      <c r="F25" s="116" t="str">
        <f>JUNIO!F38</f>
        <v>1</v>
      </c>
      <c r="G25" s="116" t="str">
        <f>JUNIO!G38</f>
        <v>0</v>
      </c>
      <c r="H25" s="116">
        <f>JUNIO!H38</f>
        <v>0</v>
      </c>
      <c r="I25" s="116">
        <f>JUNIO!I38</f>
        <v>0</v>
      </c>
      <c r="J25" s="116">
        <f>JUNIO!J38</f>
        <v>0</v>
      </c>
      <c r="K25" s="116">
        <f>JUNIO!K38</f>
        <v>0</v>
      </c>
      <c r="L25" s="116">
        <f>JUNIO!L38</f>
        <v>1</v>
      </c>
      <c r="M25" s="94">
        <f>JUNIO!M38</f>
        <v>46167</v>
      </c>
    </row>
    <row r="26" spans="1:13">
      <c r="A26" s="36">
        <v>21</v>
      </c>
      <c r="B26" s="116">
        <f>JUNIO!B39</f>
        <v>1409934</v>
      </c>
      <c r="C26" s="116" t="str">
        <f>JUNIO!Q39</f>
        <v>HOMBRE</v>
      </c>
      <c r="D26" s="116" t="str">
        <f>JUNIO!D39</f>
        <v>ZARAGOZA</v>
      </c>
      <c r="E26" s="116">
        <f ca="1">JUNIO!E39</f>
        <v>63</v>
      </c>
      <c r="F26" s="116" t="str">
        <f>JUNIO!F39</f>
        <v>1</v>
      </c>
      <c r="G26" s="116" t="str">
        <f>JUNIO!G39</f>
        <v>0</v>
      </c>
      <c r="H26" s="116">
        <f>JUNIO!H39</f>
        <v>1</v>
      </c>
      <c r="I26" s="116">
        <f>JUNIO!I39</f>
        <v>0</v>
      </c>
      <c r="J26" s="116">
        <f>JUNIO!J39</f>
        <v>0</v>
      </c>
      <c r="K26" s="116">
        <f>JUNIO!K39</f>
        <v>0</v>
      </c>
      <c r="L26" s="116">
        <f>JUNIO!L39</f>
        <v>0</v>
      </c>
      <c r="M26" s="94">
        <f>JUNIO!M39</f>
        <v>46167</v>
      </c>
    </row>
    <row r="27" spans="1:13">
      <c r="A27" s="36">
        <v>22</v>
      </c>
      <c r="B27" s="116">
        <f>JUNIO!B40</f>
        <v>1409678</v>
      </c>
      <c r="C27" s="116" t="str">
        <f>JUNIO!Q40</f>
        <v>HOMBRE</v>
      </c>
      <c r="D27" s="116" t="str">
        <f>JUNIO!D40</f>
        <v>SAN LUIS POTOSI</v>
      </c>
      <c r="E27" s="116">
        <f ca="1">JUNIO!E40</f>
        <v>4</v>
      </c>
      <c r="F27" s="116" t="str">
        <f>JUNIO!F40</f>
        <v>1</v>
      </c>
      <c r="G27" s="116" t="str">
        <f>JUNIO!G40</f>
        <v>0</v>
      </c>
      <c r="H27" s="116">
        <f>JUNIO!H40</f>
        <v>0</v>
      </c>
      <c r="I27" s="116">
        <f>JUNIO!I40</f>
        <v>0</v>
      </c>
      <c r="J27" s="116">
        <f>JUNIO!J40</f>
        <v>0</v>
      </c>
      <c r="K27" s="116">
        <f>JUNIO!K40</f>
        <v>0</v>
      </c>
      <c r="L27" s="116">
        <f>JUNIO!L40</f>
        <v>1</v>
      </c>
      <c r="M27" s="94">
        <f>JUNIO!M40</f>
        <v>46167</v>
      </c>
    </row>
    <row r="28" spans="1:13">
      <c r="A28" s="36">
        <v>23</v>
      </c>
      <c r="B28" s="116">
        <f>JUNIO!B41</f>
        <v>1167659</v>
      </c>
      <c r="C28" s="116" t="str">
        <f>JUNIO!Q41</f>
        <v>MUJER</v>
      </c>
      <c r="D28" s="116" t="str">
        <f>JUNIO!D41</f>
        <v>SAN LUIS POTOSI</v>
      </c>
      <c r="E28" s="116">
        <f ca="1">JUNIO!E41</f>
        <v>56</v>
      </c>
      <c r="F28" s="116" t="str">
        <f>JUNIO!F41</f>
        <v>0</v>
      </c>
      <c r="G28" s="116" t="str">
        <f>JUNIO!G41</f>
        <v>1</v>
      </c>
      <c r="H28" s="116">
        <f>JUNIO!H41</f>
        <v>0</v>
      </c>
      <c r="I28" s="116">
        <f>JUNIO!I41</f>
        <v>0</v>
      </c>
      <c r="J28" s="116">
        <f>JUNIO!J41</f>
        <v>0</v>
      </c>
      <c r="K28" s="116">
        <f>JUNIO!K41</f>
        <v>0</v>
      </c>
      <c r="L28" s="116">
        <f>JUNIO!L41</f>
        <v>1</v>
      </c>
      <c r="M28" s="94">
        <f>JUNIO!M41</f>
        <v>46167</v>
      </c>
    </row>
    <row r="29" spans="1:13">
      <c r="A29" s="36">
        <v>24</v>
      </c>
      <c r="B29" s="116">
        <f>JUNIO!B42</f>
        <v>1410063</v>
      </c>
      <c r="C29" s="116" t="str">
        <f>JUNIO!Q42</f>
        <v>MUJER</v>
      </c>
      <c r="D29" s="116" t="str">
        <f>JUNIO!D42</f>
        <v>SOLEDAD DE GRACIANO SANCHEZ</v>
      </c>
      <c r="E29" s="116">
        <f ca="1">JUNIO!E42</f>
        <v>36</v>
      </c>
      <c r="F29" s="116" t="str">
        <f>JUNIO!F42</f>
        <v>1</v>
      </c>
      <c r="G29" s="116" t="str">
        <f>JUNIO!G42</f>
        <v>0</v>
      </c>
      <c r="H29" s="116">
        <f>JUNIO!H42</f>
        <v>0</v>
      </c>
      <c r="I29" s="116">
        <f>JUNIO!I42</f>
        <v>1</v>
      </c>
      <c r="J29" s="116">
        <f>JUNIO!J42</f>
        <v>0</v>
      </c>
      <c r="K29" s="116">
        <f>JUNIO!K42</f>
        <v>0</v>
      </c>
      <c r="L29" s="116">
        <f>JUNIO!L42</f>
        <v>0</v>
      </c>
      <c r="M29" s="94">
        <f>JUNIO!M42</f>
        <v>46167</v>
      </c>
    </row>
    <row r="30" spans="1:13">
      <c r="A30" s="36">
        <v>25</v>
      </c>
      <c r="B30" s="116">
        <f>JUNIO!B43</f>
        <v>1410055</v>
      </c>
      <c r="C30" s="116" t="str">
        <f>JUNIO!Q43</f>
        <v>HOMBRE</v>
      </c>
      <c r="D30" s="116" t="str">
        <f>JUNIO!D43</f>
        <v>SAN LUIS POTOSI</v>
      </c>
      <c r="E30" s="116">
        <f ca="1">JUNIO!E43</f>
        <v>27</v>
      </c>
      <c r="F30" s="116" t="str">
        <f>JUNIO!F43</f>
        <v>1</v>
      </c>
      <c r="G30" s="116" t="str">
        <f>JUNIO!G43</f>
        <v>0</v>
      </c>
      <c r="H30" s="116">
        <f>JUNIO!H43</f>
        <v>0</v>
      </c>
      <c r="I30" s="116">
        <f>JUNIO!I43</f>
        <v>0</v>
      </c>
      <c r="J30" s="116">
        <f>JUNIO!J43</f>
        <v>0</v>
      </c>
      <c r="K30" s="116">
        <f>JUNIO!K43</f>
        <v>0</v>
      </c>
      <c r="L30" s="116">
        <f>JUNIO!L43</f>
        <v>1</v>
      </c>
      <c r="M30" s="94">
        <f>JUNIO!M43</f>
        <v>46167</v>
      </c>
    </row>
    <row r="31" spans="1:13">
      <c r="A31" s="36">
        <v>26</v>
      </c>
      <c r="B31" s="116">
        <f>JUNIO!B44</f>
        <v>1409870</v>
      </c>
      <c r="C31" s="116" t="str">
        <f>JUNIO!Q44</f>
        <v>HOMBRE</v>
      </c>
      <c r="D31" s="116" t="str">
        <f>JUNIO!D44</f>
        <v>SAN LUIS POTOSI</v>
      </c>
      <c r="E31" s="116">
        <f ca="1">JUNIO!E44</f>
        <v>4</v>
      </c>
      <c r="F31" s="116" t="str">
        <f>JUNIO!F44</f>
        <v>1</v>
      </c>
      <c r="G31" s="116" t="str">
        <f>JUNIO!G44</f>
        <v>0</v>
      </c>
      <c r="H31" s="116">
        <f>JUNIO!H44</f>
        <v>0</v>
      </c>
      <c r="I31" s="116">
        <f>JUNIO!I44</f>
        <v>0</v>
      </c>
      <c r="J31" s="116">
        <f>JUNIO!J44</f>
        <v>0</v>
      </c>
      <c r="K31" s="116">
        <f>JUNIO!K44</f>
        <v>0</v>
      </c>
      <c r="L31" s="116">
        <f>JUNIO!L44</f>
        <v>1</v>
      </c>
      <c r="M31" s="94">
        <f>JUNIO!M44</f>
        <v>46167</v>
      </c>
    </row>
    <row r="32" spans="1:13">
      <c r="A32" s="36">
        <v>27</v>
      </c>
      <c r="B32" s="116">
        <f>JUNIO!B45</f>
        <v>1410080</v>
      </c>
      <c r="C32" s="116" t="str">
        <f>JUNIO!Q45</f>
        <v>HOMBRE</v>
      </c>
      <c r="D32" s="116" t="str">
        <f>JUNIO!D45</f>
        <v>SAN LUIS POTOSI</v>
      </c>
      <c r="E32" s="116">
        <f ca="1">JUNIO!E45</f>
        <v>25</v>
      </c>
      <c r="F32" s="116" t="str">
        <f>JUNIO!F45</f>
        <v>1</v>
      </c>
      <c r="G32" s="116" t="str">
        <f>JUNIO!G45</f>
        <v>0</v>
      </c>
      <c r="H32" s="116">
        <f>JUNIO!H45</f>
        <v>1</v>
      </c>
      <c r="I32" s="116">
        <f>JUNIO!I45</f>
        <v>0</v>
      </c>
      <c r="J32" s="116">
        <f>JUNIO!J45</f>
        <v>0</v>
      </c>
      <c r="K32" s="116">
        <f>JUNIO!K45</f>
        <v>0</v>
      </c>
      <c r="L32" s="116">
        <f>JUNIO!L45</f>
        <v>0</v>
      </c>
      <c r="M32" s="94">
        <f>JUNIO!M45</f>
        <v>46167</v>
      </c>
    </row>
    <row r="33" spans="1:13">
      <c r="A33" s="36">
        <v>28</v>
      </c>
      <c r="B33" s="116">
        <f>JUNIO!B46</f>
        <v>1410394</v>
      </c>
      <c r="C33" s="116" t="str">
        <f>JUNIO!Q46</f>
        <v>HOMBRE</v>
      </c>
      <c r="D33" s="116" t="str">
        <f>JUNIO!D46</f>
        <v>MUNICIPIO</v>
      </c>
      <c r="E33" s="116">
        <f ca="1">JUNIO!E46</f>
        <v>63</v>
      </c>
      <c r="F33" s="116" t="str">
        <f>JUNIO!F46</f>
        <v>1</v>
      </c>
      <c r="G33" s="116" t="str">
        <f>JUNIO!G46</f>
        <v>0</v>
      </c>
      <c r="H33" s="116">
        <f>JUNIO!H46</f>
        <v>0</v>
      </c>
      <c r="I33" s="116">
        <f>JUNIO!I46</f>
        <v>1</v>
      </c>
      <c r="J33" s="116">
        <f>JUNIO!J46</f>
        <v>0</v>
      </c>
      <c r="K33" s="116">
        <f>JUNIO!K46</f>
        <v>0</v>
      </c>
      <c r="L33" s="116">
        <f>JUNIO!L46</f>
        <v>0</v>
      </c>
      <c r="M33" s="94">
        <f>JUNIO!M46</f>
        <v>46168</v>
      </c>
    </row>
    <row r="34" spans="1:13">
      <c r="A34" s="36">
        <v>29</v>
      </c>
      <c r="B34" s="116">
        <f>JUNIO!B47</f>
        <v>14103099</v>
      </c>
      <c r="C34" s="116" t="str">
        <f>JUNIO!Q47</f>
        <v>HOMBRE</v>
      </c>
      <c r="D34" s="116" t="str">
        <f>JUNIO!D47</f>
        <v>SAN LUIS POTOSI</v>
      </c>
      <c r="E34" s="116">
        <f ca="1">JUNIO!E47</f>
        <v>54</v>
      </c>
      <c r="F34" s="116" t="str">
        <f>JUNIO!F47</f>
        <v>1</v>
      </c>
      <c r="G34" s="116" t="str">
        <f>JUNIO!G47</f>
        <v>0</v>
      </c>
      <c r="H34" s="116">
        <f>JUNIO!H47</f>
        <v>1</v>
      </c>
      <c r="I34" s="116">
        <f>JUNIO!I47</f>
        <v>0</v>
      </c>
      <c r="J34" s="116">
        <f>JUNIO!J47</f>
        <v>0</v>
      </c>
      <c r="K34" s="116">
        <f>JUNIO!K47</f>
        <v>0</v>
      </c>
      <c r="L34" s="116">
        <f>JUNIO!L47</f>
        <v>0</v>
      </c>
      <c r="M34" s="94">
        <f>JUNIO!M47</f>
        <v>46168</v>
      </c>
    </row>
    <row r="35" spans="1:13">
      <c r="A35" s="36">
        <v>30</v>
      </c>
      <c r="B35" s="116">
        <f>JUNIO!B48</f>
        <v>1410286</v>
      </c>
      <c r="C35" s="116" t="str">
        <f>JUNIO!Q48</f>
        <v>HOMBRE</v>
      </c>
      <c r="D35" s="116" t="str">
        <f>JUNIO!D48</f>
        <v>SAN LUIS POTOSI</v>
      </c>
      <c r="E35" s="116">
        <f ca="1">JUNIO!E48</f>
        <v>30</v>
      </c>
      <c r="F35" s="116" t="str">
        <f>JUNIO!F48</f>
        <v>1</v>
      </c>
      <c r="G35" s="116" t="str">
        <f>JUNIO!G48</f>
        <v>0</v>
      </c>
      <c r="H35" s="116">
        <f>JUNIO!H48</f>
        <v>1</v>
      </c>
      <c r="I35" s="116">
        <f>JUNIO!I48</f>
        <v>0</v>
      </c>
      <c r="J35" s="116">
        <f>JUNIO!J48</f>
        <v>0</v>
      </c>
      <c r="K35" s="116">
        <f>JUNIO!K48</f>
        <v>0</v>
      </c>
      <c r="L35" s="116">
        <f>JUNIO!L48</f>
        <v>0</v>
      </c>
      <c r="M35" s="94">
        <f>JUNIO!M48</f>
        <v>46168</v>
      </c>
    </row>
    <row r="36" spans="1:13">
      <c r="A36" s="36">
        <v>31</v>
      </c>
      <c r="B36" s="116">
        <f>JUNIO!B49</f>
        <v>1410253</v>
      </c>
      <c r="C36" s="116" t="str">
        <f>JUNIO!Q49</f>
        <v>HOMBRE</v>
      </c>
      <c r="D36" s="116" t="str">
        <f>JUNIO!D49</f>
        <v>SOLEDAD DE GRACIANO SANCHEZ</v>
      </c>
      <c r="E36" s="116">
        <f ca="1">JUNIO!E49</f>
        <v>36</v>
      </c>
      <c r="F36" s="116" t="str">
        <f>JUNIO!F49</f>
        <v>1</v>
      </c>
      <c r="G36" s="116" t="str">
        <f>JUNIO!G49</f>
        <v>0</v>
      </c>
      <c r="H36" s="116">
        <f>JUNIO!H49</f>
        <v>1</v>
      </c>
      <c r="I36" s="116">
        <f>JUNIO!I49</f>
        <v>0</v>
      </c>
      <c r="J36" s="116">
        <f>JUNIO!J49</f>
        <v>0</v>
      </c>
      <c r="K36" s="116">
        <f>JUNIO!K49</f>
        <v>0</v>
      </c>
      <c r="L36" s="116">
        <f>JUNIO!L49</f>
        <v>0</v>
      </c>
      <c r="M36" s="94">
        <f>JUNIO!M49</f>
        <v>46168</v>
      </c>
    </row>
    <row r="37" spans="1:13">
      <c r="A37" s="36">
        <v>32</v>
      </c>
      <c r="B37" s="116">
        <f>JUNIO!B50</f>
        <v>1410226</v>
      </c>
      <c r="C37" s="116" t="str">
        <f>JUNIO!Q50</f>
        <v>MUJER</v>
      </c>
      <c r="D37" s="116" t="str">
        <f>JUNIO!D50</f>
        <v>SAN LUIS POTOSI</v>
      </c>
      <c r="E37" s="116">
        <f ca="1">JUNIO!E50</f>
        <v>57</v>
      </c>
      <c r="F37" s="116" t="str">
        <f>JUNIO!F50</f>
        <v>1</v>
      </c>
      <c r="G37" s="116" t="str">
        <f>JUNIO!G50</f>
        <v>0</v>
      </c>
      <c r="H37" s="116">
        <f>JUNIO!H50</f>
        <v>1</v>
      </c>
      <c r="I37" s="116">
        <f>JUNIO!I50</f>
        <v>0</v>
      </c>
      <c r="J37" s="116">
        <f>JUNIO!J50</f>
        <v>0</v>
      </c>
      <c r="K37" s="116">
        <f>JUNIO!K50</f>
        <v>0</v>
      </c>
      <c r="L37" s="116">
        <f>JUNIO!L50</f>
        <v>0</v>
      </c>
      <c r="M37" s="94">
        <f>JUNIO!M50</f>
        <v>46168</v>
      </c>
    </row>
    <row r="38" spans="1:13">
      <c r="A38" s="36">
        <v>33</v>
      </c>
      <c r="B38" s="116">
        <f>JUNIO!B51</f>
        <v>1410263</v>
      </c>
      <c r="C38" s="116" t="str">
        <f>JUNIO!Q51</f>
        <v>HOMBRE</v>
      </c>
      <c r="D38" s="116" t="str">
        <f>JUNIO!D51</f>
        <v>SAN LUIS POTOSI</v>
      </c>
      <c r="E38" s="116">
        <f ca="1">JUNIO!E51</f>
        <v>35</v>
      </c>
      <c r="F38" s="116" t="str">
        <f>JUNIO!F51</f>
        <v>1</v>
      </c>
      <c r="G38" s="116" t="str">
        <f>JUNIO!G51</f>
        <v>0</v>
      </c>
      <c r="H38" s="116">
        <f>JUNIO!H51</f>
        <v>0</v>
      </c>
      <c r="I38" s="116">
        <f>JUNIO!I51</f>
        <v>0</v>
      </c>
      <c r="J38" s="116">
        <f>JUNIO!J51</f>
        <v>1</v>
      </c>
      <c r="K38" s="116">
        <f>JUNIO!K51</f>
        <v>0</v>
      </c>
      <c r="L38" s="116">
        <f>JUNIO!L51</f>
        <v>0</v>
      </c>
      <c r="M38" s="94">
        <f>JUNIO!M51</f>
        <v>46168</v>
      </c>
    </row>
    <row r="39" spans="1:13">
      <c r="A39" s="36">
        <v>34</v>
      </c>
      <c r="B39" s="116">
        <f>JUNIO!B52</f>
        <v>1410178</v>
      </c>
      <c r="C39" s="116" t="str">
        <f>JUNIO!Q52</f>
        <v>MUJER</v>
      </c>
      <c r="D39" s="116" t="str">
        <f>JUNIO!D52</f>
        <v>TAMASOPO</v>
      </c>
      <c r="E39" s="116">
        <f ca="1">JUNIO!E52</f>
        <v>13</v>
      </c>
      <c r="F39" s="116" t="str">
        <f>JUNIO!F52</f>
        <v>1</v>
      </c>
      <c r="G39" s="116" t="str">
        <f>JUNIO!G52</f>
        <v>0</v>
      </c>
      <c r="H39" s="116">
        <f>JUNIO!H52</f>
        <v>1</v>
      </c>
      <c r="I39" s="116">
        <f>JUNIO!I52</f>
        <v>0</v>
      </c>
      <c r="J39" s="116">
        <f>JUNIO!J52</f>
        <v>0</v>
      </c>
      <c r="K39" s="116">
        <f>JUNIO!K52</f>
        <v>0</v>
      </c>
      <c r="L39" s="116">
        <f>JUNIO!L52</f>
        <v>0</v>
      </c>
      <c r="M39" s="94">
        <f>JUNIO!M52</f>
        <v>46168</v>
      </c>
    </row>
    <row r="40" spans="1:13">
      <c r="A40" s="36">
        <v>35</v>
      </c>
      <c r="B40" s="116">
        <f>JUNIO!B53</f>
        <v>1410165</v>
      </c>
      <c r="C40" s="116" t="str">
        <f>JUNIO!Q53</f>
        <v>MUJER</v>
      </c>
      <c r="D40" s="116" t="str">
        <f>JUNIO!D53</f>
        <v>SOLEDAD DE GRACIANO SANCHEZ</v>
      </c>
      <c r="E40" s="116">
        <f ca="1">JUNIO!E53</f>
        <v>33</v>
      </c>
      <c r="F40" s="116" t="str">
        <f>JUNIO!F53</f>
        <v>1</v>
      </c>
      <c r="G40" s="116" t="str">
        <f>JUNIO!G53</f>
        <v>0</v>
      </c>
      <c r="H40" s="116">
        <f>JUNIO!H53</f>
        <v>0</v>
      </c>
      <c r="I40" s="116">
        <f>JUNIO!I53</f>
        <v>0</v>
      </c>
      <c r="J40" s="116">
        <f>JUNIO!J53</f>
        <v>0</v>
      </c>
      <c r="K40" s="116">
        <f>JUNIO!K53</f>
        <v>0</v>
      </c>
      <c r="L40" s="116">
        <f>JUNIO!L53</f>
        <v>1</v>
      </c>
      <c r="M40" s="94">
        <f>JUNIO!M53</f>
        <v>46168</v>
      </c>
    </row>
    <row r="41" spans="1:13">
      <c r="A41" s="36">
        <v>36</v>
      </c>
      <c r="B41" s="116">
        <f>JUNIO!B59</f>
        <v>1410615</v>
      </c>
      <c r="C41" s="116" t="str">
        <f>JUNIO!Q59</f>
        <v>HOMBRE</v>
      </c>
      <c r="D41" s="116" t="str">
        <f>JUNIO!D59</f>
        <v>MEXQUITIC DE CARMONA</v>
      </c>
      <c r="E41" s="116">
        <f ca="1">JUNIO!E59</f>
        <v>46</v>
      </c>
      <c r="F41" s="116" t="str">
        <f>JUNIO!F59</f>
        <v>1</v>
      </c>
      <c r="G41" s="116" t="str">
        <f>JUNIO!G59</f>
        <v>0</v>
      </c>
      <c r="H41" s="116">
        <f>JUNIO!H59</f>
        <v>0</v>
      </c>
      <c r="I41" s="116">
        <f>JUNIO!I59</f>
        <v>0</v>
      </c>
      <c r="J41" s="116">
        <f>JUNIO!J59</f>
        <v>0</v>
      </c>
      <c r="K41" s="116">
        <f>JUNIO!K59</f>
        <v>1</v>
      </c>
      <c r="L41" s="116">
        <f>JUNIO!L59</f>
        <v>0</v>
      </c>
      <c r="M41" s="94">
        <f>JUNIO!M59</f>
        <v>46169</v>
      </c>
    </row>
    <row r="42" spans="1:13">
      <c r="A42" s="36">
        <v>37</v>
      </c>
      <c r="B42" s="116">
        <f>JUNIO!B60</f>
        <v>1410687</v>
      </c>
      <c r="C42" s="116" t="str">
        <f>JUNIO!Q60</f>
        <v>MUJER</v>
      </c>
      <c r="D42" s="116" t="str">
        <f>JUNIO!D60</f>
        <v>SAN LUIS POTOSI</v>
      </c>
      <c r="E42" s="116">
        <f ca="1">JUNIO!E60</f>
        <v>86</v>
      </c>
      <c r="F42" s="116" t="str">
        <f>JUNIO!F60</f>
        <v>1</v>
      </c>
      <c r="G42" s="116" t="str">
        <f>JUNIO!G60</f>
        <v>0</v>
      </c>
      <c r="H42" s="116">
        <f>JUNIO!H60</f>
        <v>1</v>
      </c>
      <c r="I42" s="116">
        <f>JUNIO!I60</f>
        <v>0</v>
      </c>
      <c r="J42" s="116">
        <f>JUNIO!J60</f>
        <v>0</v>
      </c>
      <c r="K42" s="116">
        <f>JUNIO!K60</f>
        <v>0</v>
      </c>
      <c r="L42" s="116">
        <f>JUNIO!L60</f>
        <v>0</v>
      </c>
      <c r="M42" s="94">
        <f>JUNIO!M60</f>
        <v>46169</v>
      </c>
    </row>
    <row r="43" spans="1:13">
      <c r="A43" s="36">
        <v>38</v>
      </c>
      <c r="B43" s="116">
        <f>JUNIO!B61</f>
        <v>1410624</v>
      </c>
      <c r="C43" s="116" t="str">
        <f>JUNIO!Q61</f>
        <v>HOMBRE</v>
      </c>
      <c r="D43" s="116" t="str">
        <f>JUNIO!D61</f>
        <v>SAN LUIS POTOSI</v>
      </c>
      <c r="E43" s="116">
        <f ca="1">JUNIO!E61</f>
        <v>38</v>
      </c>
      <c r="F43" s="116" t="str">
        <f>JUNIO!F61</f>
        <v>1</v>
      </c>
      <c r="G43" s="116" t="str">
        <f>JUNIO!G61</f>
        <v>0</v>
      </c>
      <c r="H43" s="116">
        <f>JUNIO!H61</f>
        <v>0</v>
      </c>
      <c r="I43" s="116">
        <f>JUNIO!I61</f>
        <v>0</v>
      </c>
      <c r="J43" s="116">
        <f>JUNIO!J61</f>
        <v>0</v>
      </c>
      <c r="K43" s="116">
        <f>JUNIO!K61</f>
        <v>1</v>
      </c>
      <c r="L43" s="116">
        <f>JUNIO!L61</f>
        <v>0</v>
      </c>
      <c r="M43" s="94">
        <f>JUNIO!M61</f>
        <v>46169</v>
      </c>
    </row>
    <row r="44" spans="1:13">
      <c r="A44" s="36">
        <v>39</v>
      </c>
      <c r="B44" s="116">
        <f>JUNIO!B62</f>
        <v>1410764</v>
      </c>
      <c r="C44" s="116" t="str">
        <f>JUNIO!Q62</f>
        <v>HOMBRE</v>
      </c>
      <c r="D44" s="116" t="str">
        <f>JUNIO!D62</f>
        <v>ARMADILLO DE LOS INFANTES</v>
      </c>
      <c r="E44" s="116">
        <f ca="1">JUNIO!E62</f>
        <v>41</v>
      </c>
      <c r="F44" s="116" t="str">
        <f>JUNIO!F62</f>
        <v>1</v>
      </c>
      <c r="G44" s="116" t="str">
        <f>JUNIO!G62</f>
        <v>0</v>
      </c>
      <c r="H44" s="116">
        <f>JUNIO!H62</f>
        <v>1</v>
      </c>
      <c r="I44" s="116">
        <f>JUNIO!I62</f>
        <v>0</v>
      </c>
      <c r="J44" s="116">
        <f>JUNIO!J62</f>
        <v>0</v>
      </c>
      <c r="K44" s="116">
        <f>JUNIO!K62</f>
        <v>0</v>
      </c>
      <c r="L44" s="116">
        <f>JUNIO!L62</f>
        <v>0</v>
      </c>
      <c r="M44" s="94">
        <f>JUNIO!M62</f>
        <v>46169</v>
      </c>
    </row>
    <row r="45" spans="1:13">
      <c r="A45" s="36">
        <v>40</v>
      </c>
      <c r="B45" s="116">
        <f>JUNIO!B63</f>
        <v>1410751</v>
      </c>
      <c r="C45" s="116" t="str">
        <f>JUNIO!Q63</f>
        <v>HOMBRE</v>
      </c>
      <c r="D45" s="116" t="str">
        <f>JUNIO!D63</f>
        <v>SAN LUIS POTOSI</v>
      </c>
      <c r="E45" s="116">
        <f ca="1">JUNIO!E63</f>
        <v>74</v>
      </c>
      <c r="F45" s="116" t="str">
        <f>JUNIO!F63</f>
        <v>1</v>
      </c>
      <c r="G45" s="116" t="str">
        <f>JUNIO!G63</f>
        <v>0</v>
      </c>
      <c r="H45" s="116">
        <f>JUNIO!H63</f>
        <v>1</v>
      </c>
      <c r="I45" s="116">
        <f>JUNIO!I63</f>
        <v>0</v>
      </c>
      <c r="J45" s="116">
        <f>JUNIO!J63</f>
        <v>0</v>
      </c>
      <c r="K45" s="116">
        <f>JUNIO!K63</f>
        <v>0</v>
      </c>
      <c r="L45" s="116">
        <f>JUNIO!L63</f>
        <v>0</v>
      </c>
      <c r="M45" s="94">
        <f>JUNIO!M63</f>
        <v>46169</v>
      </c>
    </row>
    <row r="46" spans="1:13">
      <c r="A46" s="36">
        <v>41</v>
      </c>
      <c r="B46" s="116">
        <f>JUNIO!B64</f>
        <v>1410739</v>
      </c>
      <c r="C46" s="116" t="str">
        <f>JUNIO!Q64</f>
        <v>HOMBRE</v>
      </c>
      <c r="D46" s="116" t="str">
        <f>JUNIO!D64</f>
        <v>CHARCAS</v>
      </c>
      <c r="E46" s="116">
        <f ca="1">JUNIO!E64</f>
        <v>6</v>
      </c>
      <c r="F46" s="116" t="str">
        <f>JUNIO!F64</f>
        <v>1</v>
      </c>
      <c r="G46" s="116" t="str">
        <f>JUNIO!G64</f>
        <v>0</v>
      </c>
      <c r="H46" s="116">
        <f>JUNIO!H64</f>
        <v>0</v>
      </c>
      <c r="I46" s="116">
        <f>JUNIO!I64</f>
        <v>0</v>
      </c>
      <c r="J46" s="116">
        <f>JUNIO!J64</f>
        <v>0</v>
      </c>
      <c r="K46" s="116">
        <f>JUNIO!K64</f>
        <v>0</v>
      </c>
      <c r="L46" s="116">
        <f>JUNIO!L64</f>
        <v>1</v>
      </c>
      <c r="M46" s="94">
        <f>JUNIO!M64</f>
        <v>46169</v>
      </c>
    </row>
    <row r="47" spans="1:13">
      <c r="A47" s="36">
        <v>42</v>
      </c>
      <c r="B47" s="116">
        <f>JUNIO!B65</f>
        <v>255881</v>
      </c>
      <c r="C47" s="116" t="str">
        <f>JUNIO!Q65</f>
        <v>HOMBRE</v>
      </c>
      <c r="D47" s="116" t="str">
        <f>JUNIO!D65</f>
        <v>SAN LUIS POTOSI</v>
      </c>
      <c r="E47" s="116">
        <f ca="1">JUNIO!E65</f>
        <v>16</v>
      </c>
      <c r="F47" s="116" t="str">
        <f>JUNIO!F65</f>
        <v>0</v>
      </c>
      <c r="G47" s="116" t="str">
        <f>JUNIO!G65</f>
        <v>1</v>
      </c>
      <c r="H47" s="116">
        <f>JUNIO!H65</f>
        <v>0</v>
      </c>
      <c r="I47" s="116">
        <f>JUNIO!I65</f>
        <v>0</v>
      </c>
      <c r="J47" s="116">
        <f>JUNIO!J65</f>
        <v>0</v>
      </c>
      <c r="K47" s="116">
        <f>JUNIO!K65</f>
        <v>1</v>
      </c>
      <c r="L47" s="116">
        <f>JUNIO!L65</f>
        <v>0</v>
      </c>
      <c r="M47" s="94">
        <f>JUNIO!M65</f>
        <v>46169</v>
      </c>
    </row>
    <row r="48" spans="1:13">
      <c r="A48" s="36">
        <v>43</v>
      </c>
      <c r="B48" s="116">
        <f>JUNIO!B66</f>
        <v>1410725</v>
      </c>
      <c r="C48" s="116" t="str">
        <f>JUNIO!Q66</f>
        <v>HOMBRE</v>
      </c>
      <c r="D48" s="116" t="str">
        <f>JUNIO!D66</f>
        <v>SAN LUIS POTOSI</v>
      </c>
      <c r="E48" s="116">
        <f ca="1">JUNIO!E66</f>
        <v>18</v>
      </c>
      <c r="F48" s="116" t="str">
        <f>JUNIO!F66</f>
        <v>1</v>
      </c>
      <c r="G48" s="116" t="str">
        <f>JUNIO!G66</f>
        <v>0</v>
      </c>
      <c r="H48" s="116">
        <f>JUNIO!H66</f>
        <v>0</v>
      </c>
      <c r="I48" s="116">
        <f>JUNIO!I66</f>
        <v>0</v>
      </c>
      <c r="J48" s="116">
        <f>JUNIO!J66</f>
        <v>0</v>
      </c>
      <c r="K48" s="116">
        <f>JUNIO!K66</f>
        <v>1</v>
      </c>
      <c r="L48" s="116">
        <f>JUNIO!L66</f>
        <v>0</v>
      </c>
      <c r="M48" s="94">
        <f>JUNIO!M66</f>
        <v>46169</v>
      </c>
    </row>
    <row r="49" spans="1:13">
      <c r="A49" s="36">
        <v>44</v>
      </c>
      <c r="B49" s="116">
        <f>JUNIO!B67</f>
        <v>1410712</v>
      </c>
      <c r="C49" s="116" t="str">
        <f>JUNIO!Q67</f>
        <v>MUJER</v>
      </c>
      <c r="D49" s="116" t="str">
        <f>JUNIO!D67</f>
        <v>SAN LUIS POTOSI</v>
      </c>
      <c r="E49" s="116">
        <f ca="1">JUNIO!E67</f>
        <v>41</v>
      </c>
      <c r="F49" s="116" t="str">
        <f>JUNIO!F67</f>
        <v>1</v>
      </c>
      <c r="G49" s="116" t="str">
        <f>JUNIO!G67</f>
        <v>0</v>
      </c>
      <c r="H49" s="116">
        <f>JUNIO!H67</f>
        <v>1</v>
      </c>
      <c r="I49" s="116">
        <f>JUNIO!I67</f>
        <v>0</v>
      </c>
      <c r="J49" s="116">
        <f>JUNIO!J67</f>
        <v>0</v>
      </c>
      <c r="K49" s="116">
        <f>JUNIO!K67</f>
        <v>0</v>
      </c>
      <c r="L49" s="116">
        <f>JUNIO!L67</f>
        <v>0</v>
      </c>
      <c r="M49" s="94">
        <f>JUNIO!M67</f>
        <v>46169</v>
      </c>
    </row>
    <row r="50" spans="1:13">
      <c r="A50" s="36">
        <v>45</v>
      </c>
      <c r="B50" s="116">
        <f>JUNIO!B68</f>
        <v>1410700</v>
      </c>
      <c r="C50" s="116" t="str">
        <f>JUNIO!Q68</f>
        <v>HOMBRE</v>
      </c>
      <c r="D50" s="116" t="str">
        <f>JUNIO!D68</f>
        <v>SAN LUIS POTOSI</v>
      </c>
      <c r="E50" s="116">
        <f ca="1">JUNIO!E68</f>
        <v>53</v>
      </c>
      <c r="F50" s="116" t="str">
        <f>JUNIO!F68</f>
        <v>1</v>
      </c>
      <c r="G50" s="116" t="str">
        <f>JUNIO!G68</f>
        <v>0</v>
      </c>
      <c r="H50" s="116">
        <f>JUNIO!H68</f>
        <v>1</v>
      </c>
      <c r="I50" s="116">
        <f>JUNIO!I68</f>
        <v>0</v>
      </c>
      <c r="J50" s="116">
        <f>JUNIO!J68</f>
        <v>0</v>
      </c>
      <c r="K50" s="116">
        <f>JUNIO!K68</f>
        <v>0</v>
      </c>
      <c r="L50" s="116">
        <f>JUNIO!L68</f>
        <v>0</v>
      </c>
      <c r="M50" s="94">
        <f>JUNIO!M68</f>
        <v>46169</v>
      </c>
    </row>
    <row r="51" spans="1:13">
      <c r="A51" s="36">
        <v>46</v>
      </c>
      <c r="B51" s="41">
        <f>JUNIO!B64</f>
        <v>1410739</v>
      </c>
      <c r="C51" s="41" t="str">
        <f>JUNIO!Q64</f>
        <v>HOMBRE</v>
      </c>
      <c r="D51" s="41" t="str">
        <f>JUNIO!D64</f>
        <v>CHARCAS</v>
      </c>
      <c r="E51" s="41">
        <f ca="1">JUNIO!E64</f>
        <v>6</v>
      </c>
      <c r="F51" s="41" t="str">
        <f>JUNIO!F64</f>
        <v>1</v>
      </c>
      <c r="G51" s="41" t="str">
        <f>JUNIO!G64</f>
        <v>0</v>
      </c>
      <c r="H51" s="41">
        <f>JUNIO!H64</f>
        <v>0</v>
      </c>
      <c r="I51" s="41">
        <f>JUNIO!I64</f>
        <v>0</v>
      </c>
      <c r="J51" s="41">
        <f>JUNIO!J64</f>
        <v>0</v>
      </c>
      <c r="K51" s="41">
        <f>JUNIO!K64</f>
        <v>0</v>
      </c>
      <c r="L51" s="41">
        <f>JUNIO!L64</f>
        <v>1</v>
      </c>
      <c r="M51" s="55">
        <f>JUNIO!M64</f>
        <v>46169</v>
      </c>
    </row>
    <row r="52" spans="1:13">
      <c r="A52" s="36">
        <v>47</v>
      </c>
      <c r="B52" s="41">
        <f>JUNIO!B65</f>
        <v>255881</v>
      </c>
      <c r="C52" s="41" t="str">
        <f>JUNIO!Q65</f>
        <v>HOMBRE</v>
      </c>
      <c r="D52" s="41" t="str">
        <f>JUNIO!D65</f>
        <v>SAN LUIS POTOSI</v>
      </c>
      <c r="E52" s="41">
        <f ca="1">JUNIO!E65</f>
        <v>16</v>
      </c>
      <c r="F52" s="41" t="str">
        <f>JUNIO!F65</f>
        <v>0</v>
      </c>
      <c r="G52" s="41" t="str">
        <f>JUNIO!G65</f>
        <v>1</v>
      </c>
      <c r="H52" s="41">
        <f>JUNIO!H65</f>
        <v>0</v>
      </c>
      <c r="I52" s="41">
        <f>JUNIO!I65</f>
        <v>0</v>
      </c>
      <c r="J52" s="41">
        <f>JUNIO!J65</f>
        <v>0</v>
      </c>
      <c r="K52" s="41">
        <f>JUNIO!K65</f>
        <v>1</v>
      </c>
      <c r="L52" s="41">
        <f>JUNIO!L65</f>
        <v>0</v>
      </c>
      <c r="M52" s="55">
        <f>JUNIO!M65</f>
        <v>46169</v>
      </c>
    </row>
    <row r="53" spans="1:13">
      <c r="A53" s="36">
        <v>48</v>
      </c>
      <c r="B53" s="41">
        <f>JUNIO!B66</f>
        <v>1410725</v>
      </c>
      <c r="C53" s="41" t="str">
        <f>JUNIO!Q66</f>
        <v>HOMBRE</v>
      </c>
      <c r="D53" s="41" t="str">
        <f>JUNIO!D66</f>
        <v>SAN LUIS POTOSI</v>
      </c>
      <c r="E53" s="41">
        <f ca="1">JUNIO!E66</f>
        <v>18</v>
      </c>
      <c r="F53" s="41" t="str">
        <f>JUNIO!F66</f>
        <v>1</v>
      </c>
      <c r="G53" s="41" t="str">
        <f>JUNIO!G66</f>
        <v>0</v>
      </c>
      <c r="H53" s="41">
        <f>JUNIO!H66</f>
        <v>0</v>
      </c>
      <c r="I53" s="41">
        <f>JUNIO!I66</f>
        <v>0</v>
      </c>
      <c r="J53" s="41">
        <f>JUNIO!J66</f>
        <v>0</v>
      </c>
      <c r="K53" s="41">
        <f>JUNIO!K66</f>
        <v>1</v>
      </c>
      <c r="L53" s="41">
        <f>JUNIO!L66</f>
        <v>0</v>
      </c>
      <c r="M53" s="55">
        <f>JUNIO!M66</f>
        <v>46169</v>
      </c>
    </row>
    <row r="54" spans="1:13">
      <c r="A54" s="36">
        <v>49</v>
      </c>
      <c r="B54" s="41">
        <f>JUNIO!B67</f>
        <v>1410712</v>
      </c>
      <c r="C54" s="41" t="str">
        <f>JUNIO!Q67</f>
        <v>MUJER</v>
      </c>
      <c r="D54" s="41" t="str">
        <f>JUNIO!D67</f>
        <v>SAN LUIS POTOSI</v>
      </c>
      <c r="E54" s="41">
        <f ca="1">JUNIO!E67</f>
        <v>41</v>
      </c>
      <c r="F54" s="41" t="str">
        <f>JUNIO!F67</f>
        <v>1</v>
      </c>
      <c r="G54" s="41" t="str">
        <f>JUNIO!G67</f>
        <v>0</v>
      </c>
      <c r="H54" s="41">
        <f>JUNIO!H67</f>
        <v>1</v>
      </c>
      <c r="I54" s="41">
        <f>JUNIO!I67</f>
        <v>0</v>
      </c>
      <c r="J54" s="41">
        <f>JUNIO!J67</f>
        <v>0</v>
      </c>
      <c r="K54" s="41">
        <f>JUNIO!K67</f>
        <v>0</v>
      </c>
      <c r="L54" s="41">
        <f>JUNIO!L67</f>
        <v>0</v>
      </c>
      <c r="M54" s="55">
        <f>JUNIO!M67</f>
        <v>46169</v>
      </c>
    </row>
    <row r="55" spans="1:13">
      <c r="A55" s="36">
        <v>50</v>
      </c>
      <c r="B55" s="41">
        <f>JUNIO!B68</f>
        <v>1410700</v>
      </c>
      <c r="C55" s="41" t="str">
        <f>JUNIO!Q68</f>
        <v>HOMBRE</v>
      </c>
      <c r="D55" s="41" t="str">
        <f>JUNIO!D68</f>
        <v>SAN LUIS POTOSI</v>
      </c>
      <c r="E55" s="41">
        <f ca="1">JUNIO!E68</f>
        <v>53</v>
      </c>
      <c r="F55" s="41" t="str">
        <f>JUNIO!F68</f>
        <v>1</v>
      </c>
      <c r="G55" s="41" t="str">
        <f>JUNIO!G68</f>
        <v>0</v>
      </c>
      <c r="H55" s="41">
        <f>JUNIO!H68</f>
        <v>1</v>
      </c>
      <c r="I55" s="41">
        <f>JUNIO!I68</f>
        <v>0</v>
      </c>
      <c r="J55" s="41">
        <f>JUNIO!J68</f>
        <v>0</v>
      </c>
      <c r="K55" s="41">
        <f>JUNIO!K68</f>
        <v>0</v>
      </c>
      <c r="L55" s="41">
        <f>JUNIO!L68</f>
        <v>0</v>
      </c>
      <c r="M55" s="55">
        <f>JUNIO!M68</f>
        <v>46169</v>
      </c>
    </row>
    <row r="56" spans="1:13">
      <c r="A56" s="36">
        <v>51</v>
      </c>
      <c r="B56" s="41">
        <f>JUNIO!B69</f>
        <v>1411044</v>
      </c>
      <c r="C56" s="41" t="str">
        <f>JUNIO!Q69</f>
        <v>HOMBRE</v>
      </c>
      <c r="D56" s="41" t="str">
        <f>JUNIO!D69</f>
        <v>SAN LUIS POTOSI</v>
      </c>
      <c r="E56" s="41">
        <f ca="1">JUNIO!E69</f>
        <v>39</v>
      </c>
      <c r="F56" s="41" t="str">
        <f>JUNIO!F69</f>
        <v>1</v>
      </c>
      <c r="G56" s="41" t="str">
        <f>JUNIO!G69</f>
        <v>0</v>
      </c>
      <c r="H56" s="41">
        <f>JUNIO!H69</f>
        <v>1</v>
      </c>
      <c r="I56" s="41">
        <f>JUNIO!I69</f>
        <v>0</v>
      </c>
      <c r="J56" s="41">
        <f>JUNIO!J69</f>
        <v>0</v>
      </c>
      <c r="K56" s="41">
        <f>JUNIO!K69</f>
        <v>0</v>
      </c>
      <c r="L56" s="41">
        <f>JUNIO!L69</f>
        <v>0</v>
      </c>
      <c r="M56" s="55">
        <f>JUNIO!M69</f>
        <v>46170</v>
      </c>
    </row>
    <row r="57" spans="1:13">
      <c r="A57" s="36">
        <v>52</v>
      </c>
      <c r="B57" s="41">
        <f>JUNIO!B70</f>
        <v>1411036</v>
      </c>
      <c r="C57" s="41" t="str">
        <f>JUNIO!Q70</f>
        <v>HOMBRE</v>
      </c>
      <c r="D57" s="41" t="str">
        <f>JUNIO!D70</f>
        <v>SAN LUIS POTOSI</v>
      </c>
      <c r="E57" s="41">
        <f ca="1">JUNIO!E70</f>
        <v>24</v>
      </c>
      <c r="F57" s="41" t="str">
        <f>JUNIO!F70</f>
        <v>1</v>
      </c>
      <c r="G57" s="41" t="str">
        <f>JUNIO!G70</f>
        <v>0</v>
      </c>
      <c r="H57" s="41">
        <f>JUNIO!H70</f>
        <v>0</v>
      </c>
      <c r="I57" s="41">
        <f>JUNIO!I70</f>
        <v>0</v>
      </c>
      <c r="J57" s="41">
        <f>JUNIO!J70</f>
        <v>0</v>
      </c>
      <c r="K57" s="41">
        <f>JUNIO!K70</f>
        <v>0</v>
      </c>
      <c r="L57" s="41">
        <f>JUNIO!L70</f>
        <v>1</v>
      </c>
      <c r="M57" s="55">
        <f>JUNIO!M70</f>
        <v>46170</v>
      </c>
    </row>
    <row r="58" spans="1:13">
      <c r="A58" s="36">
        <v>53</v>
      </c>
      <c r="B58" s="41">
        <f>JUNIO!B71</f>
        <v>44091</v>
      </c>
      <c r="C58" s="41" t="str">
        <f>JUNIO!Q71</f>
        <v>MUJER</v>
      </c>
      <c r="D58" s="41" t="str">
        <f>JUNIO!D71</f>
        <v>SAN LUIS POTOSI</v>
      </c>
      <c r="E58" s="41">
        <f ca="1">JUNIO!E71</f>
        <v>44</v>
      </c>
      <c r="F58" s="41" t="str">
        <f>JUNIO!F71</f>
        <v>0</v>
      </c>
      <c r="G58" s="41" t="str">
        <f>JUNIO!G71</f>
        <v>1</v>
      </c>
      <c r="H58" s="41">
        <f>JUNIO!H71</f>
        <v>0</v>
      </c>
      <c r="I58" s="41">
        <f>JUNIO!I71</f>
        <v>0</v>
      </c>
      <c r="J58" s="41">
        <f>JUNIO!J71</f>
        <v>0</v>
      </c>
      <c r="K58" s="41">
        <f>JUNIO!K71</f>
        <v>1</v>
      </c>
      <c r="L58" s="41">
        <f>JUNIO!L71</f>
        <v>0</v>
      </c>
      <c r="M58" s="55">
        <f>JUNIO!M71</f>
        <v>46170</v>
      </c>
    </row>
    <row r="59" spans="1:13">
      <c r="A59" s="36">
        <v>54</v>
      </c>
      <c r="B59" s="41">
        <f>JUNIO!B72</f>
        <v>1410960</v>
      </c>
      <c r="C59" s="41" t="str">
        <f>JUNIO!Q72</f>
        <v>HOMBRE</v>
      </c>
      <c r="D59" s="41" t="str">
        <f>JUNIO!D72</f>
        <v>SAN LUIS POTOSI</v>
      </c>
      <c r="E59" s="41">
        <f ca="1">JUNIO!E72</f>
        <v>43</v>
      </c>
      <c r="F59" s="41" t="str">
        <f>JUNIO!F72</f>
        <v>1</v>
      </c>
      <c r="G59" s="41" t="str">
        <f>JUNIO!G72</f>
        <v>0</v>
      </c>
      <c r="H59" s="41">
        <f>JUNIO!H72</f>
        <v>0</v>
      </c>
      <c r="I59" s="41">
        <f>JUNIO!I72</f>
        <v>1</v>
      </c>
      <c r="J59" s="41">
        <f>JUNIO!J72</f>
        <v>0</v>
      </c>
      <c r="K59" s="41">
        <f>JUNIO!K72</f>
        <v>0</v>
      </c>
      <c r="L59" s="41">
        <f>JUNIO!L72</f>
        <v>0</v>
      </c>
      <c r="M59" s="55">
        <f>JUNIO!M72</f>
        <v>46170</v>
      </c>
    </row>
    <row r="60" spans="1:13">
      <c r="A60" s="36">
        <v>55</v>
      </c>
      <c r="B60" s="41">
        <f>JUNIO!B73</f>
        <v>1410940</v>
      </c>
      <c r="C60" s="41" t="str">
        <f>JUNIO!Q73</f>
        <v>HOMBRE</v>
      </c>
      <c r="D60" s="41" t="str">
        <f>JUNIO!D73</f>
        <v>TANQUIAN</v>
      </c>
      <c r="E60" s="41">
        <f ca="1">JUNIO!E73</f>
        <v>57</v>
      </c>
      <c r="F60" s="41" t="str">
        <f>JUNIO!F73</f>
        <v>1</v>
      </c>
      <c r="G60" s="41" t="str">
        <f>JUNIO!G73</f>
        <v>0</v>
      </c>
      <c r="H60" s="41">
        <f>JUNIO!H73</f>
        <v>0</v>
      </c>
      <c r="I60" s="41">
        <f>JUNIO!I73</f>
        <v>1</v>
      </c>
      <c r="J60" s="41">
        <f>JUNIO!J73</f>
        <v>0</v>
      </c>
      <c r="K60" s="41">
        <f>JUNIO!K73</f>
        <v>0</v>
      </c>
      <c r="L60" s="41">
        <f>JUNIO!L73</f>
        <v>0</v>
      </c>
      <c r="M60" s="55">
        <f>JUNIO!M73</f>
        <v>46170</v>
      </c>
    </row>
    <row r="61" spans="1:13">
      <c r="A61" s="36">
        <v>56</v>
      </c>
      <c r="B61" s="41">
        <f>JUNIO!B74</f>
        <v>1410932</v>
      </c>
      <c r="C61" s="41" t="str">
        <f>JUNIO!Q74</f>
        <v>HOMBRE</v>
      </c>
      <c r="D61" s="41" t="str">
        <f>JUNIO!D74</f>
        <v>TANQUIAN</v>
      </c>
      <c r="E61" s="41">
        <f ca="1">JUNIO!E74</f>
        <v>56</v>
      </c>
      <c r="F61" s="41" t="str">
        <f>JUNIO!F74</f>
        <v>1</v>
      </c>
      <c r="G61" s="41" t="str">
        <f>JUNIO!G74</f>
        <v>0</v>
      </c>
      <c r="H61" s="41">
        <f>JUNIO!H74</f>
        <v>0</v>
      </c>
      <c r="I61" s="41">
        <f>JUNIO!I74</f>
        <v>1</v>
      </c>
      <c r="J61" s="41">
        <f>JUNIO!J74</f>
        <v>0</v>
      </c>
      <c r="K61" s="41">
        <f>JUNIO!K74</f>
        <v>0</v>
      </c>
      <c r="L61" s="41">
        <f>JUNIO!L74</f>
        <v>0</v>
      </c>
      <c r="M61" s="55">
        <f>JUNIO!M74</f>
        <v>46170</v>
      </c>
    </row>
    <row r="62" spans="1:13">
      <c r="A62" s="36">
        <v>57</v>
      </c>
      <c r="B62" s="41">
        <f>JUNIO!B75</f>
        <v>1410902</v>
      </c>
      <c r="C62" s="41" t="str">
        <f>JUNIO!Q75</f>
        <v>MUJER</v>
      </c>
      <c r="D62" s="41" t="str">
        <f>JUNIO!D75</f>
        <v>SAN LUIS POTOSI</v>
      </c>
      <c r="E62" s="41">
        <f ca="1">JUNIO!E75</f>
        <v>56</v>
      </c>
      <c r="F62" s="41" t="str">
        <f>JUNIO!F75</f>
        <v>1</v>
      </c>
      <c r="G62" s="41" t="str">
        <f>JUNIO!G75</f>
        <v>0</v>
      </c>
      <c r="H62" s="41">
        <f>JUNIO!H75</f>
        <v>0</v>
      </c>
      <c r="I62" s="41">
        <f>JUNIO!I75</f>
        <v>1</v>
      </c>
      <c r="J62" s="41">
        <f>JUNIO!J75</f>
        <v>0</v>
      </c>
      <c r="K62" s="41">
        <f>JUNIO!K75</f>
        <v>0</v>
      </c>
      <c r="L62" s="41">
        <f>JUNIO!L75</f>
        <v>0</v>
      </c>
      <c r="M62" s="55">
        <f>JUNIO!M75</f>
        <v>46170</v>
      </c>
    </row>
    <row r="63" spans="1:13">
      <c r="A63" s="36">
        <v>58</v>
      </c>
      <c r="B63" s="41">
        <f>JUNIO!B76</f>
        <v>1410904</v>
      </c>
      <c r="C63" s="41" t="str">
        <f>JUNIO!Q76</f>
        <v>HOMBRE</v>
      </c>
      <c r="D63" s="41" t="str">
        <f>JUNIO!D76</f>
        <v>SAN LUIS POTOSI</v>
      </c>
      <c r="E63" s="41">
        <f ca="1">JUNIO!E76</f>
        <v>20</v>
      </c>
      <c r="F63" s="41" t="str">
        <f>JUNIO!F76</f>
        <v>1</v>
      </c>
      <c r="G63" s="41" t="str">
        <f>JUNIO!G76</f>
        <v>0</v>
      </c>
      <c r="H63" s="41">
        <f>JUNIO!H76</f>
        <v>0</v>
      </c>
      <c r="I63" s="41">
        <f>JUNIO!I76</f>
        <v>1</v>
      </c>
      <c r="J63" s="41">
        <f>JUNIO!J76</f>
        <v>0</v>
      </c>
      <c r="K63" s="41">
        <f>JUNIO!K76</f>
        <v>0</v>
      </c>
      <c r="L63" s="41">
        <f>JUNIO!L76</f>
        <v>0</v>
      </c>
      <c r="M63" s="55">
        <f>JUNIO!M76</f>
        <v>46170</v>
      </c>
    </row>
    <row r="64" spans="1:13">
      <c r="A64" s="36">
        <v>59</v>
      </c>
      <c r="B64" s="41">
        <f>JUNIO!B77</f>
        <v>1410845</v>
      </c>
      <c r="C64" s="41" t="str">
        <f>JUNIO!Q77</f>
        <v>HOMBRE</v>
      </c>
      <c r="D64" s="41" t="str">
        <f>JUNIO!D77</f>
        <v>SAN LUIS POTOSI</v>
      </c>
      <c r="E64" s="41">
        <f ca="1">JUNIO!E77</f>
        <v>5</v>
      </c>
      <c r="F64" s="41" t="str">
        <f>JUNIO!F77</f>
        <v>1</v>
      </c>
      <c r="G64" s="41" t="str">
        <f>JUNIO!G77</f>
        <v>0</v>
      </c>
      <c r="H64" s="41">
        <f>JUNIO!H77</f>
        <v>1</v>
      </c>
      <c r="I64" s="41">
        <f>JUNIO!I77</f>
        <v>0</v>
      </c>
      <c r="J64" s="41">
        <f>JUNIO!J77</f>
        <v>0</v>
      </c>
      <c r="K64" s="41">
        <f>JUNIO!K77</f>
        <v>0</v>
      </c>
      <c r="L64" s="41">
        <f>JUNIO!L77</f>
        <v>0</v>
      </c>
      <c r="M64" s="55">
        <f>JUNIO!M77</f>
        <v>46170</v>
      </c>
    </row>
    <row r="65" spans="1:13">
      <c r="A65" s="36">
        <v>60</v>
      </c>
      <c r="B65" s="41">
        <f>JUNIO!B78</f>
        <v>1411066</v>
      </c>
      <c r="C65" s="41" t="str">
        <f>JUNIO!Q78</f>
        <v>MUJER</v>
      </c>
      <c r="D65" s="143" t="str">
        <f>JUNIO!D78</f>
        <v>SAN LUIS POTOSI</v>
      </c>
      <c r="E65" s="41">
        <f ca="1">JUNIO!E78</f>
        <v>44</v>
      </c>
      <c r="F65" s="41" t="str">
        <f>JUNIO!F78</f>
        <v>1</v>
      </c>
      <c r="G65" s="41" t="str">
        <f>JUNIO!G78</f>
        <v>0</v>
      </c>
      <c r="H65" s="41">
        <f>JUNIO!H78</f>
        <v>1</v>
      </c>
      <c r="I65" s="41">
        <f>JUNIO!I78</f>
        <v>0</v>
      </c>
      <c r="J65" s="41">
        <f>JUNIO!J78</f>
        <v>0</v>
      </c>
      <c r="K65" s="41">
        <f>JUNIO!K78</f>
        <v>0</v>
      </c>
      <c r="L65" s="41">
        <f>JUNIO!L78</f>
        <v>0</v>
      </c>
      <c r="M65" s="55">
        <f>JUNIO!M78</f>
        <v>46170</v>
      </c>
    </row>
    <row r="66" spans="1:13">
      <c r="A66" s="36">
        <v>61</v>
      </c>
      <c r="B66" s="41">
        <f>JUNIO!B79</f>
        <v>1411076</v>
      </c>
      <c r="C66" s="41" t="str">
        <f>JUNIO!Q79</f>
        <v>MUJER</v>
      </c>
      <c r="D66" s="41" t="str">
        <f>JUNIO!D79</f>
        <v>SAN LUIS POTOSI</v>
      </c>
      <c r="E66" s="41">
        <f ca="1">JUNIO!E79</f>
        <v>2</v>
      </c>
      <c r="F66" s="41" t="str">
        <f>JUNIO!F79</f>
        <v>1</v>
      </c>
      <c r="G66" s="41" t="str">
        <f>JUNIO!G79</f>
        <v>0</v>
      </c>
      <c r="H66" s="41">
        <f>JUNIO!H79</f>
        <v>0</v>
      </c>
      <c r="I66" s="41">
        <f>JUNIO!I79</f>
        <v>0</v>
      </c>
      <c r="J66" s="41">
        <f>JUNIO!J79</f>
        <v>0</v>
      </c>
      <c r="K66" s="41">
        <f>JUNIO!K79</f>
        <v>0</v>
      </c>
      <c r="L66" s="41">
        <f>JUNIO!L79</f>
        <v>1</v>
      </c>
      <c r="M66" s="55">
        <f>JUNIO!M79</f>
        <v>46170</v>
      </c>
    </row>
    <row r="67" spans="1:13">
      <c r="A67" s="36">
        <v>62</v>
      </c>
      <c r="B67" s="41">
        <f>JUNIO!B80</f>
        <v>1411179</v>
      </c>
      <c r="C67" s="41" t="str">
        <f>JUNIO!Q80</f>
        <v>HOMBRE</v>
      </c>
      <c r="D67" s="41" t="str">
        <f>JUNIO!D80</f>
        <v>SAN LUIS POTOSI</v>
      </c>
      <c r="E67" s="41">
        <f ca="1">JUNIO!E80</f>
        <v>13</v>
      </c>
      <c r="F67" s="41" t="str">
        <f>JUNIO!F80</f>
        <v>1</v>
      </c>
      <c r="G67" s="41" t="str">
        <f>JUNIO!G80</f>
        <v>0</v>
      </c>
      <c r="H67" s="41">
        <f>JUNIO!H80</f>
        <v>0</v>
      </c>
      <c r="I67" s="41">
        <f>JUNIO!I80</f>
        <v>0</v>
      </c>
      <c r="J67" s="41">
        <f>JUNIO!J80</f>
        <v>0</v>
      </c>
      <c r="K67" s="41">
        <f>JUNIO!K80</f>
        <v>0</v>
      </c>
      <c r="L67" s="41">
        <f>JUNIO!L80</f>
        <v>1</v>
      </c>
      <c r="M67" s="55">
        <f>JUNIO!M80</f>
        <v>46170</v>
      </c>
    </row>
    <row r="68" spans="1:13">
      <c r="A68" s="36">
        <v>63</v>
      </c>
      <c r="B68" s="41">
        <f>JUNIO!B81</f>
        <v>1411127</v>
      </c>
      <c r="C68" s="41" t="str">
        <f>JUNIO!Q81</f>
        <v>MUJER</v>
      </c>
      <c r="D68" s="41" t="str">
        <f>JUNIO!D81</f>
        <v>SANTA MARIA DEL RIO</v>
      </c>
      <c r="E68" s="41">
        <f ca="1">JUNIO!E81</f>
        <v>36</v>
      </c>
      <c r="F68" s="41" t="str">
        <f>JUNIO!F81</f>
        <v>1</v>
      </c>
      <c r="G68" s="41" t="str">
        <f>JUNIO!G81</f>
        <v>0</v>
      </c>
      <c r="H68" s="41">
        <f>JUNIO!H81</f>
        <v>1</v>
      </c>
      <c r="I68" s="41">
        <f>JUNIO!I81</f>
        <v>0</v>
      </c>
      <c r="J68" s="41">
        <f>JUNIO!J81</f>
        <v>0</v>
      </c>
      <c r="K68" s="41">
        <f>JUNIO!K81</f>
        <v>0</v>
      </c>
      <c r="L68" s="41">
        <f>JUNIO!L81</f>
        <v>0</v>
      </c>
      <c r="M68" s="55">
        <f>JUNIO!M81</f>
        <v>46170</v>
      </c>
    </row>
    <row r="69" spans="1:13">
      <c r="A69" s="36">
        <v>64</v>
      </c>
      <c r="B69" s="41">
        <f>JUNIO!B82</f>
        <v>1411122</v>
      </c>
      <c r="C69" s="41" t="str">
        <f>JUNIO!Q82</f>
        <v>HOMBRE</v>
      </c>
      <c r="D69" s="41" t="str">
        <f>JUNIO!D82</f>
        <v>SANTA MARIA DEL RIO</v>
      </c>
      <c r="E69" s="41">
        <f ca="1">JUNIO!E82</f>
        <v>59</v>
      </c>
      <c r="F69" s="41" t="str">
        <f>JUNIO!F82</f>
        <v>1</v>
      </c>
      <c r="G69" s="41" t="str">
        <f>JUNIO!G82</f>
        <v>0</v>
      </c>
      <c r="H69" s="41">
        <f>JUNIO!H82</f>
        <v>1</v>
      </c>
      <c r="I69" s="41">
        <f>JUNIO!I82</f>
        <v>0</v>
      </c>
      <c r="J69" s="41">
        <f>JUNIO!J82</f>
        <v>0</v>
      </c>
      <c r="K69" s="41">
        <f>JUNIO!K82</f>
        <v>0</v>
      </c>
      <c r="L69" s="41">
        <f>JUNIO!L82</f>
        <v>0</v>
      </c>
      <c r="M69" s="55">
        <f>JUNIO!M82</f>
        <v>46170</v>
      </c>
    </row>
    <row r="70" spans="1:13">
      <c r="A70" s="36">
        <v>65</v>
      </c>
      <c r="B70" s="41">
        <f>JUNIO!B83</f>
        <v>1411326</v>
      </c>
      <c r="C70" s="41" t="str">
        <f>JUNIO!Q83</f>
        <v>HOMBRE</v>
      </c>
      <c r="D70" s="41" t="str">
        <f>JUNIO!D83</f>
        <v>SOLEDAD DE GRACIANO SANCHEZ</v>
      </c>
      <c r="E70" s="41">
        <f ca="1">JUNIO!E83</f>
        <v>20</v>
      </c>
      <c r="F70" s="41" t="str">
        <f>JUNIO!F83</f>
        <v>1</v>
      </c>
      <c r="G70" s="41" t="str">
        <f>JUNIO!G83</f>
        <v>0</v>
      </c>
      <c r="H70" s="41">
        <f>JUNIO!H83</f>
        <v>0</v>
      </c>
      <c r="I70" s="41">
        <f>JUNIO!I83</f>
        <v>0</v>
      </c>
      <c r="J70" s="41">
        <f>JUNIO!J83</f>
        <v>0</v>
      </c>
      <c r="K70" s="41">
        <f>JUNIO!K83</f>
        <v>1</v>
      </c>
      <c r="L70" s="41">
        <f>JUNIO!L83</f>
        <v>0</v>
      </c>
      <c r="M70" s="55">
        <f>JUNIO!M83</f>
        <v>46171</v>
      </c>
    </row>
    <row r="71" spans="1:13">
      <c r="A71" s="36">
        <v>66</v>
      </c>
      <c r="B71" s="41">
        <f>JUNIO!B84</f>
        <v>1411318</v>
      </c>
      <c r="C71" s="41" t="str">
        <f>JUNIO!Q84</f>
        <v>MUJER</v>
      </c>
      <c r="D71" s="41" t="str">
        <f>JUNIO!D84</f>
        <v>SAN LUIS POTOSI</v>
      </c>
      <c r="E71" s="41">
        <f ca="1">JUNIO!E84</f>
        <v>40</v>
      </c>
      <c r="F71" s="41" t="str">
        <f>JUNIO!F84</f>
        <v>1</v>
      </c>
      <c r="G71" s="41" t="str">
        <f>JUNIO!G84</f>
        <v>0</v>
      </c>
      <c r="H71" s="41">
        <f>JUNIO!H84</f>
        <v>1</v>
      </c>
      <c r="I71" s="41">
        <f>JUNIO!I84</f>
        <v>0</v>
      </c>
      <c r="J71" s="41">
        <f>JUNIO!J84</f>
        <v>0</v>
      </c>
      <c r="K71" s="41">
        <f>JUNIO!K84</f>
        <v>0</v>
      </c>
      <c r="L71" s="41">
        <f>JUNIO!L84</f>
        <v>0</v>
      </c>
      <c r="M71" s="55">
        <f>JUNIO!M84</f>
        <v>46171</v>
      </c>
    </row>
    <row r="72" spans="1:13">
      <c r="A72" s="36">
        <v>67</v>
      </c>
      <c r="B72" s="41">
        <f>JUNIO!B85</f>
        <v>1411309</v>
      </c>
      <c r="C72" s="41" t="str">
        <f>JUNIO!Q85</f>
        <v>HOMBRE</v>
      </c>
      <c r="D72" s="41" t="str">
        <f>JUNIO!D85</f>
        <v>SOLEDAD DE GRACIANO SANCHEZ</v>
      </c>
      <c r="E72" s="41">
        <f ca="1">JUNIO!E85</f>
        <v>58</v>
      </c>
      <c r="F72" s="41" t="str">
        <f>JUNIO!F85</f>
        <v>1</v>
      </c>
      <c r="G72" s="41" t="str">
        <f>JUNIO!G85</f>
        <v>0</v>
      </c>
      <c r="H72" s="41">
        <f>JUNIO!H85</f>
        <v>1</v>
      </c>
      <c r="I72" s="41">
        <f>JUNIO!I85</f>
        <v>0</v>
      </c>
      <c r="J72" s="41">
        <f>JUNIO!J85</f>
        <v>0</v>
      </c>
      <c r="K72" s="41">
        <f>JUNIO!K85</f>
        <v>0</v>
      </c>
      <c r="L72" s="41">
        <f>JUNIO!L85</f>
        <v>0</v>
      </c>
      <c r="M72" s="55">
        <f>JUNIO!M85</f>
        <v>46171</v>
      </c>
    </row>
    <row r="73" spans="1:13">
      <c r="A73" s="36">
        <v>68</v>
      </c>
      <c r="B73" s="41">
        <f>JUNIO!B86</f>
        <v>14112979</v>
      </c>
      <c r="C73" s="41" t="str">
        <f>JUNIO!Q86</f>
        <v>HOMBRE</v>
      </c>
      <c r="D73" s="41" t="str">
        <f>JUNIO!D86</f>
        <v>SAN LUIS POTOSI</v>
      </c>
      <c r="E73" s="41">
        <f ca="1">JUNIO!E86</f>
        <v>56</v>
      </c>
      <c r="F73" s="41" t="str">
        <f>JUNIO!F86</f>
        <v>1</v>
      </c>
      <c r="G73" s="41" t="str">
        <f>JUNIO!G86</f>
        <v>0</v>
      </c>
      <c r="H73" s="41">
        <f>JUNIO!H86</f>
        <v>1</v>
      </c>
      <c r="I73" s="41">
        <f>JUNIO!I86</f>
        <v>0</v>
      </c>
      <c r="J73" s="41">
        <f>JUNIO!J86</f>
        <v>0</v>
      </c>
      <c r="K73" s="41">
        <f>JUNIO!K86</f>
        <v>0</v>
      </c>
      <c r="L73" s="41">
        <f>JUNIO!L86</f>
        <v>0</v>
      </c>
      <c r="M73" s="55">
        <f>JUNIO!M86</f>
        <v>46171</v>
      </c>
    </row>
    <row r="74" spans="1:13">
      <c r="A74" s="36">
        <v>69</v>
      </c>
      <c r="B74" s="41">
        <f>JUNIO!B87</f>
        <v>1411256</v>
      </c>
      <c r="C74" s="41" t="str">
        <f>JUNIO!Q87</f>
        <v>HOMBRE</v>
      </c>
      <c r="D74" s="41" t="str">
        <f>JUNIO!D87</f>
        <v>TANCANHUITZ</v>
      </c>
      <c r="E74" s="41">
        <f ca="1">JUNIO!E87</f>
        <v>7</v>
      </c>
      <c r="F74" s="41" t="str">
        <f>JUNIO!F87</f>
        <v>1</v>
      </c>
      <c r="G74" s="41" t="str">
        <f>JUNIO!G87</f>
        <v>0</v>
      </c>
      <c r="H74" s="41">
        <f>JUNIO!H87</f>
        <v>0</v>
      </c>
      <c r="I74" s="41">
        <f>JUNIO!I87</f>
        <v>0</v>
      </c>
      <c r="J74" s="41">
        <f>JUNIO!J87</f>
        <v>0</v>
      </c>
      <c r="K74" s="41">
        <f>JUNIO!K87</f>
        <v>0</v>
      </c>
      <c r="L74" s="41">
        <f>JUNIO!L87</f>
        <v>1</v>
      </c>
      <c r="M74" s="55">
        <f>JUNIO!M87</f>
        <v>46171</v>
      </c>
    </row>
    <row r="75" spans="1:13">
      <c r="A75" s="36">
        <v>70</v>
      </c>
      <c r="B75" s="41" t="str">
        <f>JUNIO!B88</f>
        <v>1411239F</v>
      </c>
      <c r="C75" s="41" t="str">
        <f>JUNIO!Q88</f>
        <v>HOMBRE</v>
      </c>
      <c r="D75" s="41" t="str">
        <f>JUNIO!D88</f>
        <v>SAN LUIS POTOSI</v>
      </c>
      <c r="E75" s="41">
        <f ca="1">JUNIO!E88</f>
        <v>32</v>
      </c>
      <c r="F75" s="41" t="str">
        <f>JUNIO!F88</f>
        <v>1</v>
      </c>
      <c r="G75" s="41" t="str">
        <f>JUNIO!G88</f>
        <v>0</v>
      </c>
      <c r="H75" s="41">
        <f>JUNIO!H88</f>
        <v>1</v>
      </c>
      <c r="I75" s="41">
        <f>JUNIO!I88</f>
        <v>0</v>
      </c>
      <c r="J75" s="41">
        <f>JUNIO!J88</f>
        <v>0</v>
      </c>
      <c r="K75" s="41">
        <f>JUNIO!K88</f>
        <v>0</v>
      </c>
      <c r="L75" s="41">
        <f>JUNIO!L88</f>
        <v>0</v>
      </c>
      <c r="M75" s="55">
        <f>JUNIO!M88</f>
        <v>46171</v>
      </c>
    </row>
    <row r="76" spans="1:13">
      <c r="A76" s="36">
        <v>71</v>
      </c>
      <c r="B76" s="41">
        <f>JUNIO!B89</f>
        <v>1411216</v>
      </c>
      <c r="C76" s="41" t="str">
        <f>JUNIO!Q89</f>
        <v>HOMBRE</v>
      </c>
      <c r="D76" s="41" t="str">
        <f>JUNIO!D89</f>
        <v>SAN LUIS POTOSI</v>
      </c>
      <c r="E76" s="41">
        <f ca="1">JUNIO!E89</f>
        <v>59</v>
      </c>
      <c r="F76" s="41" t="str">
        <f>JUNIO!F89</f>
        <v>1</v>
      </c>
      <c r="G76" s="41" t="str">
        <f>JUNIO!G89</f>
        <v>0</v>
      </c>
      <c r="H76" s="41">
        <f>JUNIO!H89</f>
        <v>1</v>
      </c>
      <c r="I76" s="41">
        <f>JUNIO!I89</f>
        <v>0</v>
      </c>
      <c r="J76" s="41">
        <f>JUNIO!J89</f>
        <v>0</v>
      </c>
      <c r="K76" s="41">
        <f>JUNIO!K89</f>
        <v>0</v>
      </c>
      <c r="L76" s="41">
        <f>JUNIO!L89</f>
        <v>0</v>
      </c>
      <c r="M76" s="55">
        <f>JUNIO!M89</f>
        <v>46171</v>
      </c>
    </row>
    <row r="77" spans="1:13">
      <c r="A77" s="36">
        <v>72</v>
      </c>
      <c r="B77" s="41">
        <f>JUNIO!B90</f>
        <v>1411288</v>
      </c>
      <c r="C77" s="41" t="str">
        <f>JUNIO!Q90</f>
        <v>MUJER</v>
      </c>
      <c r="D77" s="41" t="str">
        <f>JUNIO!D90</f>
        <v>SAN LUIS POTOSI</v>
      </c>
      <c r="E77" s="41">
        <f ca="1">JUNIO!E90</f>
        <v>50</v>
      </c>
      <c r="F77" s="41" t="str">
        <f>JUNIO!F90</f>
        <v>1</v>
      </c>
      <c r="G77" s="41" t="str">
        <f>JUNIO!G90</f>
        <v>0</v>
      </c>
      <c r="H77" s="41">
        <f>JUNIO!H90</f>
        <v>1</v>
      </c>
      <c r="I77" s="41">
        <f>JUNIO!I90</f>
        <v>0</v>
      </c>
      <c r="J77" s="41">
        <f>JUNIO!J90</f>
        <v>0</v>
      </c>
      <c r="K77" s="41">
        <f>JUNIO!K90</f>
        <v>0</v>
      </c>
      <c r="L77" s="41">
        <f>JUNIO!L90</f>
        <v>0</v>
      </c>
      <c r="M77" s="55">
        <f>JUNIO!M90</f>
        <v>46171</v>
      </c>
    </row>
    <row r="78" spans="1:13">
      <c r="A78" s="36">
        <v>73</v>
      </c>
      <c r="B78" s="41">
        <f>JUNIO!B91</f>
        <v>361949</v>
      </c>
      <c r="C78" s="41" t="str">
        <f>JUNIO!Q91</f>
        <v>MUJER</v>
      </c>
      <c r="D78" s="41" t="str">
        <f>JUNIO!D91</f>
        <v>SAN LUIS POTOSI</v>
      </c>
      <c r="E78" s="41">
        <f ca="1">JUNIO!E91</f>
        <v>29</v>
      </c>
      <c r="F78" s="41" t="str">
        <f>JUNIO!F91</f>
        <v>0</v>
      </c>
      <c r="G78" s="41" t="str">
        <f>JUNIO!G91</f>
        <v>1</v>
      </c>
      <c r="H78" s="41">
        <f>JUNIO!H91</f>
        <v>1</v>
      </c>
      <c r="I78" s="41">
        <f>JUNIO!I91</f>
        <v>0</v>
      </c>
      <c r="J78" s="41">
        <f>JUNIO!J91</f>
        <v>0</v>
      </c>
      <c r="K78" s="41">
        <f>JUNIO!K91</f>
        <v>0</v>
      </c>
      <c r="L78" s="41">
        <f>JUNIO!L91</f>
        <v>0</v>
      </c>
      <c r="M78" s="55">
        <f>JUNIO!M91</f>
        <v>46171</v>
      </c>
    </row>
    <row r="79" spans="1:13">
      <c r="A79" s="36">
        <v>74</v>
      </c>
      <c r="B79" s="41">
        <f>JUNIO!B92</f>
        <v>1411178</v>
      </c>
      <c r="C79" s="41" t="str">
        <f>JUNIO!Q92</f>
        <v>HOMBRE</v>
      </c>
      <c r="D79" s="41" t="str">
        <f>JUNIO!D92</f>
        <v>SAN LUIS POTOSI</v>
      </c>
      <c r="E79" s="41">
        <f ca="1">JUNIO!E92</f>
        <v>7</v>
      </c>
      <c r="F79" s="41" t="str">
        <f>JUNIO!F92</f>
        <v>1</v>
      </c>
      <c r="G79" s="41" t="str">
        <f>JUNIO!G92</f>
        <v>0</v>
      </c>
      <c r="H79" s="41">
        <f>JUNIO!H92</f>
        <v>0</v>
      </c>
      <c r="I79" s="41">
        <f>JUNIO!I92</f>
        <v>0</v>
      </c>
      <c r="J79" s="41">
        <f>JUNIO!J92</f>
        <v>0</v>
      </c>
      <c r="K79" s="41">
        <f>JUNIO!K92</f>
        <v>0</v>
      </c>
      <c r="L79" s="41">
        <f>JUNIO!L92</f>
        <v>1</v>
      </c>
      <c r="M79" s="55">
        <f>JUNIO!M92</f>
        <v>46171</v>
      </c>
    </row>
    <row r="80" spans="1:13">
      <c r="A80" s="36">
        <v>75</v>
      </c>
      <c r="B80" s="41">
        <f>JUNIO!B93</f>
        <v>1147522</v>
      </c>
      <c r="C80" s="41" t="str">
        <f>JUNIO!Q93</f>
        <v>MUJER</v>
      </c>
      <c r="D80" s="41" t="str">
        <f>JUNIO!D93</f>
        <v>SAN LUIS POTOSI</v>
      </c>
      <c r="E80" s="41">
        <f ca="1">JUNIO!E93</f>
        <v>64</v>
      </c>
      <c r="F80" s="41" t="str">
        <f>JUNIO!F93</f>
        <v>0</v>
      </c>
      <c r="G80" s="41" t="str">
        <f>JUNIO!G93</f>
        <v>1</v>
      </c>
      <c r="H80" s="41">
        <f>JUNIO!H93</f>
        <v>1</v>
      </c>
      <c r="I80" s="41">
        <f>JUNIO!I93</f>
        <v>0</v>
      </c>
      <c r="J80" s="41">
        <f>JUNIO!J93</f>
        <v>0</v>
      </c>
      <c r="K80" s="41">
        <f>JUNIO!K93</f>
        <v>0</v>
      </c>
      <c r="L80" s="41">
        <f>JUNIO!L93</f>
        <v>0</v>
      </c>
      <c r="M80" s="55">
        <f>JUNIO!M93</f>
        <v>46171</v>
      </c>
    </row>
    <row r="81" spans="1:13">
      <c r="A81" s="36">
        <v>76</v>
      </c>
      <c r="B81" s="68">
        <f>JUNIO!B94</f>
        <v>1411156</v>
      </c>
      <c r="C81" s="41" t="str">
        <f>JUNIO!Q94</f>
        <v>HOMBRE</v>
      </c>
      <c r="D81" s="41" t="str">
        <f>JUNIO!D94</f>
        <v>SAN LUIS POTOSI</v>
      </c>
      <c r="E81" s="41">
        <f ca="1">JUNIO!E94</f>
        <v>3</v>
      </c>
      <c r="F81" s="41" t="str">
        <f>JUNIO!F94</f>
        <v>1</v>
      </c>
      <c r="G81" s="41" t="str">
        <f>JUNIO!G94</f>
        <v>0</v>
      </c>
      <c r="H81" s="41">
        <f>JUNIO!H94</f>
        <v>0</v>
      </c>
      <c r="I81" s="41">
        <f>JUNIO!I94</f>
        <v>0</v>
      </c>
      <c r="J81" s="41">
        <f>JUNIO!J94</f>
        <v>0</v>
      </c>
      <c r="K81" s="41">
        <f>JUNIO!K94</f>
        <v>0</v>
      </c>
      <c r="L81" s="41">
        <f>JUNIO!L94</f>
        <v>1</v>
      </c>
      <c r="M81" s="55">
        <f>JUNIO!M94</f>
        <v>46171</v>
      </c>
    </row>
    <row r="82" spans="1:13">
      <c r="A82" s="36">
        <v>77</v>
      </c>
      <c r="B82" s="68">
        <f>JUNIO!B95</f>
        <v>1412359</v>
      </c>
      <c r="C82" s="41" t="str">
        <f>JUNIO!Q95</f>
        <v>HOMBRE</v>
      </c>
      <c r="D82" s="41" t="str">
        <f>JUNIO!D95</f>
        <v>SANTA MARIA DEL RIO</v>
      </c>
      <c r="E82" s="41">
        <f ca="1">JUNIO!E95</f>
        <v>55</v>
      </c>
      <c r="F82" s="41" t="str">
        <f>JUNIO!F95</f>
        <v>1</v>
      </c>
      <c r="G82" s="41" t="str">
        <f>JUNIO!G95</f>
        <v>0</v>
      </c>
      <c r="H82" s="41">
        <f>JUNIO!H95</f>
        <v>1</v>
      </c>
      <c r="I82" s="41">
        <f>JUNIO!I95</f>
        <v>0</v>
      </c>
      <c r="J82" s="41">
        <f>JUNIO!J95</f>
        <v>0</v>
      </c>
      <c r="K82" s="41">
        <f>JUNIO!K95</f>
        <v>0</v>
      </c>
      <c r="L82" s="41">
        <f>JUNIO!L95</f>
        <v>0</v>
      </c>
      <c r="M82" s="55">
        <f>JUNIO!M95</f>
        <v>46171</v>
      </c>
    </row>
    <row r="83" spans="1:13">
      <c r="A83" s="36">
        <v>78</v>
      </c>
      <c r="B83" s="68">
        <f>JUNIO!B96</f>
        <v>1411357</v>
      </c>
      <c r="C83" s="41" t="str">
        <f>JUNIO!Q96</f>
        <v>HOMBRE</v>
      </c>
      <c r="D83" s="41" t="str">
        <f>JUNIO!D96</f>
        <v>SANTA MARIA DEL RIO</v>
      </c>
      <c r="E83" s="41">
        <f ca="1">JUNIO!E96</f>
        <v>39</v>
      </c>
      <c r="F83" s="41" t="str">
        <f>JUNIO!F96</f>
        <v>1</v>
      </c>
      <c r="G83" s="41" t="str">
        <f>JUNIO!G96</f>
        <v>0</v>
      </c>
      <c r="H83" s="41">
        <f>JUNIO!H96</f>
        <v>1</v>
      </c>
      <c r="I83" s="41">
        <f>JUNIO!I96</f>
        <v>0</v>
      </c>
      <c r="J83" s="41">
        <f>JUNIO!J96</f>
        <v>0</v>
      </c>
      <c r="K83" s="41">
        <f>JUNIO!K96</f>
        <v>0</v>
      </c>
      <c r="L83" s="41">
        <f>JUNIO!L96</f>
        <v>0</v>
      </c>
      <c r="M83" s="55">
        <f>JUNIO!M96</f>
        <v>46171</v>
      </c>
    </row>
    <row r="84" spans="1:13">
      <c r="A84" s="36">
        <v>79</v>
      </c>
      <c r="B84" s="68">
        <f>JUNIO!B97</f>
        <v>1411377</v>
      </c>
      <c r="C84" s="41" t="str">
        <f>JUNIO!Q97</f>
        <v>MUJER</v>
      </c>
      <c r="D84" s="41" t="str">
        <f>JUNIO!D97</f>
        <v>SAN LUIS POTOSI</v>
      </c>
      <c r="E84" s="41">
        <f ca="1">JUNIO!E97</f>
        <v>38</v>
      </c>
      <c r="F84" s="41" t="str">
        <f>JUNIO!F97</f>
        <v>1</v>
      </c>
      <c r="G84" s="41" t="str">
        <f>JUNIO!G97</f>
        <v>0</v>
      </c>
      <c r="H84" s="41">
        <f>JUNIO!H97</f>
        <v>0</v>
      </c>
      <c r="I84" s="41">
        <f>JUNIO!I97</f>
        <v>0</v>
      </c>
      <c r="J84" s="41">
        <f>JUNIO!J97</f>
        <v>0</v>
      </c>
      <c r="K84" s="41">
        <f>JUNIO!K97</f>
        <v>1</v>
      </c>
      <c r="L84" s="41">
        <f>JUNIO!L97</f>
        <v>0</v>
      </c>
      <c r="M84" s="55">
        <f>JUNIO!M97</f>
        <v>46171</v>
      </c>
    </row>
    <row r="85" spans="1:13" s="66" customFormat="1">
      <c r="A85" s="67">
        <v>80</v>
      </c>
      <c r="B85" s="68">
        <f>JUNIO!B98</f>
        <v>1411368</v>
      </c>
      <c r="C85" s="68" t="str">
        <f>JUNIO!Q98</f>
        <v>MUJER</v>
      </c>
      <c r="D85" s="68" t="str">
        <f>JUNIO!D98</f>
        <v>ZARAGOZA</v>
      </c>
      <c r="E85" s="68">
        <f ca="1">JUNIO!E98</f>
        <v>53</v>
      </c>
      <c r="F85" s="68" t="str">
        <f>JUNIO!F98</f>
        <v>1</v>
      </c>
      <c r="G85" s="68" t="str">
        <f>JUNIO!G98</f>
        <v>0</v>
      </c>
      <c r="H85" s="68">
        <f>JUNIO!H98</f>
        <v>0</v>
      </c>
      <c r="I85" s="68">
        <f>JUNIO!I98</f>
        <v>0</v>
      </c>
      <c r="J85" s="68">
        <f>JUNIO!J98</f>
        <v>1</v>
      </c>
      <c r="K85" s="68">
        <f>JUNIO!K98</f>
        <v>0</v>
      </c>
      <c r="L85" s="68">
        <f>JUNIO!L98</f>
        <v>0</v>
      </c>
      <c r="M85" s="69">
        <f>JUNIO!M98</f>
        <v>46171</v>
      </c>
    </row>
    <row r="86" spans="1:13" s="66" customFormat="1">
      <c r="A86" s="67">
        <v>81</v>
      </c>
      <c r="B86" s="68">
        <f>JUNIO!B99</f>
        <v>1411408</v>
      </c>
      <c r="C86" s="68" t="str">
        <f>JUNIO!Q99</f>
        <v>HOMBRE</v>
      </c>
      <c r="D86" s="68" t="str">
        <f>JUNIO!D99</f>
        <v>SOLEDAD DE GRACIANO SANCHEZ</v>
      </c>
      <c r="E86" s="68">
        <f ca="1">JUNIO!E99</f>
        <v>7</v>
      </c>
      <c r="F86" s="68" t="str">
        <f>JUNIO!F99</f>
        <v>1</v>
      </c>
      <c r="G86" s="68" t="str">
        <f>JUNIO!G99</f>
        <v>0</v>
      </c>
      <c r="H86" s="68">
        <f>JUNIO!H99</f>
        <v>0</v>
      </c>
      <c r="I86" s="68">
        <f>JUNIO!I99</f>
        <v>0</v>
      </c>
      <c r="J86" s="68">
        <f>JUNIO!J99</f>
        <v>0</v>
      </c>
      <c r="K86" s="68">
        <f>JUNIO!K99</f>
        <v>0</v>
      </c>
      <c r="L86" s="68">
        <f>JUNIO!L99</f>
        <v>1</v>
      </c>
      <c r="M86" s="69">
        <f>JUNIO!M99</f>
        <v>46171</v>
      </c>
    </row>
    <row r="87" spans="1:13" s="66" customFormat="1">
      <c r="A87" s="67">
        <v>82</v>
      </c>
      <c r="B87" s="68">
        <f>JUNIO!B100</f>
        <v>1411419</v>
      </c>
      <c r="C87" s="68" t="str">
        <f>JUNIO!Q100</f>
        <v>HOMBRE</v>
      </c>
      <c r="D87" s="68" t="str">
        <f>JUNIO!D100</f>
        <v>SAN LUIS POTOSI</v>
      </c>
      <c r="E87" s="68">
        <f ca="1">JUNIO!E100</f>
        <v>58</v>
      </c>
      <c r="F87" s="68" t="str">
        <f>JUNIO!F100</f>
        <v>1</v>
      </c>
      <c r="G87" s="68" t="str">
        <f>JUNIO!G100</f>
        <v>0</v>
      </c>
      <c r="H87" s="68">
        <f>JUNIO!H100</f>
        <v>1</v>
      </c>
      <c r="I87" s="68">
        <f>JUNIO!I100</f>
        <v>0</v>
      </c>
      <c r="J87" s="68">
        <f>JUNIO!J100</f>
        <v>0</v>
      </c>
      <c r="K87" s="68">
        <f>JUNIO!K100</f>
        <v>0</v>
      </c>
      <c r="L87" s="68">
        <f>JUNIO!L100</f>
        <v>0</v>
      </c>
      <c r="M87" s="69">
        <f>JUNIO!M100</f>
        <v>46171</v>
      </c>
    </row>
    <row r="88" spans="1:13" s="66" customFormat="1">
      <c r="A88" s="67">
        <v>83</v>
      </c>
      <c r="B88" s="68">
        <f>JUNIO!B101</f>
        <v>1411957</v>
      </c>
      <c r="C88" s="68" t="str">
        <f>JUNIO!Q101</f>
        <v>HOMBRE</v>
      </c>
      <c r="D88" s="68" t="str">
        <f>JUNIO!D101</f>
        <v>SAN LUIS POTOSI</v>
      </c>
      <c r="E88" s="68">
        <f ca="1">JUNIO!E101</f>
        <v>31</v>
      </c>
      <c r="F88" s="68" t="str">
        <f>JUNIO!F101</f>
        <v>1</v>
      </c>
      <c r="G88" s="68" t="str">
        <f>JUNIO!G101</f>
        <v>0</v>
      </c>
      <c r="H88" s="68">
        <f>JUNIO!H101</f>
        <v>1</v>
      </c>
      <c r="I88" s="68">
        <f>JUNIO!I101</f>
        <v>0</v>
      </c>
      <c r="J88" s="68">
        <f>JUNIO!J101</f>
        <v>0</v>
      </c>
      <c r="K88" s="68">
        <f>JUNIO!K101</f>
        <v>0</v>
      </c>
      <c r="L88" s="68">
        <f>JUNIO!L101</f>
        <v>0</v>
      </c>
      <c r="M88" s="69">
        <f>JUNIO!M101</f>
        <v>46174</v>
      </c>
    </row>
    <row r="89" spans="1:13" s="70" customFormat="1">
      <c r="A89" s="73">
        <v>84</v>
      </c>
      <c r="B89" s="74">
        <f>JUNIO!B102</f>
        <v>1411543</v>
      </c>
      <c r="C89" s="74" t="str">
        <f>JUNIO!Q102</f>
        <v>HOMBRE</v>
      </c>
      <c r="D89" s="74" t="str">
        <f>JUNIO!D102</f>
        <v>SAN LUIS POTOSI</v>
      </c>
      <c r="E89" s="74">
        <f ca="1">JUNIO!E102</f>
        <v>54</v>
      </c>
      <c r="F89" s="74" t="str">
        <f>JUNIO!F102</f>
        <v>1</v>
      </c>
      <c r="G89" s="74" t="str">
        <f>JUNIO!G102</f>
        <v>0</v>
      </c>
      <c r="H89" s="74">
        <f>JUNIO!H102</f>
        <v>1</v>
      </c>
      <c r="I89" s="74">
        <f>JUNIO!I102</f>
        <v>0</v>
      </c>
      <c r="J89" s="74">
        <f>JUNIO!J102</f>
        <v>0</v>
      </c>
      <c r="K89" s="74">
        <f>JUNIO!K102</f>
        <v>0</v>
      </c>
      <c r="L89" s="74">
        <f>JUNIO!L102</f>
        <v>0</v>
      </c>
      <c r="M89" s="75">
        <f>JUNIO!M102</f>
        <v>46174</v>
      </c>
    </row>
    <row r="90" spans="1:13" s="70" customFormat="1">
      <c r="A90" s="73">
        <v>85</v>
      </c>
      <c r="B90" s="74">
        <f>JUNIO!B103</f>
        <v>1048947</v>
      </c>
      <c r="C90" s="74" t="str">
        <f>JUNIO!Q103</f>
        <v>MUJER</v>
      </c>
      <c r="D90" s="74" t="str">
        <f>JUNIO!D103</f>
        <v>SAN LUIS POTOSI</v>
      </c>
      <c r="E90" s="74">
        <f ca="1">JUNIO!E103</f>
        <v>11</v>
      </c>
      <c r="F90" s="74" t="str">
        <f>JUNIO!F103</f>
        <v>0</v>
      </c>
      <c r="G90" s="74" t="str">
        <f>JUNIO!G103</f>
        <v>1</v>
      </c>
      <c r="H90" s="74">
        <f>JUNIO!H103</f>
        <v>1</v>
      </c>
      <c r="I90" s="74">
        <f>JUNIO!I103</f>
        <v>0</v>
      </c>
      <c r="J90" s="74">
        <f>JUNIO!J103</f>
        <v>0</v>
      </c>
      <c r="K90" s="74">
        <f>JUNIO!K103</f>
        <v>0</v>
      </c>
      <c r="L90" s="74">
        <f>JUNIO!L103</f>
        <v>0</v>
      </c>
      <c r="M90" s="75">
        <f>JUNIO!M103</f>
        <v>46174</v>
      </c>
    </row>
    <row r="91" spans="1:13" s="70" customFormat="1">
      <c r="A91" s="73">
        <v>86</v>
      </c>
      <c r="B91" s="74">
        <f>JUNIO!B104</f>
        <v>1411589</v>
      </c>
      <c r="C91" s="74" t="str">
        <f>JUNIO!Q104</f>
        <v>HOMBRE</v>
      </c>
      <c r="D91" s="74" t="str">
        <f>JUNIO!D104</f>
        <v>SAN LUIS POTOSI</v>
      </c>
      <c r="E91" s="74">
        <f ca="1">JUNIO!E104</f>
        <v>61</v>
      </c>
      <c r="F91" s="74" t="str">
        <f>JUNIO!F104</f>
        <v>1</v>
      </c>
      <c r="G91" s="74" t="str">
        <f>JUNIO!G104</f>
        <v>0</v>
      </c>
      <c r="H91" s="74">
        <f>JUNIO!H104</f>
        <v>0</v>
      </c>
      <c r="I91" s="74">
        <f>JUNIO!I104</f>
        <v>1</v>
      </c>
      <c r="J91" s="74">
        <f>JUNIO!J104</f>
        <v>0</v>
      </c>
      <c r="K91" s="74">
        <f>JUNIO!K104</f>
        <v>0</v>
      </c>
      <c r="L91" s="74">
        <f>JUNIO!L104</f>
        <v>0</v>
      </c>
      <c r="M91" s="75">
        <f>JUNIO!M104</f>
        <v>46174</v>
      </c>
    </row>
    <row r="92" spans="1:13" s="70" customFormat="1">
      <c r="A92" s="73">
        <v>87</v>
      </c>
      <c r="B92" s="74">
        <f>JUNIO!B105</f>
        <v>1411576</v>
      </c>
      <c r="C92" s="74" t="str">
        <f>JUNIO!Q105</f>
        <v>HOMBRE</v>
      </c>
      <c r="D92" s="74" t="str">
        <f>JUNIO!D105</f>
        <v>SOLEDAD DE GRACIANO SANCHEZ</v>
      </c>
      <c r="E92" s="74">
        <f ca="1">JUNIO!E105</f>
        <v>57</v>
      </c>
      <c r="F92" s="74" t="str">
        <f>JUNIO!F105</f>
        <v>1</v>
      </c>
      <c r="G92" s="74" t="str">
        <f>JUNIO!G105</f>
        <v>0</v>
      </c>
      <c r="H92" s="74">
        <f>JUNIO!H105</f>
        <v>1</v>
      </c>
      <c r="I92" s="74">
        <f>JUNIO!I105</f>
        <v>0</v>
      </c>
      <c r="J92" s="74">
        <f>JUNIO!J105</f>
        <v>0</v>
      </c>
      <c r="K92" s="74">
        <f>JUNIO!K105</f>
        <v>0</v>
      </c>
      <c r="L92" s="74">
        <f>JUNIO!L105</f>
        <v>0</v>
      </c>
      <c r="M92" s="75">
        <f>JUNIO!M105</f>
        <v>46174</v>
      </c>
    </row>
    <row r="93" spans="1:13" s="70" customFormat="1">
      <c r="A93" s="73">
        <v>88</v>
      </c>
      <c r="B93" s="74">
        <f>JUNIO!B106</f>
        <v>1411569</v>
      </c>
      <c r="C93" s="74" t="str">
        <f>JUNIO!Q106</f>
        <v>HOMBRE</v>
      </c>
      <c r="D93" s="74" t="str">
        <f>JUNIO!D106</f>
        <v>MATEHUALA</v>
      </c>
      <c r="E93" s="74">
        <f ca="1">JUNIO!E106</f>
        <v>36</v>
      </c>
      <c r="F93" s="74" t="str">
        <f>JUNIO!F106</f>
        <v>1</v>
      </c>
      <c r="G93" s="74" t="str">
        <f>JUNIO!G106</f>
        <v>0</v>
      </c>
      <c r="H93" s="74">
        <f>JUNIO!H106</f>
        <v>0</v>
      </c>
      <c r="I93" s="74">
        <f>JUNIO!I106</f>
        <v>0</v>
      </c>
      <c r="J93" s="74">
        <f>JUNIO!J106</f>
        <v>0</v>
      </c>
      <c r="K93" s="74">
        <f>JUNIO!K106</f>
        <v>1</v>
      </c>
      <c r="L93" s="74">
        <f>JUNIO!L106</f>
        <v>0</v>
      </c>
      <c r="M93" s="75">
        <f>JUNIO!M106</f>
        <v>46174</v>
      </c>
    </row>
    <row r="94" spans="1:13" s="70" customFormat="1">
      <c r="A94" s="73">
        <v>89</v>
      </c>
      <c r="B94" s="74">
        <f>JUNIO!B107</f>
        <v>1150356</v>
      </c>
      <c r="C94" s="74" t="str">
        <f>JUNIO!Q107</f>
        <v>MUJER</v>
      </c>
      <c r="D94" s="74" t="str">
        <f>JUNIO!D107</f>
        <v>MATEHUALA</v>
      </c>
      <c r="E94" s="74">
        <f ca="1">JUNIO!E107</f>
        <v>50</v>
      </c>
      <c r="F94" s="74" t="str">
        <f>JUNIO!F107</f>
        <v>0</v>
      </c>
      <c r="G94" s="74" t="str">
        <f>JUNIO!G107</f>
        <v>1</v>
      </c>
      <c r="H94" s="74">
        <f>JUNIO!H107</f>
        <v>0</v>
      </c>
      <c r="I94" s="74">
        <f>JUNIO!I107</f>
        <v>0</v>
      </c>
      <c r="J94" s="74">
        <f>JUNIO!J107</f>
        <v>0</v>
      </c>
      <c r="K94" s="74">
        <f>JUNIO!K107</f>
        <v>1</v>
      </c>
      <c r="L94" s="74">
        <f>JUNIO!L107</f>
        <v>0</v>
      </c>
      <c r="M94" s="75">
        <f>JUNIO!M107</f>
        <v>46174</v>
      </c>
    </row>
    <row r="95" spans="1:13" s="70" customFormat="1">
      <c r="A95" s="73">
        <v>90</v>
      </c>
      <c r="B95" s="74">
        <f>JUNIO!B108</f>
        <v>1411548</v>
      </c>
      <c r="C95" s="74" t="str">
        <f>JUNIO!Q108</f>
        <v>HOMBRE</v>
      </c>
      <c r="D95" s="74" t="str">
        <f>JUNIO!D108</f>
        <v>CD DEL MAIZ</v>
      </c>
      <c r="E95" s="74">
        <f ca="1">JUNIO!E108</f>
        <v>17</v>
      </c>
      <c r="F95" s="74" t="str">
        <f>JUNIO!F108</f>
        <v>1</v>
      </c>
      <c r="G95" s="74" t="str">
        <f>JUNIO!G108</f>
        <v>0</v>
      </c>
      <c r="H95" s="74">
        <f>JUNIO!H108</f>
        <v>0</v>
      </c>
      <c r="I95" s="74">
        <f>JUNIO!I108</f>
        <v>1</v>
      </c>
      <c r="J95" s="74">
        <f>JUNIO!J108</f>
        <v>0</v>
      </c>
      <c r="K95" s="74">
        <f>JUNIO!K108</f>
        <v>0</v>
      </c>
      <c r="L95" s="74">
        <f>JUNIO!L108</f>
        <v>0</v>
      </c>
      <c r="M95" s="75">
        <f>JUNIO!M108</f>
        <v>46174</v>
      </c>
    </row>
    <row r="96" spans="1:13" s="70" customFormat="1">
      <c r="A96" s="73">
        <v>91</v>
      </c>
      <c r="B96" s="74">
        <f>JUNIO!B109</f>
        <v>1411553</v>
      </c>
      <c r="C96" s="74" t="str">
        <f>JUNIO!Q109</f>
        <v>MUJER</v>
      </c>
      <c r="D96" s="74" t="str">
        <f>JUNIO!D109</f>
        <v>CD DEL MAIZ</v>
      </c>
      <c r="E96" s="74">
        <f ca="1">JUNIO!E109</f>
        <v>50</v>
      </c>
      <c r="F96" s="74" t="str">
        <f>JUNIO!F109</f>
        <v>1</v>
      </c>
      <c r="G96" s="74" t="str">
        <f>JUNIO!G109</f>
        <v>0</v>
      </c>
      <c r="H96" s="74">
        <f>JUNIO!H109</f>
        <v>0</v>
      </c>
      <c r="I96" s="74">
        <f>JUNIO!I109</f>
        <v>0</v>
      </c>
      <c r="J96" s="74">
        <f>JUNIO!J109</f>
        <v>1</v>
      </c>
      <c r="K96" s="74">
        <f>JUNIO!K109</f>
        <v>0</v>
      </c>
      <c r="L96" s="74">
        <f>JUNIO!L109</f>
        <v>0</v>
      </c>
      <c r="M96" s="75">
        <f>JUNIO!M109</f>
        <v>46174</v>
      </c>
    </row>
    <row r="97" spans="1:13" s="70" customFormat="1">
      <c r="A97" s="73">
        <v>92</v>
      </c>
      <c r="B97" s="74">
        <f>JUNIO!B110</f>
        <v>177574</v>
      </c>
      <c r="C97" s="74" t="str">
        <f>JUNIO!Q110</f>
        <v>MUJER</v>
      </c>
      <c r="D97" s="74" t="str">
        <f>JUNIO!D110</f>
        <v>MATEHUALA</v>
      </c>
      <c r="E97" s="74">
        <f ca="1">JUNIO!E110</f>
        <v>51</v>
      </c>
      <c r="F97" s="74" t="str">
        <f>JUNIO!F110</f>
        <v>0</v>
      </c>
      <c r="G97" s="74" t="str">
        <f>JUNIO!G110</f>
        <v>1</v>
      </c>
      <c r="H97" s="74">
        <f>JUNIO!H110</f>
        <v>1</v>
      </c>
      <c r="I97" s="74">
        <f>JUNIO!I110</f>
        <v>0</v>
      </c>
      <c r="J97" s="74">
        <f>JUNIO!J110</f>
        <v>0</v>
      </c>
      <c r="K97" s="74">
        <f>JUNIO!K110</f>
        <v>0</v>
      </c>
      <c r="L97" s="74">
        <f>JUNIO!L110</f>
        <v>0</v>
      </c>
      <c r="M97" s="75">
        <f>JUNIO!M110</f>
        <v>46174</v>
      </c>
    </row>
    <row r="98" spans="1:13" s="70" customFormat="1">
      <c r="A98" s="73">
        <v>93</v>
      </c>
      <c r="B98" s="74">
        <f>JUNIO!B111</f>
        <v>1411661</v>
      </c>
      <c r="C98" s="74" t="str">
        <f>JUNIO!Q111</f>
        <v>HOMBRE</v>
      </c>
      <c r="D98" s="74" t="str">
        <f>JUNIO!D111</f>
        <v>SAN LUIS POTOSI</v>
      </c>
      <c r="E98" s="74">
        <f ca="1">JUNIO!E111</f>
        <v>12</v>
      </c>
      <c r="F98" s="74" t="str">
        <f>JUNIO!F111</f>
        <v>1</v>
      </c>
      <c r="G98" s="74" t="str">
        <f>JUNIO!G111</f>
        <v>0</v>
      </c>
      <c r="H98" s="74">
        <f>JUNIO!H111</f>
        <v>0</v>
      </c>
      <c r="I98" s="74">
        <f>JUNIO!I111</f>
        <v>0</v>
      </c>
      <c r="J98" s="74">
        <f>JUNIO!J111</f>
        <v>0</v>
      </c>
      <c r="K98" s="74">
        <f>JUNIO!K111</f>
        <v>0</v>
      </c>
      <c r="L98" s="74">
        <f>JUNIO!L111</f>
        <v>1</v>
      </c>
      <c r="M98" s="75">
        <f>JUNIO!M111</f>
        <v>46174</v>
      </c>
    </row>
    <row r="99" spans="1:13" s="70" customFormat="1">
      <c r="A99" s="73">
        <v>94</v>
      </c>
      <c r="B99" s="74">
        <f>JUNIO!B112</f>
        <v>1411922</v>
      </c>
      <c r="C99" s="74" t="str">
        <f>JUNIO!Q112</f>
        <v>MUJER</v>
      </c>
      <c r="D99" s="74" t="str">
        <f>JUNIO!D112</f>
        <v>SAN LUIS POTOSI</v>
      </c>
      <c r="E99" s="74">
        <f ca="1">JUNIO!E112</f>
        <v>51</v>
      </c>
      <c r="F99" s="74" t="str">
        <f>JUNIO!F112</f>
        <v>1</v>
      </c>
      <c r="G99" s="74" t="str">
        <f>JUNIO!G112</f>
        <v>0</v>
      </c>
      <c r="H99" s="74">
        <f>JUNIO!H112</f>
        <v>1</v>
      </c>
      <c r="I99" s="74">
        <f>JUNIO!I112</f>
        <v>0</v>
      </c>
      <c r="J99" s="74">
        <f>JUNIO!J112</f>
        <v>0</v>
      </c>
      <c r="K99" s="74">
        <f>JUNIO!K112</f>
        <v>0</v>
      </c>
      <c r="L99" s="74">
        <f>JUNIO!L112</f>
        <v>0</v>
      </c>
      <c r="M99" s="75">
        <f>JUNIO!M112</f>
        <v>46175</v>
      </c>
    </row>
    <row r="100" spans="1:13" s="70" customFormat="1">
      <c r="A100" s="73">
        <v>95</v>
      </c>
      <c r="B100" s="74">
        <f>JUNIO!B113</f>
        <v>1411904</v>
      </c>
      <c r="C100" s="74" t="str">
        <f>JUNIO!Q113</f>
        <v>HOMBRE</v>
      </c>
      <c r="D100" s="74" t="str">
        <f>JUNIO!D113</f>
        <v>TAMASOPO</v>
      </c>
      <c r="E100" s="74">
        <f ca="1">JUNIO!E113</f>
        <v>46</v>
      </c>
      <c r="F100" s="74" t="str">
        <f>JUNIO!F113</f>
        <v>1</v>
      </c>
      <c r="G100" s="74" t="str">
        <f>JUNIO!G113</f>
        <v>0</v>
      </c>
      <c r="H100" s="74">
        <f>JUNIO!H113</f>
        <v>1</v>
      </c>
      <c r="I100" s="74">
        <f>JUNIO!I113</f>
        <v>0</v>
      </c>
      <c r="J100" s="74">
        <f>JUNIO!J113</f>
        <v>0</v>
      </c>
      <c r="K100" s="74">
        <f>JUNIO!K113</f>
        <v>0</v>
      </c>
      <c r="L100" s="74">
        <f>JUNIO!L113</f>
        <v>0</v>
      </c>
      <c r="M100" s="75">
        <f>JUNIO!M113</f>
        <v>46175</v>
      </c>
    </row>
    <row r="101" spans="1:13" s="70" customFormat="1">
      <c r="A101" s="73">
        <v>96</v>
      </c>
      <c r="B101" s="74">
        <f>JUNIO!B114</f>
        <v>1411900</v>
      </c>
      <c r="C101" s="74" t="str">
        <f>JUNIO!Q114</f>
        <v>HOMBRE</v>
      </c>
      <c r="D101" s="74" t="str">
        <f>JUNIO!D114</f>
        <v>SAN LUIS POTOSI</v>
      </c>
      <c r="E101" s="74">
        <f ca="1">JUNIO!E114</f>
        <v>8</v>
      </c>
      <c r="F101" s="74" t="str">
        <f>JUNIO!F114</f>
        <v>1</v>
      </c>
      <c r="G101" s="74" t="str">
        <f>JUNIO!G114</f>
        <v>0</v>
      </c>
      <c r="H101" s="74">
        <f>JUNIO!H114</f>
        <v>0</v>
      </c>
      <c r="I101" s="74">
        <f>JUNIO!I114</f>
        <v>0</v>
      </c>
      <c r="J101" s="74">
        <f>JUNIO!J114</f>
        <v>0</v>
      </c>
      <c r="K101" s="74">
        <f>JUNIO!K114</f>
        <v>0</v>
      </c>
      <c r="L101" s="74">
        <f>JUNIO!L114</f>
        <v>1</v>
      </c>
      <c r="M101" s="75">
        <f>JUNIO!M114</f>
        <v>46175</v>
      </c>
    </row>
    <row r="102" spans="1:13" s="70" customFormat="1">
      <c r="A102" s="73">
        <v>97</v>
      </c>
      <c r="B102" s="74">
        <f>JUNIO!B115</f>
        <v>1411714</v>
      </c>
      <c r="C102" s="74" t="str">
        <f>JUNIO!Q115</f>
        <v>MUJER</v>
      </c>
      <c r="D102" s="74" t="str">
        <f>JUNIO!D115</f>
        <v>SAN LUIS POTOSI</v>
      </c>
      <c r="E102" s="74">
        <f ca="1">JUNIO!E115</f>
        <v>48</v>
      </c>
      <c r="F102" s="74" t="str">
        <f>JUNIO!F115</f>
        <v>1</v>
      </c>
      <c r="G102" s="74" t="str">
        <f>JUNIO!G115</f>
        <v>0</v>
      </c>
      <c r="H102" s="74">
        <f>JUNIO!H115</f>
        <v>1</v>
      </c>
      <c r="I102" s="74">
        <f>JUNIO!I115</f>
        <v>0</v>
      </c>
      <c r="J102" s="74">
        <f>JUNIO!J115</f>
        <v>0</v>
      </c>
      <c r="K102" s="74">
        <f>JUNIO!K115</f>
        <v>0</v>
      </c>
      <c r="L102" s="74">
        <f>JUNIO!L115</f>
        <v>0</v>
      </c>
      <c r="M102" s="75">
        <f>JUNIO!M115</f>
        <v>46175</v>
      </c>
    </row>
    <row r="103" spans="1:13" s="70" customFormat="1">
      <c r="A103" s="73">
        <v>98</v>
      </c>
      <c r="B103" s="74">
        <f>JUNIO!B116</f>
        <v>14112118</v>
      </c>
      <c r="C103" s="74" t="str">
        <f>JUNIO!Q116</f>
        <v>HOMBRE</v>
      </c>
      <c r="D103" s="74" t="str">
        <f>JUNIO!D116</f>
        <v>SOLEDAD DE GRACIANO SANCHEZ</v>
      </c>
      <c r="E103" s="74">
        <f ca="1">JUNIO!E116</f>
        <v>10</v>
      </c>
      <c r="F103" s="74" t="str">
        <f>JUNIO!F116</f>
        <v>1</v>
      </c>
      <c r="G103" s="74" t="str">
        <f>JUNIO!G116</f>
        <v>0</v>
      </c>
      <c r="H103" s="74">
        <f>JUNIO!H116</f>
        <v>1</v>
      </c>
      <c r="I103" s="74">
        <f>JUNIO!I116</f>
        <v>0</v>
      </c>
      <c r="J103" s="74">
        <f>JUNIO!J116</f>
        <v>0</v>
      </c>
      <c r="K103" s="74">
        <f>JUNIO!K116</f>
        <v>0</v>
      </c>
      <c r="L103" s="74">
        <f>JUNIO!L116</f>
        <v>0</v>
      </c>
      <c r="M103" s="75">
        <f>JUNIO!M116</f>
        <v>46176</v>
      </c>
    </row>
    <row r="104" spans="1:13" s="70" customFormat="1">
      <c r="A104" s="73">
        <v>99</v>
      </c>
      <c r="B104" s="74">
        <f>JUNIO!B117</f>
        <v>1412111</v>
      </c>
      <c r="C104" s="74" t="str">
        <f>JUNIO!Q117</f>
        <v>HOMBRE</v>
      </c>
      <c r="D104" s="74" t="str">
        <f>JUNIO!D117</f>
        <v>SAN LUIS POTOSI</v>
      </c>
      <c r="E104" s="74">
        <f ca="1">JUNIO!E117</f>
        <v>48</v>
      </c>
      <c r="F104" s="74" t="str">
        <f>JUNIO!F117</f>
        <v>1</v>
      </c>
      <c r="G104" s="74" t="str">
        <f>JUNIO!G117</f>
        <v>0</v>
      </c>
      <c r="H104" s="74">
        <f>JUNIO!H117</f>
        <v>1</v>
      </c>
      <c r="I104" s="74">
        <f>JUNIO!I117</f>
        <v>0</v>
      </c>
      <c r="J104" s="74">
        <f>JUNIO!J117</f>
        <v>0</v>
      </c>
      <c r="K104" s="74">
        <f>JUNIO!K117</f>
        <v>0</v>
      </c>
      <c r="L104" s="74">
        <f>JUNIO!L117</f>
        <v>0</v>
      </c>
      <c r="M104" s="75">
        <f>JUNIO!M117</f>
        <v>46176</v>
      </c>
    </row>
    <row r="105" spans="1:13" s="70" customFormat="1">
      <c r="A105" s="73">
        <v>100</v>
      </c>
      <c r="B105" s="74">
        <f>JUNIO!B118</f>
        <v>1412040</v>
      </c>
      <c r="C105" s="74" t="str">
        <f>JUNIO!Q118</f>
        <v>MUJER</v>
      </c>
      <c r="D105" s="74" t="str">
        <f>JUNIO!D118</f>
        <v>SAN LUIS POTOSI</v>
      </c>
      <c r="E105" s="74">
        <f ca="1">JUNIO!E118</f>
        <v>38</v>
      </c>
      <c r="F105" s="74" t="str">
        <f>JUNIO!F118</f>
        <v>1</v>
      </c>
      <c r="G105" s="74" t="str">
        <f>JUNIO!G118</f>
        <v>0</v>
      </c>
      <c r="H105" s="74">
        <f>JUNIO!H118</f>
        <v>0</v>
      </c>
      <c r="I105" s="74">
        <f>JUNIO!I118</f>
        <v>0</v>
      </c>
      <c r="J105" s="74">
        <f>JUNIO!J118</f>
        <v>1</v>
      </c>
      <c r="K105" s="74">
        <f>JUNIO!K118</f>
        <v>0</v>
      </c>
      <c r="L105" s="74">
        <f>JUNIO!L118</f>
        <v>0</v>
      </c>
      <c r="M105" s="75">
        <f>JUNIO!M118</f>
        <v>46176</v>
      </c>
    </row>
    <row r="106" spans="1:13" s="70" customFormat="1">
      <c r="A106" s="73">
        <v>101</v>
      </c>
      <c r="B106" s="74">
        <f>JUNIO!B119</f>
        <v>367410</v>
      </c>
      <c r="C106" s="74" t="str">
        <f>JUNIO!Q119</f>
        <v>HOMBRE</v>
      </c>
      <c r="D106" s="74" t="str">
        <f>JUNIO!D119</f>
        <v>SOLEDAD DE GRACIANO SANCHEZ</v>
      </c>
      <c r="E106" s="74">
        <f ca="1">JUNIO!E119</f>
        <v>25</v>
      </c>
      <c r="F106" s="74" t="str">
        <f>JUNIO!F119</f>
        <v>0</v>
      </c>
      <c r="G106" s="74" t="str">
        <f>JUNIO!G119</f>
        <v>1</v>
      </c>
      <c r="H106" s="74">
        <f>JUNIO!H119</f>
        <v>1</v>
      </c>
      <c r="I106" s="74">
        <f>JUNIO!I119</f>
        <v>0</v>
      </c>
      <c r="J106" s="74">
        <f>JUNIO!J119</f>
        <v>0</v>
      </c>
      <c r="K106" s="74">
        <f>JUNIO!K119</f>
        <v>0</v>
      </c>
      <c r="L106" s="74">
        <f>JUNIO!L119</f>
        <v>0</v>
      </c>
      <c r="M106" s="75">
        <f>JUNIO!M119</f>
        <v>46176</v>
      </c>
    </row>
    <row r="107" spans="1:13" s="70" customFormat="1">
      <c r="A107" s="73">
        <v>102</v>
      </c>
      <c r="B107" s="74">
        <f>JUNIO!B120</f>
        <v>354776</v>
      </c>
      <c r="C107" s="74" t="str">
        <f>JUNIO!Q120</f>
        <v>HOMBRE</v>
      </c>
      <c r="D107" s="74" t="str">
        <f>JUNIO!D120</f>
        <v>CIUDAD DEL MAIZ</v>
      </c>
      <c r="E107" s="74">
        <f ca="1">JUNIO!E120</f>
        <v>15</v>
      </c>
      <c r="F107" s="74" t="str">
        <f>JUNIO!F120</f>
        <v>0</v>
      </c>
      <c r="G107" s="74" t="str">
        <f>JUNIO!G120</f>
        <v>1</v>
      </c>
      <c r="H107" s="74">
        <f>JUNIO!H120</f>
        <v>1</v>
      </c>
      <c r="I107" s="74">
        <f>JUNIO!I120</f>
        <v>0</v>
      </c>
      <c r="J107" s="74">
        <f>JUNIO!J120</f>
        <v>0</v>
      </c>
      <c r="K107" s="74">
        <f>JUNIO!K120</f>
        <v>0</v>
      </c>
      <c r="L107" s="74">
        <f>JUNIO!L120</f>
        <v>0</v>
      </c>
      <c r="M107" s="75">
        <f>JUNIO!M120</f>
        <v>46176</v>
      </c>
    </row>
    <row r="108" spans="1:13" s="70" customFormat="1">
      <c r="A108" s="73">
        <v>103</v>
      </c>
      <c r="B108" s="74">
        <f>JUNIO!B121</f>
        <v>1412241</v>
      </c>
      <c r="C108" s="74" t="str">
        <f>JUNIO!Q121</f>
        <v>HOMBRE</v>
      </c>
      <c r="D108" s="74" t="str">
        <f>JUNIO!D121</f>
        <v>SAN LUIS POTOSI</v>
      </c>
      <c r="E108" s="74">
        <f ca="1">JUNIO!E121</f>
        <v>20</v>
      </c>
      <c r="F108" s="74" t="str">
        <f>JUNIO!F121</f>
        <v>1</v>
      </c>
      <c r="G108" s="74" t="str">
        <f>JUNIO!G121</f>
        <v>0</v>
      </c>
      <c r="H108" s="74">
        <f>JUNIO!H121</f>
        <v>0</v>
      </c>
      <c r="I108" s="74">
        <f>JUNIO!I121</f>
        <v>0</v>
      </c>
      <c r="J108" s="74">
        <f>JUNIO!J121</f>
        <v>0</v>
      </c>
      <c r="K108" s="74">
        <f>JUNIO!K121</f>
        <v>1</v>
      </c>
      <c r="L108" s="74">
        <f>JUNIO!L121</f>
        <v>0</v>
      </c>
      <c r="M108" s="75">
        <f>JUNIO!M121</f>
        <v>46176</v>
      </c>
    </row>
    <row r="109" spans="1:13" s="70" customFormat="1">
      <c r="A109" s="73">
        <v>104</v>
      </c>
      <c r="B109" s="74">
        <f>JUNIO!B122</f>
        <v>1412237</v>
      </c>
      <c r="C109" s="74" t="str">
        <f>JUNIO!Q122</f>
        <v>HOMBRE</v>
      </c>
      <c r="D109" s="74" t="str">
        <f>JUNIO!D122</f>
        <v>SOLEDAD DE GRACIANO SANCHEZ</v>
      </c>
      <c r="E109" s="74">
        <f ca="1">JUNIO!E122</f>
        <v>34</v>
      </c>
      <c r="F109" s="74" t="str">
        <f>JUNIO!F122</f>
        <v>1</v>
      </c>
      <c r="G109" s="74" t="str">
        <f>JUNIO!G122</f>
        <v>0</v>
      </c>
      <c r="H109" s="74">
        <f>JUNIO!H122</f>
        <v>1</v>
      </c>
      <c r="I109" s="74">
        <f>JUNIO!I122</f>
        <v>0</v>
      </c>
      <c r="J109" s="74">
        <f>JUNIO!J122</f>
        <v>0</v>
      </c>
      <c r="K109" s="74">
        <f>JUNIO!K122</f>
        <v>0</v>
      </c>
      <c r="L109" s="74">
        <f>JUNIO!L122</f>
        <v>0</v>
      </c>
      <c r="M109" s="75">
        <f>JUNIO!M122</f>
        <v>46176</v>
      </c>
    </row>
    <row r="110" spans="1:13" s="70" customFormat="1">
      <c r="A110" s="73">
        <v>105</v>
      </c>
      <c r="B110" s="74">
        <f>JUNIO!B123</f>
        <v>1412230</v>
      </c>
      <c r="C110" s="74" t="str">
        <f>JUNIO!Q123</f>
        <v>MUJER</v>
      </c>
      <c r="D110" s="74" t="str">
        <f>JUNIO!D123</f>
        <v>SAN LUIS POTOSI</v>
      </c>
      <c r="E110" s="74">
        <f ca="1">JUNIO!E123</f>
        <v>56</v>
      </c>
      <c r="F110" s="74" t="str">
        <f>JUNIO!F123</f>
        <v>1</v>
      </c>
      <c r="G110" s="74" t="str">
        <f>JUNIO!G123</f>
        <v>0</v>
      </c>
      <c r="H110" s="74">
        <f>JUNIO!H123</f>
        <v>0</v>
      </c>
      <c r="I110" s="74">
        <f>JUNIO!I123</f>
        <v>0</v>
      </c>
      <c r="J110" s="74">
        <f>JUNIO!J123</f>
        <v>0</v>
      </c>
      <c r="K110" s="74">
        <f>JUNIO!K123</f>
        <v>0</v>
      </c>
      <c r="L110" s="74">
        <f>JUNIO!L123</f>
        <v>1</v>
      </c>
      <c r="M110" s="75">
        <f>JUNIO!M123</f>
        <v>46176</v>
      </c>
    </row>
    <row r="111" spans="1:13" s="70" customFormat="1" ht="18" customHeight="1">
      <c r="A111" s="73">
        <v>106</v>
      </c>
      <c r="B111" s="74">
        <f>JUNIO!B124</f>
        <v>1412220</v>
      </c>
      <c r="C111" s="74" t="str">
        <f>JUNIO!Q124</f>
        <v>MUJER</v>
      </c>
      <c r="D111" s="74" t="str">
        <f>JUNIO!D124</f>
        <v>SAN LUIS POTOSI</v>
      </c>
      <c r="E111" s="74">
        <f ca="1">JUNIO!E124</f>
        <v>3</v>
      </c>
      <c r="F111" s="74" t="str">
        <f>JUNIO!F124</f>
        <v>1</v>
      </c>
      <c r="G111" s="74" t="str">
        <f>JUNIO!G124</f>
        <v>0</v>
      </c>
      <c r="H111" s="74">
        <f>JUNIO!H124</f>
        <v>1</v>
      </c>
      <c r="I111" s="74">
        <f>JUNIO!I124</f>
        <v>0</v>
      </c>
      <c r="J111" s="74">
        <f>JUNIO!J124</f>
        <v>0</v>
      </c>
      <c r="K111" s="74">
        <f>JUNIO!K124</f>
        <v>0</v>
      </c>
      <c r="L111" s="74">
        <f>JUNIO!L124</f>
        <v>0</v>
      </c>
      <c r="M111" s="75">
        <f>JUNIO!M124</f>
        <v>46176</v>
      </c>
    </row>
    <row r="112" spans="1:13" s="70" customFormat="1">
      <c r="A112" s="73">
        <v>107</v>
      </c>
      <c r="B112" s="74">
        <f>JUNIO!B125</f>
        <v>1412183</v>
      </c>
      <c r="C112" s="74" t="str">
        <f>JUNIO!Q125</f>
        <v>HOMBRE</v>
      </c>
      <c r="D112" s="74" t="str">
        <f>JUNIO!D125</f>
        <v>SAN LUIS POTOSI</v>
      </c>
      <c r="E112" s="74">
        <f ca="1">JUNIO!E125</f>
        <v>13</v>
      </c>
      <c r="F112" s="74" t="str">
        <f>JUNIO!F125</f>
        <v>1</v>
      </c>
      <c r="G112" s="74" t="str">
        <f>JUNIO!G125</f>
        <v>0</v>
      </c>
      <c r="H112" s="74">
        <f>JUNIO!H125</f>
        <v>0</v>
      </c>
      <c r="I112" s="74">
        <f>JUNIO!I125</f>
        <v>0</v>
      </c>
      <c r="J112" s="74">
        <f>JUNIO!J125</f>
        <v>0</v>
      </c>
      <c r="K112" s="74">
        <f>JUNIO!K125</f>
        <v>0</v>
      </c>
      <c r="L112" s="74">
        <f>JUNIO!L125</f>
        <v>1</v>
      </c>
      <c r="M112" s="75">
        <f>JUNIO!M125</f>
        <v>46176</v>
      </c>
    </row>
    <row r="113" spans="1:13" s="70" customFormat="1">
      <c r="A113" s="73">
        <v>108</v>
      </c>
      <c r="B113" s="74">
        <f>JUNIO!B126</f>
        <v>1385177</v>
      </c>
      <c r="C113" s="74" t="str">
        <f>JUNIO!Q126</f>
        <v>HOMBRE</v>
      </c>
      <c r="D113" s="74" t="str">
        <f>JUNIO!D126</f>
        <v>SAN LUIS POTOSI</v>
      </c>
      <c r="E113" s="74">
        <f ca="1">JUNIO!E126</f>
        <v>56</v>
      </c>
      <c r="F113" s="74" t="str">
        <f>JUNIO!F126</f>
        <v>0</v>
      </c>
      <c r="G113" s="74" t="str">
        <f>JUNIO!G126</f>
        <v>1</v>
      </c>
      <c r="H113" s="74">
        <f>JUNIO!H126</f>
        <v>1</v>
      </c>
      <c r="I113" s="74">
        <f>JUNIO!I126</f>
        <v>0</v>
      </c>
      <c r="J113" s="74">
        <f>JUNIO!J126</f>
        <v>0</v>
      </c>
      <c r="K113" s="74">
        <f>JUNIO!K126</f>
        <v>0</v>
      </c>
      <c r="L113" s="74">
        <f>JUNIO!L126</f>
        <v>0</v>
      </c>
      <c r="M113" s="75">
        <f>JUNIO!M126</f>
        <v>46176</v>
      </c>
    </row>
    <row r="114" spans="1:13" s="70" customFormat="1">
      <c r="A114" s="73">
        <v>109</v>
      </c>
      <c r="B114" s="74">
        <f>JUNIO!B127</f>
        <v>1412144</v>
      </c>
      <c r="C114" s="74" t="str">
        <f>JUNIO!Q127</f>
        <v>HOMBRE</v>
      </c>
      <c r="D114" s="74" t="str">
        <f>JUNIO!D127</f>
        <v>SAN LUIS POTOSI</v>
      </c>
      <c r="E114" s="74">
        <f ca="1">JUNIO!E127</f>
        <v>4</v>
      </c>
      <c r="F114" s="74" t="str">
        <f>JUNIO!F127</f>
        <v>1</v>
      </c>
      <c r="G114" s="74" t="str">
        <f>JUNIO!G127</f>
        <v>0</v>
      </c>
      <c r="H114" s="74">
        <f>JUNIO!H127</f>
        <v>0</v>
      </c>
      <c r="I114" s="74">
        <f>JUNIO!I127</f>
        <v>0</v>
      </c>
      <c r="J114" s="74">
        <f>JUNIO!J127</f>
        <v>0</v>
      </c>
      <c r="K114" s="74">
        <f>JUNIO!K127</f>
        <v>0</v>
      </c>
      <c r="L114" s="74">
        <f>JUNIO!L127</f>
        <v>1</v>
      </c>
      <c r="M114" s="75">
        <f>JUNIO!M127</f>
        <v>46176</v>
      </c>
    </row>
    <row r="115" spans="1:13" s="70" customFormat="1">
      <c r="A115" s="73">
        <v>110</v>
      </c>
      <c r="B115" s="74">
        <f>JUNIO!B128</f>
        <v>1412268</v>
      </c>
      <c r="C115" s="74" t="str">
        <f>JUNIO!Q128</f>
        <v>MUJER</v>
      </c>
      <c r="D115" s="74" t="str">
        <f>JUNIO!D128</f>
        <v>SAN LUIS POTOSI</v>
      </c>
      <c r="E115" s="74">
        <f ca="1">JUNIO!E128</f>
        <v>53</v>
      </c>
      <c r="F115" s="74" t="str">
        <f>JUNIO!F128</f>
        <v>1</v>
      </c>
      <c r="G115" s="74" t="str">
        <f>JUNIO!G128</f>
        <v>0</v>
      </c>
      <c r="H115" s="74">
        <f>JUNIO!H128</f>
        <v>1</v>
      </c>
      <c r="I115" s="74">
        <f>JUNIO!I128</f>
        <v>0</v>
      </c>
      <c r="J115" s="74">
        <f>JUNIO!J128</f>
        <v>0</v>
      </c>
      <c r="K115" s="74">
        <f>JUNIO!K128</f>
        <v>0</v>
      </c>
      <c r="L115" s="74">
        <f>JUNIO!L128</f>
        <v>0</v>
      </c>
      <c r="M115" s="75">
        <f>JUNIO!M128</f>
        <v>46176</v>
      </c>
    </row>
    <row r="116" spans="1:13" s="70" customFormat="1">
      <c r="A116" s="73">
        <v>111</v>
      </c>
      <c r="B116" s="74">
        <f>JUNIO!B129</f>
        <v>1397080</v>
      </c>
      <c r="C116" s="74" t="str">
        <f>JUNIO!Q129</f>
        <v>HOMBRE</v>
      </c>
      <c r="D116" s="74" t="str">
        <f>JUNIO!D129</f>
        <v>GUADALCAZAR</v>
      </c>
      <c r="E116" s="74">
        <f ca="1">JUNIO!E129</f>
        <v>23</v>
      </c>
      <c r="F116" s="74" t="str">
        <f>JUNIO!F129</f>
        <v>0</v>
      </c>
      <c r="G116" s="74" t="str">
        <f>JUNIO!G129</f>
        <v>1</v>
      </c>
      <c r="H116" s="74">
        <f>JUNIO!H129</f>
        <v>0</v>
      </c>
      <c r="I116" s="74">
        <f>JUNIO!I129</f>
        <v>0</v>
      </c>
      <c r="J116" s="74">
        <f>JUNIO!J129</f>
        <v>1</v>
      </c>
      <c r="K116" s="74">
        <f>JUNIO!K129</f>
        <v>0</v>
      </c>
      <c r="L116" s="74">
        <f>JUNIO!L129</f>
        <v>0</v>
      </c>
      <c r="M116" s="75">
        <f>JUNIO!M129</f>
        <v>46177</v>
      </c>
    </row>
    <row r="117" spans="1:13" s="70" customFormat="1">
      <c r="A117" s="73">
        <v>112</v>
      </c>
      <c r="B117" s="74">
        <f>JUNIO!B130</f>
        <v>1412373</v>
      </c>
      <c r="C117" s="74" t="str">
        <f>JUNIO!Q130</f>
        <v>HOMBRE</v>
      </c>
      <c r="D117" s="74" t="str">
        <f>JUNIO!D130</f>
        <v>SOLEDAD DE GRACIANO SANCHEZ</v>
      </c>
      <c r="E117" s="74">
        <f ca="1">JUNIO!E130</f>
        <v>52</v>
      </c>
      <c r="F117" s="74" t="str">
        <f>JUNIO!F130</f>
        <v>1</v>
      </c>
      <c r="G117" s="74" t="str">
        <f>JUNIO!G130</f>
        <v>0</v>
      </c>
      <c r="H117" s="74">
        <f>JUNIO!H130</f>
        <v>1</v>
      </c>
      <c r="I117" s="74">
        <f>JUNIO!I130</f>
        <v>0</v>
      </c>
      <c r="J117" s="74">
        <f>JUNIO!J130</f>
        <v>0</v>
      </c>
      <c r="K117" s="74">
        <f>JUNIO!K130</f>
        <v>0</v>
      </c>
      <c r="L117" s="74">
        <f>JUNIO!L130</f>
        <v>0</v>
      </c>
      <c r="M117" s="75">
        <f>JUNIO!M130</f>
        <v>46177</v>
      </c>
    </row>
    <row r="118" spans="1:13" s="70" customFormat="1">
      <c r="A118" s="73">
        <v>113</v>
      </c>
      <c r="B118" s="74">
        <f>JUNIO!B131</f>
        <v>1412357</v>
      </c>
      <c r="C118" s="74" t="str">
        <f>JUNIO!Q131</f>
        <v>MUJER</v>
      </c>
      <c r="D118" s="74" t="str">
        <f>JUNIO!D131</f>
        <v>SAN LUIS POTOSI</v>
      </c>
      <c r="E118" s="74">
        <f ca="1">JUNIO!E131</f>
        <v>13</v>
      </c>
      <c r="F118" s="74" t="str">
        <f>JUNIO!F131</f>
        <v>1</v>
      </c>
      <c r="G118" s="74" t="str">
        <f>JUNIO!G131</f>
        <v>0</v>
      </c>
      <c r="H118" s="74">
        <f>JUNIO!H131</f>
        <v>0</v>
      </c>
      <c r="I118" s="74">
        <f>JUNIO!I131</f>
        <v>0</v>
      </c>
      <c r="J118" s="74">
        <f>JUNIO!J131</f>
        <v>0</v>
      </c>
      <c r="K118" s="74">
        <f>JUNIO!K131</f>
        <v>1</v>
      </c>
      <c r="L118" s="74">
        <f>JUNIO!L131</f>
        <v>0</v>
      </c>
      <c r="M118" s="75">
        <f>JUNIO!M131</f>
        <v>46177</v>
      </c>
    </row>
    <row r="119" spans="1:13" s="70" customFormat="1">
      <c r="A119" s="73">
        <v>114</v>
      </c>
      <c r="B119" s="74">
        <f>JUNIO!B132</f>
        <v>1412305</v>
      </c>
      <c r="C119" s="74" t="str">
        <f>JUNIO!Q132</f>
        <v>HOMBRE</v>
      </c>
      <c r="D119" s="74" t="str">
        <f>JUNIO!D132</f>
        <v>MATEHUALA</v>
      </c>
      <c r="E119" s="74">
        <f ca="1">JUNIO!E132</f>
        <v>6</v>
      </c>
      <c r="F119" s="74" t="str">
        <f>JUNIO!F132</f>
        <v>1</v>
      </c>
      <c r="G119" s="74" t="str">
        <f>JUNIO!G132</f>
        <v>0</v>
      </c>
      <c r="H119" s="74">
        <f>JUNIO!H132</f>
        <v>0</v>
      </c>
      <c r="I119" s="74">
        <f>JUNIO!I132</f>
        <v>0</v>
      </c>
      <c r="J119" s="74">
        <f>JUNIO!J132</f>
        <v>0</v>
      </c>
      <c r="K119" s="74">
        <f>JUNIO!K132</f>
        <v>0</v>
      </c>
      <c r="L119" s="74">
        <f>JUNIO!L132</f>
        <v>1</v>
      </c>
      <c r="M119" s="75">
        <f>JUNIO!M132</f>
        <v>46177</v>
      </c>
    </row>
    <row r="120" spans="1:13" s="70" customFormat="1">
      <c r="A120" s="73">
        <v>115</v>
      </c>
      <c r="B120" s="74">
        <f>JUNIO!B133</f>
        <v>1412498</v>
      </c>
      <c r="C120" s="74" t="str">
        <f>JUNIO!Q133</f>
        <v>MUJER</v>
      </c>
      <c r="D120" s="74" t="str">
        <f>JUNIO!D133</f>
        <v>POZOS</v>
      </c>
      <c r="E120" s="74">
        <f ca="1">JUNIO!E133</f>
        <v>52</v>
      </c>
      <c r="F120" s="74" t="str">
        <f>JUNIO!F133</f>
        <v>1</v>
      </c>
      <c r="G120" s="74" t="str">
        <f>JUNIO!G133</f>
        <v>0</v>
      </c>
      <c r="H120" s="74">
        <f>JUNIO!H133</f>
        <v>0</v>
      </c>
      <c r="I120" s="74">
        <f>JUNIO!I133</f>
        <v>0</v>
      </c>
      <c r="J120" s="74">
        <f>JUNIO!J133</f>
        <v>0</v>
      </c>
      <c r="K120" s="74">
        <f>JUNIO!K133</f>
        <v>1</v>
      </c>
      <c r="L120" s="74">
        <f>JUNIO!L133</f>
        <v>0</v>
      </c>
      <c r="M120" s="75">
        <f>JUNIO!M133</f>
        <v>46177</v>
      </c>
    </row>
    <row r="121" spans="1:13" s="70" customFormat="1">
      <c r="A121" s="73">
        <v>116</v>
      </c>
      <c r="B121" s="74">
        <f>JUNIO!B134</f>
        <v>1412518</v>
      </c>
      <c r="C121" s="74" t="str">
        <f>JUNIO!Q134</f>
        <v>MUJER</v>
      </c>
      <c r="D121" s="74" t="str">
        <f>JUNIO!D134</f>
        <v>SAN LUIS POTOSI</v>
      </c>
      <c r="E121" s="74">
        <f ca="1">JUNIO!E134</f>
        <v>28</v>
      </c>
      <c r="F121" s="74" t="str">
        <f>JUNIO!F134</f>
        <v>1</v>
      </c>
      <c r="G121" s="74" t="str">
        <f>JUNIO!G134</f>
        <v>0</v>
      </c>
      <c r="H121" s="74">
        <f>JUNIO!H134</f>
        <v>0</v>
      </c>
      <c r="I121" s="74">
        <f>JUNIO!I134</f>
        <v>0</v>
      </c>
      <c r="J121" s="74">
        <f>JUNIO!J134</f>
        <v>0</v>
      </c>
      <c r="K121" s="74">
        <f>JUNIO!K134</f>
        <v>1</v>
      </c>
      <c r="L121" s="74">
        <f>JUNIO!L134</f>
        <v>0</v>
      </c>
      <c r="M121" s="75">
        <f>JUNIO!M134</f>
        <v>46177</v>
      </c>
    </row>
    <row r="122" spans="1:13" s="70" customFormat="1">
      <c r="A122" s="73">
        <v>117</v>
      </c>
      <c r="B122" s="74">
        <f>JUNIO!B135</f>
        <v>1412623</v>
      </c>
      <c r="C122" s="74" t="str">
        <f>JUNIO!Q135</f>
        <v>HOMBRE</v>
      </c>
      <c r="D122" s="74" t="str">
        <f>JUNIO!D135</f>
        <v>SOLEDAD DE GRACIANO SANCHEZ</v>
      </c>
      <c r="E122" s="74">
        <f ca="1">JUNIO!E135</f>
        <v>56</v>
      </c>
      <c r="F122" s="74" t="str">
        <f>JUNIO!F135</f>
        <v>1</v>
      </c>
      <c r="G122" s="74" t="str">
        <f>JUNIO!G135</f>
        <v>0</v>
      </c>
      <c r="H122" s="74">
        <f>JUNIO!H135</f>
        <v>1</v>
      </c>
      <c r="I122" s="74">
        <f>JUNIO!I135</f>
        <v>0</v>
      </c>
      <c r="J122" s="74">
        <f>JUNIO!J135</f>
        <v>0</v>
      </c>
      <c r="K122" s="74">
        <f>JUNIO!K135</f>
        <v>0</v>
      </c>
      <c r="L122" s="74">
        <f>JUNIO!L135</f>
        <v>0</v>
      </c>
      <c r="M122" s="75">
        <f>JUNIO!M135</f>
        <v>46177</v>
      </c>
    </row>
    <row r="123" spans="1:13" s="70" customFormat="1">
      <c r="A123" s="73">
        <v>118</v>
      </c>
      <c r="B123" s="74">
        <f>JUNIO!B136</f>
        <v>1412923</v>
      </c>
      <c r="C123" s="74" t="str">
        <f>JUNIO!Q136</f>
        <v>MUJER</v>
      </c>
      <c r="D123" s="74" t="str">
        <f>JUNIO!D136</f>
        <v>SOLEDAD DE GRACIANO SANCHEZ</v>
      </c>
      <c r="E123" s="74">
        <f ca="1">JUNIO!E136</f>
        <v>55</v>
      </c>
      <c r="F123" s="74" t="str">
        <f>JUNIO!F136</f>
        <v>1</v>
      </c>
      <c r="G123" s="74" t="str">
        <f>JUNIO!G136</f>
        <v>0</v>
      </c>
      <c r="H123" s="74">
        <f>JUNIO!H136</f>
        <v>0</v>
      </c>
      <c r="I123" s="74">
        <f>JUNIO!I136</f>
        <v>1</v>
      </c>
      <c r="J123" s="74">
        <f>JUNIO!J136</f>
        <v>0</v>
      </c>
      <c r="K123" s="74">
        <f>JUNIO!K136</f>
        <v>0</v>
      </c>
      <c r="L123" s="74">
        <f>JUNIO!L136</f>
        <v>0</v>
      </c>
      <c r="M123" s="75">
        <f>JUNIO!M136</f>
        <v>46178</v>
      </c>
    </row>
    <row r="124" spans="1:13" s="70" customFormat="1">
      <c r="A124" s="73">
        <v>119</v>
      </c>
      <c r="B124" s="74">
        <f>JUNIO!B137</f>
        <v>1412901</v>
      </c>
      <c r="C124" s="74" t="str">
        <f>JUNIO!Q137</f>
        <v>MUJER</v>
      </c>
      <c r="D124" s="74" t="str">
        <f>JUNIO!D137</f>
        <v>SAN LUIS POTOSI</v>
      </c>
      <c r="E124" s="74">
        <f ca="1">JUNIO!E137</f>
        <v>39</v>
      </c>
      <c r="F124" s="74" t="str">
        <f>JUNIO!F137</f>
        <v>1</v>
      </c>
      <c r="G124" s="74" t="str">
        <f>JUNIO!G137</f>
        <v>0</v>
      </c>
      <c r="H124" s="74">
        <f>JUNIO!H137</f>
        <v>1</v>
      </c>
      <c r="I124" s="74">
        <f>JUNIO!I137</f>
        <v>0</v>
      </c>
      <c r="J124" s="74">
        <f>JUNIO!J137</f>
        <v>0</v>
      </c>
      <c r="K124" s="74">
        <f>JUNIO!K137</f>
        <v>0</v>
      </c>
      <c r="L124" s="74">
        <f>JUNIO!L137</f>
        <v>0</v>
      </c>
      <c r="M124" s="75">
        <f>JUNIO!M137</f>
        <v>46178</v>
      </c>
    </row>
    <row r="125" spans="1:13" s="70" customFormat="1">
      <c r="A125" s="73">
        <v>120</v>
      </c>
      <c r="B125" s="74">
        <f>JUNIO!B138</f>
        <v>1412872</v>
      </c>
      <c r="C125" s="74" t="str">
        <f>JUNIO!Q138</f>
        <v>HOMBRE</v>
      </c>
      <c r="D125" s="74" t="str">
        <f>JUNIO!D138</f>
        <v>SALINAS</v>
      </c>
      <c r="E125" s="74">
        <f ca="1">JUNIO!E138</f>
        <v>61</v>
      </c>
      <c r="F125" s="74" t="str">
        <f>JUNIO!F138</f>
        <v>1</v>
      </c>
      <c r="G125" s="74" t="str">
        <f>JUNIO!G138</f>
        <v>0</v>
      </c>
      <c r="H125" s="74">
        <f>JUNIO!H138</f>
        <v>1</v>
      </c>
      <c r="I125" s="74">
        <f>JUNIO!I138</f>
        <v>0</v>
      </c>
      <c r="J125" s="74">
        <f>JUNIO!J138</f>
        <v>0</v>
      </c>
      <c r="K125" s="74">
        <f>JUNIO!K138</f>
        <v>0</v>
      </c>
      <c r="L125" s="74">
        <f>JUNIO!L138</f>
        <v>0</v>
      </c>
      <c r="M125" s="75">
        <f>JUNIO!M138</f>
        <v>46178</v>
      </c>
    </row>
    <row r="126" spans="1:13" s="70" customFormat="1">
      <c r="A126" s="73">
        <v>121</v>
      </c>
      <c r="B126" s="74">
        <f>JUNIO!B139</f>
        <v>1412817</v>
      </c>
      <c r="C126" s="74" t="str">
        <f>JUNIO!Q139</f>
        <v>MUJER</v>
      </c>
      <c r="D126" s="74" t="str">
        <f>JUNIO!D139</f>
        <v>SAN LUIS POTOSI</v>
      </c>
      <c r="E126" s="74">
        <f ca="1">JUNIO!E139</f>
        <v>53</v>
      </c>
      <c r="F126" s="74" t="str">
        <f>JUNIO!F139</f>
        <v>1</v>
      </c>
      <c r="G126" s="74" t="str">
        <f>JUNIO!G139</f>
        <v>0</v>
      </c>
      <c r="H126" s="74">
        <f>JUNIO!H139</f>
        <v>1</v>
      </c>
      <c r="I126" s="74">
        <f>JUNIO!I139</f>
        <v>0</v>
      </c>
      <c r="J126" s="74">
        <f>JUNIO!J139</f>
        <v>0</v>
      </c>
      <c r="K126" s="74">
        <f>JUNIO!K139</f>
        <v>0</v>
      </c>
      <c r="L126" s="74">
        <f>JUNIO!L139</f>
        <v>0</v>
      </c>
      <c r="M126" s="75">
        <f>JUNIO!M139</f>
        <v>46178</v>
      </c>
    </row>
    <row r="127" spans="1:13" s="70" customFormat="1">
      <c r="A127" s="73">
        <v>122</v>
      </c>
      <c r="B127" s="74">
        <f>JUNIO!B140</f>
        <v>1412781</v>
      </c>
      <c r="C127" s="74" t="str">
        <f>JUNIO!Q140</f>
        <v>HOMBRE</v>
      </c>
      <c r="D127" s="74" t="str">
        <f>JUNIO!D140</f>
        <v>SOLEDAD DE GRACIANO SANCHEZ</v>
      </c>
      <c r="E127" s="74">
        <f ca="1">JUNIO!E140</f>
        <v>61</v>
      </c>
      <c r="F127" s="74" t="str">
        <f>JUNIO!F140</f>
        <v>1</v>
      </c>
      <c r="G127" s="74" t="str">
        <f>JUNIO!G140</f>
        <v>0</v>
      </c>
      <c r="H127" s="74">
        <f>JUNIO!H140</f>
        <v>1</v>
      </c>
      <c r="I127" s="74">
        <f>JUNIO!I140</f>
        <v>0</v>
      </c>
      <c r="J127" s="74">
        <f>JUNIO!J140</f>
        <v>0</v>
      </c>
      <c r="K127" s="74">
        <f>JUNIO!K140</f>
        <v>0</v>
      </c>
      <c r="L127" s="74">
        <f>JUNIO!L140</f>
        <v>0</v>
      </c>
      <c r="M127" s="75">
        <f>JUNIO!M140</f>
        <v>46178</v>
      </c>
    </row>
    <row r="128" spans="1:13" s="70" customFormat="1">
      <c r="A128" s="73">
        <v>123</v>
      </c>
      <c r="B128" s="74">
        <f>JUNIO!B141</f>
        <v>1349717</v>
      </c>
      <c r="C128" s="74" t="str">
        <f>JUNIO!Q141</f>
        <v>MUJER</v>
      </c>
      <c r="D128" s="74" t="str">
        <f>JUNIO!D141</f>
        <v>MATEHUALA</v>
      </c>
      <c r="E128" s="74">
        <f ca="1">JUNIO!E141</f>
        <v>41</v>
      </c>
      <c r="F128" s="74" t="str">
        <f>JUNIO!F141</f>
        <v>0</v>
      </c>
      <c r="G128" s="74" t="str">
        <f>JUNIO!G141</f>
        <v>1</v>
      </c>
      <c r="H128" s="74">
        <f>JUNIO!H141</f>
        <v>0</v>
      </c>
      <c r="I128" s="74">
        <f>JUNIO!I141</f>
        <v>0</v>
      </c>
      <c r="J128" s="74">
        <f>JUNIO!J141</f>
        <v>0</v>
      </c>
      <c r="K128" s="74">
        <f>JUNIO!K141</f>
        <v>1</v>
      </c>
      <c r="L128" s="74">
        <f>JUNIO!L141</f>
        <v>0</v>
      </c>
      <c r="M128" s="75">
        <f>JUNIO!M141</f>
        <v>46178</v>
      </c>
    </row>
    <row r="129" spans="1:13" s="7" customFormat="1">
      <c r="A129" s="73">
        <v>124</v>
      </c>
      <c r="B129" s="77">
        <f>JUNIO!B142</f>
        <v>14122772</v>
      </c>
      <c r="C129" s="77" t="str">
        <f>JUNIO!Q142</f>
        <v>HOMBRE</v>
      </c>
      <c r="D129" s="77" t="str">
        <f>JUNIO!D142</f>
        <v>SAN LUIS POTOSI</v>
      </c>
      <c r="E129" s="77">
        <f ca="1">JUNIO!E142</f>
        <v>7</v>
      </c>
      <c r="F129" s="77" t="str">
        <f>JUNIO!F142</f>
        <v>1</v>
      </c>
      <c r="G129" s="77" t="str">
        <f>JUNIO!G142</f>
        <v>0</v>
      </c>
      <c r="H129" s="77">
        <f>JUNIO!H142</f>
        <v>0</v>
      </c>
      <c r="I129" s="77">
        <f>JUNIO!I142</f>
        <v>0</v>
      </c>
      <c r="J129" s="77">
        <f>JUNIO!J142</f>
        <v>0</v>
      </c>
      <c r="K129" s="77">
        <f>JUNIO!K142</f>
        <v>0</v>
      </c>
      <c r="L129" s="77">
        <f>JUNIO!L142</f>
        <v>1</v>
      </c>
      <c r="M129" s="94">
        <f>JUNIO!M142</f>
        <v>46178</v>
      </c>
    </row>
    <row r="130" spans="1:13" s="7" customFormat="1">
      <c r="A130" s="73">
        <v>125</v>
      </c>
      <c r="B130" s="104">
        <f>JUNIO!B143</f>
        <v>1412753</v>
      </c>
      <c r="C130" s="104" t="str">
        <f>JUNIO!Q143</f>
        <v>MUJER</v>
      </c>
      <c r="D130" s="104" t="str">
        <f>JUNIO!D143</f>
        <v>CIUDAD FERNANDEZ</v>
      </c>
      <c r="E130" s="104">
        <f ca="1">JUNIO!E143</f>
        <v>22</v>
      </c>
      <c r="F130" s="104" t="str">
        <f>JUNIO!F143</f>
        <v>1</v>
      </c>
      <c r="G130" s="104" t="str">
        <f>JUNIO!G143</f>
        <v>0</v>
      </c>
      <c r="H130" s="104">
        <f>JUNIO!H143</f>
        <v>0</v>
      </c>
      <c r="I130" s="104">
        <f>JUNIO!I143</f>
        <v>0</v>
      </c>
      <c r="J130" s="104">
        <f>JUNIO!J143</f>
        <v>0</v>
      </c>
      <c r="K130" s="104">
        <f>JUNIO!K143</f>
        <v>1</v>
      </c>
      <c r="L130" s="104">
        <f>JUNIO!L143</f>
        <v>0</v>
      </c>
      <c r="M130" s="94">
        <f>JUNIO!M143</f>
        <v>46178</v>
      </c>
    </row>
    <row r="131" spans="1:13" s="7" customFormat="1">
      <c r="A131" s="73">
        <v>126</v>
      </c>
      <c r="B131" s="104">
        <f>JUNIO!B144</f>
        <v>1412744</v>
      </c>
      <c r="C131" s="104" t="str">
        <f>JUNIO!Q144</f>
        <v>MUJER</v>
      </c>
      <c r="D131" s="104" t="str">
        <f>JUNIO!D144</f>
        <v>RAYON</v>
      </c>
      <c r="E131" s="104">
        <f ca="1">JUNIO!E144</f>
        <v>71</v>
      </c>
      <c r="F131" s="104" t="str">
        <f>JUNIO!F144</f>
        <v>1</v>
      </c>
      <c r="G131" s="104" t="str">
        <f>JUNIO!G144</f>
        <v>0</v>
      </c>
      <c r="H131" s="104">
        <f>JUNIO!H144</f>
        <v>1</v>
      </c>
      <c r="I131" s="104">
        <f>JUNIO!I144</f>
        <v>0</v>
      </c>
      <c r="J131" s="104">
        <f>JUNIO!J144</f>
        <v>0</v>
      </c>
      <c r="K131" s="104">
        <f>JUNIO!K144</f>
        <v>0</v>
      </c>
      <c r="L131" s="104">
        <f>JUNIO!L144</f>
        <v>0</v>
      </c>
      <c r="M131" s="94">
        <f>JUNIO!M144</f>
        <v>46178</v>
      </c>
    </row>
    <row r="132" spans="1:13" s="7" customFormat="1">
      <c r="A132" s="73">
        <v>127</v>
      </c>
      <c r="B132" s="104">
        <f>JUNIO!B145</f>
        <v>1412740</v>
      </c>
      <c r="C132" s="104" t="str">
        <f>JUNIO!Q145</f>
        <v>HOMBRE</v>
      </c>
      <c r="D132" s="104" t="str">
        <f>JUNIO!D145</f>
        <v>RAYON</v>
      </c>
      <c r="E132" s="104">
        <f ca="1">JUNIO!E145</f>
        <v>59</v>
      </c>
      <c r="F132" s="104" t="str">
        <f>JUNIO!F145</f>
        <v>1</v>
      </c>
      <c r="G132" s="104" t="str">
        <f>JUNIO!G145</f>
        <v>0</v>
      </c>
      <c r="H132" s="104">
        <f>JUNIO!H145</f>
        <v>0</v>
      </c>
      <c r="I132" s="104">
        <f>JUNIO!I145</f>
        <v>0</v>
      </c>
      <c r="J132" s="104">
        <f>JUNIO!J145</f>
        <v>1</v>
      </c>
      <c r="K132" s="104">
        <f>JUNIO!K145</f>
        <v>0</v>
      </c>
      <c r="L132" s="104">
        <f>JUNIO!L145</f>
        <v>0</v>
      </c>
      <c r="M132" s="94">
        <f>JUNIO!M145</f>
        <v>46178</v>
      </c>
    </row>
    <row r="133" spans="1:13" s="7" customFormat="1">
      <c r="A133" s="73">
        <v>128</v>
      </c>
      <c r="B133" s="104">
        <f>JUNIO!B146</f>
        <v>1412734</v>
      </c>
      <c r="C133" s="104" t="str">
        <f>JUNIO!Q146</f>
        <v>MUJER</v>
      </c>
      <c r="D133" s="104" t="str">
        <f>JUNIO!D146</f>
        <v>CIUDAD FERNANDEZ</v>
      </c>
      <c r="E133" s="104">
        <f ca="1">JUNIO!E146</f>
        <v>41</v>
      </c>
      <c r="F133" s="104" t="str">
        <f>JUNIO!F146</f>
        <v>1</v>
      </c>
      <c r="G133" s="104" t="str">
        <f>JUNIO!G146</f>
        <v>0</v>
      </c>
      <c r="H133" s="104">
        <f>JUNIO!H146</f>
        <v>0</v>
      </c>
      <c r="I133" s="104">
        <f>JUNIO!I146</f>
        <v>0</v>
      </c>
      <c r="J133" s="104">
        <f>JUNIO!J146</f>
        <v>0</v>
      </c>
      <c r="K133" s="104">
        <f>JUNIO!K146</f>
        <v>1</v>
      </c>
      <c r="L133" s="104">
        <f>JUNIO!L146</f>
        <v>0</v>
      </c>
      <c r="M133" s="94">
        <f>JUNIO!M146</f>
        <v>46178</v>
      </c>
    </row>
    <row r="134" spans="1:13" s="7" customFormat="1">
      <c r="A134" s="73">
        <v>129</v>
      </c>
      <c r="B134" s="104">
        <f>JUNIO!B147</f>
        <v>1412725</v>
      </c>
      <c r="C134" s="104" t="str">
        <f>JUNIO!Q147</f>
        <v>MUJER</v>
      </c>
      <c r="D134" s="104" t="str">
        <f>JUNIO!D147</f>
        <v>TANLAJAS</v>
      </c>
      <c r="E134" s="104">
        <f ca="1">JUNIO!E147</f>
        <v>78</v>
      </c>
      <c r="F134" s="104" t="str">
        <f>JUNIO!F147</f>
        <v>1</v>
      </c>
      <c r="G134" s="104" t="str">
        <f>JUNIO!G147</f>
        <v>0</v>
      </c>
      <c r="H134" s="104">
        <f>JUNIO!H147</f>
        <v>1</v>
      </c>
      <c r="I134" s="104">
        <f>JUNIO!I147</f>
        <v>0</v>
      </c>
      <c r="J134" s="104">
        <f>JUNIO!J147</f>
        <v>0</v>
      </c>
      <c r="K134" s="104">
        <f>JUNIO!K147</f>
        <v>0</v>
      </c>
      <c r="L134" s="104">
        <f>JUNIO!L147</f>
        <v>0</v>
      </c>
      <c r="M134" s="94">
        <f>JUNIO!M147</f>
        <v>46178</v>
      </c>
    </row>
    <row r="135" spans="1:13" s="7" customFormat="1">
      <c r="A135" s="73">
        <v>130</v>
      </c>
      <c r="B135" s="104">
        <f>JUNIO!B148</f>
        <v>1412689</v>
      </c>
      <c r="C135" s="104" t="str">
        <f>JUNIO!Q148</f>
        <v>MUJER</v>
      </c>
      <c r="D135" s="104" t="str">
        <f>JUNIO!D148</f>
        <v>SAN LUIS POTOSI</v>
      </c>
      <c r="E135" s="104">
        <f ca="1">JUNIO!E148</f>
        <v>12</v>
      </c>
      <c r="F135" s="104" t="str">
        <f>JUNIO!F148</f>
        <v>1</v>
      </c>
      <c r="G135" s="104" t="str">
        <f>JUNIO!G148</f>
        <v>0</v>
      </c>
      <c r="H135" s="104">
        <f>JUNIO!H148</f>
        <v>1</v>
      </c>
      <c r="I135" s="104">
        <f>JUNIO!I148</f>
        <v>0</v>
      </c>
      <c r="J135" s="104">
        <f>JUNIO!J148</f>
        <v>0</v>
      </c>
      <c r="K135" s="104">
        <f>JUNIO!K148</f>
        <v>0</v>
      </c>
      <c r="L135" s="104">
        <f>JUNIO!L148</f>
        <v>0</v>
      </c>
      <c r="M135" s="94">
        <f>JUNIO!M148</f>
        <v>46178</v>
      </c>
    </row>
    <row r="136" spans="1:13" s="7" customFormat="1">
      <c r="A136" s="73">
        <v>131</v>
      </c>
      <c r="B136" s="104">
        <f>JUNIO!B149</f>
        <v>1412684</v>
      </c>
      <c r="C136" s="104" t="str">
        <f>JUNIO!Q149</f>
        <v>HOMBRE</v>
      </c>
      <c r="D136" s="104" t="str">
        <f>JUNIO!D149</f>
        <v>SAN LUIS POTOSI</v>
      </c>
      <c r="E136" s="104">
        <f ca="1">JUNIO!E149</f>
        <v>5</v>
      </c>
      <c r="F136" s="104" t="str">
        <f>JUNIO!F149</f>
        <v>1</v>
      </c>
      <c r="G136" s="104" t="str">
        <f>JUNIO!G149</f>
        <v>0</v>
      </c>
      <c r="H136" s="104">
        <f>JUNIO!H149</f>
        <v>0</v>
      </c>
      <c r="I136" s="104">
        <f>JUNIO!I149</f>
        <v>0</v>
      </c>
      <c r="J136" s="104">
        <f>JUNIO!J149</f>
        <v>0</v>
      </c>
      <c r="K136" s="104">
        <f>JUNIO!K149</f>
        <v>0</v>
      </c>
      <c r="L136" s="104">
        <f>JUNIO!L149</f>
        <v>1</v>
      </c>
      <c r="M136" s="94">
        <f>JUNIO!M149</f>
        <v>46178</v>
      </c>
    </row>
    <row r="137" spans="1:13" s="7" customFormat="1">
      <c r="A137" s="73">
        <v>132</v>
      </c>
      <c r="B137" s="104">
        <f>JUNIO!B150</f>
        <v>1412934</v>
      </c>
      <c r="C137" s="104" t="str">
        <f>JUNIO!Q150</f>
        <v>HOMBRE</v>
      </c>
      <c r="D137" s="104" t="str">
        <f>JUNIO!D150</f>
        <v>SAN LUIS POTOSI</v>
      </c>
      <c r="E137" s="104">
        <f ca="1">JUNIO!E150</f>
        <v>17</v>
      </c>
      <c r="F137" s="104" t="str">
        <f>JUNIO!F150</f>
        <v>1</v>
      </c>
      <c r="G137" s="104" t="str">
        <f>JUNIO!G150</f>
        <v>0</v>
      </c>
      <c r="H137" s="104">
        <f>JUNIO!H150</f>
        <v>1</v>
      </c>
      <c r="I137" s="104">
        <f>JUNIO!I150</f>
        <v>0</v>
      </c>
      <c r="J137" s="104">
        <f>JUNIO!J150</f>
        <v>0</v>
      </c>
      <c r="K137" s="104">
        <f>JUNIO!K150</f>
        <v>0</v>
      </c>
      <c r="L137" s="104">
        <f>JUNIO!L150</f>
        <v>0</v>
      </c>
      <c r="M137" s="94">
        <f>JUNIO!M150</f>
        <v>46178</v>
      </c>
    </row>
    <row r="138" spans="1:13" s="7" customFormat="1">
      <c r="A138" s="73">
        <v>133</v>
      </c>
      <c r="B138" s="104">
        <f>JUNIO!B151</f>
        <v>1413006</v>
      </c>
      <c r="C138" s="104" t="str">
        <f>JUNIO!Q151</f>
        <v>HOMBRE</v>
      </c>
      <c r="D138" s="104" t="str">
        <f>JUNIO!D151</f>
        <v>CHARCAS</v>
      </c>
      <c r="E138" s="104">
        <f ca="1">JUNIO!E151</f>
        <v>8</v>
      </c>
      <c r="F138" s="104" t="str">
        <f>JUNIO!F151</f>
        <v>1</v>
      </c>
      <c r="G138" s="104" t="str">
        <f>JUNIO!G151</f>
        <v>0</v>
      </c>
      <c r="H138" s="104">
        <f>JUNIO!H151</f>
        <v>0</v>
      </c>
      <c r="I138" s="104">
        <f>JUNIO!I151</f>
        <v>0</v>
      </c>
      <c r="J138" s="104">
        <f>JUNIO!J151</f>
        <v>0</v>
      </c>
      <c r="K138" s="104">
        <f>JUNIO!K151</f>
        <v>1</v>
      </c>
      <c r="L138" s="104">
        <f>JUNIO!L151</f>
        <v>0</v>
      </c>
      <c r="M138" s="94">
        <f>JUNIO!M151</f>
        <v>46181</v>
      </c>
    </row>
    <row r="139" spans="1:13" s="7" customFormat="1">
      <c r="A139" s="73">
        <v>134</v>
      </c>
      <c r="B139" s="104">
        <f>JUNIO!B152</f>
        <v>1218024</v>
      </c>
      <c r="C139" s="104" t="str">
        <f>JUNIO!Q152</f>
        <v>HOMBRE</v>
      </c>
      <c r="D139" s="104" t="str">
        <f>JUNIO!D152</f>
        <v>SAN LUIS POTOSI</v>
      </c>
      <c r="E139" s="104">
        <f ca="1">JUNIO!E152</f>
        <v>45</v>
      </c>
      <c r="F139" s="104" t="str">
        <f>JUNIO!F152</f>
        <v>0</v>
      </c>
      <c r="G139" s="104" t="str">
        <f>JUNIO!G152</f>
        <v>1</v>
      </c>
      <c r="H139" s="104">
        <f>JUNIO!H152</f>
        <v>1</v>
      </c>
      <c r="I139" s="104">
        <f>JUNIO!I152</f>
        <v>0</v>
      </c>
      <c r="J139" s="104">
        <f>JUNIO!J152</f>
        <v>0</v>
      </c>
      <c r="K139" s="104">
        <f>JUNIO!K152</f>
        <v>0</v>
      </c>
      <c r="L139" s="104">
        <f>JUNIO!L152</f>
        <v>0</v>
      </c>
      <c r="M139" s="94">
        <f>JUNIO!M152</f>
        <v>46181</v>
      </c>
    </row>
    <row r="140" spans="1:13" s="7" customFormat="1">
      <c r="A140" s="73">
        <v>135</v>
      </c>
      <c r="B140" s="104">
        <f>JUNIO!B153</f>
        <v>1413040</v>
      </c>
      <c r="C140" s="104" t="str">
        <f>JUNIO!Q153</f>
        <v>HOMBRE</v>
      </c>
      <c r="D140" s="104" t="str">
        <f>JUNIO!D153</f>
        <v>SAN LUIS POTOSI</v>
      </c>
      <c r="E140" s="104">
        <f ca="1">JUNIO!E153</f>
        <v>26</v>
      </c>
      <c r="F140" s="104" t="str">
        <f>JUNIO!F153</f>
        <v>1</v>
      </c>
      <c r="G140" s="104" t="str">
        <f>JUNIO!G153</f>
        <v>0</v>
      </c>
      <c r="H140" s="104">
        <f>JUNIO!H153</f>
        <v>0</v>
      </c>
      <c r="I140" s="104">
        <f>JUNIO!I153</f>
        <v>0</v>
      </c>
      <c r="J140" s="104">
        <f>JUNIO!J153</f>
        <v>1</v>
      </c>
      <c r="K140" s="104">
        <f>JUNIO!K153</f>
        <v>0</v>
      </c>
      <c r="L140" s="104">
        <f>JUNIO!L153</f>
        <v>0</v>
      </c>
      <c r="M140" s="94">
        <f>JUNIO!M153</f>
        <v>46181</v>
      </c>
    </row>
    <row r="141" spans="1:13" s="7" customFormat="1">
      <c r="A141" s="73">
        <v>136</v>
      </c>
      <c r="B141" s="104">
        <f>JUNIO!B154</f>
        <v>1413049</v>
      </c>
      <c r="C141" s="104" t="str">
        <f>JUNIO!Q154</f>
        <v>HOMBRE</v>
      </c>
      <c r="D141" s="104" t="str">
        <f>JUNIO!D154</f>
        <v>SOLEDAD DE GRACIANO SANCHEZ</v>
      </c>
      <c r="E141" s="104">
        <f ca="1">JUNIO!E154</f>
        <v>5</v>
      </c>
      <c r="F141" s="104" t="str">
        <f>JUNIO!F154</f>
        <v>1</v>
      </c>
      <c r="G141" s="104" t="str">
        <f>JUNIO!G154</f>
        <v>0</v>
      </c>
      <c r="H141" s="104">
        <f>JUNIO!H154</f>
        <v>0</v>
      </c>
      <c r="I141" s="104">
        <f>JUNIO!I154</f>
        <v>0</v>
      </c>
      <c r="J141" s="104">
        <f>JUNIO!J154</f>
        <v>0</v>
      </c>
      <c r="K141" s="104">
        <f>JUNIO!K154</f>
        <v>0</v>
      </c>
      <c r="L141" s="104">
        <f>JUNIO!L154</f>
        <v>1</v>
      </c>
      <c r="M141" s="94">
        <f>JUNIO!M154</f>
        <v>46181</v>
      </c>
    </row>
    <row r="142" spans="1:13" s="7" customFormat="1">
      <c r="A142" s="73">
        <v>137</v>
      </c>
      <c r="B142" s="104">
        <f>JUNIO!B155</f>
        <v>1136156</v>
      </c>
      <c r="C142" s="104" t="str">
        <f>JUNIO!Q155</f>
        <v>HOMBRE</v>
      </c>
      <c r="D142" s="104" t="str">
        <f>JUNIO!D155</f>
        <v>SAN LUIS POTOSI</v>
      </c>
      <c r="E142" s="104">
        <f ca="1">JUNIO!E155</f>
        <v>23</v>
      </c>
      <c r="F142" s="104" t="str">
        <f>JUNIO!F155</f>
        <v>0</v>
      </c>
      <c r="G142" s="104" t="str">
        <f>JUNIO!G155</f>
        <v>1</v>
      </c>
      <c r="H142" s="104">
        <f>JUNIO!H155</f>
        <v>1</v>
      </c>
      <c r="I142" s="104">
        <f>JUNIO!I155</f>
        <v>0</v>
      </c>
      <c r="J142" s="104">
        <f>JUNIO!J155</f>
        <v>0</v>
      </c>
      <c r="K142" s="104">
        <f>JUNIO!K155</f>
        <v>0</v>
      </c>
      <c r="L142" s="104">
        <f>JUNIO!L155</f>
        <v>0</v>
      </c>
      <c r="M142" s="94">
        <f>JUNIO!M155</f>
        <v>46181</v>
      </c>
    </row>
    <row r="143" spans="1:13" s="7" customFormat="1">
      <c r="A143" s="73">
        <v>138</v>
      </c>
      <c r="B143" s="132">
        <f>JUNIO!B156</f>
        <v>1413021</v>
      </c>
      <c r="C143" s="132" t="str">
        <f>JUNIO!Q156</f>
        <v>HOMBRE</v>
      </c>
      <c r="D143" s="132" t="str">
        <f>JUNIO!D156</f>
        <v>AHUALULCO</v>
      </c>
      <c r="E143" s="132">
        <f ca="1">JUNIO!E156</f>
        <v>45</v>
      </c>
      <c r="F143" s="132" t="str">
        <f>JUNIO!F156</f>
        <v>1</v>
      </c>
      <c r="G143" s="132" t="str">
        <f>JUNIO!G156</f>
        <v>0</v>
      </c>
      <c r="H143" s="132">
        <f>JUNIO!H156</f>
        <v>0</v>
      </c>
      <c r="I143" s="132">
        <f>JUNIO!I156</f>
        <v>1</v>
      </c>
      <c r="J143" s="132">
        <f>JUNIO!J156</f>
        <v>0</v>
      </c>
      <c r="K143" s="132">
        <f>JUNIO!K156</f>
        <v>0</v>
      </c>
      <c r="L143" s="132">
        <f>JUNIO!L156</f>
        <v>0</v>
      </c>
      <c r="M143" s="94">
        <f>JUNIO!M156</f>
        <v>46181</v>
      </c>
    </row>
    <row r="144" spans="1:13" s="7" customFormat="1">
      <c r="A144" s="73">
        <v>139</v>
      </c>
      <c r="B144" s="132">
        <f>JUNIO!B157</f>
        <v>1413031</v>
      </c>
      <c r="C144" s="132" t="str">
        <f>JUNIO!Q157</f>
        <v>HOMBRE</v>
      </c>
      <c r="D144" s="132" t="str">
        <f>JUNIO!D157</f>
        <v>MEXQUITIC DE CARMONA</v>
      </c>
      <c r="E144" s="132">
        <f ca="1">JUNIO!E157</f>
        <v>60</v>
      </c>
      <c r="F144" s="132" t="str">
        <f>JUNIO!F157</f>
        <v>1</v>
      </c>
      <c r="G144" s="132" t="str">
        <f>JUNIO!G157</f>
        <v>0</v>
      </c>
      <c r="H144" s="132">
        <f>JUNIO!H157</f>
        <v>1</v>
      </c>
      <c r="I144" s="132">
        <f>JUNIO!I157</f>
        <v>0</v>
      </c>
      <c r="J144" s="132">
        <f>JUNIO!J157</f>
        <v>0</v>
      </c>
      <c r="K144" s="132">
        <f>JUNIO!K157</f>
        <v>0</v>
      </c>
      <c r="L144" s="132">
        <f>JUNIO!L157</f>
        <v>0</v>
      </c>
      <c r="M144" s="94">
        <f>JUNIO!M157</f>
        <v>46181</v>
      </c>
    </row>
    <row r="145" spans="1:13" s="7" customFormat="1">
      <c r="A145" s="73">
        <v>140</v>
      </c>
      <c r="B145" s="132">
        <f>JUNIO!B158</f>
        <v>1412856</v>
      </c>
      <c r="C145" s="132" t="str">
        <f>JUNIO!Q158</f>
        <v>HOMBRE</v>
      </c>
      <c r="D145" s="132" t="str">
        <f>JUNIO!D158</f>
        <v>LA PAZ</v>
      </c>
      <c r="E145" s="132">
        <f ca="1">JUNIO!E158</f>
        <v>56</v>
      </c>
      <c r="F145" s="132" t="str">
        <f>JUNIO!F158</f>
        <v>1</v>
      </c>
      <c r="G145" s="132" t="str">
        <f>JUNIO!G158</f>
        <v>0</v>
      </c>
      <c r="H145" s="132">
        <f>JUNIO!H158</f>
        <v>1</v>
      </c>
      <c r="I145" s="132">
        <f>JUNIO!I158</f>
        <v>0</v>
      </c>
      <c r="J145" s="132">
        <f>JUNIO!J158</f>
        <v>0</v>
      </c>
      <c r="K145" s="132">
        <f>JUNIO!K158</f>
        <v>0</v>
      </c>
      <c r="L145" s="132">
        <f>JUNIO!L158</f>
        <v>0</v>
      </c>
      <c r="M145" s="94">
        <f>JUNIO!M158</f>
        <v>46181</v>
      </c>
    </row>
    <row r="146" spans="1:13" s="7" customFormat="1">
      <c r="A146" s="73">
        <v>141</v>
      </c>
      <c r="B146" s="132">
        <f>JUNIO!B159</f>
        <v>1412884</v>
      </c>
      <c r="C146" s="132" t="str">
        <f>JUNIO!Q159</f>
        <v>HOMBRE</v>
      </c>
      <c r="D146" s="132" t="str">
        <f>JUNIO!D159</f>
        <v>LA PAZ</v>
      </c>
      <c r="E146" s="132">
        <f ca="1">JUNIO!E159</f>
        <v>67</v>
      </c>
      <c r="F146" s="132" t="str">
        <f>JUNIO!F159</f>
        <v>1</v>
      </c>
      <c r="G146" s="132" t="str">
        <f>JUNIO!G159</f>
        <v>0</v>
      </c>
      <c r="H146" s="132">
        <f>JUNIO!H159</f>
        <v>0</v>
      </c>
      <c r="I146" s="132">
        <f>JUNIO!I159</f>
        <v>0</v>
      </c>
      <c r="J146" s="132">
        <f>JUNIO!J159</f>
        <v>1</v>
      </c>
      <c r="K146" s="132">
        <f>JUNIO!K159</f>
        <v>0</v>
      </c>
      <c r="L146" s="132">
        <f>JUNIO!L159</f>
        <v>0</v>
      </c>
      <c r="M146" s="94">
        <f>JUNIO!M159</f>
        <v>46181</v>
      </c>
    </row>
    <row r="147" spans="1:13" s="7" customFormat="1">
      <c r="A147" s="73">
        <v>142</v>
      </c>
      <c r="B147" s="132">
        <f>JUNIO!B160</f>
        <v>1412869</v>
      </c>
      <c r="C147" s="132" t="str">
        <f>JUNIO!Q160</f>
        <v>HOMBRE</v>
      </c>
      <c r="D147" s="132" t="str">
        <f>JUNIO!D160</f>
        <v>MATEHUALA</v>
      </c>
      <c r="E147" s="132">
        <f ca="1">JUNIO!E160</f>
        <v>57</v>
      </c>
      <c r="F147" s="132" t="str">
        <f>JUNIO!F160</f>
        <v>1</v>
      </c>
      <c r="G147" s="132" t="str">
        <f>JUNIO!G160</f>
        <v>0</v>
      </c>
      <c r="H147" s="132">
        <f>JUNIO!H160</f>
        <v>0</v>
      </c>
      <c r="I147" s="132">
        <f>JUNIO!I160</f>
        <v>0</v>
      </c>
      <c r="J147" s="132">
        <f>JUNIO!J160</f>
        <v>1</v>
      </c>
      <c r="K147" s="132">
        <f>JUNIO!K160</f>
        <v>0</v>
      </c>
      <c r="L147" s="132">
        <f>JUNIO!L160</f>
        <v>0</v>
      </c>
      <c r="M147" s="94">
        <f>JUNIO!M160</f>
        <v>46181</v>
      </c>
    </row>
    <row r="148" spans="1:13" s="7" customFormat="1">
      <c r="A148" s="73">
        <v>143</v>
      </c>
      <c r="B148" s="132">
        <f>JUNIO!B161</f>
        <v>1412914</v>
      </c>
      <c r="C148" s="132" t="str">
        <f>JUNIO!Q161</f>
        <v>HOMBRE</v>
      </c>
      <c r="D148" s="132" t="str">
        <f>JUNIO!D161</f>
        <v>LA PAZ</v>
      </c>
      <c r="E148" s="132">
        <f ca="1">JUNIO!E161</f>
        <v>74</v>
      </c>
      <c r="F148" s="132" t="str">
        <f>JUNIO!F161</f>
        <v>1</v>
      </c>
      <c r="G148" s="132" t="str">
        <f>JUNIO!G161</f>
        <v>0</v>
      </c>
      <c r="H148" s="132">
        <f>JUNIO!H161</f>
        <v>0</v>
      </c>
      <c r="I148" s="132">
        <f>JUNIO!I161</f>
        <v>0</v>
      </c>
      <c r="J148" s="132">
        <f>JUNIO!J161</f>
        <v>1</v>
      </c>
      <c r="K148" s="132">
        <f>JUNIO!K161</f>
        <v>0</v>
      </c>
      <c r="L148" s="132">
        <f>JUNIO!L161</f>
        <v>0</v>
      </c>
      <c r="M148" s="94">
        <f>JUNIO!M161</f>
        <v>46181</v>
      </c>
    </row>
    <row r="149" spans="1:13" s="7" customFormat="1">
      <c r="A149" s="73">
        <v>144</v>
      </c>
      <c r="B149" s="132">
        <f>JUNIO!B162</f>
        <v>1412870</v>
      </c>
      <c r="C149" s="132" t="str">
        <f>JUNIO!Q162</f>
        <v>HOMBRE</v>
      </c>
      <c r="D149" s="132" t="str">
        <f>JUNIO!D162</f>
        <v>LA PAZ</v>
      </c>
      <c r="E149" s="132">
        <f ca="1">JUNIO!E162</f>
        <v>66</v>
      </c>
      <c r="F149" s="132" t="str">
        <f>JUNIO!F162</f>
        <v>1</v>
      </c>
      <c r="G149" s="132" t="str">
        <f>JUNIO!G162</f>
        <v>0</v>
      </c>
      <c r="H149" s="132">
        <f>JUNIO!H162</f>
        <v>0</v>
      </c>
      <c r="I149" s="132">
        <f>JUNIO!I162</f>
        <v>0</v>
      </c>
      <c r="J149" s="132">
        <f>JUNIO!J162</f>
        <v>1</v>
      </c>
      <c r="K149" s="132">
        <f>JUNIO!K162</f>
        <v>0</v>
      </c>
      <c r="L149" s="132">
        <f>JUNIO!L162</f>
        <v>0</v>
      </c>
      <c r="M149" s="94">
        <f>JUNIO!M162</f>
        <v>46181</v>
      </c>
    </row>
    <row r="150" spans="1:13" s="7" customFormat="1">
      <c r="A150" s="73">
        <v>145</v>
      </c>
      <c r="B150" s="132">
        <f>JUNIO!B163</f>
        <v>1412992</v>
      </c>
      <c r="C150" s="132" t="str">
        <f>JUNIO!Q163</f>
        <v>MUJER</v>
      </c>
      <c r="D150" s="132" t="str">
        <f>JUNIO!D163</f>
        <v>LA PAZ</v>
      </c>
      <c r="E150" s="132">
        <f ca="1">JUNIO!E163</f>
        <v>18</v>
      </c>
      <c r="F150" s="132" t="str">
        <f>JUNIO!F163</f>
        <v>1</v>
      </c>
      <c r="G150" s="132" t="str">
        <f>JUNIO!G163</f>
        <v>0</v>
      </c>
      <c r="H150" s="132">
        <f>JUNIO!H163</f>
        <v>0</v>
      </c>
      <c r="I150" s="132">
        <f>JUNIO!I163</f>
        <v>0</v>
      </c>
      <c r="J150" s="132">
        <f>JUNIO!J163</f>
        <v>0</v>
      </c>
      <c r="K150" s="132">
        <f>JUNIO!K163</f>
        <v>1</v>
      </c>
      <c r="L150" s="132">
        <f>JUNIO!L163</f>
        <v>0</v>
      </c>
      <c r="M150" s="94">
        <f>JUNIO!M163</f>
        <v>46181</v>
      </c>
    </row>
    <row r="151" spans="1:13" s="7" customFormat="1">
      <c r="A151" s="73">
        <v>146</v>
      </c>
      <c r="B151" s="132">
        <f>JUNIO!B164</f>
        <v>155935</v>
      </c>
      <c r="C151" s="132" t="str">
        <f>JUNIO!Q164</f>
        <v>HOMBRE</v>
      </c>
      <c r="D151" s="132" t="str">
        <f>JUNIO!D164</f>
        <v>SAN LUIS POTOSI</v>
      </c>
      <c r="E151" s="132">
        <f ca="1">JUNIO!E164</f>
        <v>22</v>
      </c>
      <c r="F151" s="132" t="str">
        <f>JUNIO!F164</f>
        <v>0</v>
      </c>
      <c r="G151" s="132" t="str">
        <f>JUNIO!G164</f>
        <v>1</v>
      </c>
      <c r="H151" s="132">
        <f>JUNIO!H164</f>
        <v>1</v>
      </c>
      <c r="I151" s="132">
        <f>JUNIO!I164</f>
        <v>0</v>
      </c>
      <c r="J151" s="132">
        <f>JUNIO!J164</f>
        <v>0</v>
      </c>
      <c r="K151" s="132">
        <f>JUNIO!K164</f>
        <v>0</v>
      </c>
      <c r="L151" s="132">
        <f>JUNIO!L164</f>
        <v>0</v>
      </c>
      <c r="M151" s="94">
        <f>JUNIO!M164</f>
        <v>46181</v>
      </c>
    </row>
    <row r="152" spans="1:13" s="7" customFormat="1">
      <c r="A152" s="73">
        <v>147</v>
      </c>
      <c r="B152" s="132">
        <f>JUNIO!B165</f>
        <v>1123987</v>
      </c>
      <c r="C152" s="132" t="str">
        <f>JUNIO!Q165</f>
        <v>MUJER</v>
      </c>
      <c r="D152" s="132" t="str">
        <f>JUNIO!D165</f>
        <v>RIOVERDE</v>
      </c>
      <c r="E152" s="132">
        <f ca="1">JUNIO!E165</f>
        <v>46</v>
      </c>
      <c r="F152" s="132" t="str">
        <f>JUNIO!F165</f>
        <v>0</v>
      </c>
      <c r="G152" s="132" t="str">
        <f>JUNIO!G165</f>
        <v>1</v>
      </c>
      <c r="H152" s="132">
        <f>JUNIO!H165</f>
        <v>0</v>
      </c>
      <c r="I152" s="132">
        <f>JUNIO!I165</f>
        <v>1</v>
      </c>
      <c r="J152" s="132">
        <f>JUNIO!J165</f>
        <v>0</v>
      </c>
      <c r="K152" s="132">
        <f>JUNIO!K165</f>
        <v>0</v>
      </c>
      <c r="L152" s="132">
        <f>JUNIO!L165</f>
        <v>0</v>
      </c>
      <c r="M152" s="94">
        <f>JUNIO!M165</f>
        <v>46182</v>
      </c>
    </row>
    <row r="153" spans="1:13" s="7" customFormat="1">
      <c r="A153" s="73">
        <v>148</v>
      </c>
      <c r="B153" s="132">
        <f>JUNIO!B166</f>
        <v>192349</v>
      </c>
      <c r="C153" s="132" t="str">
        <f>JUNIO!Q166</f>
        <v>MUJER</v>
      </c>
      <c r="D153" s="132" t="str">
        <f>JUNIO!D166</f>
        <v>RIOVERDE</v>
      </c>
      <c r="E153" s="132">
        <f ca="1">JUNIO!E166</f>
        <v>28</v>
      </c>
      <c r="F153" s="132" t="str">
        <f>JUNIO!F166</f>
        <v>0</v>
      </c>
      <c r="G153" s="132" t="str">
        <f>JUNIO!G166</f>
        <v>1</v>
      </c>
      <c r="H153" s="132">
        <f>JUNIO!H166</f>
        <v>0</v>
      </c>
      <c r="I153" s="132">
        <f>JUNIO!I166</f>
        <v>0</v>
      </c>
      <c r="J153" s="132">
        <f>JUNIO!J166</f>
        <v>1</v>
      </c>
      <c r="K153" s="132">
        <f>JUNIO!K166</f>
        <v>0</v>
      </c>
      <c r="L153" s="132">
        <f>JUNIO!L166</f>
        <v>0</v>
      </c>
      <c r="M153" s="94">
        <f>JUNIO!M166</f>
        <v>46182</v>
      </c>
    </row>
    <row r="154" spans="1:13" s="7" customFormat="1">
      <c r="A154" s="73">
        <v>149</v>
      </c>
      <c r="B154" s="132">
        <f>JUNIO!B167</f>
        <v>1413206</v>
      </c>
      <c r="C154" s="132" t="str">
        <f>JUNIO!Q167</f>
        <v>MUJER</v>
      </c>
      <c r="D154" s="132" t="str">
        <f>JUNIO!D167</f>
        <v>RIOVERDE</v>
      </c>
      <c r="E154" s="132">
        <f ca="1">JUNIO!E167</f>
        <v>59</v>
      </c>
      <c r="F154" s="132" t="str">
        <f>JUNIO!F167</f>
        <v>1</v>
      </c>
      <c r="G154" s="132" t="str">
        <f>JUNIO!G167</f>
        <v>0</v>
      </c>
      <c r="H154" s="132">
        <f>JUNIO!H167</f>
        <v>1</v>
      </c>
      <c r="I154" s="132">
        <f>JUNIO!I167</f>
        <v>0</v>
      </c>
      <c r="J154" s="132">
        <f>JUNIO!J167</f>
        <v>0</v>
      </c>
      <c r="K154" s="132">
        <f>JUNIO!K167</f>
        <v>0</v>
      </c>
      <c r="L154" s="132">
        <f>JUNIO!L167</f>
        <v>0</v>
      </c>
      <c r="M154" s="94">
        <f>JUNIO!M167</f>
        <v>46182</v>
      </c>
    </row>
    <row r="155" spans="1:13" s="7" customFormat="1">
      <c r="A155" s="73">
        <v>150</v>
      </c>
      <c r="B155" s="132">
        <f>JUNIO!B168</f>
        <v>1413288</v>
      </c>
      <c r="C155" s="132" t="str">
        <f>JUNIO!Q168</f>
        <v>HOMBRE</v>
      </c>
      <c r="D155" s="132" t="str">
        <f>JUNIO!D168</f>
        <v>SOLEDAD DE GRACIANO SANCHEZ</v>
      </c>
      <c r="E155" s="132">
        <f ca="1">JUNIO!E168</f>
        <v>13</v>
      </c>
      <c r="F155" s="132" t="str">
        <f>JUNIO!F168</f>
        <v>1</v>
      </c>
      <c r="G155" s="132" t="str">
        <f>JUNIO!G168</f>
        <v>0</v>
      </c>
      <c r="H155" s="132">
        <f>JUNIO!H168</f>
        <v>0</v>
      </c>
      <c r="I155" s="132">
        <f>JUNIO!I168</f>
        <v>0</v>
      </c>
      <c r="J155" s="132">
        <f>JUNIO!J168</f>
        <v>0</v>
      </c>
      <c r="K155" s="132">
        <f>JUNIO!K168</f>
        <v>1</v>
      </c>
      <c r="L155" s="132">
        <f>JUNIO!L168</f>
        <v>0</v>
      </c>
      <c r="M155" s="94">
        <f>JUNIO!M168</f>
        <v>46182</v>
      </c>
    </row>
    <row r="156" spans="1:13" s="7" customFormat="1">
      <c r="A156" s="73">
        <v>151</v>
      </c>
      <c r="B156" s="132">
        <f>JUNIO!B169</f>
        <v>1413158</v>
      </c>
      <c r="C156" s="132" t="str">
        <f>JUNIO!Q169</f>
        <v>HOMBRE</v>
      </c>
      <c r="D156" s="132" t="str">
        <f>JUNIO!D169</f>
        <v>RIOVERDE</v>
      </c>
      <c r="E156" s="132">
        <f ca="1">JUNIO!E169</f>
        <v>36</v>
      </c>
      <c r="F156" s="132" t="str">
        <f>JUNIO!F169</f>
        <v>1</v>
      </c>
      <c r="G156" s="132" t="str">
        <f>JUNIO!G169</f>
        <v>0</v>
      </c>
      <c r="H156" s="132">
        <f>JUNIO!H169</f>
        <v>1</v>
      </c>
      <c r="I156" s="132">
        <f>JUNIO!I169</f>
        <v>0</v>
      </c>
      <c r="J156" s="132">
        <f>JUNIO!J169</f>
        <v>0</v>
      </c>
      <c r="K156" s="132">
        <f>JUNIO!K169</f>
        <v>0</v>
      </c>
      <c r="L156" s="132">
        <f>JUNIO!L169</f>
        <v>0</v>
      </c>
      <c r="M156" s="94">
        <f>JUNIO!M169</f>
        <v>46182</v>
      </c>
    </row>
    <row r="157" spans="1:13" s="7" customFormat="1">
      <c r="A157" s="73">
        <v>152</v>
      </c>
      <c r="B157" s="132">
        <f>JUNIO!B170</f>
        <v>1413151</v>
      </c>
      <c r="C157" s="132" t="str">
        <f>JUNIO!Q170</f>
        <v>HOMBRE</v>
      </c>
      <c r="D157" s="132" t="str">
        <f>JUNIO!D170</f>
        <v>RIOVERDE</v>
      </c>
      <c r="E157" s="132">
        <f ca="1">JUNIO!E170</f>
        <v>55</v>
      </c>
      <c r="F157" s="132" t="str">
        <f>JUNIO!F170</f>
        <v>1</v>
      </c>
      <c r="G157" s="132" t="str">
        <f>JUNIO!G170</f>
        <v>0</v>
      </c>
      <c r="H157" s="132">
        <f>JUNIO!H170</f>
        <v>1</v>
      </c>
      <c r="I157" s="132">
        <f>JUNIO!I170</f>
        <v>0</v>
      </c>
      <c r="J157" s="132">
        <f>JUNIO!J170</f>
        <v>0</v>
      </c>
      <c r="K157" s="132">
        <f>JUNIO!K170</f>
        <v>0</v>
      </c>
      <c r="L157" s="132">
        <f>JUNIO!L170</f>
        <v>0</v>
      </c>
      <c r="M157" s="94">
        <f>JUNIO!M170</f>
        <v>46182</v>
      </c>
    </row>
    <row r="158" spans="1:13" s="7" customFormat="1">
      <c r="A158" s="73">
        <v>153</v>
      </c>
      <c r="B158" s="132">
        <f>JUNIO!B171</f>
        <v>1099535</v>
      </c>
      <c r="C158" s="132" t="str">
        <f>JUNIO!Q171</f>
        <v>HOMBRE</v>
      </c>
      <c r="D158" s="132" t="str">
        <f>JUNIO!D171</f>
        <v>SAN LUIS POTOSI</v>
      </c>
      <c r="E158" s="132">
        <f ca="1">JUNIO!E171</f>
        <v>25</v>
      </c>
      <c r="F158" s="132" t="str">
        <f>JUNIO!F171</f>
        <v>0</v>
      </c>
      <c r="G158" s="132" t="str">
        <f>JUNIO!G171</f>
        <v>1</v>
      </c>
      <c r="H158" s="132">
        <f>JUNIO!H171</f>
        <v>1</v>
      </c>
      <c r="I158" s="132">
        <f>JUNIO!I171</f>
        <v>0</v>
      </c>
      <c r="J158" s="132">
        <f>JUNIO!J171</f>
        <v>0</v>
      </c>
      <c r="K158" s="132">
        <f>JUNIO!K171</f>
        <v>0</v>
      </c>
      <c r="L158" s="132">
        <f>JUNIO!L171</f>
        <v>0</v>
      </c>
      <c r="M158" s="94">
        <f>JUNIO!M171</f>
        <v>46182</v>
      </c>
    </row>
    <row r="159" spans="1:13" s="7" customFormat="1">
      <c r="A159" s="73">
        <v>154</v>
      </c>
      <c r="B159" s="132">
        <f>JUNIO!B172</f>
        <v>1413277</v>
      </c>
      <c r="C159" s="132" t="str">
        <f>JUNIO!Q172</f>
        <v>HOMBRE</v>
      </c>
      <c r="D159" s="132" t="str">
        <f>JUNIO!D172</f>
        <v>CARDENAS</v>
      </c>
      <c r="E159" s="132">
        <f ca="1">JUNIO!E172</f>
        <v>43</v>
      </c>
      <c r="F159" s="132" t="str">
        <f>JUNIO!F172</f>
        <v>1</v>
      </c>
      <c r="G159" s="132" t="str">
        <f>JUNIO!G172</f>
        <v>0</v>
      </c>
      <c r="H159" s="132">
        <f>JUNIO!H172</f>
        <v>1</v>
      </c>
      <c r="I159" s="132">
        <f>JUNIO!I172</f>
        <v>0</v>
      </c>
      <c r="J159" s="132">
        <f>JUNIO!J172</f>
        <v>0</v>
      </c>
      <c r="K159" s="132">
        <f>JUNIO!K172</f>
        <v>0</v>
      </c>
      <c r="L159" s="132">
        <f>JUNIO!L172</f>
        <v>0</v>
      </c>
      <c r="M159" s="94">
        <f>JUNIO!M172</f>
        <v>46182</v>
      </c>
    </row>
    <row r="160" spans="1:13" s="7" customFormat="1">
      <c r="A160" s="73">
        <v>155</v>
      </c>
      <c r="B160" s="132">
        <f>JUNIO!B173</f>
        <v>1413293</v>
      </c>
      <c r="C160" s="132" t="str">
        <f>JUNIO!Q173</f>
        <v>MUJER</v>
      </c>
      <c r="D160" s="132" t="str">
        <f>JUNIO!D173</f>
        <v>RIOVERDE</v>
      </c>
      <c r="E160" s="132">
        <f ca="1">JUNIO!E173</f>
        <v>36</v>
      </c>
      <c r="F160" s="132" t="str">
        <f>JUNIO!F173</f>
        <v>1</v>
      </c>
      <c r="G160" s="132" t="str">
        <f>JUNIO!G173</f>
        <v>0</v>
      </c>
      <c r="H160" s="132">
        <f>JUNIO!H173</f>
        <v>0</v>
      </c>
      <c r="I160" s="132">
        <f>JUNIO!I173</f>
        <v>0</v>
      </c>
      <c r="J160" s="132">
        <f>JUNIO!J173</f>
        <v>0</v>
      </c>
      <c r="K160" s="132">
        <f>JUNIO!K173</f>
        <v>1</v>
      </c>
      <c r="L160" s="132">
        <f>JUNIO!L173</f>
        <v>0</v>
      </c>
      <c r="M160" s="94">
        <f>JUNIO!M173</f>
        <v>46182</v>
      </c>
    </row>
    <row r="161" spans="1:13" s="7" customFormat="1">
      <c r="A161" s="73">
        <v>156</v>
      </c>
      <c r="B161" s="132">
        <f>JUNIO!B174</f>
        <v>1413390</v>
      </c>
      <c r="C161" s="132" t="str">
        <f>JUNIO!Q174</f>
        <v>MUJER</v>
      </c>
      <c r="D161" s="132" t="str">
        <f>JUNIO!D174</f>
        <v>SAN LUIS POTOSI</v>
      </c>
      <c r="E161" s="132">
        <f ca="1">JUNIO!E174</f>
        <v>32</v>
      </c>
      <c r="F161" s="132" t="str">
        <f>JUNIO!F174</f>
        <v>1</v>
      </c>
      <c r="G161" s="132" t="str">
        <f>JUNIO!G174</f>
        <v>0</v>
      </c>
      <c r="H161" s="132">
        <f>JUNIO!H174</f>
        <v>0</v>
      </c>
      <c r="I161" s="132">
        <f>JUNIO!I174</f>
        <v>0</v>
      </c>
      <c r="J161" s="132">
        <f>JUNIO!J174</f>
        <v>1</v>
      </c>
      <c r="K161" s="132">
        <f>JUNIO!K174</f>
        <v>0</v>
      </c>
      <c r="L161" s="132">
        <f>JUNIO!L174</f>
        <v>0</v>
      </c>
      <c r="M161" s="94">
        <f>JUNIO!M174</f>
        <v>46182</v>
      </c>
    </row>
    <row r="162" spans="1:13" s="7" customFormat="1">
      <c r="A162" s="73">
        <v>157</v>
      </c>
      <c r="B162" s="132">
        <f>JUNIO!B175</f>
        <v>1413429</v>
      </c>
      <c r="C162" s="132" t="str">
        <f>JUNIO!Q175</f>
        <v>HOMBRE</v>
      </c>
      <c r="D162" s="132" t="str">
        <f>JUNIO!D175</f>
        <v>SANTA MARIA DEL RIO</v>
      </c>
      <c r="E162" s="132">
        <f ca="1">JUNIO!E175</f>
        <v>46</v>
      </c>
      <c r="F162" s="132" t="str">
        <f>JUNIO!F175</f>
        <v>1</v>
      </c>
      <c r="G162" s="132" t="str">
        <f>JUNIO!G175</f>
        <v>0</v>
      </c>
      <c r="H162" s="132">
        <f>JUNIO!H175</f>
        <v>0</v>
      </c>
      <c r="I162" s="132">
        <f>JUNIO!I175</f>
        <v>1</v>
      </c>
      <c r="J162" s="132">
        <f>JUNIO!J175</f>
        <v>0</v>
      </c>
      <c r="K162" s="132">
        <f>JUNIO!K175</f>
        <v>0</v>
      </c>
      <c r="L162" s="132">
        <f>JUNIO!L175</f>
        <v>0</v>
      </c>
      <c r="M162" s="94">
        <f>JUNIO!M175</f>
        <v>46182</v>
      </c>
    </row>
    <row r="163" spans="1:13" s="7" customFormat="1">
      <c r="A163" s="73">
        <v>158</v>
      </c>
      <c r="B163" s="132">
        <f>JUNIO!B176</f>
        <v>1413482</v>
      </c>
      <c r="C163" s="132" t="str">
        <f>JUNIO!Q176</f>
        <v>MUJER</v>
      </c>
      <c r="D163" s="132" t="str">
        <f>JUNIO!D176</f>
        <v>AQUISMON</v>
      </c>
      <c r="E163" s="132">
        <f ca="1">JUNIO!E176</f>
        <v>47</v>
      </c>
      <c r="F163" s="132" t="str">
        <f>JUNIO!F176</f>
        <v>1</v>
      </c>
      <c r="G163" s="132" t="str">
        <f>JUNIO!G176</f>
        <v>0</v>
      </c>
      <c r="H163" s="132">
        <f>JUNIO!H176</f>
        <v>0</v>
      </c>
      <c r="I163" s="132">
        <f>JUNIO!I176</f>
        <v>0</v>
      </c>
      <c r="J163" s="132">
        <f>JUNIO!J176</f>
        <v>1</v>
      </c>
      <c r="K163" s="132">
        <f>JUNIO!K176</f>
        <v>0</v>
      </c>
      <c r="L163" s="132">
        <f>JUNIO!L176</f>
        <v>0</v>
      </c>
      <c r="M163" s="94">
        <f>JUNIO!M176</f>
        <v>46182</v>
      </c>
    </row>
    <row r="164" spans="1:13" s="7" customFormat="1">
      <c r="A164" s="73">
        <v>159</v>
      </c>
      <c r="B164" s="132">
        <f>JUNIO!B177</f>
        <v>322119</v>
      </c>
      <c r="C164" s="132" t="str">
        <f>JUNIO!Q177</f>
        <v>HOMBRE</v>
      </c>
      <c r="D164" s="132" t="str">
        <f>JUNIO!D177</f>
        <v>AQUISMON</v>
      </c>
      <c r="E164" s="132">
        <f ca="1">JUNIO!E177</f>
        <v>29</v>
      </c>
      <c r="F164" s="132" t="str">
        <f>JUNIO!F177</f>
        <v>0</v>
      </c>
      <c r="G164" s="132" t="str">
        <f>JUNIO!G177</f>
        <v>1</v>
      </c>
      <c r="H164" s="132">
        <f>JUNIO!H177</f>
        <v>0</v>
      </c>
      <c r="I164" s="132">
        <f>JUNIO!I177</f>
        <v>0</v>
      </c>
      <c r="J164" s="132">
        <f>JUNIO!J177</f>
        <v>0</v>
      </c>
      <c r="K164" s="132">
        <f>JUNIO!K177</f>
        <v>1</v>
      </c>
      <c r="L164" s="132">
        <f>JUNIO!L177</f>
        <v>0</v>
      </c>
      <c r="M164" s="94">
        <f>JUNIO!M177</f>
        <v>46182</v>
      </c>
    </row>
    <row r="165" spans="1:13" s="7" customFormat="1">
      <c r="A165" s="73">
        <v>160</v>
      </c>
      <c r="B165" s="132">
        <f>JUNIO!B178</f>
        <v>1413589</v>
      </c>
      <c r="C165" s="132" t="str">
        <f>JUNIO!Q178</f>
        <v>MUJER</v>
      </c>
      <c r="D165" s="132" t="str">
        <f>JUNIO!D178</f>
        <v>SOLEDAD DE GRACIANO SANCHEZ</v>
      </c>
      <c r="E165" s="132">
        <f ca="1">JUNIO!E178</f>
        <v>44</v>
      </c>
      <c r="F165" s="132" t="str">
        <f>JUNIO!F178</f>
        <v>1</v>
      </c>
      <c r="G165" s="132" t="str">
        <f>JUNIO!G178</f>
        <v>0</v>
      </c>
      <c r="H165" s="132">
        <f>JUNIO!H178</f>
        <v>1</v>
      </c>
      <c r="I165" s="132">
        <f>JUNIO!I178</f>
        <v>0</v>
      </c>
      <c r="J165" s="132">
        <f>JUNIO!J178</f>
        <v>0</v>
      </c>
      <c r="K165" s="132">
        <f>JUNIO!K178</f>
        <v>0</v>
      </c>
      <c r="L165" s="132">
        <f>JUNIO!L178</f>
        <v>0</v>
      </c>
      <c r="M165" s="94">
        <f>JUNIO!M178</f>
        <v>46182</v>
      </c>
    </row>
    <row r="166" spans="1:13" s="7" customFormat="1">
      <c r="A166" s="73">
        <v>161</v>
      </c>
      <c r="B166" s="132">
        <f>JUNIO!B179</f>
        <v>1138160</v>
      </c>
      <c r="C166" s="132" t="str">
        <f>JUNIO!Q179</f>
        <v>MUJER</v>
      </c>
      <c r="D166" s="132" t="str">
        <f>JUNIO!D179</f>
        <v>TIERRA NUEVA</v>
      </c>
      <c r="E166" s="132">
        <f ca="1">JUNIO!E179</f>
        <v>31</v>
      </c>
      <c r="F166" s="132" t="str">
        <f>JUNIO!F179</f>
        <v>0</v>
      </c>
      <c r="G166" s="132" t="str">
        <f>JUNIO!G179</f>
        <v>1</v>
      </c>
      <c r="H166" s="132">
        <f>JUNIO!H179</f>
        <v>1</v>
      </c>
      <c r="I166" s="132">
        <f>JUNIO!I179</f>
        <v>0</v>
      </c>
      <c r="J166" s="132">
        <f>JUNIO!J179</f>
        <v>0</v>
      </c>
      <c r="K166" s="132">
        <f>JUNIO!K179</f>
        <v>0</v>
      </c>
      <c r="L166" s="132">
        <f>JUNIO!L179</f>
        <v>0</v>
      </c>
      <c r="M166" s="94">
        <f>JUNIO!M179</f>
        <v>46182</v>
      </c>
    </row>
    <row r="167" spans="1:13" s="7" customFormat="1">
      <c r="A167" s="73">
        <v>162</v>
      </c>
      <c r="B167" s="132">
        <f>JUNIO!B180</f>
        <v>1413574</v>
      </c>
      <c r="C167" s="132" t="str">
        <f>JUNIO!Q180</f>
        <v>HOMBRE</v>
      </c>
      <c r="D167" s="132" t="str">
        <f>JUNIO!D180</f>
        <v>SAN LUIS POTOSI</v>
      </c>
      <c r="E167" s="132">
        <f ca="1">JUNIO!E180</f>
        <v>39</v>
      </c>
      <c r="F167" s="132" t="str">
        <f>JUNIO!F180</f>
        <v>1</v>
      </c>
      <c r="G167" s="132" t="str">
        <f>JUNIO!G180</f>
        <v>0</v>
      </c>
      <c r="H167" s="132">
        <f>JUNIO!H180</f>
        <v>1</v>
      </c>
      <c r="I167" s="132">
        <f>JUNIO!I180</f>
        <v>0</v>
      </c>
      <c r="J167" s="132">
        <f>JUNIO!J180</f>
        <v>0</v>
      </c>
      <c r="K167" s="132">
        <f>JUNIO!K180</f>
        <v>0</v>
      </c>
      <c r="L167" s="132">
        <f>JUNIO!L180</f>
        <v>0</v>
      </c>
      <c r="M167" s="94">
        <f>JUNIO!M180</f>
        <v>46182</v>
      </c>
    </row>
    <row r="168" spans="1:13" s="7" customFormat="1">
      <c r="A168" s="73">
        <v>163</v>
      </c>
      <c r="B168" s="132">
        <f>JUNIO!B181</f>
        <v>1413562</v>
      </c>
      <c r="C168" s="132" t="str">
        <f>JUNIO!Q181</f>
        <v>HOMBRE</v>
      </c>
      <c r="D168" s="132" t="str">
        <f>JUNIO!D181</f>
        <v>SAN LUIS POTOSI</v>
      </c>
      <c r="E168" s="132">
        <f ca="1">JUNIO!E181</f>
        <v>16</v>
      </c>
      <c r="F168" s="132" t="str">
        <f>JUNIO!F181</f>
        <v>1</v>
      </c>
      <c r="G168" s="132" t="str">
        <f>JUNIO!G181</f>
        <v>0</v>
      </c>
      <c r="H168" s="132">
        <f>JUNIO!H181</f>
        <v>1</v>
      </c>
      <c r="I168" s="132">
        <f>JUNIO!I181</f>
        <v>0</v>
      </c>
      <c r="J168" s="132">
        <f>JUNIO!J181</f>
        <v>0</v>
      </c>
      <c r="K168" s="132">
        <f>JUNIO!K181</f>
        <v>0</v>
      </c>
      <c r="L168" s="132">
        <f>JUNIO!L181</f>
        <v>0</v>
      </c>
      <c r="M168" s="94">
        <f>JUNIO!M181</f>
        <v>46182</v>
      </c>
    </row>
    <row r="169" spans="1:13" s="7" customFormat="1">
      <c r="A169" s="73">
        <v>164</v>
      </c>
      <c r="B169" s="132">
        <f>JUNIO!B182</f>
        <v>1413470</v>
      </c>
      <c r="C169" s="132" t="str">
        <f>JUNIO!Q182</f>
        <v>HOMBRE</v>
      </c>
      <c r="D169" s="132" t="str">
        <f>JUNIO!D182</f>
        <v>AQUISMON</v>
      </c>
      <c r="E169" s="132">
        <f ca="1">JUNIO!E182</f>
        <v>57</v>
      </c>
      <c r="F169" s="132" t="str">
        <f>JUNIO!F182</f>
        <v>1</v>
      </c>
      <c r="G169" s="132" t="str">
        <f>JUNIO!G182</f>
        <v>0</v>
      </c>
      <c r="H169" s="132">
        <f>JUNIO!H182</f>
        <v>0</v>
      </c>
      <c r="I169" s="132">
        <f>JUNIO!I182</f>
        <v>0</v>
      </c>
      <c r="J169" s="132">
        <f>JUNIO!J182</f>
        <v>0</v>
      </c>
      <c r="K169" s="132">
        <f>JUNIO!K182</f>
        <v>1</v>
      </c>
      <c r="L169" s="132">
        <f>JUNIO!L182</f>
        <v>0</v>
      </c>
      <c r="M169" s="94">
        <f>JUNIO!M182</f>
        <v>46182</v>
      </c>
    </row>
    <row r="170" spans="1:13" s="7" customFormat="1">
      <c r="A170" s="73">
        <v>165</v>
      </c>
      <c r="B170" s="132">
        <f>JUNIO!B183</f>
        <v>1413495</v>
      </c>
      <c r="C170" s="132" t="str">
        <f>JUNIO!Q183</f>
        <v>HOMBRE</v>
      </c>
      <c r="D170" s="132" t="str">
        <f>JUNIO!D183</f>
        <v>AQUISMON</v>
      </c>
      <c r="E170" s="132">
        <f ca="1">JUNIO!E183</f>
        <v>13</v>
      </c>
      <c r="F170" s="132" t="str">
        <f>JUNIO!F183</f>
        <v>1</v>
      </c>
      <c r="G170" s="132" t="str">
        <f>JUNIO!G183</f>
        <v>0</v>
      </c>
      <c r="H170" s="132">
        <f>JUNIO!H183</f>
        <v>1</v>
      </c>
      <c r="I170" s="132">
        <f>JUNIO!I183</f>
        <v>0</v>
      </c>
      <c r="J170" s="132">
        <f>JUNIO!J183</f>
        <v>0</v>
      </c>
      <c r="K170" s="132">
        <f>JUNIO!K183</f>
        <v>0</v>
      </c>
      <c r="L170" s="132">
        <f>JUNIO!L183</f>
        <v>0</v>
      </c>
      <c r="M170" s="94">
        <f>JUNIO!M183</f>
        <v>46182</v>
      </c>
    </row>
    <row r="171" spans="1:13" s="7" customFormat="1">
      <c r="A171" s="73">
        <v>166</v>
      </c>
      <c r="B171" s="132">
        <f>JUNIO!B184</f>
        <v>37982</v>
      </c>
      <c r="C171" s="132" t="str">
        <f>JUNIO!Q184</f>
        <v>MUJER</v>
      </c>
      <c r="D171" s="132" t="str">
        <f>JUNIO!D184</f>
        <v>SAN LUIS POTOSI</v>
      </c>
      <c r="E171" s="132">
        <f ca="1">JUNIO!E184</f>
        <v>39</v>
      </c>
      <c r="F171" s="132" t="str">
        <f>JUNIO!F184</f>
        <v>0</v>
      </c>
      <c r="G171" s="132" t="str">
        <f>JUNIO!G184</f>
        <v>1</v>
      </c>
      <c r="H171" s="132">
        <f>JUNIO!H184</f>
        <v>1</v>
      </c>
      <c r="I171" s="132">
        <f>JUNIO!I184</f>
        <v>0</v>
      </c>
      <c r="J171" s="132">
        <f>JUNIO!J184</f>
        <v>0</v>
      </c>
      <c r="K171" s="132">
        <f>JUNIO!K184</f>
        <v>0</v>
      </c>
      <c r="L171" s="132">
        <f>JUNIO!L184</f>
        <v>0</v>
      </c>
      <c r="M171" s="94">
        <f>JUNIO!M184</f>
        <v>46182</v>
      </c>
    </row>
    <row r="172" spans="1:13" s="7" customFormat="1">
      <c r="A172" s="73">
        <v>167</v>
      </c>
      <c r="B172" s="132">
        <f>JUNIO!B185</f>
        <v>1413650</v>
      </c>
      <c r="C172" s="132" t="str">
        <f>JUNIO!Q185</f>
        <v>HOMBRE</v>
      </c>
      <c r="D172" s="132" t="str">
        <f>JUNIO!D185</f>
        <v>SAN VICENTE</v>
      </c>
      <c r="E172" s="132">
        <f ca="1">JUNIO!E185</f>
        <v>49</v>
      </c>
      <c r="F172" s="132" t="str">
        <f>JUNIO!F185</f>
        <v>1</v>
      </c>
      <c r="G172" s="132" t="str">
        <f>JUNIO!G185</f>
        <v>0</v>
      </c>
      <c r="H172" s="132">
        <f>JUNIO!H185</f>
        <v>1</v>
      </c>
      <c r="I172" s="132">
        <f>JUNIO!I185</f>
        <v>0</v>
      </c>
      <c r="J172" s="132">
        <f>JUNIO!J185</f>
        <v>0</v>
      </c>
      <c r="K172" s="132">
        <f>JUNIO!K185</f>
        <v>0</v>
      </c>
      <c r="L172" s="132">
        <f>JUNIO!L185</f>
        <v>0</v>
      </c>
      <c r="M172" s="94">
        <f>JUNIO!M185</f>
        <v>46183</v>
      </c>
    </row>
    <row r="173" spans="1:13" s="7" customFormat="1">
      <c r="A173" s="73">
        <v>168</v>
      </c>
      <c r="B173" s="132">
        <f>JUNIO!B186</f>
        <v>1413656</v>
      </c>
      <c r="C173" s="132" t="str">
        <f>JUNIO!Q186</f>
        <v>MUJER</v>
      </c>
      <c r="D173" s="132" t="str">
        <f>JUNIO!D186</f>
        <v>SAN VICENTE</v>
      </c>
      <c r="E173" s="132">
        <f ca="1">JUNIO!E186</f>
        <v>17</v>
      </c>
      <c r="F173" s="132" t="str">
        <f>JUNIO!F186</f>
        <v>1</v>
      </c>
      <c r="G173" s="132" t="str">
        <f>JUNIO!G186</f>
        <v>0</v>
      </c>
      <c r="H173" s="132">
        <f>JUNIO!H186</f>
        <v>0</v>
      </c>
      <c r="I173" s="132">
        <f>JUNIO!I186</f>
        <v>0</v>
      </c>
      <c r="J173" s="132">
        <f>JUNIO!J186</f>
        <v>0</v>
      </c>
      <c r="K173" s="132">
        <f>JUNIO!K186</f>
        <v>1</v>
      </c>
      <c r="L173" s="132">
        <f>JUNIO!L186</f>
        <v>0</v>
      </c>
      <c r="M173" s="94">
        <f>JUNIO!M186</f>
        <v>46183</v>
      </c>
    </row>
    <row r="174" spans="1:13" s="7" customFormat="1">
      <c r="A174" s="73">
        <v>169</v>
      </c>
      <c r="B174" s="132">
        <f>JUNIO!B187</f>
        <v>1413652</v>
      </c>
      <c r="C174" s="132" t="str">
        <f>JUNIO!Q187</f>
        <v>HOMBRE</v>
      </c>
      <c r="D174" s="132" t="str">
        <f>JUNIO!D187</f>
        <v>SAN VICENTE</v>
      </c>
      <c r="E174" s="132">
        <f ca="1">JUNIO!E187</f>
        <v>58</v>
      </c>
      <c r="F174" s="132" t="str">
        <f>JUNIO!F187</f>
        <v>1</v>
      </c>
      <c r="G174" s="132" t="str">
        <f>JUNIO!G187</f>
        <v>0</v>
      </c>
      <c r="H174" s="132">
        <f>JUNIO!H187</f>
        <v>0</v>
      </c>
      <c r="I174" s="132">
        <f>JUNIO!I187</f>
        <v>1</v>
      </c>
      <c r="J174" s="132">
        <f>JUNIO!J187</f>
        <v>0</v>
      </c>
      <c r="K174" s="132">
        <f>JUNIO!K187</f>
        <v>0</v>
      </c>
      <c r="L174" s="132">
        <f>JUNIO!L187</f>
        <v>0</v>
      </c>
      <c r="M174" s="94">
        <f>JUNIO!M187</f>
        <v>46183</v>
      </c>
    </row>
    <row r="175" spans="1:13" s="7" customFormat="1">
      <c r="A175" s="73">
        <v>170</v>
      </c>
      <c r="B175" s="132">
        <f>JUNIO!B188</f>
        <v>1413659</v>
      </c>
      <c r="C175" s="132" t="str">
        <f>JUNIO!Q188</f>
        <v>HOMBRE</v>
      </c>
      <c r="D175" s="132" t="str">
        <f>JUNIO!D188</f>
        <v>SAN VICENTE</v>
      </c>
      <c r="E175" s="132">
        <f ca="1">JUNIO!E188</f>
        <v>49</v>
      </c>
      <c r="F175" s="132" t="str">
        <f>JUNIO!F188</f>
        <v>1</v>
      </c>
      <c r="G175" s="132" t="str">
        <f>JUNIO!G188</f>
        <v>0</v>
      </c>
      <c r="H175" s="132">
        <f>JUNIO!H188</f>
        <v>1</v>
      </c>
      <c r="I175" s="132">
        <f>JUNIO!I188</f>
        <v>0</v>
      </c>
      <c r="J175" s="132">
        <f>JUNIO!J188</f>
        <v>0</v>
      </c>
      <c r="K175" s="132">
        <f>JUNIO!K188</f>
        <v>0</v>
      </c>
      <c r="L175" s="132">
        <f>JUNIO!L188</f>
        <v>0</v>
      </c>
      <c r="M175" s="94">
        <f>JUNIO!M188</f>
        <v>46183</v>
      </c>
    </row>
    <row r="176" spans="1:13" s="7" customFormat="1">
      <c r="A176" s="73">
        <v>171</v>
      </c>
      <c r="B176" s="132">
        <f>JUNIO!B189</f>
        <v>1413664</v>
      </c>
      <c r="C176" s="132" t="str">
        <f>JUNIO!Q189</f>
        <v>MUJER</v>
      </c>
      <c r="D176" s="132" t="str">
        <f>JUNIO!D189</f>
        <v>SAN VICENTE</v>
      </c>
      <c r="E176" s="132">
        <f ca="1">JUNIO!E189</f>
        <v>74</v>
      </c>
      <c r="F176" s="132" t="str">
        <f>JUNIO!F189</f>
        <v>1</v>
      </c>
      <c r="G176" s="132" t="str">
        <f>JUNIO!G189</f>
        <v>0</v>
      </c>
      <c r="H176" s="132">
        <f>JUNIO!H189</f>
        <v>1</v>
      </c>
      <c r="I176" s="132">
        <f>JUNIO!I189</f>
        <v>0</v>
      </c>
      <c r="J176" s="132">
        <f>JUNIO!J189</f>
        <v>0</v>
      </c>
      <c r="K176" s="132">
        <f>JUNIO!K189</f>
        <v>0</v>
      </c>
      <c r="L176" s="132">
        <f>JUNIO!L189</f>
        <v>0</v>
      </c>
      <c r="M176" s="94">
        <f>JUNIO!M189</f>
        <v>46183</v>
      </c>
    </row>
    <row r="177" spans="1:13" s="7" customFormat="1">
      <c r="A177" s="73">
        <v>172</v>
      </c>
      <c r="B177" s="132">
        <f>JUNIO!B190</f>
        <v>1413669</v>
      </c>
      <c r="C177" s="132" t="str">
        <f>JUNIO!Q190</f>
        <v>MUJER</v>
      </c>
      <c r="D177" s="132" t="str">
        <f>JUNIO!D190</f>
        <v>SAN VICENTE</v>
      </c>
      <c r="E177" s="132">
        <f ca="1">JUNIO!E190</f>
        <v>34</v>
      </c>
      <c r="F177" s="132" t="str">
        <f>JUNIO!F190</f>
        <v>1</v>
      </c>
      <c r="G177" s="132" t="str">
        <f>JUNIO!G190</f>
        <v>0</v>
      </c>
      <c r="H177" s="132">
        <f>JUNIO!H190</f>
        <v>0</v>
      </c>
      <c r="I177" s="132">
        <f>JUNIO!I190</f>
        <v>0</v>
      </c>
      <c r="J177" s="132">
        <f>JUNIO!J190</f>
        <v>0</v>
      </c>
      <c r="K177" s="132">
        <f>JUNIO!K190</f>
        <v>0</v>
      </c>
      <c r="L177" s="132">
        <f>JUNIO!L190</f>
        <v>1</v>
      </c>
      <c r="M177" s="94">
        <f>JUNIO!M190</f>
        <v>46183</v>
      </c>
    </row>
    <row r="178" spans="1:13" s="7" customFormat="1">
      <c r="A178" s="73">
        <v>173</v>
      </c>
      <c r="B178" s="132">
        <f>JUNIO!B191</f>
        <v>1413681</v>
      </c>
      <c r="C178" s="132" t="str">
        <f>JUNIO!Q191</f>
        <v>HOMBRE</v>
      </c>
      <c r="D178" s="132" t="str">
        <f>JUNIO!D191</f>
        <v>SAN VICENTE</v>
      </c>
      <c r="E178" s="132">
        <f ca="1">JUNIO!E191</f>
        <v>49</v>
      </c>
      <c r="F178" s="132" t="str">
        <f>JUNIO!F191</f>
        <v>1</v>
      </c>
      <c r="G178" s="132" t="str">
        <f>JUNIO!G191</f>
        <v>0</v>
      </c>
      <c r="H178" s="132">
        <f>JUNIO!H191</f>
        <v>1</v>
      </c>
      <c r="I178" s="132">
        <f>JUNIO!I191</f>
        <v>0</v>
      </c>
      <c r="J178" s="132">
        <f>JUNIO!J191</f>
        <v>0</v>
      </c>
      <c r="K178" s="132">
        <f>JUNIO!K191</f>
        <v>0</v>
      </c>
      <c r="L178" s="132">
        <f>JUNIO!L191</f>
        <v>0</v>
      </c>
      <c r="M178" s="94">
        <f>JUNIO!M191</f>
        <v>46183</v>
      </c>
    </row>
    <row r="179" spans="1:13" s="7" customFormat="1">
      <c r="A179" s="73">
        <v>174</v>
      </c>
      <c r="B179" s="132">
        <f>JUNIO!B192</f>
        <v>1413646</v>
      </c>
      <c r="C179" s="132" t="str">
        <f>JUNIO!Q192</f>
        <v>MUJER</v>
      </c>
      <c r="D179" s="132" t="str">
        <f>JUNIO!D192</f>
        <v>SAN VICENTE</v>
      </c>
      <c r="E179" s="132">
        <f ca="1">JUNIO!E192</f>
        <v>37</v>
      </c>
      <c r="F179" s="132" t="str">
        <f>JUNIO!F192</f>
        <v>1</v>
      </c>
      <c r="G179" s="132" t="str">
        <f>JUNIO!G192</f>
        <v>0</v>
      </c>
      <c r="H179" s="132">
        <f>JUNIO!H192</f>
        <v>1</v>
      </c>
      <c r="I179" s="132">
        <f>JUNIO!I192</f>
        <v>0</v>
      </c>
      <c r="J179" s="132">
        <f>JUNIO!J192</f>
        <v>0</v>
      </c>
      <c r="K179" s="132">
        <f>JUNIO!K192</f>
        <v>0</v>
      </c>
      <c r="L179" s="132">
        <f>JUNIO!L192</f>
        <v>0</v>
      </c>
      <c r="M179" s="94">
        <f>JUNIO!M192</f>
        <v>46183</v>
      </c>
    </row>
    <row r="180" spans="1:13" s="7" customFormat="1">
      <c r="A180" s="73">
        <v>175</v>
      </c>
      <c r="B180" s="132">
        <f>JUNIO!B193</f>
        <v>1413644</v>
      </c>
      <c r="C180" s="132" t="str">
        <f>JUNIO!Q193</f>
        <v>HOMBRE</v>
      </c>
      <c r="D180" s="132" t="str">
        <f>JUNIO!D193</f>
        <v>SOLEDAD DE GRACIANO SANCHEZ</v>
      </c>
      <c r="E180" s="132">
        <f ca="1">JUNIO!E193</f>
        <v>7</v>
      </c>
      <c r="F180" s="132" t="str">
        <f>JUNIO!F193</f>
        <v>1</v>
      </c>
      <c r="G180" s="132" t="str">
        <f>JUNIO!G193</f>
        <v>0</v>
      </c>
      <c r="H180" s="132">
        <f>JUNIO!H193</f>
        <v>0</v>
      </c>
      <c r="I180" s="132">
        <f>JUNIO!I193</f>
        <v>0</v>
      </c>
      <c r="J180" s="132">
        <f>JUNIO!J193</f>
        <v>0</v>
      </c>
      <c r="K180" s="132">
        <f>JUNIO!K193</f>
        <v>0</v>
      </c>
      <c r="L180" s="132">
        <f>JUNIO!L193</f>
        <v>1</v>
      </c>
      <c r="M180" s="94">
        <f>JUNIO!M193</f>
        <v>46183</v>
      </c>
    </row>
    <row r="181" spans="1:13" s="7" customFormat="1">
      <c r="A181" s="73">
        <v>176</v>
      </c>
      <c r="B181" s="132">
        <f>JUNIO!B194</f>
        <v>1407495</v>
      </c>
      <c r="C181" s="132" t="str">
        <f>JUNIO!Q194</f>
        <v>HOMBRE</v>
      </c>
      <c r="D181" s="132" t="str">
        <f>JUNIO!D194</f>
        <v>VENADO</v>
      </c>
      <c r="E181" s="132">
        <f ca="1">JUNIO!E194</f>
        <v>63</v>
      </c>
      <c r="F181" s="132" t="str">
        <f>JUNIO!F194</f>
        <v>0</v>
      </c>
      <c r="G181" s="132" t="str">
        <f>JUNIO!G194</f>
        <v>1</v>
      </c>
      <c r="H181" s="132">
        <f>JUNIO!H194</f>
        <v>0</v>
      </c>
      <c r="I181" s="132">
        <f>JUNIO!I194</f>
        <v>1</v>
      </c>
      <c r="J181" s="132">
        <f>JUNIO!J194</f>
        <v>0</v>
      </c>
      <c r="K181" s="132">
        <f>JUNIO!K194</f>
        <v>0</v>
      </c>
      <c r="L181" s="132">
        <f>JUNIO!L194</f>
        <v>0</v>
      </c>
      <c r="M181" s="94">
        <f>JUNIO!M194</f>
        <v>46183</v>
      </c>
    </row>
    <row r="182" spans="1:13" s="7" customFormat="1">
      <c r="A182" s="73">
        <v>177</v>
      </c>
      <c r="B182" s="132">
        <f>JUNIO!B195</f>
        <v>1413742</v>
      </c>
      <c r="C182" s="132" t="str">
        <f>JUNIO!Q195</f>
        <v>MUJER</v>
      </c>
      <c r="D182" s="132" t="str">
        <f>JUNIO!D195</f>
        <v>SAN LUIS POTOSI</v>
      </c>
      <c r="E182" s="132">
        <f ca="1">JUNIO!E195</f>
        <v>61</v>
      </c>
      <c r="F182" s="132" t="str">
        <f>JUNIO!F195</f>
        <v>1</v>
      </c>
      <c r="G182" s="132" t="str">
        <f>JUNIO!G195</f>
        <v>0</v>
      </c>
      <c r="H182" s="132">
        <f>JUNIO!H195</f>
        <v>1</v>
      </c>
      <c r="I182" s="132">
        <f>JUNIO!I195</f>
        <v>0</v>
      </c>
      <c r="J182" s="132">
        <f>JUNIO!J195</f>
        <v>0</v>
      </c>
      <c r="K182" s="132">
        <f>JUNIO!K195</f>
        <v>0</v>
      </c>
      <c r="L182" s="132">
        <f>JUNIO!L195</f>
        <v>0</v>
      </c>
      <c r="M182" s="94">
        <f>JUNIO!M195</f>
        <v>46183</v>
      </c>
    </row>
    <row r="183" spans="1:13" s="7" customFormat="1">
      <c r="A183" s="73">
        <v>178</v>
      </c>
      <c r="B183" s="132">
        <f>JUNIO!B196</f>
        <v>1413780</v>
      </c>
      <c r="C183" s="132" t="str">
        <f>JUNIO!Q196</f>
        <v>MUJER</v>
      </c>
      <c r="D183" s="132" t="str">
        <f>JUNIO!D196</f>
        <v>SAN LUIS POTOSI</v>
      </c>
      <c r="E183" s="132">
        <f ca="1">JUNIO!E196</f>
        <v>45</v>
      </c>
      <c r="F183" s="132" t="str">
        <f>JUNIO!F196</f>
        <v>1</v>
      </c>
      <c r="G183" s="132" t="str">
        <f>JUNIO!G196</f>
        <v>0</v>
      </c>
      <c r="H183" s="132">
        <f>JUNIO!H196</f>
        <v>0</v>
      </c>
      <c r="I183" s="132">
        <f>JUNIO!I196</f>
        <v>0</v>
      </c>
      <c r="J183" s="132">
        <f>JUNIO!J196</f>
        <v>1</v>
      </c>
      <c r="K183" s="132">
        <f>JUNIO!K196</f>
        <v>0</v>
      </c>
      <c r="L183" s="132">
        <f>JUNIO!L196</f>
        <v>0</v>
      </c>
      <c r="M183" s="94">
        <f>JUNIO!M196</f>
        <v>46183</v>
      </c>
    </row>
    <row r="184" spans="1:13" s="7" customFormat="1">
      <c r="A184" s="73">
        <v>179</v>
      </c>
      <c r="B184" s="132">
        <f>JUNIO!B197</f>
        <v>1413795</v>
      </c>
      <c r="C184" s="132" t="str">
        <f>JUNIO!Q197</f>
        <v>HOMBRE</v>
      </c>
      <c r="D184" s="132" t="str">
        <f>JUNIO!D197</f>
        <v>SAN LUIS POTOSI</v>
      </c>
      <c r="E184" s="132">
        <f ca="1">JUNIO!E197</f>
        <v>63</v>
      </c>
      <c r="F184" s="132" t="str">
        <f>JUNIO!F197</f>
        <v>1</v>
      </c>
      <c r="G184" s="132" t="str">
        <f>JUNIO!G197</f>
        <v>0</v>
      </c>
      <c r="H184" s="132">
        <f>JUNIO!H197</f>
        <v>0</v>
      </c>
      <c r="I184" s="132">
        <f>JUNIO!I197</f>
        <v>0</v>
      </c>
      <c r="J184" s="132">
        <f>JUNIO!J197</f>
        <v>1</v>
      </c>
      <c r="K184" s="132">
        <f>JUNIO!K197</f>
        <v>0</v>
      </c>
      <c r="L184" s="132">
        <f>JUNIO!L197</f>
        <v>0</v>
      </c>
      <c r="M184" s="94">
        <f>JUNIO!M197</f>
        <v>46183</v>
      </c>
    </row>
    <row r="185" spans="1:13" s="7" customFormat="1">
      <c r="A185" s="73">
        <v>180</v>
      </c>
      <c r="B185" s="132">
        <f>JUNIO!B198</f>
        <v>1413810</v>
      </c>
      <c r="C185" s="132" t="str">
        <f>JUNIO!Q198</f>
        <v>HOMBRE</v>
      </c>
      <c r="D185" s="132" t="str">
        <f>JUNIO!D198</f>
        <v>SAN LUIS POTOSI</v>
      </c>
      <c r="E185" s="132">
        <f ca="1">JUNIO!E198</f>
        <v>43</v>
      </c>
      <c r="F185" s="132" t="str">
        <f>JUNIO!F198</f>
        <v>1</v>
      </c>
      <c r="G185" s="132" t="str">
        <f>JUNIO!G198</f>
        <v>0</v>
      </c>
      <c r="H185" s="132">
        <f>JUNIO!H198</f>
        <v>1</v>
      </c>
      <c r="I185" s="132">
        <f>JUNIO!I198</f>
        <v>0</v>
      </c>
      <c r="J185" s="132">
        <f>JUNIO!J198</f>
        <v>0</v>
      </c>
      <c r="K185" s="132">
        <f>JUNIO!K198</f>
        <v>0</v>
      </c>
      <c r="L185" s="132">
        <f>JUNIO!L198</f>
        <v>0</v>
      </c>
      <c r="M185" s="94">
        <f>JUNIO!M198</f>
        <v>46183</v>
      </c>
    </row>
    <row r="186" spans="1:13" s="7" customFormat="1">
      <c r="A186" s="73">
        <v>181</v>
      </c>
      <c r="B186" s="132">
        <f>JUNIO!B199</f>
        <v>1413832</v>
      </c>
      <c r="C186" s="132" t="str">
        <f>JUNIO!Q199</f>
        <v>HOMBRE</v>
      </c>
      <c r="D186" s="132" t="str">
        <f>JUNIO!D199</f>
        <v>SAN LUIS POTOSI</v>
      </c>
      <c r="E186" s="132">
        <f ca="1">JUNIO!E199</f>
        <v>13</v>
      </c>
      <c r="F186" s="132" t="str">
        <f>JUNIO!F199</f>
        <v>1</v>
      </c>
      <c r="G186" s="132" t="str">
        <f>JUNIO!G199</f>
        <v>0</v>
      </c>
      <c r="H186" s="132">
        <f>JUNIO!H199</f>
        <v>1</v>
      </c>
      <c r="I186" s="132">
        <f>JUNIO!I199</f>
        <v>0</v>
      </c>
      <c r="J186" s="132">
        <f>JUNIO!J199</f>
        <v>0</v>
      </c>
      <c r="K186" s="132">
        <f>JUNIO!K199</f>
        <v>0</v>
      </c>
      <c r="L186" s="132">
        <f>JUNIO!L199</f>
        <v>0</v>
      </c>
      <c r="M186" s="94">
        <f>JUNIO!M199</f>
        <v>46183</v>
      </c>
    </row>
    <row r="187" spans="1:13" s="7" customFormat="1">
      <c r="A187" s="73">
        <v>182</v>
      </c>
      <c r="B187" s="132">
        <f>JUNIO!B200</f>
        <v>1413941</v>
      </c>
      <c r="C187" s="132" t="str">
        <f>JUNIO!Q200</f>
        <v>MUJER</v>
      </c>
      <c r="D187" s="132" t="str">
        <f>JUNIO!D200</f>
        <v>SAN LUIS POTOSI</v>
      </c>
      <c r="E187" s="132">
        <f ca="1">JUNIO!E200</f>
        <v>78</v>
      </c>
      <c r="F187" s="132" t="str">
        <f>JUNIO!F200</f>
        <v>1</v>
      </c>
      <c r="G187" s="132" t="str">
        <f>JUNIO!G200</f>
        <v>0</v>
      </c>
      <c r="H187" s="132">
        <f>JUNIO!H200</f>
        <v>1</v>
      </c>
      <c r="I187" s="132">
        <f>JUNIO!I200</f>
        <v>0</v>
      </c>
      <c r="J187" s="132">
        <f>JUNIO!J200</f>
        <v>0</v>
      </c>
      <c r="K187" s="132">
        <f>JUNIO!K200</f>
        <v>0</v>
      </c>
      <c r="L187" s="132">
        <f>JUNIO!L200</f>
        <v>0</v>
      </c>
      <c r="M187" s="94">
        <f>JUNIO!M200</f>
        <v>46183</v>
      </c>
    </row>
    <row r="188" spans="1:13" s="7" customFormat="1">
      <c r="A188" s="73">
        <v>183</v>
      </c>
      <c r="B188" s="132">
        <f>JUNIO!B201</f>
        <v>187735</v>
      </c>
      <c r="C188" s="132" t="str">
        <f>JUNIO!Q201</f>
        <v>HOMBRE</v>
      </c>
      <c r="D188" s="132" t="str">
        <f>JUNIO!D201</f>
        <v>SAN LUIS POTOSI</v>
      </c>
      <c r="E188" s="132">
        <f ca="1">JUNIO!E201</f>
        <v>37</v>
      </c>
      <c r="F188" s="132" t="str">
        <f>JUNIO!F201</f>
        <v>0</v>
      </c>
      <c r="G188" s="132" t="str">
        <f>JUNIO!G201</f>
        <v>1</v>
      </c>
      <c r="H188" s="132">
        <f>JUNIO!H201</f>
        <v>1</v>
      </c>
      <c r="I188" s="132">
        <f>JUNIO!I201</f>
        <v>0</v>
      </c>
      <c r="J188" s="132">
        <f>JUNIO!J201</f>
        <v>0</v>
      </c>
      <c r="K188" s="132">
        <f>JUNIO!K201</f>
        <v>0</v>
      </c>
      <c r="L188" s="132">
        <f>JUNIO!L201</f>
        <v>0</v>
      </c>
      <c r="M188" s="94">
        <f>JUNIO!M201</f>
        <v>46183</v>
      </c>
    </row>
    <row r="189" spans="1:13" s="7" customFormat="1">
      <c r="A189" s="73">
        <v>184</v>
      </c>
      <c r="B189" s="132">
        <f>JUNIO!B202</f>
        <v>1267230</v>
      </c>
      <c r="C189" s="132" t="str">
        <f>JUNIO!Q202</f>
        <v>MUJER</v>
      </c>
      <c r="D189" s="132" t="str">
        <f>JUNIO!D202</f>
        <v>VILLA HIDALGO</v>
      </c>
      <c r="E189" s="132">
        <f ca="1">JUNIO!E202</f>
        <v>59</v>
      </c>
      <c r="F189" s="132" t="str">
        <f>JUNIO!F202</f>
        <v>0</v>
      </c>
      <c r="G189" s="132" t="str">
        <f>JUNIO!G202</f>
        <v>1</v>
      </c>
      <c r="H189" s="132">
        <f>JUNIO!H202</f>
        <v>1</v>
      </c>
      <c r="I189" s="132">
        <f>JUNIO!I202</f>
        <v>0</v>
      </c>
      <c r="J189" s="132">
        <f>JUNIO!J202</f>
        <v>0</v>
      </c>
      <c r="K189" s="132">
        <f>JUNIO!K202</f>
        <v>0</v>
      </c>
      <c r="L189" s="132">
        <f>JUNIO!L202</f>
        <v>0</v>
      </c>
      <c r="M189" s="94">
        <f>JUNIO!M202</f>
        <v>46183</v>
      </c>
    </row>
    <row r="190" spans="1:13" s="7" customFormat="1">
      <c r="A190" s="73">
        <v>185</v>
      </c>
      <c r="B190" s="132">
        <f>JUNIO!B203</f>
        <v>1413912</v>
      </c>
      <c r="C190" s="132" t="str">
        <f>JUNIO!Q203</f>
        <v>HOMBRE</v>
      </c>
      <c r="D190" s="132" t="str">
        <f>JUNIO!D203</f>
        <v>SAN LUIS POTOSI</v>
      </c>
      <c r="E190" s="132">
        <f ca="1">JUNIO!E203</f>
        <v>68</v>
      </c>
      <c r="F190" s="132" t="str">
        <f>JUNIO!F203</f>
        <v>1</v>
      </c>
      <c r="G190" s="132" t="str">
        <f>JUNIO!G203</f>
        <v>0</v>
      </c>
      <c r="H190" s="132">
        <f>JUNIO!H203</f>
        <v>1</v>
      </c>
      <c r="I190" s="132">
        <f>JUNIO!I203</f>
        <v>0</v>
      </c>
      <c r="J190" s="132">
        <f>JUNIO!J203</f>
        <v>0</v>
      </c>
      <c r="K190" s="132">
        <f>JUNIO!K203</f>
        <v>0</v>
      </c>
      <c r="L190" s="132">
        <f>JUNIO!L203</f>
        <v>0</v>
      </c>
      <c r="M190" s="94">
        <f>JUNIO!M203</f>
        <v>46183</v>
      </c>
    </row>
    <row r="191" spans="1:13" s="7" customFormat="1">
      <c r="A191" s="73">
        <v>186</v>
      </c>
      <c r="B191" s="132">
        <f>JUNIO!B204</f>
        <v>52367</v>
      </c>
      <c r="C191" s="132" t="str">
        <f>JUNIO!Q204</f>
        <v>HOMBRE</v>
      </c>
      <c r="D191" s="132" t="str">
        <f>JUNIO!D204</f>
        <v>SAN LUIS POTOSI</v>
      </c>
      <c r="E191" s="132">
        <f ca="1">JUNIO!E204</f>
        <v>54</v>
      </c>
      <c r="F191" s="132" t="str">
        <f>JUNIO!F204</f>
        <v>0</v>
      </c>
      <c r="G191" s="132" t="str">
        <f>JUNIO!G204</f>
        <v>1</v>
      </c>
      <c r="H191" s="132">
        <f>JUNIO!H204</f>
        <v>0</v>
      </c>
      <c r="I191" s="132">
        <f>JUNIO!I204</f>
        <v>0</v>
      </c>
      <c r="J191" s="132">
        <f>JUNIO!J204</f>
        <v>1</v>
      </c>
      <c r="K191" s="132">
        <f>JUNIO!K204</f>
        <v>0</v>
      </c>
      <c r="L191" s="132">
        <f>JUNIO!L204</f>
        <v>0</v>
      </c>
      <c r="M191" s="94">
        <f>JUNIO!M204</f>
        <v>46185</v>
      </c>
    </row>
    <row r="192" spans="1:13" s="7" customFormat="1">
      <c r="A192" s="73">
        <v>187</v>
      </c>
      <c r="B192" s="132">
        <f>JUNIO!B205</f>
        <v>1414154</v>
      </c>
      <c r="C192" s="132" t="str">
        <f>JUNIO!Q205</f>
        <v>MUJER</v>
      </c>
      <c r="D192" s="132" t="str">
        <f>JUNIO!D205</f>
        <v>SAN LUIS POTOSI</v>
      </c>
      <c r="E192" s="132">
        <f ca="1">JUNIO!E205</f>
        <v>52</v>
      </c>
      <c r="F192" s="132" t="str">
        <f>JUNIO!F205</f>
        <v>1</v>
      </c>
      <c r="G192" s="132" t="str">
        <f>JUNIO!G205</f>
        <v>0</v>
      </c>
      <c r="H192" s="132">
        <f>JUNIO!H205</f>
        <v>0</v>
      </c>
      <c r="I192" s="132">
        <f>JUNIO!I205</f>
        <v>0</v>
      </c>
      <c r="J192" s="132">
        <f>JUNIO!J205</f>
        <v>0</v>
      </c>
      <c r="K192" s="132">
        <f>JUNIO!K205</f>
        <v>1</v>
      </c>
      <c r="L192" s="132">
        <f>JUNIO!L205</f>
        <v>0</v>
      </c>
      <c r="M192" s="94">
        <f>JUNIO!M205</f>
        <v>46185</v>
      </c>
    </row>
    <row r="193" spans="1:13" s="7" customFormat="1">
      <c r="A193" s="73">
        <v>188</v>
      </c>
      <c r="B193" s="132">
        <f>JUNIO!B206</f>
        <v>1414051</v>
      </c>
      <c r="C193" s="132" t="str">
        <f>JUNIO!Q206</f>
        <v>HOMBRE</v>
      </c>
      <c r="D193" s="132" t="str">
        <f>JUNIO!D206</f>
        <v>SAN LUIS POTOSI</v>
      </c>
      <c r="E193" s="132">
        <f ca="1">JUNIO!E206</f>
        <v>16</v>
      </c>
      <c r="F193" s="132" t="str">
        <f>JUNIO!F206</f>
        <v>1</v>
      </c>
      <c r="G193" s="132" t="str">
        <f>JUNIO!G206</f>
        <v>0</v>
      </c>
      <c r="H193" s="132">
        <f>JUNIO!H206</f>
        <v>0</v>
      </c>
      <c r="I193" s="132">
        <f>JUNIO!I206</f>
        <v>0</v>
      </c>
      <c r="J193" s="132">
        <f>JUNIO!J206</f>
        <v>0</v>
      </c>
      <c r="K193" s="132">
        <f>JUNIO!K206</f>
        <v>0</v>
      </c>
      <c r="L193" s="132">
        <f>JUNIO!L206</f>
        <v>1</v>
      </c>
      <c r="M193" s="94">
        <f>JUNIO!M206</f>
        <v>46185</v>
      </c>
    </row>
    <row r="194" spans="1:13" s="7" customFormat="1">
      <c r="A194" s="73">
        <v>189</v>
      </c>
      <c r="B194" s="132">
        <f>JUNIO!B207</f>
        <v>1414132</v>
      </c>
      <c r="C194" s="132" t="str">
        <f>JUNIO!Q207</f>
        <v>HOMBRE</v>
      </c>
      <c r="D194" s="132" t="str">
        <f>JUNIO!D207</f>
        <v>SAN LUIS POTOSI</v>
      </c>
      <c r="E194" s="132">
        <f ca="1">JUNIO!E207</f>
        <v>54</v>
      </c>
      <c r="F194" s="132" t="str">
        <f>JUNIO!F207</f>
        <v>1</v>
      </c>
      <c r="G194" s="132" t="str">
        <f>JUNIO!G207</f>
        <v>0</v>
      </c>
      <c r="H194" s="132">
        <f>JUNIO!H207</f>
        <v>0</v>
      </c>
      <c r="I194" s="132">
        <f>JUNIO!I207</f>
        <v>1</v>
      </c>
      <c r="J194" s="132">
        <f>JUNIO!J207</f>
        <v>0</v>
      </c>
      <c r="K194" s="132">
        <f>JUNIO!K207</f>
        <v>0</v>
      </c>
      <c r="L194" s="132">
        <f>JUNIO!L207</f>
        <v>0</v>
      </c>
      <c r="M194" s="94">
        <f>JUNIO!M207</f>
        <v>46185</v>
      </c>
    </row>
    <row r="195" spans="1:13" s="7" customFormat="1">
      <c r="A195" s="73">
        <v>190</v>
      </c>
      <c r="B195" s="132">
        <f>JUNIO!B208</f>
        <v>337808</v>
      </c>
      <c r="C195" s="132" t="str">
        <f>JUNIO!Q208</f>
        <v>HOMBRE</v>
      </c>
      <c r="D195" s="132" t="str">
        <f>JUNIO!D208</f>
        <v>SAN LUIS POTOSI</v>
      </c>
      <c r="E195" s="132">
        <f ca="1">JUNIO!E208</f>
        <v>16</v>
      </c>
      <c r="F195" s="132" t="str">
        <f>JUNIO!F208</f>
        <v>0</v>
      </c>
      <c r="G195" s="132" t="str">
        <f>JUNIO!G208</f>
        <v>1</v>
      </c>
      <c r="H195" s="132">
        <f>JUNIO!H208</f>
        <v>0</v>
      </c>
      <c r="I195" s="132">
        <f>JUNIO!I208</f>
        <v>0</v>
      </c>
      <c r="J195" s="132">
        <f>JUNIO!J208</f>
        <v>1</v>
      </c>
      <c r="K195" s="132">
        <f>JUNIO!K208</f>
        <v>0</v>
      </c>
      <c r="L195" s="132">
        <f>JUNIO!L208</f>
        <v>0</v>
      </c>
      <c r="M195" s="94">
        <f>JUNIO!M208</f>
        <v>46185</v>
      </c>
    </row>
    <row r="196" spans="1:13" s="7" customFormat="1">
      <c r="A196" s="73">
        <v>191</v>
      </c>
      <c r="B196" s="132">
        <f>JUNIO!B209</f>
        <v>1122005</v>
      </c>
      <c r="C196" s="132" t="str">
        <f>JUNIO!Q209</f>
        <v>HOMBRE</v>
      </c>
      <c r="D196" s="132" t="str">
        <f>JUNIO!D209</f>
        <v>TAMASOPO</v>
      </c>
      <c r="E196" s="132">
        <f ca="1">JUNIO!E209</f>
        <v>32</v>
      </c>
      <c r="F196" s="132" t="str">
        <f>JUNIO!F209</f>
        <v>0</v>
      </c>
      <c r="G196" s="132" t="str">
        <f>JUNIO!G209</f>
        <v>1</v>
      </c>
      <c r="H196" s="132">
        <f>JUNIO!H209</f>
        <v>0</v>
      </c>
      <c r="I196" s="132">
        <f>JUNIO!I209</f>
        <v>0</v>
      </c>
      <c r="J196" s="132">
        <f>JUNIO!J209</f>
        <v>0</v>
      </c>
      <c r="K196" s="132">
        <f>JUNIO!K209</f>
        <v>1</v>
      </c>
      <c r="L196" s="132">
        <f>JUNIO!L209</f>
        <v>0</v>
      </c>
      <c r="M196" s="94">
        <f>JUNIO!M209</f>
        <v>46185</v>
      </c>
    </row>
    <row r="197" spans="1:13" s="7" customFormat="1">
      <c r="A197" s="73">
        <v>192</v>
      </c>
      <c r="B197" s="132">
        <f>JUNIO!B210</f>
        <v>1414084</v>
      </c>
      <c r="C197" s="132" t="str">
        <f>JUNIO!Q210</f>
        <v>HOMBRE</v>
      </c>
      <c r="D197" s="132" t="str">
        <f>JUNIO!D210</f>
        <v>SAN LUIS POTOSI</v>
      </c>
      <c r="E197" s="132">
        <f ca="1">JUNIO!E210</f>
        <v>58</v>
      </c>
      <c r="F197" s="132" t="str">
        <f>JUNIO!F210</f>
        <v>1</v>
      </c>
      <c r="G197" s="132" t="str">
        <f>JUNIO!G210</f>
        <v>0</v>
      </c>
      <c r="H197" s="132">
        <f>JUNIO!H210</f>
        <v>1</v>
      </c>
      <c r="I197" s="132">
        <f>JUNIO!I210</f>
        <v>0</v>
      </c>
      <c r="J197" s="132">
        <f>JUNIO!J210</f>
        <v>0</v>
      </c>
      <c r="K197" s="132">
        <f>JUNIO!K210</f>
        <v>0</v>
      </c>
      <c r="L197" s="132">
        <f>JUNIO!L210</f>
        <v>0</v>
      </c>
      <c r="M197" s="94">
        <f>JUNIO!M210</f>
        <v>46185</v>
      </c>
    </row>
    <row r="198" spans="1:13" s="7" customFormat="1">
      <c r="A198" s="73">
        <v>193</v>
      </c>
      <c r="B198" s="132">
        <f>JUNIO!B211</f>
        <v>1414223</v>
      </c>
      <c r="C198" s="132" t="str">
        <f>JUNIO!Q211</f>
        <v>MUJER</v>
      </c>
      <c r="D198" s="132" t="str">
        <f>JUNIO!D211</f>
        <v>SAN LUIS POTOSI</v>
      </c>
      <c r="E198" s="132">
        <f ca="1">JUNIO!E211</f>
        <v>53</v>
      </c>
      <c r="F198" s="132" t="str">
        <f>JUNIO!F211</f>
        <v>1</v>
      </c>
      <c r="G198" s="132" t="str">
        <f>JUNIO!G211</f>
        <v>0</v>
      </c>
      <c r="H198" s="132">
        <f>JUNIO!H211</f>
        <v>1</v>
      </c>
      <c r="I198" s="132">
        <f>JUNIO!I211</f>
        <v>0</v>
      </c>
      <c r="J198" s="132">
        <f>JUNIO!J211</f>
        <v>0</v>
      </c>
      <c r="K198" s="132">
        <f>JUNIO!K211</f>
        <v>0</v>
      </c>
      <c r="L198" s="132">
        <f>JUNIO!L211</f>
        <v>0</v>
      </c>
      <c r="M198" s="94">
        <f>JUNIO!M211</f>
        <v>46185</v>
      </c>
    </row>
    <row r="199" spans="1:13" s="7" customFormat="1">
      <c r="A199" s="73">
        <v>194</v>
      </c>
      <c r="B199" s="132">
        <f>JUNIO!B212</f>
        <v>1414266</v>
      </c>
      <c r="C199" s="132" t="str">
        <f>JUNIO!Q212</f>
        <v>HOMBRE</v>
      </c>
      <c r="D199" s="132" t="str">
        <f>JUNIO!D212</f>
        <v>SAN LUIS POTOSI</v>
      </c>
      <c r="E199" s="132">
        <f ca="1">JUNIO!E212</f>
        <v>58</v>
      </c>
      <c r="F199" s="132" t="str">
        <f>JUNIO!F212</f>
        <v>1</v>
      </c>
      <c r="G199" s="132" t="str">
        <f>JUNIO!G212</f>
        <v>0</v>
      </c>
      <c r="H199" s="132">
        <f>JUNIO!H212</f>
        <v>0</v>
      </c>
      <c r="I199" s="132">
        <f>JUNIO!I212</f>
        <v>1</v>
      </c>
      <c r="J199" s="132">
        <f>JUNIO!J212</f>
        <v>0</v>
      </c>
      <c r="K199" s="132">
        <f>JUNIO!K212</f>
        <v>0</v>
      </c>
      <c r="L199" s="132">
        <f>JUNIO!L212</f>
        <v>0</v>
      </c>
      <c r="M199" s="94">
        <f>JUNIO!M212</f>
        <v>46185</v>
      </c>
    </row>
    <row r="200" spans="1:13" s="7" customFormat="1">
      <c r="A200" s="73">
        <v>195</v>
      </c>
      <c r="B200" s="132">
        <f>JUNIO!B213</f>
        <v>1414260</v>
      </c>
      <c r="C200" s="132" t="str">
        <f>JUNIO!Q213</f>
        <v>HOMBRE</v>
      </c>
      <c r="D200" s="132" t="str">
        <f>JUNIO!D213</f>
        <v>MEXQUITIC DE CARMONA</v>
      </c>
      <c r="E200" s="132">
        <f ca="1">JUNIO!E213</f>
        <v>22</v>
      </c>
      <c r="F200" s="132" t="str">
        <f>JUNIO!F213</f>
        <v>1</v>
      </c>
      <c r="G200" s="132" t="str">
        <f>JUNIO!G213</f>
        <v>0</v>
      </c>
      <c r="H200" s="132">
        <f>JUNIO!H213</f>
        <v>0</v>
      </c>
      <c r="I200" s="132">
        <f>JUNIO!I213</f>
        <v>1</v>
      </c>
      <c r="J200" s="132">
        <f>JUNIO!J213</f>
        <v>0</v>
      </c>
      <c r="K200" s="132">
        <f>JUNIO!K213</f>
        <v>0</v>
      </c>
      <c r="L200" s="132">
        <f>JUNIO!L213</f>
        <v>0</v>
      </c>
      <c r="M200" s="94">
        <f>JUNIO!M213</f>
        <v>46185</v>
      </c>
    </row>
    <row r="201" spans="1:13" s="7" customFormat="1">
      <c r="A201" s="73">
        <v>196</v>
      </c>
      <c r="B201" s="132">
        <f>JUNIO!B214</f>
        <v>1414287</v>
      </c>
      <c r="C201" s="132" t="str">
        <f>JUNIO!Q214</f>
        <v>HOMBRE</v>
      </c>
      <c r="D201" s="132" t="str">
        <f>JUNIO!D214</f>
        <v>SAN LUIS POTOSI</v>
      </c>
      <c r="E201" s="132">
        <f ca="1">JUNIO!E214</f>
        <v>83</v>
      </c>
      <c r="F201" s="132" t="str">
        <f>JUNIO!F214</f>
        <v>1</v>
      </c>
      <c r="G201" s="132" t="str">
        <f>JUNIO!G214</f>
        <v>0</v>
      </c>
      <c r="H201" s="132">
        <f>JUNIO!H214</f>
        <v>1</v>
      </c>
      <c r="I201" s="132">
        <f>JUNIO!I214</f>
        <v>0</v>
      </c>
      <c r="J201" s="132">
        <f>JUNIO!J214</f>
        <v>0</v>
      </c>
      <c r="K201" s="132">
        <f>JUNIO!K214</f>
        <v>0</v>
      </c>
      <c r="L201" s="132">
        <f>JUNIO!L214</f>
        <v>0</v>
      </c>
      <c r="M201" s="94">
        <f>JUNIO!M214</f>
        <v>46185</v>
      </c>
    </row>
    <row r="202" spans="1:13" s="7" customFormat="1">
      <c r="A202" s="73">
        <v>197</v>
      </c>
      <c r="B202" s="132">
        <f>JUNIO!B215</f>
        <v>1414306</v>
      </c>
      <c r="C202" s="132" t="str">
        <f>JUNIO!Q215</f>
        <v>HOMBRE</v>
      </c>
      <c r="D202" s="132" t="str">
        <f>JUNIO!D215</f>
        <v>SOLEDAD DE GRACIANO SANCHEZ</v>
      </c>
      <c r="E202" s="132">
        <f ca="1">JUNIO!E215</f>
        <v>21</v>
      </c>
      <c r="F202" s="132" t="str">
        <f>JUNIO!F215</f>
        <v>1</v>
      </c>
      <c r="G202" s="132" t="str">
        <f>JUNIO!G215</f>
        <v>0</v>
      </c>
      <c r="H202" s="132">
        <f>JUNIO!H215</f>
        <v>0</v>
      </c>
      <c r="I202" s="132">
        <f>JUNIO!I215</f>
        <v>0</v>
      </c>
      <c r="J202" s="132">
        <f>JUNIO!J215</f>
        <v>0</v>
      </c>
      <c r="K202" s="132">
        <f>JUNIO!K215</f>
        <v>0</v>
      </c>
      <c r="L202" s="132">
        <f>JUNIO!L215</f>
        <v>1</v>
      </c>
      <c r="M202" s="94">
        <f>JUNIO!M215</f>
        <v>46185</v>
      </c>
    </row>
    <row r="203" spans="1:13" s="7" customFormat="1">
      <c r="A203" s="73">
        <v>198</v>
      </c>
      <c r="B203" s="132">
        <f>JUNIO!B216</f>
        <v>1414332</v>
      </c>
      <c r="C203" s="132" t="str">
        <f>JUNIO!Q216</f>
        <v>HOMBRE</v>
      </c>
      <c r="D203" s="132" t="str">
        <f>JUNIO!D216</f>
        <v>SOLEDAD DE GRACIANO SANCHEZ</v>
      </c>
      <c r="E203" s="132">
        <f ca="1">JUNIO!E216</f>
        <v>39</v>
      </c>
      <c r="F203" s="132" t="str">
        <f>JUNIO!F216</f>
        <v>1</v>
      </c>
      <c r="G203" s="132" t="str">
        <f>JUNIO!G216</f>
        <v>0</v>
      </c>
      <c r="H203" s="132">
        <f>JUNIO!H216</f>
        <v>0</v>
      </c>
      <c r="I203" s="132">
        <f>JUNIO!I216</f>
        <v>0</v>
      </c>
      <c r="J203" s="132">
        <f>JUNIO!J216</f>
        <v>0</v>
      </c>
      <c r="K203" s="132">
        <f>JUNIO!K216</f>
        <v>0</v>
      </c>
      <c r="L203" s="132">
        <f>JUNIO!L216</f>
        <v>1</v>
      </c>
      <c r="M203" s="94">
        <f>JUNIO!M216</f>
        <v>46188</v>
      </c>
    </row>
    <row r="204" spans="1:13" s="7" customFormat="1">
      <c r="A204" s="73">
        <v>199</v>
      </c>
      <c r="B204" s="132">
        <f>JUNIO!B217</f>
        <v>1134634</v>
      </c>
      <c r="C204" s="132" t="str">
        <f>JUNIO!Q217</f>
        <v>HOMBRE</v>
      </c>
      <c r="D204" s="132" t="str">
        <f>JUNIO!D217</f>
        <v>SAN LUIS POTOSI</v>
      </c>
      <c r="E204" s="132">
        <f ca="1">JUNIO!E217</f>
        <v>17</v>
      </c>
      <c r="F204" s="132" t="str">
        <f>JUNIO!F217</f>
        <v>0</v>
      </c>
      <c r="G204" s="132" t="str">
        <f>JUNIO!G217</f>
        <v>1</v>
      </c>
      <c r="H204" s="132">
        <f>JUNIO!H217</f>
        <v>1</v>
      </c>
      <c r="I204" s="132">
        <f>JUNIO!I217</f>
        <v>0</v>
      </c>
      <c r="J204" s="132">
        <f>JUNIO!J217</f>
        <v>0</v>
      </c>
      <c r="K204" s="132">
        <f>JUNIO!K217</f>
        <v>0</v>
      </c>
      <c r="L204" s="132">
        <f>JUNIO!L217</f>
        <v>0</v>
      </c>
      <c r="M204" s="94">
        <f>JUNIO!M217</f>
        <v>46188</v>
      </c>
    </row>
    <row r="205" spans="1:13" s="7" customFormat="1">
      <c r="A205" s="73">
        <v>200</v>
      </c>
      <c r="B205" s="132">
        <f>JUNIO!B218</f>
        <v>1414435</v>
      </c>
      <c r="C205" s="132" t="str">
        <f>JUNIO!Q218</f>
        <v>MUJER</v>
      </c>
      <c r="D205" s="132" t="str">
        <f>JUNIO!D218</f>
        <v>SOLEDAD DE GRACIANO SANCHEZ</v>
      </c>
      <c r="E205" s="132">
        <f ca="1">JUNIO!E218</f>
        <v>20</v>
      </c>
      <c r="F205" s="132" t="str">
        <f>JUNIO!F218</f>
        <v>1</v>
      </c>
      <c r="G205" s="132" t="str">
        <f>JUNIO!G218</f>
        <v>0</v>
      </c>
      <c r="H205" s="132">
        <f>JUNIO!H218</f>
        <v>0</v>
      </c>
      <c r="I205" s="132">
        <f>JUNIO!I218</f>
        <v>0</v>
      </c>
      <c r="J205" s="132">
        <f>JUNIO!J218</f>
        <v>0</v>
      </c>
      <c r="K205" s="132">
        <f>JUNIO!K218</f>
        <v>1</v>
      </c>
      <c r="L205" s="132">
        <f>JUNIO!L218</f>
        <v>0</v>
      </c>
      <c r="M205" s="94">
        <f>JUNIO!M218</f>
        <v>46188</v>
      </c>
    </row>
    <row r="206" spans="1:13" s="7" customFormat="1">
      <c r="A206" s="73">
        <v>201</v>
      </c>
      <c r="B206" s="132">
        <f>JUNIO!B219</f>
        <v>337817</v>
      </c>
      <c r="C206" s="132" t="str">
        <f>JUNIO!Q219</f>
        <v>MUJER</v>
      </c>
      <c r="D206" s="132" t="str">
        <f>JUNIO!D219</f>
        <v>SAN LUIS POTOSI</v>
      </c>
      <c r="E206" s="132">
        <f ca="1">JUNIO!E219</f>
        <v>18</v>
      </c>
      <c r="F206" s="132" t="str">
        <f>JUNIO!F219</f>
        <v>0</v>
      </c>
      <c r="G206" s="132" t="str">
        <f>JUNIO!G219</f>
        <v>1</v>
      </c>
      <c r="H206" s="132">
        <f>JUNIO!H219</f>
        <v>0</v>
      </c>
      <c r="I206" s="132">
        <f>JUNIO!I219</f>
        <v>0</v>
      </c>
      <c r="J206" s="132">
        <f>JUNIO!J219</f>
        <v>1</v>
      </c>
      <c r="K206" s="132">
        <f>JUNIO!K219</f>
        <v>0</v>
      </c>
      <c r="L206" s="132">
        <f>JUNIO!L219</f>
        <v>0</v>
      </c>
      <c r="M206" s="94">
        <f>JUNIO!M219</f>
        <v>46188</v>
      </c>
    </row>
    <row r="207" spans="1:13" s="7" customFormat="1">
      <c r="A207" s="73">
        <v>202</v>
      </c>
      <c r="B207" s="132">
        <f>JUNIO!B220</f>
        <v>1414465</v>
      </c>
      <c r="C207" s="132" t="str">
        <f>JUNIO!Q220</f>
        <v>MUJER</v>
      </c>
      <c r="D207" s="132" t="str">
        <f>JUNIO!D220</f>
        <v>SOLEDAD DE GRACIANO SANCHEZ</v>
      </c>
      <c r="E207" s="132">
        <f ca="1">JUNIO!E220</f>
        <v>55</v>
      </c>
      <c r="F207" s="132" t="str">
        <f>JUNIO!F220</f>
        <v>1</v>
      </c>
      <c r="G207" s="132" t="str">
        <f>JUNIO!G220</f>
        <v>0</v>
      </c>
      <c r="H207" s="132">
        <f>JUNIO!H220</f>
        <v>1</v>
      </c>
      <c r="I207" s="132">
        <f>JUNIO!I220</f>
        <v>0</v>
      </c>
      <c r="J207" s="132">
        <f>JUNIO!J220</f>
        <v>0</v>
      </c>
      <c r="K207" s="132">
        <f>JUNIO!K220</f>
        <v>0</v>
      </c>
      <c r="L207" s="132">
        <f>JUNIO!L220</f>
        <v>0</v>
      </c>
      <c r="M207" s="94">
        <f>JUNIO!M220</f>
        <v>46188</v>
      </c>
    </row>
    <row r="208" spans="1:13" s="7" customFormat="1">
      <c r="A208" s="73">
        <v>203</v>
      </c>
      <c r="B208" s="132">
        <f>JUNIO!B221</f>
        <v>1233218</v>
      </c>
      <c r="C208" s="132" t="str">
        <f>JUNIO!Q221</f>
        <v>HOMBRE</v>
      </c>
      <c r="D208" s="132" t="str">
        <f>JUNIO!D221</f>
        <v>SAN LUIS POTOSI</v>
      </c>
      <c r="E208" s="132">
        <f ca="1">JUNIO!E221</f>
        <v>41</v>
      </c>
      <c r="F208" s="132" t="str">
        <f>JUNIO!F221</f>
        <v>0</v>
      </c>
      <c r="G208" s="132" t="str">
        <f>JUNIO!G221</f>
        <v>1</v>
      </c>
      <c r="H208" s="132">
        <f>JUNIO!H221</f>
        <v>0</v>
      </c>
      <c r="I208" s="132">
        <f>JUNIO!I221</f>
        <v>1</v>
      </c>
      <c r="J208" s="132">
        <f>JUNIO!J221</f>
        <v>0</v>
      </c>
      <c r="K208" s="132">
        <f>JUNIO!K221</f>
        <v>0</v>
      </c>
      <c r="L208" s="132">
        <f>JUNIO!L221</f>
        <v>0</v>
      </c>
      <c r="M208" s="94">
        <f>JUNIO!M221</f>
        <v>46188</v>
      </c>
    </row>
    <row r="209" spans="1:13" s="7" customFormat="1">
      <c r="A209" s="73">
        <v>204</v>
      </c>
      <c r="B209" s="132">
        <f>JUNIO!B222</f>
        <v>1056153</v>
      </c>
      <c r="C209" s="132" t="str">
        <f>JUNIO!Q222</f>
        <v>HOMBRE</v>
      </c>
      <c r="D209" s="132" t="str">
        <f>JUNIO!D222</f>
        <v>SAN LUIS POTOSI</v>
      </c>
      <c r="E209" s="132">
        <f ca="1">JUNIO!E222</f>
        <v>32</v>
      </c>
      <c r="F209" s="132" t="str">
        <f>JUNIO!F222</f>
        <v>0</v>
      </c>
      <c r="G209" s="132" t="str">
        <f>JUNIO!G222</f>
        <v>1</v>
      </c>
      <c r="H209" s="132">
        <f>JUNIO!H222</f>
        <v>0</v>
      </c>
      <c r="I209" s="132">
        <f>JUNIO!I222</f>
        <v>0</v>
      </c>
      <c r="J209" s="132">
        <f>JUNIO!J222</f>
        <v>0</v>
      </c>
      <c r="K209" s="132">
        <f>JUNIO!K222</f>
        <v>1</v>
      </c>
      <c r="L209" s="132">
        <f>JUNIO!L222</f>
        <v>0</v>
      </c>
      <c r="M209" s="94">
        <f>JUNIO!M222</f>
        <v>46188</v>
      </c>
    </row>
    <row r="210" spans="1:13" s="7" customFormat="1">
      <c r="A210" s="73">
        <v>205</v>
      </c>
      <c r="B210" s="132">
        <f>JUNIO!B223</f>
        <v>1061711</v>
      </c>
      <c r="C210" s="132" t="str">
        <f>JUNIO!Q223</f>
        <v>MUJER</v>
      </c>
      <c r="D210" s="132" t="str">
        <f>JUNIO!D223</f>
        <v>SOLEDAD DE GRACIANO SANCHEZ</v>
      </c>
      <c r="E210" s="132">
        <f ca="1">JUNIO!E223</f>
        <v>12</v>
      </c>
      <c r="F210" s="132" t="str">
        <f>JUNIO!F223</f>
        <v>0</v>
      </c>
      <c r="G210" s="132" t="str">
        <f>JUNIO!G223</f>
        <v>1</v>
      </c>
      <c r="H210" s="132">
        <f>JUNIO!H223</f>
        <v>0</v>
      </c>
      <c r="I210" s="132">
        <f>JUNIO!I223</f>
        <v>0</v>
      </c>
      <c r="J210" s="132">
        <f>JUNIO!J223</f>
        <v>0</v>
      </c>
      <c r="K210" s="132">
        <f>JUNIO!K223</f>
        <v>1</v>
      </c>
      <c r="L210" s="132">
        <f>JUNIO!L223</f>
        <v>0</v>
      </c>
      <c r="M210" s="94">
        <f>JUNIO!M223</f>
        <v>46188</v>
      </c>
    </row>
    <row r="211" spans="1:13" s="7" customFormat="1">
      <c r="A211" s="73">
        <v>206</v>
      </c>
      <c r="B211" s="132">
        <f>JUNIO!B224</f>
        <v>1414563</v>
      </c>
      <c r="C211" s="132" t="str">
        <f>JUNIO!Q224</f>
        <v>MUJER</v>
      </c>
      <c r="D211" s="132" t="str">
        <f>JUNIO!D224</f>
        <v>VILLA DE ARISTA</v>
      </c>
      <c r="E211" s="132">
        <f ca="1">JUNIO!E224</f>
        <v>59</v>
      </c>
      <c r="F211" s="132" t="str">
        <f>JUNIO!F224</f>
        <v>1</v>
      </c>
      <c r="G211" s="132" t="str">
        <f>JUNIO!G224</f>
        <v>0</v>
      </c>
      <c r="H211" s="132">
        <f>JUNIO!H224</f>
        <v>0</v>
      </c>
      <c r="I211" s="132">
        <f>JUNIO!I224</f>
        <v>0</v>
      </c>
      <c r="J211" s="132">
        <f>JUNIO!J224</f>
        <v>0</v>
      </c>
      <c r="K211" s="132">
        <f>JUNIO!K224</f>
        <v>0</v>
      </c>
      <c r="L211" s="132">
        <f>JUNIO!L224</f>
        <v>1</v>
      </c>
      <c r="M211" s="94">
        <f>JUNIO!M224</f>
        <v>46188</v>
      </c>
    </row>
    <row r="212" spans="1:13" s="7" customFormat="1">
      <c r="A212" s="73">
        <v>207</v>
      </c>
      <c r="B212" s="132">
        <f>JUNIO!B225</f>
        <v>1414594</v>
      </c>
      <c r="C212" s="132" t="str">
        <f>JUNIO!Q225</f>
        <v>HOMBRE</v>
      </c>
      <c r="D212" s="132" t="str">
        <f>JUNIO!D225</f>
        <v>SAN LUIS POTOSI</v>
      </c>
      <c r="E212" s="132">
        <f ca="1">JUNIO!E225</f>
        <v>62</v>
      </c>
      <c r="F212" s="132" t="str">
        <f>JUNIO!F225</f>
        <v>1</v>
      </c>
      <c r="G212" s="132" t="str">
        <f>JUNIO!G225</f>
        <v>0</v>
      </c>
      <c r="H212" s="132">
        <f>JUNIO!H225</f>
        <v>1</v>
      </c>
      <c r="I212" s="132">
        <f>JUNIO!I225</f>
        <v>0</v>
      </c>
      <c r="J212" s="132">
        <f>JUNIO!J225</f>
        <v>0</v>
      </c>
      <c r="K212" s="132">
        <f>JUNIO!K225</f>
        <v>0</v>
      </c>
      <c r="L212" s="132">
        <f>JUNIO!L225</f>
        <v>0</v>
      </c>
      <c r="M212" s="94">
        <f>JUNIO!M225</f>
        <v>46189</v>
      </c>
    </row>
    <row r="213" spans="1:13" s="7" customFormat="1">
      <c r="A213" s="73">
        <v>208</v>
      </c>
      <c r="B213" s="132">
        <f>JUNIO!B226</f>
        <v>1414600</v>
      </c>
      <c r="C213" s="132" t="str">
        <f>JUNIO!Q226</f>
        <v>HOMBRE</v>
      </c>
      <c r="D213" s="132" t="str">
        <f>JUNIO!D226</f>
        <v>SOLEDAD DE GRACIANO SANCHEZ</v>
      </c>
      <c r="E213" s="132">
        <f ca="1">JUNIO!E226</f>
        <v>10</v>
      </c>
      <c r="F213" s="132" t="str">
        <f>JUNIO!F226</f>
        <v>1</v>
      </c>
      <c r="G213" s="132" t="str">
        <f>JUNIO!G226</f>
        <v>0</v>
      </c>
      <c r="H213" s="132">
        <f>JUNIO!H226</f>
        <v>0</v>
      </c>
      <c r="I213" s="132">
        <f>JUNIO!I226</f>
        <v>0</v>
      </c>
      <c r="J213" s="132">
        <f>JUNIO!J226</f>
        <v>0</v>
      </c>
      <c r="K213" s="132">
        <f>JUNIO!K226</f>
        <v>0</v>
      </c>
      <c r="L213" s="132">
        <f>JUNIO!L226</f>
        <v>1</v>
      </c>
      <c r="M213" s="94">
        <f>JUNIO!M226</f>
        <v>46189</v>
      </c>
    </row>
    <row r="214" spans="1:13" s="7" customFormat="1">
      <c r="A214" s="73">
        <v>209</v>
      </c>
      <c r="B214" s="132">
        <f>JUNIO!B227</f>
        <v>1414604</v>
      </c>
      <c r="C214" s="132" t="str">
        <f>JUNIO!Q227</f>
        <v>HOMBRE</v>
      </c>
      <c r="D214" s="132" t="str">
        <f>JUNIO!D227</f>
        <v>SOLEDAD DE GRACIANO SANCHEZ</v>
      </c>
      <c r="E214" s="132">
        <f ca="1">JUNIO!E227</f>
        <v>10</v>
      </c>
      <c r="F214" s="132" t="str">
        <f>JUNIO!F227</f>
        <v>1</v>
      </c>
      <c r="G214" s="132" t="str">
        <f>JUNIO!G227</f>
        <v>0</v>
      </c>
      <c r="H214" s="132">
        <f>JUNIO!H227</f>
        <v>0</v>
      </c>
      <c r="I214" s="132">
        <f>JUNIO!I227</f>
        <v>0</v>
      </c>
      <c r="J214" s="132">
        <f>JUNIO!J227</f>
        <v>0</v>
      </c>
      <c r="K214" s="132">
        <f>JUNIO!K227</f>
        <v>0</v>
      </c>
      <c r="L214" s="132">
        <f>JUNIO!L227</f>
        <v>1</v>
      </c>
      <c r="M214" s="94">
        <f>JUNIO!M227</f>
        <v>46189</v>
      </c>
    </row>
    <row r="215" spans="1:13" s="7" customFormat="1">
      <c r="A215" s="73">
        <v>210</v>
      </c>
      <c r="B215" s="132">
        <f>JUNIO!B228</f>
        <v>1414654</v>
      </c>
      <c r="C215" s="132" t="str">
        <f>JUNIO!Q228</f>
        <v>MUJER</v>
      </c>
      <c r="D215" s="132" t="str">
        <f>JUNIO!D228</f>
        <v>SALINAS</v>
      </c>
      <c r="E215" s="132">
        <f ca="1">JUNIO!E228</f>
        <v>53</v>
      </c>
      <c r="F215" s="132" t="str">
        <f>JUNIO!F228</f>
        <v>1</v>
      </c>
      <c r="G215" s="132" t="str">
        <f>JUNIO!G228</f>
        <v>0</v>
      </c>
      <c r="H215" s="132">
        <f>JUNIO!H228</f>
        <v>0</v>
      </c>
      <c r="I215" s="132">
        <f>JUNIO!I228</f>
        <v>1</v>
      </c>
      <c r="J215" s="132">
        <f>JUNIO!J228</f>
        <v>0</v>
      </c>
      <c r="K215" s="132">
        <f>JUNIO!K228</f>
        <v>0</v>
      </c>
      <c r="L215" s="132">
        <f>JUNIO!L228</f>
        <v>0</v>
      </c>
      <c r="M215" s="94">
        <f>JUNIO!M228</f>
        <v>46189</v>
      </c>
    </row>
    <row r="216" spans="1:13" s="7" customFormat="1">
      <c r="A216" s="73">
        <v>211</v>
      </c>
      <c r="B216" s="132">
        <f>JUNIO!B229</f>
        <v>1414700</v>
      </c>
      <c r="C216" s="132" t="str">
        <f>JUNIO!Q229</f>
        <v>HOMBRE</v>
      </c>
      <c r="D216" s="132" t="str">
        <f>JUNIO!D229</f>
        <v>SOLEDAD DE GRACIANO SANCHEZ</v>
      </c>
      <c r="E216" s="132">
        <f ca="1">JUNIO!E229</f>
        <v>53</v>
      </c>
      <c r="F216" s="132" t="str">
        <f>JUNIO!F229</f>
        <v>1</v>
      </c>
      <c r="G216" s="132" t="str">
        <f>JUNIO!G229</f>
        <v>0</v>
      </c>
      <c r="H216" s="132">
        <f>JUNIO!H229</f>
        <v>0</v>
      </c>
      <c r="I216" s="132">
        <f>JUNIO!I229</f>
        <v>1</v>
      </c>
      <c r="J216" s="132">
        <f>JUNIO!J229</f>
        <v>0</v>
      </c>
      <c r="K216" s="132">
        <f>JUNIO!K229</f>
        <v>0</v>
      </c>
      <c r="L216" s="132">
        <f>JUNIO!L229</f>
        <v>0</v>
      </c>
      <c r="M216" s="94">
        <f>JUNIO!M229</f>
        <v>46189</v>
      </c>
    </row>
    <row r="217" spans="1:13" s="7" customFormat="1">
      <c r="A217" s="73">
        <v>212</v>
      </c>
      <c r="B217" s="132">
        <f>JUNIO!B230</f>
        <v>1414680</v>
      </c>
      <c r="C217" s="132" t="str">
        <f>JUNIO!Q230</f>
        <v>MUJER</v>
      </c>
      <c r="D217" s="132" t="str">
        <f>JUNIO!D230</f>
        <v>MATEHUALA</v>
      </c>
      <c r="E217" s="132">
        <f ca="1">JUNIO!E230</f>
        <v>16</v>
      </c>
      <c r="F217" s="132" t="str">
        <f>JUNIO!F230</f>
        <v>1</v>
      </c>
      <c r="G217" s="132" t="str">
        <f>JUNIO!G230</f>
        <v>0</v>
      </c>
      <c r="H217" s="132">
        <f>JUNIO!H230</f>
        <v>1</v>
      </c>
      <c r="I217" s="132">
        <f>JUNIO!I230</f>
        <v>0</v>
      </c>
      <c r="J217" s="132">
        <f>JUNIO!J230</f>
        <v>0</v>
      </c>
      <c r="K217" s="132">
        <f>JUNIO!K230</f>
        <v>0</v>
      </c>
      <c r="L217" s="132">
        <f>JUNIO!L230</f>
        <v>0</v>
      </c>
      <c r="M217" s="94">
        <f>JUNIO!M230</f>
        <v>46189</v>
      </c>
    </row>
    <row r="218" spans="1:13" s="7" customFormat="1">
      <c r="A218" s="73">
        <v>213</v>
      </c>
      <c r="B218" s="132">
        <f>JUNIO!B231</f>
        <v>1414723</v>
      </c>
      <c r="C218" s="132" t="str">
        <f>JUNIO!Q231</f>
        <v>MUJER</v>
      </c>
      <c r="D218" s="132" t="str">
        <f>JUNIO!D231</f>
        <v>VILLA DE RAMOS</v>
      </c>
      <c r="E218" s="132">
        <f ca="1">JUNIO!E231</f>
        <v>52</v>
      </c>
      <c r="F218" s="132" t="str">
        <f>JUNIO!F231</f>
        <v>1</v>
      </c>
      <c r="G218" s="132" t="str">
        <f>JUNIO!G231</f>
        <v>0</v>
      </c>
      <c r="H218" s="132">
        <f>JUNIO!H231</f>
        <v>1</v>
      </c>
      <c r="I218" s="132">
        <f>JUNIO!I231</f>
        <v>0</v>
      </c>
      <c r="J218" s="132">
        <f>JUNIO!J231</f>
        <v>0</v>
      </c>
      <c r="K218" s="132">
        <f>JUNIO!K231</f>
        <v>0</v>
      </c>
      <c r="L218" s="132">
        <f>JUNIO!L231</f>
        <v>0</v>
      </c>
      <c r="M218" s="94">
        <f>JUNIO!M231</f>
        <v>46189</v>
      </c>
    </row>
    <row r="219" spans="1:13" s="7" customFormat="1">
      <c r="A219" s="73">
        <v>214</v>
      </c>
      <c r="B219" s="132">
        <f>JUNIO!B232</f>
        <v>1414712</v>
      </c>
      <c r="C219" s="132" t="str">
        <f>JUNIO!Q232</f>
        <v>MUJER</v>
      </c>
      <c r="D219" s="132" t="str">
        <f>JUNIO!D232</f>
        <v>VILLA DE RAMOS</v>
      </c>
      <c r="E219" s="132">
        <f ca="1">JUNIO!E232</f>
        <v>47</v>
      </c>
      <c r="F219" s="132" t="str">
        <f>JUNIO!F232</f>
        <v>1</v>
      </c>
      <c r="G219" s="132" t="str">
        <f>JUNIO!G232</f>
        <v>0</v>
      </c>
      <c r="H219" s="132">
        <f>JUNIO!H232</f>
        <v>1</v>
      </c>
      <c r="I219" s="132">
        <f>JUNIO!I232</f>
        <v>0</v>
      </c>
      <c r="J219" s="132">
        <f>JUNIO!J232</f>
        <v>0</v>
      </c>
      <c r="K219" s="132">
        <f>JUNIO!K232</f>
        <v>0</v>
      </c>
      <c r="L219" s="132">
        <f>JUNIO!L232</f>
        <v>0</v>
      </c>
      <c r="M219" s="94">
        <f>JUNIO!M232</f>
        <v>46189</v>
      </c>
    </row>
    <row r="220" spans="1:13" s="7" customFormat="1">
      <c r="A220" s="73">
        <v>215</v>
      </c>
      <c r="B220" s="132">
        <f>JUNIO!B233</f>
        <v>1414733</v>
      </c>
      <c r="C220" s="132" t="str">
        <f>JUNIO!Q233</f>
        <v>HOMBRE</v>
      </c>
      <c r="D220" s="132" t="str">
        <f>JUNIO!D233</f>
        <v>VILLA DE RAMOS</v>
      </c>
      <c r="E220" s="132">
        <f ca="1">JUNIO!E233</f>
        <v>56</v>
      </c>
      <c r="F220" s="132" t="str">
        <f>JUNIO!F233</f>
        <v>1</v>
      </c>
      <c r="G220" s="132" t="str">
        <f>JUNIO!G233</f>
        <v>0</v>
      </c>
      <c r="H220" s="132">
        <f>JUNIO!H233</f>
        <v>1</v>
      </c>
      <c r="I220" s="132">
        <f>JUNIO!I233</f>
        <v>0</v>
      </c>
      <c r="J220" s="132">
        <f>JUNIO!J233</f>
        <v>0</v>
      </c>
      <c r="K220" s="132">
        <f>JUNIO!K233</f>
        <v>0</v>
      </c>
      <c r="L220" s="132">
        <f>JUNIO!L233</f>
        <v>0</v>
      </c>
      <c r="M220" s="94">
        <f>JUNIO!M233</f>
        <v>46189</v>
      </c>
    </row>
    <row r="221" spans="1:13" s="7" customFormat="1">
      <c r="A221" s="73">
        <v>216</v>
      </c>
      <c r="B221" s="132">
        <f>JUNIO!B234</f>
        <v>1414790</v>
      </c>
      <c r="C221" s="132" t="str">
        <f>JUNIO!Q234</f>
        <v>HOMBRE</v>
      </c>
      <c r="D221" s="132" t="str">
        <f>JUNIO!D234</f>
        <v>SAN LUIS POTOSI</v>
      </c>
      <c r="E221" s="132">
        <f ca="1">JUNIO!E234</f>
        <v>53</v>
      </c>
      <c r="F221" s="132" t="str">
        <f>JUNIO!F234</f>
        <v>1</v>
      </c>
      <c r="G221" s="132" t="str">
        <f>JUNIO!G234</f>
        <v>0</v>
      </c>
      <c r="H221" s="132">
        <f>JUNIO!H234</f>
        <v>1</v>
      </c>
      <c r="I221" s="132">
        <f>JUNIO!I234</f>
        <v>0</v>
      </c>
      <c r="J221" s="132">
        <f>JUNIO!J234</f>
        <v>0</v>
      </c>
      <c r="K221" s="132">
        <f>JUNIO!K234</f>
        <v>0</v>
      </c>
      <c r="L221" s="132">
        <f>JUNIO!L234</f>
        <v>0</v>
      </c>
      <c r="M221" s="94">
        <f>JUNIO!M234</f>
        <v>46189</v>
      </c>
    </row>
    <row r="222" spans="1:13" s="7" customFormat="1">
      <c r="A222" s="73">
        <v>217</v>
      </c>
      <c r="B222" s="132">
        <f>JUNIO!B235</f>
        <v>1414846</v>
      </c>
      <c r="C222" s="132" t="str">
        <f>JUNIO!Q235</f>
        <v>HOMBRE</v>
      </c>
      <c r="D222" s="132" t="str">
        <f>JUNIO!D235</f>
        <v>SAN LUIS POTOSI</v>
      </c>
      <c r="E222" s="132">
        <f ca="1">JUNIO!E235</f>
        <v>4</v>
      </c>
      <c r="F222" s="132" t="str">
        <f>JUNIO!F235</f>
        <v>1</v>
      </c>
      <c r="G222" s="132" t="str">
        <f>JUNIO!G235</f>
        <v>0</v>
      </c>
      <c r="H222" s="132">
        <f>JUNIO!H235</f>
        <v>0</v>
      </c>
      <c r="I222" s="132">
        <f>JUNIO!I235</f>
        <v>0</v>
      </c>
      <c r="J222" s="132">
        <f>JUNIO!J235</f>
        <v>0</v>
      </c>
      <c r="K222" s="132">
        <f>JUNIO!K235</f>
        <v>1</v>
      </c>
      <c r="L222" s="132">
        <f>JUNIO!L235</f>
        <v>0</v>
      </c>
      <c r="M222" s="94">
        <f>JUNIO!M235</f>
        <v>46189</v>
      </c>
    </row>
    <row r="223" spans="1:13" s="7" customFormat="1">
      <c r="A223" s="73">
        <v>218</v>
      </c>
      <c r="B223" s="132">
        <f>JUNIO!B236</f>
        <v>1414908</v>
      </c>
      <c r="C223" s="132" t="str">
        <f>JUNIO!Q236</f>
        <v>HOMBRE</v>
      </c>
      <c r="D223" s="132" t="str">
        <f>JUNIO!D236</f>
        <v>SAN LUIS POTOSI</v>
      </c>
      <c r="E223" s="132">
        <f ca="1">JUNIO!E236</f>
        <v>29</v>
      </c>
      <c r="F223" s="132" t="str">
        <f>JUNIO!F236</f>
        <v>1</v>
      </c>
      <c r="G223" s="132" t="str">
        <f>JUNIO!G236</f>
        <v>0</v>
      </c>
      <c r="H223" s="132">
        <f>JUNIO!H236</f>
        <v>0</v>
      </c>
      <c r="I223" s="132">
        <f>JUNIO!I236</f>
        <v>0</v>
      </c>
      <c r="J223" s="132">
        <f>JUNIO!J236</f>
        <v>1</v>
      </c>
      <c r="K223" s="132">
        <f>JUNIO!K236</f>
        <v>0</v>
      </c>
      <c r="L223" s="132">
        <f>JUNIO!L236</f>
        <v>0</v>
      </c>
      <c r="M223" s="94">
        <f>JUNIO!M236</f>
        <v>46189</v>
      </c>
    </row>
    <row r="224" spans="1:13" s="7" customFormat="1">
      <c r="A224" s="73">
        <v>219</v>
      </c>
      <c r="B224" s="132">
        <f>JUNIO!B237</f>
        <v>1415960</v>
      </c>
      <c r="C224" s="132" t="str">
        <f>JUNIO!Q237</f>
        <v>HOMBRE</v>
      </c>
      <c r="D224" s="132" t="str">
        <f>JUNIO!D237</f>
        <v>SAN LUIS POTOSI</v>
      </c>
      <c r="E224" s="132">
        <f ca="1">JUNIO!E237</f>
        <v>31</v>
      </c>
      <c r="F224" s="132" t="str">
        <f>JUNIO!F237</f>
        <v>1</v>
      </c>
      <c r="G224" s="132" t="str">
        <f>JUNIO!G237</f>
        <v>0</v>
      </c>
      <c r="H224" s="132">
        <f>JUNIO!H237</f>
        <v>1</v>
      </c>
      <c r="I224" s="132">
        <f>JUNIO!I237</f>
        <v>0</v>
      </c>
      <c r="J224" s="132">
        <f>JUNIO!J237</f>
        <v>0</v>
      </c>
      <c r="K224" s="132">
        <f>JUNIO!K237</f>
        <v>0</v>
      </c>
      <c r="L224" s="132">
        <f>JUNIO!L237</f>
        <v>0</v>
      </c>
      <c r="M224" s="94">
        <f>JUNIO!M237</f>
        <v>46192</v>
      </c>
    </row>
    <row r="225" spans="1:14" s="7" customFormat="1">
      <c r="A225" s="73">
        <v>220</v>
      </c>
      <c r="B225" s="132">
        <f>JUNIO!B238</f>
        <v>1415835</v>
      </c>
      <c r="C225" s="132" t="str">
        <f>JUNIO!Q238</f>
        <v>HOMBRE</v>
      </c>
      <c r="D225" s="132" t="str">
        <f>JUNIO!D238</f>
        <v>SAN LUIS POTOSI</v>
      </c>
      <c r="E225" s="132">
        <f ca="1">JUNIO!E238</f>
        <v>54</v>
      </c>
      <c r="F225" s="132" t="str">
        <f>JUNIO!F238</f>
        <v>1</v>
      </c>
      <c r="G225" s="132" t="str">
        <f>JUNIO!G238</f>
        <v>0</v>
      </c>
      <c r="H225" s="132">
        <f>JUNIO!H238</f>
        <v>0</v>
      </c>
      <c r="I225" s="132">
        <f>JUNIO!I238</f>
        <v>1</v>
      </c>
      <c r="J225" s="132">
        <f>JUNIO!J238</f>
        <v>0</v>
      </c>
      <c r="K225" s="132">
        <f>JUNIO!K238</f>
        <v>0</v>
      </c>
      <c r="L225" s="132">
        <f>JUNIO!L238</f>
        <v>0</v>
      </c>
      <c r="M225" s="94">
        <f>JUNIO!M238</f>
        <v>46192</v>
      </c>
    </row>
    <row r="226" spans="1:14" s="7" customFormat="1">
      <c r="A226" s="73">
        <v>221</v>
      </c>
      <c r="B226" s="132">
        <f>JUNIO!B239</f>
        <v>1415942</v>
      </c>
      <c r="C226" s="132" t="str">
        <f>JUNIO!Q239</f>
        <v>HOMBRE</v>
      </c>
      <c r="D226" s="132" t="str">
        <f>JUNIO!D239</f>
        <v>SOLEDAD DE GRACIANO SANCHEZ</v>
      </c>
      <c r="E226" s="132">
        <f ca="1">JUNIO!E239</f>
        <v>13</v>
      </c>
      <c r="F226" s="132" t="str">
        <f>JUNIO!F239</f>
        <v>1</v>
      </c>
      <c r="G226" s="132" t="str">
        <f>JUNIO!G239</f>
        <v>0</v>
      </c>
      <c r="H226" s="132">
        <f>JUNIO!H239</f>
        <v>1</v>
      </c>
      <c r="I226" s="132">
        <f>JUNIO!I239</f>
        <v>0</v>
      </c>
      <c r="J226" s="132">
        <f>JUNIO!J239</f>
        <v>0</v>
      </c>
      <c r="K226" s="132">
        <f>JUNIO!K239</f>
        <v>0</v>
      </c>
      <c r="L226" s="132">
        <f>JUNIO!L239</f>
        <v>0</v>
      </c>
      <c r="M226" s="94">
        <f>JUNIO!M239</f>
        <v>46192</v>
      </c>
    </row>
    <row r="227" spans="1:14" s="7" customFormat="1">
      <c r="A227" s="73">
        <v>222</v>
      </c>
      <c r="B227" s="132">
        <f>JUNIO!B240</f>
        <v>122567</v>
      </c>
      <c r="C227" s="132" t="str">
        <f>JUNIO!Q240</f>
        <v>HOMBRE</v>
      </c>
      <c r="D227" s="132" t="str">
        <f>JUNIO!D240</f>
        <v>SAN LUIS POTOSI</v>
      </c>
      <c r="E227" s="132">
        <f ca="1">JUNIO!E240</f>
        <v>25</v>
      </c>
      <c r="F227" s="132" t="str">
        <f>JUNIO!F240</f>
        <v>0</v>
      </c>
      <c r="G227" s="132" t="str">
        <f>JUNIO!G240</f>
        <v>1</v>
      </c>
      <c r="H227" s="132">
        <f>JUNIO!H240</f>
        <v>0</v>
      </c>
      <c r="I227" s="132">
        <f>JUNIO!I240</f>
        <v>0</v>
      </c>
      <c r="J227" s="132">
        <f>JUNIO!J240</f>
        <v>0</v>
      </c>
      <c r="K227" s="132">
        <f>JUNIO!K240</f>
        <v>1</v>
      </c>
      <c r="L227" s="132">
        <f>JUNIO!L240</f>
        <v>0</v>
      </c>
      <c r="M227" s="94">
        <f>JUNIO!M240</f>
        <v>46192</v>
      </c>
    </row>
    <row r="228" spans="1:14" s="7" customFormat="1">
      <c r="A228" s="73">
        <v>223</v>
      </c>
      <c r="B228" s="132">
        <f>JUNIO!B241</f>
        <v>1415849</v>
      </c>
      <c r="C228" s="132" t="str">
        <f>JUNIO!Q241</f>
        <v>HOMBRE</v>
      </c>
      <c r="D228" s="132" t="str">
        <f>JUNIO!D241</f>
        <v>SAN LUIS POTOSI</v>
      </c>
      <c r="E228" s="132">
        <f ca="1">JUNIO!E241</f>
        <v>52</v>
      </c>
      <c r="F228" s="132" t="str">
        <f>JUNIO!F241</f>
        <v>1</v>
      </c>
      <c r="G228" s="132" t="str">
        <f>JUNIO!G241</f>
        <v>0</v>
      </c>
      <c r="H228" s="132">
        <f>JUNIO!H241</f>
        <v>0</v>
      </c>
      <c r="I228" s="132">
        <f>JUNIO!I241</f>
        <v>0</v>
      </c>
      <c r="J228" s="132">
        <f>JUNIO!J241</f>
        <v>0</v>
      </c>
      <c r="K228" s="132">
        <f>JUNIO!K241</f>
        <v>0</v>
      </c>
      <c r="L228" s="132">
        <f>JUNIO!L241</f>
        <v>1</v>
      </c>
      <c r="M228" s="94">
        <f>JUNIO!M241</f>
        <v>46192</v>
      </c>
    </row>
    <row r="229" spans="1:14" s="7" customFormat="1">
      <c r="A229" s="73">
        <v>224</v>
      </c>
      <c r="B229" s="132">
        <f>JUNIO!B242</f>
        <v>1415923</v>
      </c>
      <c r="C229" s="132" t="str">
        <f>JUNIO!Q242</f>
        <v>HOMBRE</v>
      </c>
      <c r="D229" s="132" t="str">
        <f>JUNIO!D242</f>
        <v>SOLEDAD DE GRACIANO SANCHEZ</v>
      </c>
      <c r="E229" s="132">
        <f ca="1">JUNIO!E242</f>
        <v>59</v>
      </c>
      <c r="F229" s="132" t="str">
        <f>JUNIO!F242</f>
        <v>1</v>
      </c>
      <c r="G229" s="132" t="str">
        <f>JUNIO!G242</f>
        <v>0</v>
      </c>
      <c r="H229" s="132">
        <f>JUNIO!H242</f>
        <v>1</v>
      </c>
      <c r="I229" s="132">
        <f>JUNIO!I242</f>
        <v>0</v>
      </c>
      <c r="J229" s="132">
        <f>JUNIO!J242</f>
        <v>0</v>
      </c>
      <c r="K229" s="132">
        <f>JUNIO!K242</f>
        <v>0</v>
      </c>
      <c r="L229" s="132">
        <f>JUNIO!L242</f>
        <v>0</v>
      </c>
      <c r="M229" s="94">
        <f>JUNIO!M242</f>
        <v>46192</v>
      </c>
    </row>
    <row r="230" spans="1:14" s="7" customFormat="1">
      <c r="A230" s="73">
        <v>225</v>
      </c>
      <c r="B230" s="132">
        <f>JUNIO!B243</f>
        <v>1415899</v>
      </c>
      <c r="C230" s="132" t="str">
        <f>JUNIO!Q243</f>
        <v>HOMBRE</v>
      </c>
      <c r="D230" s="132" t="str">
        <f>JUNIO!D243</f>
        <v>VILLA HIDALGO</v>
      </c>
      <c r="E230" s="132">
        <f ca="1">JUNIO!E243</f>
        <v>36</v>
      </c>
      <c r="F230" s="132" t="str">
        <f>JUNIO!F243</f>
        <v>1</v>
      </c>
      <c r="G230" s="132" t="str">
        <f>JUNIO!G243</f>
        <v>0</v>
      </c>
      <c r="H230" s="132">
        <f>JUNIO!H243</f>
        <v>1</v>
      </c>
      <c r="I230" s="132">
        <f>JUNIO!I243</f>
        <v>0</v>
      </c>
      <c r="J230" s="132">
        <f>JUNIO!J243</f>
        <v>0</v>
      </c>
      <c r="K230" s="132">
        <f>JUNIO!K243</f>
        <v>0</v>
      </c>
      <c r="L230" s="132">
        <f>JUNIO!L243</f>
        <v>0</v>
      </c>
      <c r="M230" s="94">
        <f>JUNIO!M243</f>
        <v>46192</v>
      </c>
    </row>
    <row r="231" spans="1:14" s="7" customFormat="1">
      <c r="A231" s="73">
        <v>226</v>
      </c>
      <c r="B231" s="132">
        <f>JUNIO!B244</f>
        <v>1415462</v>
      </c>
      <c r="C231" s="132" t="str">
        <f>JUNIO!Q244</f>
        <v>MUJER</v>
      </c>
      <c r="D231" s="132" t="str">
        <f>JUNIO!D244</f>
        <v>CERRITOS</v>
      </c>
      <c r="E231" s="132">
        <f ca="1">JUNIO!E244</f>
        <v>17</v>
      </c>
      <c r="F231" s="132" t="str">
        <f>JUNIO!F244</f>
        <v>1</v>
      </c>
      <c r="G231" s="132" t="str">
        <f>JUNIO!G244</f>
        <v>0</v>
      </c>
      <c r="H231" s="132">
        <f>JUNIO!H244</f>
        <v>0</v>
      </c>
      <c r="I231" s="132">
        <f>JUNIO!I244</f>
        <v>0</v>
      </c>
      <c r="J231" s="132">
        <f>JUNIO!J244</f>
        <v>0</v>
      </c>
      <c r="K231" s="132">
        <f>JUNIO!K244</f>
        <v>1</v>
      </c>
      <c r="L231" s="132">
        <f>JUNIO!L244</f>
        <v>0</v>
      </c>
      <c r="M231" s="94">
        <f>JUNIO!M244</f>
        <v>46192</v>
      </c>
    </row>
    <row r="232" spans="1:14" s="7" customFormat="1">
      <c r="A232" s="73">
        <v>227</v>
      </c>
      <c r="B232" s="132">
        <f>JUNIO!B245</f>
        <v>1415974</v>
      </c>
      <c r="C232" s="132" t="str">
        <f>JUNIO!Q245</f>
        <v>HOMBRE</v>
      </c>
      <c r="D232" s="132" t="str">
        <f>JUNIO!D245</f>
        <v>SAN LUIS POTOSI</v>
      </c>
      <c r="E232" s="132">
        <f ca="1">JUNIO!E245</f>
        <v>54</v>
      </c>
      <c r="F232" s="132" t="str">
        <f>JUNIO!F245</f>
        <v>1</v>
      </c>
      <c r="G232" s="132" t="str">
        <f>JUNIO!G245</f>
        <v>0</v>
      </c>
      <c r="H232" s="132">
        <f>JUNIO!H245</f>
        <v>0</v>
      </c>
      <c r="I232" s="132">
        <f>JUNIO!I245</f>
        <v>1</v>
      </c>
      <c r="J232" s="132">
        <f>JUNIO!J245</f>
        <v>0</v>
      </c>
      <c r="K232" s="132">
        <f>JUNIO!K245</f>
        <v>0</v>
      </c>
      <c r="L232" s="132">
        <f>JUNIO!L245</f>
        <v>0</v>
      </c>
      <c r="M232" s="94">
        <f>JUNIO!M245</f>
        <v>46192</v>
      </c>
    </row>
    <row r="233" spans="1:14" s="7" customFormat="1">
      <c r="A233" s="23"/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97"/>
    </row>
    <row r="234" spans="1:14" s="7" customFormat="1">
      <c r="A234" s="23"/>
      <c r="B234" s="138"/>
      <c r="C234" s="138"/>
      <c r="D234" s="138"/>
      <c r="E234" s="138"/>
      <c r="F234" s="138"/>
      <c r="G234" s="138"/>
      <c r="H234" s="138"/>
      <c r="I234" s="138"/>
      <c r="J234" s="138"/>
      <c r="K234" s="138"/>
      <c r="L234" s="138"/>
      <c r="M234" s="97"/>
    </row>
    <row r="235" spans="1:14">
      <c r="A235" s="60"/>
      <c r="B235" s="25"/>
      <c r="C235" s="25"/>
      <c r="D235" s="30"/>
      <c r="E235" s="25"/>
      <c r="F235" s="148"/>
      <c r="G235" s="148"/>
      <c r="H235" s="148"/>
      <c r="I235" s="148"/>
      <c r="J235" s="148"/>
      <c r="K235" s="148"/>
      <c r="L235" s="25"/>
      <c r="M235" s="26"/>
      <c r="N235" s="59"/>
    </row>
    <row r="236" spans="1:14">
      <c r="A236" s="149" t="s">
        <v>43</v>
      </c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59"/>
    </row>
    <row r="237" spans="1:14" ht="15" customHeight="1">
      <c r="A237" s="150" t="s">
        <v>44</v>
      </c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59"/>
    </row>
    <row r="238" spans="1:14">
      <c r="A238" s="151" t="s">
        <v>45</v>
      </c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59"/>
    </row>
    <row r="239" spans="1:14" s="76" customFormat="1">
      <c r="A239" s="137"/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6"/>
    </row>
    <row r="240" spans="1:14" s="76" customFormat="1">
      <c r="A240" s="137"/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6"/>
    </row>
    <row r="241" spans="1:14" s="76" customFormat="1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6"/>
    </row>
    <row r="242" spans="1:14" s="76" customFormat="1">
      <c r="A242" s="137"/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6"/>
    </row>
    <row r="243" spans="1:14">
      <c r="A243" s="22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4"/>
      <c r="N243" s="59"/>
    </row>
    <row r="244" spans="1:14">
      <c r="A244" s="59"/>
      <c r="B244" s="59"/>
      <c r="C244" s="59"/>
      <c r="D244" s="9"/>
      <c r="E244" s="59"/>
      <c r="F244" s="59"/>
      <c r="G244" s="59"/>
      <c r="H244" s="59"/>
      <c r="I244" s="59"/>
      <c r="J244" s="59"/>
      <c r="K244" s="59"/>
      <c r="L244" s="59"/>
      <c r="M244" s="10"/>
      <c r="N244" s="59"/>
    </row>
  </sheetData>
  <mergeCells count="17">
    <mergeCell ref="A238:M238"/>
    <mergeCell ref="A236:M236"/>
    <mergeCell ref="A237:M237"/>
    <mergeCell ref="F235:K235"/>
    <mergeCell ref="A1:M1"/>
    <mergeCell ref="A2:M2"/>
    <mergeCell ref="A3:B3"/>
    <mergeCell ref="C3:I3"/>
    <mergeCell ref="J3:K3"/>
    <mergeCell ref="L3:M3"/>
    <mergeCell ref="H4:M4"/>
    <mergeCell ref="F4:G4"/>
    <mergeCell ref="A4:A5"/>
    <mergeCell ref="B4:B5"/>
    <mergeCell ref="C4:C5"/>
    <mergeCell ref="D4:D5"/>
    <mergeCell ref="E4:E5"/>
  </mergeCells>
  <pageMargins left="0" right="0" top="0" bottom="0" header="0.31496062992125984" footer="0.31496062992125984"/>
  <pageSetup scale="7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67587" r:id="rId4">
          <objectPr defaultSize="0" r:id="rId5">
            <anchor moveWithCells="1">
              <from>
                <xdr:col>3</xdr:col>
                <xdr:colOff>581025</xdr:colOff>
                <xdr:row>242</xdr:row>
                <xdr:rowOff>19050</xdr:rowOff>
              </from>
              <to>
                <xdr:col>10</xdr:col>
                <xdr:colOff>771525</xdr:colOff>
                <xdr:row>243</xdr:row>
                <xdr:rowOff>133350</xdr:rowOff>
              </to>
            </anchor>
          </objectPr>
        </oleObject>
      </mc:Choice>
      <mc:Fallback>
        <oleObject progId="Word.Document.12" shapeId="6758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I11" sqref="I11"/>
    </sheetView>
  </sheetViews>
  <sheetFormatPr baseColWidth="10" defaultRowHeight="15"/>
  <cols>
    <col min="1" max="1" width="3" bestFit="1" customWidth="1"/>
    <col min="2" max="2" width="35" bestFit="1" customWidth="1"/>
    <col min="3" max="3" width="8" bestFit="1" customWidth="1"/>
    <col min="4" max="4" width="4.85546875" customWidth="1"/>
    <col min="5" max="5" width="3" bestFit="1" customWidth="1"/>
    <col min="6" max="6" width="32.28515625" bestFit="1" customWidth="1"/>
    <col min="7" max="7" width="9" bestFit="1" customWidth="1"/>
  </cols>
  <sheetData>
    <row r="1" spans="1:7" s="76" customFormat="1" ht="21">
      <c r="B1" s="129" t="s">
        <v>124</v>
      </c>
      <c r="C1" s="128"/>
      <c r="D1" s="128"/>
      <c r="E1" s="128"/>
      <c r="F1" s="128"/>
      <c r="G1" s="128"/>
    </row>
    <row r="2" spans="1:7" s="76" customFormat="1"/>
    <row r="3" spans="1:7">
      <c r="A3" s="126" t="s">
        <v>121</v>
      </c>
      <c r="B3" s="127" t="s">
        <v>122</v>
      </c>
      <c r="C3" s="127" t="s">
        <v>123</v>
      </c>
      <c r="E3" s="126" t="s">
        <v>121</v>
      </c>
      <c r="F3" s="127" t="s">
        <v>122</v>
      </c>
      <c r="G3" s="127" t="s">
        <v>123</v>
      </c>
    </row>
    <row r="4" spans="1:7">
      <c r="A4" s="124"/>
      <c r="B4" s="125"/>
      <c r="C4" s="88"/>
      <c r="E4" s="124"/>
      <c r="F4" s="125"/>
      <c r="G4" s="95"/>
    </row>
    <row r="5" spans="1:7">
      <c r="A5" s="124"/>
      <c r="B5" s="125"/>
      <c r="C5" s="88"/>
      <c r="E5" s="124"/>
      <c r="F5" s="125"/>
      <c r="G5" s="95"/>
    </row>
    <row r="6" spans="1:7">
      <c r="A6" s="124"/>
      <c r="B6" s="125"/>
      <c r="C6" s="88"/>
      <c r="E6" s="124"/>
      <c r="F6" s="125"/>
      <c r="G6" s="88"/>
    </row>
    <row r="7" spans="1:7">
      <c r="A7" s="124"/>
      <c r="B7" s="125"/>
      <c r="C7" s="88"/>
      <c r="E7" s="124"/>
      <c r="F7" s="125"/>
      <c r="G7" s="95"/>
    </row>
    <row r="8" spans="1:7">
      <c r="A8" s="124"/>
      <c r="B8" s="125"/>
      <c r="C8" s="88"/>
      <c r="E8" s="124"/>
      <c r="F8" s="125"/>
      <c r="G8" s="95"/>
    </row>
    <row r="9" spans="1:7">
      <c r="A9" s="124"/>
      <c r="B9" s="125"/>
      <c r="C9" s="88"/>
      <c r="E9" s="124"/>
      <c r="F9" s="125"/>
      <c r="G9" s="95"/>
    </row>
    <row r="10" spans="1:7">
      <c r="A10" s="124"/>
      <c r="B10" s="125"/>
      <c r="C10" s="88"/>
      <c r="E10" s="124"/>
      <c r="F10" s="125"/>
      <c r="G10" s="95"/>
    </row>
    <row r="11" spans="1:7">
      <c r="A11" s="124"/>
      <c r="B11" s="125"/>
      <c r="C11" s="88"/>
      <c r="E11" s="124"/>
      <c r="F11" s="125"/>
      <c r="G11" s="95"/>
    </row>
    <row r="12" spans="1:7">
      <c r="A12" s="124"/>
      <c r="B12" s="125"/>
      <c r="C12" s="88"/>
      <c r="E12" s="124"/>
      <c r="F12" s="125"/>
      <c r="G12" s="95"/>
    </row>
    <row r="13" spans="1:7">
      <c r="A13" s="124"/>
      <c r="B13" s="125"/>
      <c r="C13" s="88"/>
      <c r="E13" s="124"/>
      <c r="F13" s="125"/>
      <c r="G13" s="95"/>
    </row>
    <row r="14" spans="1:7">
      <c r="A14" s="124"/>
      <c r="B14" s="125"/>
      <c r="C14" s="88"/>
      <c r="E14" s="124"/>
      <c r="F14" s="125"/>
      <c r="G14" s="95"/>
    </row>
    <row r="15" spans="1:7">
      <c r="A15" s="124"/>
      <c r="B15" s="125"/>
      <c r="C15" s="88"/>
      <c r="E15" s="124"/>
      <c r="F15" s="125"/>
      <c r="G15" s="88"/>
    </row>
    <row r="16" spans="1:7">
      <c r="A16" s="124"/>
      <c r="B16" s="125"/>
      <c r="C16" s="88"/>
      <c r="E16" s="124"/>
      <c r="F16" s="125"/>
      <c r="G16" s="95"/>
    </row>
    <row r="17" spans="1:7">
      <c r="A17" s="124"/>
      <c r="B17" s="125"/>
      <c r="C17" s="88"/>
      <c r="E17" s="124"/>
      <c r="F17" s="125"/>
      <c r="G17" s="95"/>
    </row>
    <row r="18" spans="1:7">
      <c r="A18" s="124"/>
      <c r="B18" s="125"/>
      <c r="C18" s="88"/>
      <c r="E18" s="124"/>
      <c r="F18" s="125"/>
      <c r="G18" s="95"/>
    </row>
    <row r="19" spans="1:7">
      <c r="A19" s="124"/>
      <c r="B19" s="125"/>
      <c r="C19" s="88"/>
      <c r="E19" s="124"/>
      <c r="F19" s="125"/>
      <c r="G19" s="95"/>
    </row>
    <row r="20" spans="1:7">
      <c r="A20" s="124"/>
      <c r="B20" s="125"/>
      <c r="C20" s="88"/>
      <c r="E20" s="124"/>
      <c r="F20" s="125"/>
      <c r="G20" s="95"/>
    </row>
    <row r="21" spans="1:7">
      <c r="A21" s="124"/>
      <c r="B21" s="125"/>
      <c r="C21" s="88"/>
      <c r="E21" s="124"/>
      <c r="F21" s="125"/>
      <c r="G21" s="95"/>
    </row>
    <row r="22" spans="1:7">
      <c r="A22" s="124"/>
      <c r="B22" s="125"/>
      <c r="C22" s="88"/>
      <c r="E22" s="124"/>
      <c r="F22" s="125"/>
      <c r="G22" s="95"/>
    </row>
    <row r="23" spans="1:7">
      <c r="A23" s="124"/>
      <c r="B23" s="125"/>
      <c r="C23" s="88"/>
      <c r="E23" s="124"/>
      <c r="F23" s="125"/>
      <c r="G23" s="95"/>
    </row>
    <row r="24" spans="1:7">
      <c r="A24" s="124"/>
      <c r="B24" s="125"/>
      <c r="C24" s="88"/>
      <c r="E24" s="124"/>
      <c r="F24" s="125"/>
      <c r="G24" s="95"/>
    </row>
    <row r="25" spans="1:7">
      <c r="A25" s="124"/>
      <c r="B25" s="125"/>
      <c r="C25" s="88"/>
      <c r="E25" s="124"/>
      <c r="F25" s="125"/>
      <c r="G25" s="95"/>
    </row>
    <row r="26" spans="1:7">
      <c r="A26" s="124"/>
      <c r="B26" s="125"/>
      <c r="C26" s="88"/>
      <c r="E26" s="124"/>
      <c r="F26" s="125"/>
      <c r="G26" s="95"/>
    </row>
    <row r="27" spans="1:7">
      <c r="A27" s="124"/>
      <c r="B27" s="125"/>
      <c r="C27" s="88"/>
      <c r="E27" s="124"/>
      <c r="F27" s="125"/>
      <c r="G27" s="95"/>
    </row>
    <row r="28" spans="1:7">
      <c r="A28" s="124"/>
      <c r="B28" s="125"/>
      <c r="C28" s="88"/>
      <c r="E28" s="124"/>
      <c r="F28" s="125"/>
      <c r="G28" s="95"/>
    </row>
    <row r="29" spans="1:7">
      <c r="A29" s="124"/>
      <c r="B29" s="125"/>
      <c r="C29" s="88"/>
      <c r="E29" s="124"/>
      <c r="F29" s="125"/>
      <c r="G29" s="95"/>
    </row>
    <row r="30" spans="1:7">
      <c r="A30" s="124"/>
      <c r="B30" s="125"/>
      <c r="C30" s="88"/>
      <c r="E30" s="124"/>
      <c r="F30" s="125"/>
      <c r="G30" s="95"/>
    </row>
    <row r="31" spans="1:7">
      <c r="A31" s="124"/>
      <c r="B31" s="125"/>
      <c r="C31" s="88"/>
      <c r="E31" s="124"/>
      <c r="F31" s="125"/>
      <c r="G31" s="95"/>
    </row>
    <row r="32" spans="1:7">
      <c r="A32" s="124"/>
      <c r="B32" s="125"/>
      <c r="C32" s="88"/>
      <c r="E32" s="124"/>
      <c r="F32" s="125"/>
      <c r="G32" s="95"/>
    </row>
    <row r="33" spans="1:7">
      <c r="A33" s="124"/>
      <c r="B33" s="125"/>
      <c r="C33" s="88"/>
      <c r="E33" s="124"/>
      <c r="F33" s="125"/>
      <c r="G33" s="95"/>
    </row>
    <row r="34" spans="1:7">
      <c r="A34" s="124"/>
      <c r="B34" s="125"/>
      <c r="C34" s="88"/>
      <c r="E34" s="124"/>
      <c r="F34" s="125"/>
      <c r="G34" s="95"/>
    </row>
    <row r="35" spans="1:7">
      <c r="A35" s="124"/>
      <c r="B35" s="125"/>
      <c r="C35" s="88"/>
      <c r="E35" s="124"/>
      <c r="F35" s="125"/>
      <c r="G35" s="95"/>
    </row>
    <row r="36" spans="1:7">
      <c r="A36" s="124"/>
      <c r="B36" s="125"/>
      <c r="C36" s="88"/>
      <c r="E36" s="124"/>
      <c r="F36" s="125"/>
      <c r="G36" s="95"/>
    </row>
    <row r="37" spans="1:7">
      <c r="A37" s="124"/>
      <c r="B37" s="125"/>
      <c r="C37" s="88"/>
      <c r="E37" s="124"/>
      <c r="F37" s="125"/>
      <c r="G37" s="95"/>
    </row>
    <row r="38" spans="1:7">
      <c r="A38" s="124"/>
      <c r="B38" s="125"/>
      <c r="C38" s="95"/>
      <c r="E38" s="124"/>
      <c r="F38" s="125"/>
      <c r="G38" s="95"/>
    </row>
    <row r="39" spans="1:7">
      <c r="A39" s="124"/>
      <c r="B39" s="125"/>
      <c r="C39" s="95"/>
      <c r="E39" s="124"/>
      <c r="F39" s="125"/>
      <c r="G39" s="95"/>
    </row>
    <row r="40" spans="1:7">
      <c r="A40" s="124"/>
      <c r="B40" s="125"/>
      <c r="C40" s="95"/>
      <c r="E40" s="124"/>
      <c r="F40" s="125"/>
      <c r="G40" s="95"/>
    </row>
    <row r="41" spans="1:7">
      <c r="A41" s="124"/>
      <c r="B41" s="125"/>
      <c r="C41" s="95"/>
      <c r="E41" s="124"/>
      <c r="F41" s="125"/>
      <c r="G41" s="95"/>
    </row>
    <row r="42" spans="1:7">
      <c r="A42" s="124"/>
      <c r="B42" s="125"/>
      <c r="C42" s="95"/>
      <c r="E42" s="124"/>
      <c r="F42" s="125"/>
      <c r="G42" s="95"/>
    </row>
    <row r="43" spans="1:7">
      <c r="A43" s="124"/>
      <c r="B43" s="125"/>
      <c r="C43" s="88"/>
      <c r="E43" s="124"/>
      <c r="F43" s="125"/>
      <c r="G43" s="88"/>
    </row>
    <row r="44" spans="1:7">
      <c r="A44" s="124"/>
      <c r="B44" s="125"/>
      <c r="C44" s="95"/>
      <c r="E44" s="124"/>
      <c r="F44" s="125"/>
      <c r="G44" s="88"/>
    </row>
    <row r="45" spans="1:7">
      <c r="A45" s="124"/>
      <c r="B45" s="125"/>
      <c r="C45" s="95"/>
      <c r="E45" s="124"/>
      <c r="F45" s="125"/>
      <c r="G45" s="95"/>
    </row>
    <row r="46" spans="1:7">
      <c r="A46" s="124"/>
      <c r="B46" s="125"/>
      <c r="C46" s="95"/>
      <c r="E46" s="124"/>
      <c r="F46" s="125"/>
      <c r="G46" s="95"/>
    </row>
  </sheetData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view="pageBreakPreview" topLeftCell="A247" zoomScale="118" zoomScaleNormal="100" zoomScaleSheetLayoutView="118" workbookViewId="0">
      <selection activeCell="B266" sqref="B266"/>
    </sheetView>
  </sheetViews>
  <sheetFormatPr baseColWidth="10" defaultRowHeight="15"/>
  <cols>
    <col min="1" max="1" width="5" style="49" bestFit="1" customWidth="1"/>
    <col min="2" max="2" width="13.85546875" style="49" customWidth="1"/>
    <col min="3" max="3" width="4.42578125" style="49" customWidth="1"/>
    <col min="4" max="4" width="4.5703125" style="49" customWidth="1"/>
    <col min="5" max="5" width="7.5703125" style="49" customWidth="1"/>
    <col min="6" max="6" width="11.42578125" style="49"/>
    <col min="7" max="13" width="11.42578125" style="49" customWidth="1"/>
    <col min="14" max="14" width="11.42578125" style="49"/>
  </cols>
  <sheetData>
    <row r="1" spans="1:14" ht="78.75" customHeight="1">
      <c r="A1" s="189" t="s">
        <v>81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1"/>
    </row>
    <row r="2" spans="1:14" ht="18">
      <c r="A2" s="192" t="s">
        <v>82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4"/>
    </row>
    <row r="3" spans="1:14" ht="15" customHeight="1">
      <c r="A3" s="195" t="s">
        <v>19</v>
      </c>
      <c r="B3" s="196"/>
      <c r="C3" s="197"/>
      <c r="D3" s="198" t="s">
        <v>21</v>
      </c>
      <c r="E3" s="199"/>
      <c r="F3" s="199"/>
      <c r="G3" s="199"/>
      <c r="H3" s="199"/>
      <c r="I3" s="200"/>
      <c r="J3" s="201" t="s">
        <v>83</v>
      </c>
      <c r="K3" s="202"/>
      <c r="L3" s="203" t="s">
        <v>137</v>
      </c>
      <c r="M3" s="204"/>
      <c r="N3" s="205"/>
    </row>
    <row r="4" spans="1:14" ht="15" customHeight="1">
      <c r="A4" s="180"/>
      <c r="B4" s="1"/>
      <c r="C4" s="182" t="s">
        <v>22</v>
      </c>
      <c r="D4" s="183"/>
      <c r="E4" s="56"/>
      <c r="F4" s="182" t="s">
        <v>80</v>
      </c>
      <c r="G4" s="183"/>
      <c r="H4" s="182" t="s">
        <v>20</v>
      </c>
      <c r="I4" s="184"/>
      <c r="J4" s="184"/>
      <c r="K4" s="184"/>
      <c r="L4" s="184"/>
      <c r="M4" s="184"/>
      <c r="N4" s="183"/>
    </row>
    <row r="5" spans="1:14" ht="23.25">
      <c r="A5" s="181"/>
      <c r="B5" s="1" t="s">
        <v>1</v>
      </c>
      <c r="C5" s="20" t="s">
        <v>23</v>
      </c>
      <c r="D5" s="20" t="s">
        <v>24</v>
      </c>
      <c r="E5" s="56" t="s">
        <v>4</v>
      </c>
      <c r="F5" s="20" t="s">
        <v>5</v>
      </c>
      <c r="G5" s="20" t="s">
        <v>6</v>
      </c>
      <c r="H5" s="21" t="s">
        <v>7</v>
      </c>
      <c r="I5" s="20" t="s">
        <v>8</v>
      </c>
      <c r="J5" s="20" t="s">
        <v>9</v>
      </c>
      <c r="K5" s="20" t="s">
        <v>10</v>
      </c>
      <c r="L5" s="20" t="s">
        <v>11</v>
      </c>
      <c r="M5" s="185" t="s">
        <v>12</v>
      </c>
      <c r="N5" s="186"/>
    </row>
    <row r="6" spans="1:14">
      <c r="A6" s="41">
        <v>1</v>
      </c>
      <c r="B6" s="41">
        <f>JUNIO!B19</f>
        <v>1409714</v>
      </c>
      <c r="C6" s="41">
        <f>JUNIO!R19</f>
        <v>1</v>
      </c>
      <c r="D6" s="41">
        <f>JUNIO!S19</f>
        <v>0</v>
      </c>
      <c r="E6" s="41">
        <f ca="1">JUNIO!E19</f>
        <v>33</v>
      </c>
      <c r="F6" s="41" t="str">
        <f>JUNIO!F19</f>
        <v>1</v>
      </c>
      <c r="G6" s="41" t="str">
        <f>JUNIO!G19</f>
        <v>0</v>
      </c>
      <c r="H6" s="41">
        <f>JUNIO!H19</f>
        <v>1</v>
      </c>
      <c r="I6" s="41">
        <f>JUNIO!I19</f>
        <v>0</v>
      </c>
      <c r="J6" s="41">
        <f>JUNIO!J19</f>
        <v>0</v>
      </c>
      <c r="K6" s="41">
        <f>JUNIO!K19</f>
        <v>0</v>
      </c>
      <c r="L6" s="41">
        <f>JUNIO!L19</f>
        <v>0</v>
      </c>
      <c r="M6" s="187">
        <f>JUNIO!M19</f>
        <v>46164</v>
      </c>
      <c r="N6" s="188"/>
    </row>
    <row r="7" spans="1:14">
      <c r="A7" s="41">
        <v>2</v>
      </c>
      <c r="B7" s="41">
        <f>JUNIO!B20</f>
        <v>1409707</v>
      </c>
      <c r="C7" s="41">
        <f>JUNIO!R20</f>
        <v>1</v>
      </c>
      <c r="D7" s="41">
        <f>JUNIO!S20</f>
        <v>0</v>
      </c>
      <c r="E7" s="41">
        <f ca="1">JUNIO!E20</f>
        <v>55</v>
      </c>
      <c r="F7" s="41" t="str">
        <f>JUNIO!F20</f>
        <v>1</v>
      </c>
      <c r="G7" s="41" t="str">
        <f>JUNIO!G20</f>
        <v>0</v>
      </c>
      <c r="H7" s="41">
        <f>JUNIO!H20</f>
        <v>0</v>
      </c>
      <c r="I7" s="41">
        <f>JUNIO!I20</f>
        <v>0</v>
      </c>
      <c r="J7" s="41">
        <f>JUNIO!J20</f>
        <v>0</v>
      </c>
      <c r="K7" s="41">
        <f>JUNIO!K20</f>
        <v>0</v>
      </c>
      <c r="L7" s="41">
        <f>JUNIO!L20</f>
        <v>1</v>
      </c>
      <c r="M7" s="187">
        <f>JUNIO!M20</f>
        <v>46164</v>
      </c>
      <c r="N7" s="188"/>
    </row>
    <row r="8" spans="1:14" s="49" customFormat="1">
      <c r="A8" s="41">
        <v>3</v>
      </c>
      <c r="B8" s="41">
        <f>JUNIO!B21</f>
        <v>1409683</v>
      </c>
      <c r="C8" s="41">
        <f>JUNIO!R21</f>
        <v>0</v>
      </c>
      <c r="D8" s="41">
        <f>JUNIO!S21</f>
        <v>1</v>
      </c>
      <c r="E8" s="41">
        <f ca="1">JUNIO!E21</f>
        <v>30</v>
      </c>
      <c r="F8" s="41" t="str">
        <f>JUNIO!F21</f>
        <v>1</v>
      </c>
      <c r="G8" s="41" t="str">
        <f>JUNIO!G21</f>
        <v>0</v>
      </c>
      <c r="H8" s="41">
        <f>JUNIO!H21</f>
        <v>0</v>
      </c>
      <c r="I8" s="41">
        <f>JUNIO!I21</f>
        <v>0</v>
      </c>
      <c r="J8" s="41">
        <f>JUNIO!J21</f>
        <v>1</v>
      </c>
      <c r="K8" s="41">
        <f>JUNIO!K21</f>
        <v>0</v>
      </c>
      <c r="L8" s="41">
        <f>JUNIO!L21</f>
        <v>0</v>
      </c>
      <c r="M8" s="187">
        <f>JUNIO!M21</f>
        <v>46164</v>
      </c>
      <c r="N8" s="188"/>
    </row>
    <row r="9" spans="1:14" s="49" customFormat="1">
      <c r="A9" s="41">
        <v>4</v>
      </c>
      <c r="B9" s="41">
        <f>JUNIO!B22</f>
        <v>336984</v>
      </c>
      <c r="C9" s="41">
        <f>JUNIO!R22</f>
        <v>1</v>
      </c>
      <c r="D9" s="41">
        <f>JUNIO!S22</f>
        <v>0</v>
      </c>
      <c r="E9" s="41">
        <f ca="1">JUNIO!E22</f>
        <v>25</v>
      </c>
      <c r="F9" s="41" t="str">
        <f>JUNIO!F22</f>
        <v>0</v>
      </c>
      <c r="G9" s="41" t="str">
        <f>JUNIO!G22</f>
        <v>1</v>
      </c>
      <c r="H9" s="41">
        <f>JUNIO!H22</f>
        <v>1</v>
      </c>
      <c r="I9" s="41">
        <f>JUNIO!I22</f>
        <v>0</v>
      </c>
      <c r="J9" s="41">
        <f>JUNIO!J22</f>
        <v>0</v>
      </c>
      <c r="K9" s="41">
        <f>JUNIO!K22</f>
        <v>0</v>
      </c>
      <c r="L9" s="41">
        <f>JUNIO!L22</f>
        <v>0</v>
      </c>
      <c r="M9" s="187">
        <f>JUNIO!M22</f>
        <v>46164</v>
      </c>
      <c r="N9" s="188"/>
    </row>
    <row r="10" spans="1:14" s="49" customFormat="1" ht="15" customHeight="1">
      <c r="A10" s="41">
        <v>5</v>
      </c>
      <c r="B10" s="41">
        <f>JUNIO!B23</f>
        <v>1409645</v>
      </c>
      <c r="C10" s="41">
        <f>JUNIO!R23</f>
        <v>1</v>
      </c>
      <c r="D10" s="41">
        <f>JUNIO!S23</f>
        <v>0</v>
      </c>
      <c r="E10" s="41">
        <f ca="1">JUNIO!E23</f>
        <v>2</v>
      </c>
      <c r="F10" s="41" t="str">
        <f>JUNIO!F23</f>
        <v>1</v>
      </c>
      <c r="G10" s="41" t="str">
        <f>JUNIO!G23</f>
        <v>0</v>
      </c>
      <c r="H10" s="41">
        <f>JUNIO!H23</f>
        <v>1</v>
      </c>
      <c r="I10" s="41">
        <f>JUNIO!I23</f>
        <v>0</v>
      </c>
      <c r="J10" s="41">
        <f>JUNIO!J23</f>
        <v>0</v>
      </c>
      <c r="K10" s="41">
        <f>JUNIO!K23</f>
        <v>0</v>
      </c>
      <c r="L10" s="41">
        <f>JUNIO!L23</f>
        <v>0</v>
      </c>
      <c r="M10" s="187">
        <f>JUNIO!M23</f>
        <v>46164</v>
      </c>
      <c r="N10" s="188"/>
    </row>
    <row r="11" spans="1:14" s="49" customFormat="1">
      <c r="A11" s="41">
        <v>6</v>
      </c>
      <c r="B11" s="41">
        <f>JUNIO!B24</f>
        <v>1409603</v>
      </c>
      <c r="C11" s="41">
        <f>JUNIO!R24</f>
        <v>0</v>
      </c>
      <c r="D11" s="41">
        <f>JUNIO!S24</f>
        <v>1</v>
      </c>
      <c r="E11" s="41">
        <f ca="1">JUNIO!E24</f>
        <v>55</v>
      </c>
      <c r="F11" s="41" t="str">
        <f>JUNIO!F24</f>
        <v>1</v>
      </c>
      <c r="G11" s="41" t="str">
        <f>JUNIO!G24</f>
        <v>0</v>
      </c>
      <c r="H11" s="41">
        <f>JUNIO!H24</f>
        <v>1</v>
      </c>
      <c r="I11" s="41">
        <f>JUNIO!I24</f>
        <v>0</v>
      </c>
      <c r="J11" s="41">
        <f>JUNIO!J24</f>
        <v>0</v>
      </c>
      <c r="K11" s="41">
        <f>JUNIO!K24</f>
        <v>0</v>
      </c>
      <c r="L11" s="41">
        <f>JUNIO!L24</f>
        <v>0</v>
      </c>
      <c r="M11" s="187">
        <f>JUNIO!M24</f>
        <v>46164</v>
      </c>
      <c r="N11" s="188"/>
    </row>
    <row r="12" spans="1:14" s="49" customFormat="1">
      <c r="A12" s="41">
        <v>7</v>
      </c>
      <c r="B12" s="41">
        <f>JUNIO!B25</f>
        <v>1409587</v>
      </c>
      <c r="C12" s="41">
        <f>JUNIO!R25</f>
        <v>0</v>
      </c>
      <c r="D12" s="41">
        <f>JUNIO!S25</f>
        <v>1</v>
      </c>
      <c r="E12" s="41">
        <f ca="1">JUNIO!E25</f>
        <v>92</v>
      </c>
      <c r="F12" s="41" t="str">
        <f>JUNIO!F25</f>
        <v>1</v>
      </c>
      <c r="G12" s="41" t="str">
        <f>JUNIO!G25</f>
        <v>0</v>
      </c>
      <c r="H12" s="41">
        <f>JUNIO!H25</f>
        <v>1</v>
      </c>
      <c r="I12" s="41">
        <f>JUNIO!I25</f>
        <v>0</v>
      </c>
      <c r="J12" s="41">
        <f>JUNIO!J25</f>
        <v>0</v>
      </c>
      <c r="K12" s="41">
        <f>JUNIO!K25</f>
        <v>0</v>
      </c>
      <c r="L12" s="41">
        <f>JUNIO!L25</f>
        <v>0</v>
      </c>
      <c r="M12" s="187">
        <f>JUNIO!M25</f>
        <v>46164</v>
      </c>
      <c r="N12" s="188"/>
    </row>
    <row r="13" spans="1:14" s="49" customFormat="1">
      <c r="A13" s="41">
        <v>8</v>
      </c>
      <c r="B13" s="41">
        <f>JUNIO!B26</f>
        <v>1000737</v>
      </c>
      <c r="C13" s="41">
        <f>JUNIO!R26</f>
        <v>0</v>
      </c>
      <c r="D13" s="41">
        <f>JUNIO!S26</f>
        <v>1</v>
      </c>
      <c r="E13" s="41">
        <f ca="1">JUNIO!E26</f>
        <v>25</v>
      </c>
      <c r="F13" s="41" t="str">
        <f>JUNIO!F26</f>
        <v>0</v>
      </c>
      <c r="G13" s="41" t="str">
        <f>JUNIO!G26</f>
        <v>1</v>
      </c>
      <c r="H13" s="41">
        <f>JUNIO!H26</f>
        <v>0</v>
      </c>
      <c r="I13" s="41">
        <f>JUNIO!I26</f>
        <v>0</v>
      </c>
      <c r="J13" s="41">
        <f>JUNIO!J26</f>
        <v>0</v>
      </c>
      <c r="K13" s="41">
        <f>JUNIO!K26</f>
        <v>1</v>
      </c>
      <c r="L13" s="41">
        <f>JUNIO!L26</f>
        <v>0</v>
      </c>
      <c r="M13" s="187">
        <f>JUNIO!M26</f>
        <v>46164</v>
      </c>
      <c r="N13" s="188"/>
    </row>
    <row r="14" spans="1:14" s="49" customFormat="1">
      <c r="A14" s="41">
        <v>9</v>
      </c>
      <c r="B14" s="41">
        <f>JUNIO!B27</f>
        <v>1409560</v>
      </c>
      <c r="C14" s="41">
        <f>JUNIO!R27</f>
        <v>0</v>
      </c>
      <c r="D14" s="41">
        <f>JUNIO!S27</f>
        <v>1</v>
      </c>
      <c r="E14" s="41">
        <f ca="1">JUNIO!E27</f>
        <v>10</v>
      </c>
      <c r="F14" s="41" t="str">
        <f>JUNIO!F27</f>
        <v>1</v>
      </c>
      <c r="G14" s="41" t="str">
        <f>JUNIO!G27</f>
        <v>0</v>
      </c>
      <c r="H14" s="41">
        <f>JUNIO!H27</f>
        <v>1</v>
      </c>
      <c r="I14" s="41">
        <f>JUNIO!I27</f>
        <v>0</v>
      </c>
      <c r="J14" s="41">
        <f>JUNIO!J27</f>
        <v>0</v>
      </c>
      <c r="K14" s="41">
        <f>JUNIO!K27</f>
        <v>0</v>
      </c>
      <c r="L14" s="41">
        <f>JUNIO!L27</f>
        <v>0</v>
      </c>
      <c r="M14" s="187">
        <f>JUNIO!M27</f>
        <v>46164</v>
      </c>
      <c r="N14" s="188"/>
    </row>
    <row r="15" spans="1:14">
      <c r="A15" s="41">
        <v>10</v>
      </c>
      <c r="B15" s="41">
        <f>JUNIO!B28</f>
        <v>1409540</v>
      </c>
      <c r="C15" s="41">
        <f>JUNIO!R28</f>
        <v>0</v>
      </c>
      <c r="D15" s="41">
        <f>JUNIO!S28</f>
        <v>1</v>
      </c>
      <c r="E15" s="41">
        <f ca="1">JUNIO!E28</f>
        <v>28</v>
      </c>
      <c r="F15" s="41" t="str">
        <f>JUNIO!F28</f>
        <v>1</v>
      </c>
      <c r="G15" s="41" t="str">
        <f>JUNIO!G28</f>
        <v>0</v>
      </c>
      <c r="H15" s="41">
        <f>JUNIO!H28</f>
        <v>1</v>
      </c>
      <c r="I15" s="41">
        <f>JUNIO!I28</f>
        <v>0</v>
      </c>
      <c r="J15" s="41">
        <f>JUNIO!J28</f>
        <v>0</v>
      </c>
      <c r="K15" s="41">
        <f>JUNIO!K28</f>
        <v>0</v>
      </c>
      <c r="L15" s="41">
        <f>JUNIO!L28</f>
        <v>0</v>
      </c>
      <c r="M15" s="187">
        <f>JUNIO!M28</f>
        <v>46164</v>
      </c>
      <c r="N15" s="188"/>
    </row>
    <row r="16" spans="1:14">
      <c r="A16" s="41">
        <v>11</v>
      </c>
      <c r="B16" s="41">
        <f>JUNIO!B29</f>
        <v>1409530</v>
      </c>
      <c r="C16" s="41">
        <f>JUNIO!R29</f>
        <v>0</v>
      </c>
      <c r="D16" s="41">
        <f>JUNIO!S29</f>
        <v>1</v>
      </c>
      <c r="E16" s="41">
        <f ca="1">JUNIO!E29</f>
        <v>23</v>
      </c>
      <c r="F16" s="41" t="str">
        <f>JUNIO!F29</f>
        <v>1</v>
      </c>
      <c r="G16" s="41" t="str">
        <f>JUNIO!G29</f>
        <v>0</v>
      </c>
      <c r="H16" s="41">
        <f>JUNIO!H29</f>
        <v>1</v>
      </c>
      <c r="I16" s="41">
        <f>JUNIO!I29</f>
        <v>0</v>
      </c>
      <c r="J16" s="41">
        <f>JUNIO!J29</f>
        <v>0</v>
      </c>
      <c r="K16" s="41">
        <f>JUNIO!K29</f>
        <v>0</v>
      </c>
      <c r="L16" s="41">
        <f>JUNIO!L29</f>
        <v>0</v>
      </c>
      <c r="M16" s="187">
        <f>JUNIO!M29</f>
        <v>46164</v>
      </c>
      <c r="N16" s="188"/>
    </row>
    <row r="17" spans="1:14">
      <c r="A17" s="77">
        <v>12</v>
      </c>
      <c r="B17" s="41">
        <f>JUNIO!B30</f>
        <v>1409482</v>
      </c>
      <c r="C17" s="41">
        <f>JUNIO!R30</f>
        <v>0</v>
      </c>
      <c r="D17" s="41">
        <f>JUNIO!S30</f>
        <v>1</v>
      </c>
      <c r="E17" s="41">
        <f ca="1">JUNIO!E30</f>
        <v>7</v>
      </c>
      <c r="F17" s="41" t="str">
        <f>JUNIO!F30</f>
        <v>1</v>
      </c>
      <c r="G17" s="41" t="str">
        <f>JUNIO!G30</f>
        <v>0</v>
      </c>
      <c r="H17" s="41">
        <f>JUNIO!H30</f>
        <v>0</v>
      </c>
      <c r="I17" s="41">
        <f>JUNIO!I30</f>
        <v>0</v>
      </c>
      <c r="J17" s="41">
        <f>JUNIO!J30</f>
        <v>0</v>
      </c>
      <c r="K17" s="41">
        <f>JUNIO!K30</f>
        <v>0</v>
      </c>
      <c r="L17" s="41">
        <f>JUNIO!L30</f>
        <v>1</v>
      </c>
      <c r="M17" s="187">
        <f>JUNIO!M30</f>
        <v>46164</v>
      </c>
      <c r="N17" s="188"/>
    </row>
    <row r="18" spans="1:14">
      <c r="A18" s="77">
        <v>13</v>
      </c>
      <c r="B18" s="41">
        <f>JUNIO!B31</f>
        <v>1409258</v>
      </c>
      <c r="C18" s="41">
        <f>JUNIO!R31</f>
        <v>0</v>
      </c>
      <c r="D18" s="41">
        <f>JUNIO!S31</f>
        <v>1</v>
      </c>
      <c r="E18" s="41">
        <f ca="1">JUNIO!E31</f>
        <v>22</v>
      </c>
      <c r="F18" s="41" t="str">
        <f>JUNIO!F31</f>
        <v>1</v>
      </c>
      <c r="G18" s="41" t="str">
        <f>JUNIO!G31</f>
        <v>0</v>
      </c>
      <c r="H18" s="41">
        <f>JUNIO!H31</f>
        <v>0</v>
      </c>
      <c r="I18" s="41">
        <f>JUNIO!I31</f>
        <v>1</v>
      </c>
      <c r="J18" s="41">
        <f>JUNIO!J31</f>
        <v>0</v>
      </c>
      <c r="K18" s="41">
        <f>JUNIO!K31</f>
        <v>0</v>
      </c>
      <c r="L18" s="41">
        <f>JUNIO!L31</f>
        <v>0</v>
      </c>
      <c r="M18" s="187">
        <f>JUNIO!M31</f>
        <v>46164</v>
      </c>
      <c r="N18" s="188"/>
    </row>
    <row r="19" spans="1:14">
      <c r="A19" s="77">
        <v>14</v>
      </c>
      <c r="B19" s="41">
        <f>JUNIO!B32</f>
        <v>1409765</v>
      </c>
      <c r="C19" s="41">
        <f>JUNIO!R32</f>
        <v>0</v>
      </c>
      <c r="D19" s="41">
        <f>JUNIO!S32</f>
        <v>1</v>
      </c>
      <c r="E19" s="41">
        <f ca="1">JUNIO!E32</f>
        <v>52</v>
      </c>
      <c r="F19" s="41" t="str">
        <f>JUNIO!F32</f>
        <v>1</v>
      </c>
      <c r="G19" s="41" t="str">
        <f>JUNIO!G32</f>
        <v>0</v>
      </c>
      <c r="H19" s="41">
        <f>JUNIO!H32</f>
        <v>1</v>
      </c>
      <c r="I19" s="41">
        <f>JUNIO!I32</f>
        <v>0</v>
      </c>
      <c r="J19" s="41">
        <f>JUNIO!J32</f>
        <v>0</v>
      </c>
      <c r="K19" s="41">
        <f>JUNIO!K32</f>
        <v>0</v>
      </c>
      <c r="L19" s="41">
        <f>JUNIO!L32</f>
        <v>0</v>
      </c>
      <c r="M19" s="187">
        <f>JUNIO!M32</f>
        <v>46164</v>
      </c>
      <c r="N19" s="188"/>
    </row>
    <row r="20" spans="1:14">
      <c r="A20" s="77">
        <v>15</v>
      </c>
      <c r="B20" s="41">
        <f>JUNIO!B33</f>
        <v>1039565</v>
      </c>
      <c r="C20" s="41">
        <f>JUNIO!R33</f>
        <v>1</v>
      </c>
      <c r="D20" s="41">
        <f>JUNIO!S33</f>
        <v>0</v>
      </c>
      <c r="E20" s="41">
        <f ca="1">JUNIO!E33</f>
        <v>63</v>
      </c>
      <c r="F20" s="41" t="str">
        <f>JUNIO!F33</f>
        <v>0</v>
      </c>
      <c r="G20" s="41" t="str">
        <f>JUNIO!G33</f>
        <v>1</v>
      </c>
      <c r="H20" s="41">
        <f>JUNIO!H33</f>
        <v>1</v>
      </c>
      <c r="I20" s="41">
        <f>JUNIO!I33</f>
        <v>0</v>
      </c>
      <c r="J20" s="41">
        <f>JUNIO!J33</f>
        <v>0</v>
      </c>
      <c r="K20" s="41">
        <f>JUNIO!K33</f>
        <v>0</v>
      </c>
      <c r="L20" s="41">
        <f>JUNIO!L33</f>
        <v>0</v>
      </c>
      <c r="M20" s="187">
        <f>JUNIO!M33</f>
        <v>46164</v>
      </c>
      <c r="N20" s="188"/>
    </row>
    <row r="21" spans="1:14">
      <c r="A21" s="77">
        <v>16</v>
      </c>
      <c r="B21" s="116">
        <f>JUNIO!B34</f>
        <v>1409781</v>
      </c>
      <c r="C21" s="41">
        <f>JUNIO!R34</f>
        <v>0</v>
      </c>
      <c r="D21" s="41">
        <f>JUNIO!S34</f>
        <v>1</v>
      </c>
      <c r="E21" s="116">
        <f ca="1">JUNIO!E34</f>
        <v>10</v>
      </c>
      <c r="F21" s="116" t="str">
        <f>JUNIO!F34</f>
        <v>1</v>
      </c>
      <c r="G21" s="116" t="str">
        <f>JUNIO!G34</f>
        <v>0</v>
      </c>
      <c r="H21" s="116">
        <f>JUNIO!H34</f>
        <v>0</v>
      </c>
      <c r="I21" s="116">
        <f>JUNIO!I34</f>
        <v>0</v>
      </c>
      <c r="J21" s="116">
        <f>JUNIO!J34</f>
        <v>0</v>
      </c>
      <c r="K21" s="116">
        <f>JUNIO!K34</f>
        <v>0</v>
      </c>
      <c r="L21" s="116">
        <f>JUNIO!L34</f>
        <v>1</v>
      </c>
      <c r="M21" s="187">
        <f>JUNIO!M34</f>
        <v>46164</v>
      </c>
      <c r="N21" s="188"/>
    </row>
    <row r="22" spans="1:14">
      <c r="A22" s="77">
        <v>17</v>
      </c>
      <c r="B22" s="116">
        <f>JUNIO!B35</f>
        <v>1410042</v>
      </c>
      <c r="C22" s="41">
        <f>JUNIO!R35</f>
        <v>0</v>
      </c>
      <c r="D22" s="41">
        <f>JUNIO!S35</f>
        <v>1</v>
      </c>
      <c r="E22" s="116">
        <f ca="1">JUNIO!E35</f>
        <v>69</v>
      </c>
      <c r="F22" s="116" t="str">
        <f>JUNIO!F35</f>
        <v>1</v>
      </c>
      <c r="G22" s="116" t="str">
        <f>JUNIO!G35</f>
        <v>0</v>
      </c>
      <c r="H22" s="116">
        <f>JUNIO!H35</f>
        <v>1</v>
      </c>
      <c r="I22" s="116">
        <f>JUNIO!I35</f>
        <v>0</v>
      </c>
      <c r="J22" s="116">
        <f>JUNIO!J35</f>
        <v>0</v>
      </c>
      <c r="K22" s="116">
        <f>JUNIO!K35</f>
        <v>0</v>
      </c>
      <c r="L22" s="116">
        <f>JUNIO!L35</f>
        <v>0</v>
      </c>
      <c r="M22" s="187">
        <f>JUNIO!M35</f>
        <v>46167</v>
      </c>
      <c r="N22" s="188"/>
    </row>
    <row r="23" spans="1:14">
      <c r="A23" s="41">
        <v>18</v>
      </c>
      <c r="B23" s="116">
        <f>JUNIO!B36</f>
        <v>1410017</v>
      </c>
      <c r="C23" s="41">
        <f>JUNIO!R36</f>
        <v>0</v>
      </c>
      <c r="D23" s="41">
        <f>JUNIO!S36</f>
        <v>1</v>
      </c>
      <c r="E23" s="116">
        <f ca="1">JUNIO!E36</f>
        <v>56</v>
      </c>
      <c r="F23" s="116" t="str">
        <f>JUNIO!F36</f>
        <v>1</v>
      </c>
      <c r="G23" s="116" t="str">
        <f>JUNIO!G36</f>
        <v>0</v>
      </c>
      <c r="H23" s="116">
        <f>JUNIO!H36</f>
        <v>1</v>
      </c>
      <c r="I23" s="116">
        <f>JUNIO!I36</f>
        <v>0</v>
      </c>
      <c r="J23" s="116">
        <f>JUNIO!J36</f>
        <v>0</v>
      </c>
      <c r="K23" s="116">
        <f>JUNIO!K36</f>
        <v>0</v>
      </c>
      <c r="L23" s="116">
        <f>JUNIO!L36</f>
        <v>0</v>
      </c>
      <c r="M23" s="187">
        <f>JUNIO!M36</f>
        <v>46167</v>
      </c>
      <c r="N23" s="188"/>
    </row>
    <row r="24" spans="1:14">
      <c r="A24" s="41">
        <v>19</v>
      </c>
      <c r="B24" s="116">
        <f>JUNIO!B37</f>
        <v>1410009</v>
      </c>
      <c r="C24" s="41">
        <f>JUNIO!R37</f>
        <v>0</v>
      </c>
      <c r="D24" s="41">
        <f>JUNIO!S37</f>
        <v>1</v>
      </c>
      <c r="E24" s="116">
        <f ca="1">JUNIO!E37</f>
        <v>6</v>
      </c>
      <c r="F24" s="116" t="str">
        <f>JUNIO!F37</f>
        <v>1</v>
      </c>
      <c r="G24" s="116" t="str">
        <f>JUNIO!G37</f>
        <v>0</v>
      </c>
      <c r="H24" s="116">
        <f>JUNIO!H37</f>
        <v>0</v>
      </c>
      <c r="I24" s="116">
        <f>JUNIO!I37</f>
        <v>0</v>
      </c>
      <c r="J24" s="116">
        <f>JUNIO!J37</f>
        <v>0</v>
      </c>
      <c r="K24" s="116">
        <f>JUNIO!K37</f>
        <v>1</v>
      </c>
      <c r="L24" s="116">
        <f>JUNIO!L37</f>
        <v>0</v>
      </c>
      <c r="M24" s="187">
        <f>JUNIO!M37</f>
        <v>46167</v>
      </c>
      <c r="N24" s="188"/>
    </row>
    <row r="25" spans="1:14">
      <c r="A25" s="41">
        <v>20</v>
      </c>
      <c r="B25" s="116">
        <f>JUNIO!B38</f>
        <v>1409995</v>
      </c>
      <c r="C25" s="41">
        <f>JUNIO!R38</f>
        <v>0</v>
      </c>
      <c r="D25" s="41">
        <f>JUNIO!S38</f>
        <v>1</v>
      </c>
      <c r="E25" s="116">
        <f ca="1">JUNIO!E38</f>
        <v>5</v>
      </c>
      <c r="F25" s="116" t="str">
        <f>JUNIO!F38</f>
        <v>1</v>
      </c>
      <c r="G25" s="116" t="str">
        <f>JUNIO!G38</f>
        <v>0</v>
      </c>
      <c r="H25" s="116">
        <f>JUNIO!H38</f>
        <v>0</v>
      </c>
      <c r="I25" s="116">
        <f>JUNIO!I38</f>
        <v>0</v>
      </c>
      <c r="J25" s="116">
        <f>JUNIO!J38</f>
        <v>0</v>
      </c>
      <c r="K25" s="116">
        <f>JUNIO!K38</f>
        <v>0</v>
      </c>
      <c r="L25" s="116">
        <f>JUNIO!L38</f>
        <v>1</v>
      </c>
      <c r="M25" s="187">
        <f>JUNIO!M38</f>
        <v>46167</v>
      </c>
      <c r="N25" s="188"/>
    </row>
    <row r="26" spans="1:14">
      <c r="A26" s="41">
        <v>21</v>
      </c>
      <c r="B26" s="116">
        <f>JUNIO!B39</f>
        <v>1409934</v>
      </c>
      <c r="C26" s="41">
        <f>JUNIO!R39</f>
        <v>0</v>
      </c>
      <c r="D26" s="41">
        <f>JUNIO!S39</f>
        <v>1</v>
      </c>
      <c r="E26" s="116">
        <f ca="1">JUNIO!E39</f>
        <v>63</v>
      </c>
      <c r="F26" s="116" t="str">
        <f>JUNIO!F39</f>
        <v>1</v>
      </c>
      <c r="G26" s="116" t="str">
        <f>JUNIO!G39</f>
        <v>0</v>
      </c>
      <c r="H26" s="116">
        <f>JUNIO!H39</f>
        <v>1</v>
      </c>
      <c r="I26" s="116">
        <f>JUNIO!I39</f>
        <v>0</v>
      </c>
      <c r="J26" s="116">
        <f>JUNIO!J39</f>
        <v>0</v>
      </c>
      <c r="K26" s="116">
        <f>JUNIO!K39</f>
        <v>0</v>
      </c>
      <c r="L26" s="116">
        <f>JUNIO!L39</f>
        <v>0</v>
      </c>
      <c r="M26" s="187">
        <f>JUNIO!M39</f>
        <v>46167</v>
      </c>
      <c r="N26" s="188"/>
    </row>
    <row r="27" spans="1:14">
      <c r="A27" s="41">
        <v>22</v>
      </c>
      <c r="B27" s="116">
        <f>JUNIO!B40</f>
        <v>1409678</v>
      </c>
      <c r="C27" s="41">
        <f>JUNIO!R40</f>
        <v>0</v>
      </c>
      <c r="D27" s="41">
        <f>JUNIO!S40</f>
        <v>1</v>
      </c>
      <c r="E27" s="116">
        <f ca="1">JUNIO!E40</f>
        <v>4</v>
      </c>
      <c r="F27" s="116" t="str">
        <f>JUNIO!F40</f>
        <v>1</v>
      </c>
      <c r="G27" s="116" t="str">
        <f>JUNIO!G40</f>
        <v>0</v>
      </c>
      <c r="H27" s="116">
        <f>JUNIO!H40</f>
        <v>0</v>
      </c>
      <c r="I27" s="116">
        <f>JUNIO!I40</f>
        <v>0</v>
      </c>
      <c r="J27" s="116">
        <f>JUNIO!J40</f>
        <v>0</v>
      </c>
      <c r="K27" s="116">
        <f>JUNIO!K40</f>
        <v>0</v>
      </c>
      <c r="L27" s="116">
        <f>JUNIO!L40</f>
        <v>1</v>
      </c>
      <c r="M27" s="187">
        <f>JUNIO!M40</f>
        <v>46167</v>
      </c>
      <c r="N27" s="188"/>
    </row>
    <row r="28" spans="1:14">
      <c r="A28" s="41">
        <v>23</v>
      </c>
      <c r="B28" s="116">
        <f>JUNIO!B41</f>
        <v>1167659</v>
      </c>
      <c r="C28" s="41">
        <f>JUNIO!R41</f>
        <v>1</v>
      </c>
      <c r="D28" s="41">
        <f>JUNIO!S41</f>
        <v>0</v>
      </c>
      <c r="E28" s="116">
        <f ca="1">JUNIO!E41</f>
        <v>56</v>
      </c>
      <c r="F28" s="116" t="str">
        <f>JUNIO!F41</f>
        <v>0</v>
      </c>
      <c r="G28" s="116" t="str">
        <f>JUNIO!G41</f>
        <v>1</v>
      </c>
      <c r="H28" s="116">
        <f>JUNIO!H41</f>
        <v>0</v>
      </c>
      <c r="I28" s="116">
        <f>JUNIO!I41</f>
        <v>0</v>
      </c>
      <c r="J28" s="116">
        <f>JUNIO!J41</f>
        <v>0</v>
      </c>
      <c r="K28" s="116">
        <f>JUNIO!K41</f>
        <v>0</v>
      </c>
      <c r="L28" s="116">
        <f>JUNIO!L41</f>
        <v>1</v>
      </c>
      <c r="M28" s="187">
        <f>JUNIO!M41</f>
        <v>46167</v>
      </c>
      <c r="N28" s="188"/>
    </row>
    <row r="29" spans="1:14">
      <c r="A29" s="41">
        <v>24</v>
      </c>
      <c r="B29" s="116">
        <f>JUNIO!B42</f>
        <v>1410063</v>
      </c>
      <c r="C29" s="41">
        <f>JUNIO!R42</f>
        <v>1</v>
      </c>
      <c r="D29" s="41">
        <f>JUNIO!S42</f>
        <v>0</v>
      </c>
      <c r="E29" s="116">
        <f ca="1">JUNIO!E42</f>
        <v>36</v>
      </c>
      <c r="F29" s="116" t="str">
        <f>JUNIO!F42</f>
        <v>1</v>
      </c>
      <c r="G29" s="116" t="str">
        <f>JUNIO!G42</f>
        <v>0</v>
      </c>
      <c r="H29" s="116">
        <f>JUNIO!H42</f>
        <v>0</v>
      </c>
      <c r="I29" s="116">
        <f>JUNIO!I42</f>
        <v>1</v>
      </c>
      <c r="J29" s="116">
        <f>JUNIO!J42</f>
        <v>0</v>
      </c>
      <c r="K29" s="116">
        <f>JUNIO!K42</f>
        <v>0</v>
      </c>
      <c r="L29" s="116">
        <f>JUNIO!L42</f>
        <v>0</v>
      </c>
      <c r="M29" s="187">
        <f>JUNIO!M42</f>
        <v>46167</v>
      </c>
      <c r="N29" s="188"/>
    </row>
    <row r="30" spans="1:14">
      <c r="A30" s="41">
        <v>25</v>
      </c>
      <c r="B30" s="116">
        <f>JUNIO!B43</f>
        <v>1410055</v>
      </c>
      <c r="C30" s="41">
        <f>JUNIO!R43</f>
        <v>0</v>
      </c>
      <c r="D30" s="41">
        <f>JUNIO!S43</f>
        <v>1</v>
      </c>
      <c r="E30" s="116">
        <f ca="1">JUNIO!E43</f>
        <v>27</v>
      </c>
      <c r="F30" s="116" t="str">
        <f>JUNIO!F43</f>
        <v>1</v>
      </c>
      <c r="G30" s="116" t="str">
        <f>JUNIO!G43</f>
        <v>0</v>
      </c>
      <c r="H30" s="116">
        <f>JUNIO!H43</f>
        <v>0</v>
      </c>
      <c r="I30" s="116">
        <f>JUNIO!I43</f>
        <v>0</v>
      </c>
      <c r="J30" s="116">
        <f>JUNIO!J43</f>
        <v>0</v>
      </c>
      <c r="K30" s="116">
        <f>JUNIO!K43</f>
        <v>0</v>
      </c>
      <c r="L30" s="116">
        <f>JUNIO!L43</f>
        <v>1</v>
      </c>
      <c r="M30" s="187">
        <f>JUNIO!M43</f>
        <v>46167</v>
      </c>
      <c r="N30" s="188"/>
    </row>
    <row r="31" spans="1:14">
      <c r="A31" s="41">
        <v>26</v>
      </c>
      <c r="B31" s="116">
        <f>JUNIO!B44</f>
        <v>1409870</v>
      </c>
      <c r="C31" s="41">
        <f>JUNIO!R44</f>
        <v>0</v>
      </c>
      <c r="D31" s="41">
        <f>JUNIO!S44</f>
        <v>1</v>
      </c>
      <c r="E31" s="116">
        <f ca="1">JUNIO!E44</f>
        <v>4</v>
      </c>
      <c r="F31" s="116" t="str">
        <f>JUNIO!F44</f>
        <v>1</v>
      </c>
      <c r="G31" s="116" t="str">
        <f>JUNIO!G44</f>
        <v>0</v>
      </c>
      <c r="H31" s="116">
        <f>JUNIO!H44</f>
        <v>0</v>
      </c>
      <c r="I31" s="116">
        <f>JUNIO!I44</f>
        <v>0</v>
      </c>
      <c r="J31" s="116">
        <f>JUNIO!J44</f>
        <v>0</v>
      </c>
      <c r="K31" s="116">
        <f>JUNIO!K44</f>
        <v>0</v>
      </c>
      <c r="L31" s="116">
        <f>JUNIO!L44</f>
        <v>1</v>
      </c>
      <c r="M31" s="187">
        <f>JUNIO!M44</f>
        <v>46167</v>
      </c>
      <c r="N31" s="188"/>
    </row>
    <row r="32" spans="1:14">
      <c r="A32" s="41">
        <v>27</v>
      </c>
      <c r="B32" s="116">
        <f>JUNIO!B45</f>
        <v>1410080</v>
      </c>
      <c r="C32" s="41">
        <f>JUNIO!R45</f>
        <v>0</v>
      </c>
      <c r="D32" s="41">
        <f>JUNIO!S45</f>
        <v>1</v>
      </c>
      <c r="E32" s="116">
        <f ca="1">JUNIO!E45</f>
        <v>25</v>
      </c>
      <c r="F32" s="116" t="str">
        <f>JUNIO!F45</f>
        <v>1</v>
      </c>
      <c r="G32" s="116" t="str">
        <f>JUNIO!G45</f>
        <v>0</v>
      </c>
      <c r="H32" s="116">
        <f>JUNIO!H45</f>
        <v>1</v>
      </c>
      <c r="I32" s="116">
        <f>JUNIO!I45</f>
        <v>0</v>
      </c>
      <c r="J32" s="116">
        <f>JUNIO!J45</f>
        <v>0</v>
      </c>
      <c r="K32" s="116">
        <f>JUNIO!K45</f>
        <v>0</v>
      </c>
      <c r="L32" s="116">
        <f>JUNIO!L45</f>
        <v>0</v>
      </c>
      <c r="M32" s="187">
        <f>JUNIO!M45</f>
        <v>46167</v>
      </c>
      <c r="N32" s="188"/>
    </row>
    <row r="33" spans="1:14">
      <c r="A33" s="41">
        <v>28</v>
      </c>
      <c r="B33" s="116">
        <f>JUNIO!B46</f>
        <v>1410394</v>
      </c>
      <c r="C33" s="41">
        <f>JUNIO!R46</f>
        <v>0</v>
      </c>
      <c r="D33" s="41">
        <f>JUNIO!S46</f>
        <v>1</v>
      </c>
      <c r="E33" s="116">
        <f ca="1">JUNIO!E46</f>
        <v>63</v>
      </c>
      <c r="F33" s="116" t="str">
        <f>JUNIO!F46</f>
        <v>1</v>
      </c>
      <c r="G33" s="116" t="str">
        <f>JUNIO!G46</f>
        <v>0</v>
      </c>
      <c r="H33" s="116">
        <f>JUNIO!H46</f>
        <v>0</v>
      </c>
      <c r="I33" s="116">
        <f>JUNIO!I46</f>
        <v>1</v>
      </c>
      <c r="J33" s="116">
        <f>JUNIO!J46</f>
        <v>0</v>
      </c>
      <c r="K33" s="116">
        <f>JUNIO!K46</f>
        <v>0</v>
      </c>
      <c r="L33" s="116">
        <f>JUNIO!L46</f>
        <v>0</v>
      </c>
      <c r="M33" s="187">
        <f>JUNIO!M46</f>
        <v>46168</v>
      </c>
      <c r="N33" s="188"/>
    </row>
    <row r="34" spans="1:14">
      <c r="A34" s="41">
        <v>29</v>
      </c>
      <c r="B34" s="116">
        <f>JUNIO!B47</f>
        <v>14103099</v>
      </c>
      <c r="C34" s="41">
        <f>JUNIO!R47</f>
        <v>0</v>
      </c>
      <c r="D34" s="41">
        <f>JUNIO!S47</f>
        <v>1</v>
      </c>
      <c r="E34" s="116">
        <f ca="1">JUNIO!E47</f>
        <v>54</v>
      </c>
      <c r="F34" s="116" t="str">
        <f>JUNIO!F47</f>
        <v>1</v>
      </c>
      <c r="G34" s="116" t="str">
        <f>JUNIO!G47</f>
        <v>0</v>
      </c>
      <c r="H34" s="116">
        <f>JUNIO!H47</f>
        <v>1</v>
      </c>
      <c r="I34" s="116">
        <f>JUNIO!I47</f>
        <v>0</v>
      </c>
      <c r="J34" s="116">
        <f>JUNIO!J47</f>
        <v>0</v>
      </c>
      <c r="K34" s="116">
        <f>JUNIO!K47</f>
        <v>0</v>
      </c>
      <c r="L34" s="116">
        <f>JUNIO!L47</f>
        <v>0</v>
      </c>
      <c r="M34" s="187">
        <f>JUNIO!M47</f>
        <v>46168</v>
      </c>
      <c r="N34" s="188"/>
    </row>
    <row r="35" spans="1:14">
      <c r="A35" s="41">
        <v>30</v>
      </c>
      <c r="B35" s="116">
        <f>JUNIO!B48</f>
        <v>1410286</v>
      </c>
      <c r="C35" s="41">
        <f>JUNIO!R48</f>
        <v>0</v>
      </c>
      <c r="D35" s="41">
        <f>JUNIO!S48</f>
        <v>1</v>
      </c>
      <c r="E35" s="116">
        <f ca="1">JUNIO!E48</f>
        <v>30</v>
      </c>
      <c r="F35" s="116" t="str">
        <f>JUNIO!F48</f>
        <v>1</v>
      </c>
      <c r="G35" s="116" t="str">
        <f>JUNIO!G48</f>
        <v>0</v>
      </c>
      <c r="H35" s="116">
        <f>JUNIO!H48</f>
        <v>1</v>
      </c>
      <c r="I35" s="116">
        <f>JUNIO!I48</f>
        <v>0</v>
      </c>
      <c r="J35" s="116">
        <f>JUNIO!J48</f>
        <v>0</v>
      </c>
      <c r="K35" s="116">
        <f>JUNIO!K48</f>
        <v>0</v>
      </c>
      <c r="L35" s="116">
        <f>JUNIO!L48</f>
        <v>0</v>
      </c>
      <c r="M35" s="187">
        <f>JUNIO!M48</f>
        <v>46168</v>
      </c>
      <c r="N35" s="188"/>
    </row>
    <row r="36" spans="1:14">
      <c r="A36" s="41">
        <v>31</v>
      </c>
      <c r="B36" s="116">
        <f>JUNIO!B49</f>
        <v>1410253</v>
      </c>
      <c r="C36" s="41">
        <f>JUNIO!R49</f>
        <v>0</v>
      </c>
      <c r="D36" s="41">
        <f>JUNIO!S49</f>
        <v>1</v>
      </c>
      <c r="E36" s="116">
        <f ca="1">JUNIO!E49</f>
        <v>36</v>
      </c>
      <c r="F36" s="116" t="str">
        <f>JUNIO!F49</f>
        <v>1</v>
      </c>
      <c r="G36" s="116" t="str">
        <f>JUNIO!G49</f>
        <v>0</v>
      </c>
      <c r="H36" s="116">
        <f>JUNIO!H49</f>
        <v>1</v>
      </c>
      <c r="I36" s="116">
        <f>JUNIO!I49</f>
        <v>0</v>
      </c>
      <c r="J36" s="116">
        <f>JUNIO!J49</f>
        <v>0</v>
      </c>
      <c r="K36" s="116">
        <f>JUNIO!K49</f>
        <v>0</v>
      </c>
      <c r="L36" s="116">
        <f>JUNIO!L49</f>
        <v>0</v>
      </c>
      <c r="M36" s="187">
        <f>JUNIO!M49</f>
        <v>46168</v>
      </c>
      <c r="N36" s="188"/>
    </row>
    <row r="37" spans="1:14">
      <c r="A37" s="41">
        <v>32</v>
      </c>
      <c r="B37" s="116">
        <f>JUNIO!B50</f>
        <v>1410226</v>
      </c>
      <c r="C37" s="41">
        <f>JUNIO!R50</f>
        <v>1</v>
      </c>
      <c r="D37" s="41">
        <f>JUNIO!S50</f>
        <v>0</v>
      </c>
      <c r="E37" s="116">
        <f ca="1">JUNIO!E50</f>
        <v>57</v>
      </c>
      <c r="F37" s="116" t="str">
        <f>JUNIO!F50</f>
        <v>1</v>
      </c>
      <c r="G37" s="116" t="str">
        <f>JUNIO!G50</f>
        <v>0</v>
      </c>
      <c r="H37" s="116">
        <f>JUNIO!H50</f>
        <v>1</v>
      </c>
      <c r="I37" s="116">
        <f>JUNIO!I50</f>
        <v>0</v>
      </c>
      <c r="J37" s="116">
        <f>JUNIO!J50</f>
        <v>0</v>
      </c>
      <c r="K37" s="116">
        <f>JUNIO!K50</f>
        <v>0</v>
      </c>
      <c r="L37" s="116">
        <f>JUNIO!L50</f>
        <v>0</v>
      </c>
      <c r="M37" s="187">
        <f>JUNIO!M50</f>
        <v>46168</v>
      </c>
      <c r="N37" s="188"/>
    </row>
    <row r="38" spans="1:14">
      <c r="A38" s="41">
        <v>33</v>
      </c>
      <c r="B38" s="116">
        <f>JUNIO!B51</f>
        <v>1410263</v>
      </c>
      <c r="C38" s="41">
        <f>JUNIO!R51</f>
        <v>0</v>
      </c>
      <c r="D38" s="41">
        <f>JUNIO!S51</f>
        <v>1</v>
      </c>
      <c r="E38" s="116">
        <f ca="1">JUNIO!E51</f>
        <v>35</v>
      </c>
      <c r="F38" s="116" t="str">
        <f>JUNIO!F51</f>
        <v>1</v>
      </c>
      <c r="G38" s="116" t="str">
        <f>JUNIO!G51</f>
        <v>0</v>
      </c>
      <c r="H38" s="116">
        <f>JUNIO!H51</f>
        <v>0</v>
      </c>
      <c r="I38" s="116">
        <f>JUNIO!I51</f>
        <v>0</v>
      </c>
      <c r="J38" s="116">
        <f>JUNIO!J51</f>
        <v>1</v>
      </c>
      <c r="K38" s="116">
        <f>JUNIO!K51</f>
        <v>0</v>
      </c>
      <c r="L38" s="116">
        <f>JUNIO!L51</f>
        <v>0</v>
      </c>
      <c r="M38" s="187">
        <f>JUNIO!M51</f>
        <v>46168</v>
      </c>
      <c r="N38" s="188"/>
    </row>
    <row r="39" spans="1:14">
      <c r="A39" s="41">
        <v>34</v>
      </c>
      <c r="B39" s="116">
        <f>JUNIO!B52</f>
        <v>1410178</v>
      </c>
      <c r="C39" s="41">
        <f>JUNIO!R52</f>
        <v>1</v>
      </c>
      <c r="D39" s="41">
        <f>JUNIO!S52</f>
        <v>0</v>
      </c>
      <c r="E39" s="116">
        <f ca="1">JUNIO!E52</f>
        <v>13</v>
      </c>
      <c r="F39" s="116" t="str">
        <f>JUNIO!F52</f>
        <v>1</v>
      </c>
      <c r="G39" s="116" t="str">
        <f>JUNIO!G52</f>
        <v>0</v>
      </c>
      <c r="H39" s="116">
        <f>JUNIO!H52</f>
        <v>1</v>
      </c>
      <c r="I39" s="116">
        <f>JUNIO!I52</f>
        <v>0</v>
      </c>
      <c r="J39" s="116">
        <f>JUNIO!J52</f>
        <v>0</v>
      </c>
      <c r="K39" s="116">
        <f>JUNIO!K52</f>
        <v>0</v>
      </c>
      <c r="L39" s="116">
        <f>JUNIO!L52</f>
        <v>0</v>
      </c>
      <c r="M39" s="187">
        <f>JUNIO!M52</f>
        <v>46168</v>
      </c>
      <c r="N39" s="188"/>
    </row>
    <row r="40" spans="1:14">
      <c r="A40" s="41">
        <v>35</v>
      </c>
      <c r="B40" s="116">
        <f>JUNIO!B53</f>
        <v>1410165</v>
      </c>
      <c r="C40" s="41">
        <f>JUNIO!R53</f>
        <v>1</v>
      </c>
      <c r="D40" s="41">
        <f>JUNIO!S53</f>
        <v>0</v>
      </c>
      <c r="E40" s="116">
        <f ca="1">JUNIO!E53</f>
        <v>33</v>
      </c>
      <c r="F40" s="116" t="str">
        <f>JUNIO!F53</f>
        <v>1</v>
      </c>
      <c r="G40" s="116" t="str">
        <f>JUNIO!G53</f>
        <v>0</v>
      </c>
      <c r="H40" s="116">
        <f>JUNIO!H53</f>
        <v>0</v>
      </c>
      <c r="I40" s="116">
        <f>JUNIO!I53</f>
        <v>0</v>
      </c>
      <c r="J40" s="116">
        <f>JUNIO!J53</f>
        <v>0</v>
      </c>
      <c r="K40" s="116">
        <f>JUNIO!K53</f>
        <v>0</v>
      </c>
      <c r="L40" s="116">
        <f>JUNIO!L53</f>
        <v>1</v>
      </c>
      <c r="M40" s="187">
        <f>JUNIO!M53</f>
        <v>46168</v>
      </c>
      <c r="N40" s="188"/>
    </row>
    <row r="41" spans="1:14" ht="78.75" customHeight="1">
      <c r="A41" s="189" t="s">
        <v>81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/>
    </row>
    <row r="42" spans="1:14" ht="18">
      <c r="A42" s="192" t="s">
        <v>82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4"/>
    </row>
    <row r="43" spans="1:14" ht="15" customHeight="1">
      <c r="A43" s="195" t="s">
        <v>19</v>
      </c>
      <c r="B43" s="196"/>
      <c r="C43" s="197"/>
      <c r="D43" s="198" t="s">
        <v>21</v>
      </c>
      <c r="E43" s="199"/>
      <c r="F43" s="199"/>
      <c r="G43" s="199"/>
      <c r="H43" s="199"/>
      <c r="I43" s="200"/>
      <c r="J43" s="201" t="s">
        <v>83</v>
      </c>
      <c r="K43" s="202"/>
      <c r="L43" s="203" t="s">
        <v>137</v>
      </c>
      <c r="M43" s="204"/>
      <c r="N43" s="205"/>
    </row>
    <row r="44" spans="1:14" ht="15" customHeight="1">
      <c r="A44" s="180"/>
      <c r="B44" s="1"/>
      <c r="C44" s="182" t="s">
        <v>22</v>
      </c>
      <c r="D44" s="183"/>
      <c r="E44" s="56"/>
      <c r="F44" s="182" t="s">
        <v>80</v>
      </c>
      <c r="G44" s="183"/>
      <c r="H44" s="182" t="s">
        <v>20</v>
      </c>
      <c r="I44" s="184"/>
      <c r="J44" s="184"/>
      <c r="K44" s="184"/>
      <c r="L44" s="184"/>
      <c r="M44" s="184"/>
      <c r="N44" s="183"/>
    </row>
    <row r="45" spans="1:14" ht="23.25">
      <c r="A45" s="181"/>
      <c r="B45" s="1" t="s">
        <v>1</v>
      </c>
      <c r="C45" s="20" t="s">
        <v>23</v>
      </c>
      <c r="D45" s="20" t="s">
        <v>24</v>
      </c>
      <c r="E45" s="56" t="s">
        <v>4</v>
      </c>
      <c r="F45" s="20" t="s">
        <v>5</v>
      </c>
      <c r="G45" s="20" t="s">
        <v>6</v>
      </c>
      <c r="H45" s="21" t="s">
        <v>7</v>
      </c>
      <c r="I45" s="20" t="s">
        <v>8</v>
      </c>
      <c r="J45" s="20" t="s">
        <v>9</v>
      </c>
      <c r="K45" s="20" t="s">
        <v>10</v>
      </c>
      <c r="L45" s="20" t="s">
        <v>11</v>
      </c>
      <c r="M45" s="185" t="s">
        <v>12</v>
      </c>
      <c r="N45" s="186"/>
    </row>
    <row r="46" spans="1:14">
      <c r="A46" s="41">
        <v>36</v>
      </c>
      <c r="B46" s="116">
        <f>JUNIO!B59</f>
        <v>1410615</v>
      </c>
      <c r="C46" s="116">
        <f>JUNIO!R59</f>
        <v>0</v>
      </c>
      <c r="D46" s="116">
        <f>JUNIO!S59</f>
        <v>1</v>
      </c>
      <c r="E46" s="116">
        <f ca="1">JUNIO!E59</f>
        <v>46</v>
      </c>
      <c r="F46" s="116" t="str">
        <f>JUNIO!F59</f>
        <v>1</v>
      </c>
      <c r="G46" s="116" t="str">
        <f>JUNIO!G59</f>
        <v>0</v>
      </c>
      <c r="H46" s="116">
        <f>JUNIO!H59</f>
        <v>0</v>
      </c>
      <c r="I46" s="116">
        <f>JUNIO!I59</f>
        <v>0</v>
      </c>
      <c r="J46" s="116">
        <f>JUNIO!J59</f>
        <v>0</v>
      </c>
      <c r="K46" s="116">
        <f>JUNIO!K59</f>
        <v>1</v>
      </c>
      <c r="L46" s="116">
        <f>JUNIO!L59</f>
        <v>0</v>
      </c>
      <c r="M46" s="187">
        <f>JUNIO!M59</f>
        <v>46169</v>
      </c>
      <c r="N46" s="188"/>
    </row>
    <row r="47" spans="1:14">
      <c r="A47" s="41">
        <v>37</v>
      </c>
      <c r="B47" s="116">
        <f>JUNIO!B60</f>
        <v>1410687</v>
      </c>
      <c r="C47" s="116">
        <f>JUNIO!R60</f>
        <v>1</v>
      </c>
      <c r="D47" s="116">
        <f>JUNIO!S60</f>
        <v>0</v>
      </c>
      <c r="E47" s="116">
        <f ca="1">JUNIO!E60</f>
        <v>86</v>
      </c>
      <c r="F47" s="116" t="str">
        <f>JUNIO!F60</f>
        <v>1</v>
      </c>
      <c r="G47" s="116" t="str">
        <f>JUNIO!G60</f>
        <v>0</v>
      </c>
      <c r="H47" s="116">
        <f>JUNIO!H60</f>
        <v>1</v>
      </c>
      <c r="I47" s="116">
        <f>JUNIO!I60</f>
        <v>0</v>
      </c>
      <c r="J47" s="116">
        <f>JUNIO!J60</f>
        <v>0</v>
      </c>
      <c r="K47" s="116">
        <f>JUNIO!K60</f>
        <v>0</v>
      </c>
      <c r="L47" s="116">
        <f>JUNIO!L60</f>
        <v>0</v>
      </c>
      <c r="M47" s="187">
        <f>JUNIO!M60</f>
        <v>46169</v>
      </c>
      <c r="N47" s="188"/>
    </row>
    <row r="48" spans="1:14">
      <c r="A48" s="41">
        <v>38</v>
      </c>
      <c r="B48" s="116">
        <f>JUNIO!B61</f>
        <v>1410624</v>
      </c>
      <c r="C48" s="116">
        <f>JUNIO!R61</f>
        <v>0</v>
      </c>
      <c r="D48" s="116">
        <f>JUNIO!S61</f>
        <v>1</v>
      </c>
      <c r="E48" s="116">
        <f ca="1">JUNIO!E61</f>
        <v>38</v>
      </c>
      <c r="F48" s="116" t="str">
        <f>JUNIO!F61</f>
        <v>1</v>
      </c>
      <c r="G48" s="116" t="str">
        <f>JUNIO!G61</f>
        <v>0</v>
      </c>
      <c r="H48" s="116">
        <f>JUNIO!H61</f>
        <v>0</v>
      </c>
      <c r="I48" s="116">
        <f>JUNIO!I61</f>
        <v>0</v>
      </c>
      <c r="J48" s="116">
        <f>JUNIO!J61</f>
        <v>0</v>
      </c>
      <c r="K48" s="116">
        <f>JUNIO!K61</f>
        <v>1</v>
      </c>
      <c r="L48" s="116">
        <f>JUNIO!L61</f>
        <v>0</v>
      </c>
      <c r="M48" s="187">
        <f>JUNIO!M61</f>
        <v>46169</v>
      </c>
      <c r="N48" s="188"/>
    </row>
    <row r="49" spans="1:14">
      <c r="A49" s="41">
        <v>39</v>
      </c>
      <c r="B49" s="116">
        <f>JUNIO!B62</f>
        <v>1410764</v>
      </c>
      <c r="C49" s="116">
        <f>JUNIO!R62</f>
        <v>0</v>
      </c>
      <c r="D49" s="116">
        <f>JUNIO!S62</f>
        <v>1</v>
      </c>
      <c r="E49" s="116">
        <f ca="1">JUNIO!E62</f>
        <v>41</v>
      </c>
      <c r="F49" s="116" t="str">
        <f>JUNIO!F62</f>
        <v>1</v>
      </c>
      <c r="G49" s="116" t="str">
        <f>JUNIO!G62</f>
        <v>0</v>
      </c>
      <c r="H49" s="116">
        <f>JUNIO!H62</f>
        <v>1</v>
      </c>
      <c r="I49" s="116">
        <f>JUNIO!I62</f>
        <v>0</v>
      </c>
      <c r="J49" s="116">
        <f>JUNIO!J62</f>
        <v>0</v>
      </c>
      <c r="K49" s="116">
        <f>JUNIO!K62</f>
        <v>0</v>
      </c>
      <c r="L49" s="116">
        <f>JUNIO!L62</f>
        <v>0</v>
      </c>
      <c r="M49" s="187">
        <f>JUNIO!M62</f>
        <v>46169</v>
      </c>
      <c r="N49" s="188"/>
    </row>
    <row r="50" spans="1:14">
      <c r="A50" s="41">
        <v>40</v>
      </c>
      <c r="B50" s="116">
        <f>JUNIO!B63</f>
        <v>1410751</v>
      </c>
      <c r="C50" s="116">
        <f>JUNIO!R63</f>
        <v>0</v>
      </c>
      <c r="D50" s="116">
        <f>JUNIO!S63</f>
        <v>1</v>
      </c>
      <c r="E50" s="116">
        <f ca="1">JUNIO!E63</f>
        <v>74</v>
      </c>
      <c r="F50" s="116" t="str">
        <f>JUNIO!F63</f>
        <v>1</v>
      </c>
      <c r="G50" s="116" t="str">
        <f>JUNIO!G63</f>
        <v>0</v>
      </c>
      <c r="H50" s="116">
        <f>JUNIO!H63</f>
        <v>1</v>
      </c>
      <c r="I50" s="116">
        <f>JUNIO!I63</f>
        <v>0</v>
      </c>
      <c r="J50" s="116">
        <f>JUNIO!J63</f>
        <v>0</v>
      </c>
      <c r="K50" s="116">
        <f>JUNIO!K63</f>
        <v>0</v>
      </c>
      <c r="L50" s="116">
        <f>JUNIO!L63</f>
        <v>0</v>
      </c>
      <c r="M50" s="187">
        <f>JUNIO!M63</f>
        <v>46169</v>
      </c>
      <c r="N50" s="188"/>
    </row>
    <row r="51" spans="1:14">
      <c r="A51" s="41">
        <v>41</v>
      </c>
      <c r="B51" s="116">
        <f>JUNIO!B64</f>
        <v>1410739</v>
      </c>
      <c r="C51" s="116">
        <f>JUNIO!R64</f>
        <v>0</v>
      </c>
      <c r="D51" s="116">
        <f>JUNIO!S64</f>
        <v>1</v>
      </c>
      <c r="E51" s="116">
        <f ca="1">JUNIO!E64</f>
        <v>6</v>
      </c>
      <c r="F51" s="116" t="str">
        <f>JUNIO!F64</f>
        <v>1</v>
      </c>
      <c r="G51" s="116" t="str">
        <f>JUNIO!G64</f>
        <v>0</v>
      </c>
      <c r="H51" s="116">
        <f>JUNIO!H64</f>
        <v>0</v>
      </c>
      <c r="I51" s="116">
        <f>JUNIO!I64</f>
        <v>0</v>
      </c>
      <c r="J51" s="116">
        <f>JUNIO!J64</f>
        <v>0</v>
      </c>
      <c r="K51" s="116">
        <f>JUNIO!K64</f>
        <v>0</v>
      </c>
      <c r="L51" s="116">
        <f>JUNIO!L64</f>
        <v>1</v>
      </c>
      <c r="M51" s="187">
        <f>JUNIO!M64</f>
        <v>46169</v>
      </c>
      <c r="N51" s="188"/>
    </row>
    <row r="52" spans="1:14">
      <c r="A52" s="41">
        <v>42</v>
      </c>
      <c r="B52" s="116">
        <f>JUNIO!B65</f>
        <v>255881</v>
      </c>
      <c r="C52" s="116">
        <f>JUNIO!R65</f>
        <v>0</v>
      </c>
      <c r="D52" s="116">
        <f>JUNIO!S65</f>
        <v>1</v>
      </c>
      <c r="E52" s="116">
        <f ca="1">JUNIO!E65</f>
        <v>16</v>
      </c>
      <c r="F52" s="116" t="str">
        <f>JUNIO!F65</f>
        <v>0</v>
      </c>
      <c r="G52" s="116" t="str">
        <f>JUNIO!G65</f>
        <v>1</v>
      </c>
      <c r="H52" s="116">
        <f>JUNIO!H65</f>
        <v>0</v>
      </c>
      <c r="I52" s="116">
        <f>JUNIO!I65</f>
        <v>0</v>
      </c>
      <c r="J52" s="116">
        <f>JUNIO!J65</f>
        <v>0</v>
      </c>
      <c r="K52" s="116">
        <f>JUNIO!K65</f>
        <v>1</v>
      </c>
      <c r="L52" s="116">
        <f>JUNIO!L65</f>
        <v>0</v>
      </c>
      <c r="M52" s="187">
        <f>JUNIO!M65</f>
        <v>46169</v>
      </c>
      <c r="N52" s="188"/>
    </row>
    <row r="53" spans="1:14">
      <c r="A53" s="41">
        <v>43</v>
      </c>
      <c r="B53" s="116">
        <f>JUNIO!B66</f>
        <v>1410725</v>
      </c>
      <c r="C53" s="116">
        <f>JUNIO!R66</f>
        <v>0</v>
      </c>
      <c r="D53" s="116">
        <f>JUNIO!S66</f>
        <v>1</v>
      </c>
      <c r="E53" s="116">
        <f ca="1">JUNIO!E66</f>
        <v>18</v>
      </c>
      <c r="F53" s="116" t="str">
        <f>JUNIO!F66</f>
        <v>1</v>
      </c>
      <c r="G53" s="116" t="str">
        <f>JUNIO!G66</f>
        <v>0</v>
      </c>
      <c r="H53" s="116">
        <f>JUNIO!H66</f>
        <v>0</v>
      </c>
      <c r="I53" s="116">
        <f>JUNIO!I66</f>
        <v>0</v>
      </c>
      <c r="J53" s="116">
        <f>JUNIO!J66</f>
        <v>0</v>
      </c>
      <c r="K53" s="116">
        <f>JUNIO!K66</f>
        <v>1</v>
      </c>
      <c r="L53" s="116">
        <f>JUNIO!L66</f>
        <v>0</v>
      </c>
      <c r="M53" s="187">
        <f>JUNIO!M66</f>
        <v>46169</v>
      </c>
      <c r="N53" s="188"/>
    </row>
    <row r="54" spans="1:14">
      <c r="A54" s="41">
        <v>44</v>
      </c>
      <c r="B54" s="116">
        <f>JUNIO!B67</f>
        <v>1410712</v>
      </c>
      <c r="C54" s="116">
        <f>JUNIO!R67</f>
        <v>1</v>
      </c>
      <c r="D54" s="116">
        <f>JUNIO!S67</f>
        <v>0</v>
      </c>
      <c r="E54" s="116">
        <f ca="1">JUNIO!E67</f>
        <v>41</v>
      </c>
      <c r="F54" s="116" t="str">
        <f>JUNIO!F67</f>
        <v>1</v>
      </c>
      <c r="G54" s="116" t="str">
        <f>JUNIO!G67</f>
        <v>0</v>
      </c>
      <c r="H54" s="116">
        <f>JUNIO!H67</f>
        <v>1</v>
      </c>
      <c r="I54" s="116">
        <f>JUNIO!I67</f>
        <v>0</v>
      </c>
      <c r="J54" s="116">
        <f>JUNIO!J67</f>
        <v>0</v>
      </c>
      <c r="K54" s="116">
        <f>JUNIO!K67</f>
        <v>0</v>
      </c>
      <c r="L54" s="116">
        <f>JUNIO!L67</f>
        <v>0</v>
      </c>
      <c r="M54" s="187">
        <f>JUNIO!M67</f>
        <v>46169</v>
      </c>
      <c r="N54" s="188"/>
    </row>
    <row r="55" spans="1:14">
      <c r="A55" s="41">
        <v>45</v>
      </c>
      <c r="B55" s="116">
        <f>JUNIO!B68</f>
        <v>1410700</v>
      </c>
      <c r="C55" s="116">
        <f>JUNIO!R68</f>
        <v>0</v>
      </c>
      <c r="D55" s="116">
        <f>JUNIO!S68</f>
        <v>1</v>
      </c>
      <c r="E55" s="116">
        <f ca="1">JUNIO!E68</f>
        <v>53</v>
      </c>
      <c r="F55" s="116" t="str">
        <f>JUNIO!F68</f>
        <v>1</v>
      </c>
      <c r="G55" s="116" t="str">
        <f>JUNIO!G68</f>
        <v>0</v>
      </c>
      <c r="H55" s="116">
        <f>JUNIO!H68</f>
        <v>1</v>
      </c>
      <c r="I55" s="116">
        <f>JUNIO!I68</f>
        <v>0</v>
      </c>
      <c r="J55" s="116">
        <f>JUNIO!J68</f>
        <v>0</v>
      </c>
      <c r="K55" s="116">
        <f>JUNIO!K68</f>
        <v>0</v>
      </c>
      <c r="L55" s="116">
        <f>JUNIO!L68</f>
        <v>0</v>
      </c>
      <c r="M55" s="187">
        <f>JUNIO!M68</f>
        <v>46169</v>
      </c>
      <c r="N55" s="188"/>
    </row>
    <row r="56" spans="1:14">
      <c r="A56" s="41">
        <v>46</v>
      </c>
      <c r="B56" s="41">
        <f>JUNIO!B64</f>
        <v>1410739</v>
      </c>
      <c r="C56" s="116">
        <f>JUNIO!R69</f>
        <v>0</v>
      </c>
      <c r="D56" s="116">
        <f>JUNIO!S69</f>
        <v>1</v>
      </c>
      <c r="E56" s="116">
        <f ca="1">JUNIO!E69</f>
        <v>39</v>
      </c>
      <c r="F56" s="116" t="str">
        <f>JUNIO!F69</f>
        <v>1</v>
      </c>
      <c r="G56" s="116" t="str">
        <f>JUNIO!G69</f>
        <v>0</v>
      </c>
      <c r="H56" s="116">
        <f>JUNIO!H69</f>
        <v>1</v>
      </c>
      <c r="I56" s="116">
        <f>JUNIO!I69</f>
        <v>0</v>
      </c>
      <c r="J56" s="116">
        <f>JUNIO!J69</f>
        <v>0</v>
      </c>
      <c r="K56" s="116">
        <f>JUNIO!K69</f>
        <v>0</v>
      </c>
      <c r="L56" s="116">
        <f>JUNIO!L69</f>
        <v>0</v>
      </c>
      <c r="M56" s="187">
        <f>JUNIO!M69</f>
        <v>46170</v>
      </c>
      <c r="N56" s="188"/>
    </row>
    <row r="57" spans="1:14">
      <c r="A57" s="41">
        <v>47</v>
      </c>
      <c r="B57" s="41">
        <f>JUNIO!B65</f>
        <v>255881</v>
      </c>
      <c r="C57" s="116">
        <f>JUNIO!R70</f>
        <v>0</v>
      </c>
      <c r="D57" s="116">
        <f>JUNIO!S70</f>
        <v>1</v>
      </c>
      <c r="E57" s="116">
        <f ca="1">JUNIO!E70</f>
        <v>24</v>
      </c>
      <c r="F57" s="116" t="str">
        <f>JUNIO!F70</f>
        <v>1</v>
      </c>
      <c r="G57" s="116" t="str">
        <f>JUNIO!G70</f>
        <v>0</v>
      </c>
      <c r="H57" s="116">
        <f>JUNIO!H70</f>
        <v>0</v>
      </c>
      <c r="I57" s="116">
        <f>JUNIO!I70</f>
        <v>0</v>
      </c>
      <c r="J57" s="116">
        <f>JUNIO!J70</f>
        <v>0</v>
      </c>
      <c r="K57" s="116">
        <f>JUNIO!K70</f>
        <v>0</v>
      </c>
      <c r="L57" s="116">
        <f>JUNIO!L70</f>
        <v>1</v>
      </c>
      <c r="M57" s="187">
        <f>JUNIO!M70</f>
        <v>46170</v>
      </c>
      <c r="N57" s="188"/>
    </row>
    <row r="58" spans="1:14">
      <c r="A58" s="41">
        <v>48</v>
      </c>
      <c r="B58" s="41">
        <f>JUNIO!B66</f>
        <v>1410725</v>
      </c>
      <c r="C58" s="116">
        <f>JUNIO!R71</f>
        <v>1</v>
      </c>
      <c r="D58" s="116">
        <f>JUNIO!S71</f>
        <v>0</v>
      </c>
      <c r="E58" s="116">
        <f ca="1">JUNIO!E71</f>
        <v>44</v>
      </c>
      <c r="F58" s="116" t="str">
        <f>JUNIO!F71</f>
        <v>0</v>
      </c>
      <c r="G58" s="116" t="str">
        <f>JUNIO!G71</f>
        <v>1</v>
      </c>
      <c r="H58" s="116">
        <f>JUNIO!H71</f>
        <v>0</v>
      </c>
      <c r="I58" s="116">
        <f>JUNIO!I71</f>
        <v>0</v>
      </c>
      <c r="J58" s="116">
        <f>JUNIO!J71</f>
        <v>0</v>
      </c>
      <c r="K58" s="116">
        <f>JUNIO!K71</f>
        <v>1</v>
      </c>
      <c r="L58" s="116">
        <f>JUNIO!L71</f>
        <v>0</v>
      </c>
      <c r="M58" s="187">
        <f>JUNIO!M66</f>
        <v>46169</v>
      </c>
      <c r="N58" s="188"/>
    </row>
    <row r="59" spans="1:14">
      <c r="A59" s="41">
        <v>49</v>
      </c>
      <c r="B59" s="41">
        <f>JUNIO!B67</f>
        <v>1410712</v>
      </c>
      <c r="C59" s="116">
        <f>JUNIO!R72</f>
        <v>0</v>
      </c>
      <c r="D59" s="116">
        <f>JUNIO!S72</f>
        <v>1</v>
      </c>
      <c r="E59" s="116">
        <f ca="1">JUNIO!E72</f>
        <v>43</v>
      </c>
      <c r="F59" s="116" t="str">
        <f>JUNIO!F72</f>
        <v>1</v>
      </c>
      <c r="G59" s="116" t="str">
        <f>JUNIO!G72</f>
        <v>0</v>
      </c>
      <c r="H59" s="116">
        <f>JUNIO!H72</f>
        <v>0</v>
      </c>
      <c r="I59" s="116">
        <f>JUNIO!I72</f>
        <v>1</v>
      </c>
      <c r="J59" s="116">
        <f>JUNIO!J72</f>
        <v>0</v>
      </c>
      <c r="K59" s="116">
        <f>JUNIO!K72</f>
        <v>0</v>
      </c>
      <c r="L59" s="116">
        <f>JUNIO!L72</f>
        <v>0</v>
      </c>
      <c r="M59" s="187">
        <f>JUNIO!M67</f>
        <v>46169</v>
      </c>
      <c r="N59" s="188"/>
    </row>
    <row r="60" spans="1:14">
      <c r="A60" s="41">
        <v>50</v>
      </c>
      <c r="B60" s="41">
        <f>JUNIO!B68</f>
        <v>1410700</v>
      </c>
      <c r="C60" s="116">
        <f>JUNIO!R73</f>
        <v>0</v>
      </c>
      <c r="D60" s="116">
        <f>JUNIO!S73</f>
        <v>1</v>
      </c>
      <c r="E60" s="116">
        <f ca="1">JUNIO!E73</f>
        <v>57</v>
      </c>
      <c r="F60" s="116" t="str">
        <f>JUNIO!F73</f>
        <v>1</v>
      </c>
      <c r="G60" s="116" t="str">
        <f>JUNIO!G73</f>
        <v>0</v>
      </c>
      <c r="H60" s="116">
        <f>JUNIO!H73</f>
        <v>0</v>
      </c>
      <c r="I60" s="116">
        <f>JUNIO!I73</f>
        <v>1</v>
      </c>
      <c r="J60" s="116">
        <f>JUNIO!J73</f>
        <v>0</v>
      </c>
      <c r="K60" s="116">
        <f>JUNIO!K73</f>
        <v>0</v>
      </c>
      <c r="L60" s="116">
        <f>JUNIO!L73</f>
        <v>0</v>
      </c>
      <c r="M60" s="187">
        <f>JUNIO!M68</f>
        <v>46169</v>
      </c>
      <c r="N60" s="188"/>
    </row>
    <row r="61" spans="1:14">
      <c r="A61" s="41">
        <v>51</v>
      </c>
      <c r="B61" s="41">
        <f>JUNIO!B69</f>
        <v>1411044</v>
      </c>
      <c r="C61" s="116">
        <f>JUNIO!R74</f>
        <v>0</v>
      </c>
      <c r="D61" s="116">
        <f>JUNIO!S74</f>
        <v>1</v>
      </c>
      <c r="E61" s="116">
        <f ca="1">JUNIO!E74</f>
        <v>56</v>
      </c>
      <c r="F61" s="116" t="str">
        <f>JUNIO!F74</f>
        <v>1</v>
      </c>
      <c r="G61" s="116" t="str">
        <f>JUNIO!G74</f>
        <v>0</v>
      </c>
      <c r="H61" s="116">
        <f>JUNIO!H74</f>
        <v>0</v>
      </c>
      <c r="I61" s="116">
        <f>JUNIO!I74</f>
        <v>1</v>
      </c>
      <c r="J61" s="116">
        <f>JUNIO!J74</f>
        <v>0</v>
      </c>
      <c r="K61" s="116">
        <f>JUNIO!K74</f>
        <v>0</v>
      </c>
      <c r="L61" s="116">
        <f>JUNIO!L74</f>
        <v>0</v>
      </c>
      <c r="M61" s="187">
        <f>JUNIO!M69</f>
        <v>46170</v>
      </c>
      <c r="N61" s="188"/>
    </row>
    <row r="62" spans="1:14">
      <c r="A62" s="41">
        <v>52</v>
      </c>
      <c r="B62" s="41">
        <f>JUNIO!B70</f>
        <v>1411036</v>
      </c>
      <c r="C62" s="116">
        <f>JUNIO!R75</f>
        <v>1</v>
      </c>
      <c r="D62" s="116">
        <f>JUNIO!S75</f>
        <v>0</v>
      </c>
      <c r="E62" s="116">
        <f ca="1">JUNIO!E75</f>
        <v>56</v>
      </c>
      <c r="F62" s="116" t="str">
        <f>JUNIO!F75</f>
        <v>1</v>
      </c>
      <c r="G62" s="116" t="str">
        <f>JUNIO!G75</f>
        <v>0</v>
      </c>
      <c r="H62" s="116">
        <f>JUNIO!H75</f>
        <v>0</v>
      </c>
      <c r="I62" s="116">
        <f>JUNIO!I75</f>
        <v>1</v>
      </c>
      <c r="J62" s="116">
        <f>JUNIO!J75</f>
        <v>0</v>
      </c>
      <c r="K62" s="116">
        <f>JUNIO!K75</f>
        <v>0</v>
      </c>
      <c r="L62" s="116">
        <f>JUNIO!L75</f>
        <v>0</v>
      </c>
      <c r="M62" s="187">
        <f>JUNIO!M70</f>
        <v>46170</v>
      </c>
      <c r="N62" s="188"/>
    </row>
    <row r="63" spans="1:14">
      <c r="A63" s="41">
        <v>53</v>
      </c>
      <c r="B63" s="41">
        <f>JUNIO!B71</f>
        <v>44091</v>
      </c>
      <c r="C63" s="116">
        <f>JUNIO!R76</f>
        <v>0</v>
      </c>
      <c r="D63" s="116">
        <f>JUNIO!S76</f>
        <v>1</v>
      </c>
      <c r="E63" s="116">
        <f ca="1">JUNIO!E76</f>
        <v>20</v>
      </c>
      <c r="F63" s="116" t="str">
        <f>JUNIO!F76</f>
        <v>1</v>
      </c>
      <c r="G63" s="116" t="str">
        <f>JUNIO!G76</f>
        <v>0</v>
      </c>
      <c r="H63" s="116">
        <f>JUNIO!H76</f>
        <v>0</v>
      </c>
      <c r="I63" s="116">
        <f>JUNIO!I76</f>
        <v>1</v>
      </c>
      <c r="J63" s="116">
        <f>JUNIO!J76</f>
        <v>0</v>
      </c>
      <c r="K63" s="116">
        <f>JUNIO!K76</f>
        <v>0</v>
      </c>
      <c r="L63" s="116">
        <f>JUNIO!L76</f>
        <v>0</v>
      </c>
      <c r="M63" s="187">
        <f>JUNIO!M71</f>
        <v>46170</v>
      </c>
      <c r="N63" s="188"/>
    </row>
    <row r="64" spans="1:14">
      <c r="A64" s="41">
        <v>54</v>
      </c>
      <c r="B64" s="41">
        <f>JUNIO!B72</f>
        <v>1410960</v>
      </c>
      <c r="C64" s="116">
        <f>JUNIO!R77</f>
        <v>0</v>
      </c>
      <c r="D64" s="116">
        <f>JUNIO!S77</f>
        <v>1</v>
      </c>
      <c r="E64" s="116">
        <f ca="1">JUNIO!E77</f>
        <v>5</v>
      </c>
      <c r="F64" s="116" t="str">
        <f>JUNIO!F77</f>
        <v>1</v>
      </c>
      <c r="G64" s="116" t="str">
        <f>JUNIO!G77</f>
        <v>0</v>
      </c>
      <c r="H64" s="116">
        <f>JUNIO!H77</f>
        <v>1</v>
      </c>
      <c r="I64" s="116">
        <f>JUNIO!I77</f>
        <v>0</v>
      </c>
      <c r="J64" s="116">
        <f>JUNIO!J77</f>
        <v>0</v>
      </c>
      <c r="K64" s="116">
        <f>JUNIO!K77</f>
        <v>0</v>
      </c>
      <c r="L64" s="116">
        <f>JUNIO!L77</f>
        <v>0</v>
      </c>
      <c r="M64" s="187">
        <f>JUNIO!M72</f>
        <v>46170</v>
      </c>
      <c r="N64" s="188"/>
    </row>
    <row r="65" spans="1:14">
      <c r="A65" s="41">
        <v>55</v>
      </c>
      <c r="B65" s="41">
        <f>JUNIO!B73</f>
        <v>1410940</v>
      </c>
      <c r="C65" s="116">
        <f>JUNIO!R78</f>
        <v>1</v>
      </c>
      <c r="D65" s="116">
        <f>JUNIO!S78</f>
        <v>0</v>
      </c>
      <c r="E65" s="116">
        <f ca="1">JUNIO!E78</f>
        <v>44</v>
      </c>
      <c r="F65" s="116" t="str">
        <f>JUNIO!F78</f>
        <v>1</v>
      </c>
      <c r="G65" s="116" t="str">
        <f>JUNIO!G78</f>
        <v>0</v>
      </c>
      <c r="H65" s="116">
        <f>JUNIO!H78</f>
        <v>1</v>
      </c>
      <c r="I65" s="116">
        <f>JUNIO!I78</f>
        <v>0</v>
      </c>
      <c r="J65" s="116">
        <f>JUNIO!J78</f>
        <v>0</v>
      </c>
      <c r="K65" s="116">
        <f>JUNIO!K78</f>
        <v>0</v>
      </c>
      <c r="L65" s="116">
        <f>JUNIO!L78</f>
        <v>0</v>
      </c>
      <c r="M65" s="187">
        <f>JUNIO!M73</f>
        <v>46170</v>
      </c>
      <c r="N65" s="188"/>
    </row>
    <row r="66" spans="1:14">
      <c r="A66" s="41">
        <v>56</v>
      </c>
      <c r="B66" s="41">
        <f>JUNIO!B74</f>
        <v>1410932</v>
      </c>
      <c r="C66" s="116">
        <f>JUNIO!R79</f>
        <v>1</v>
      </c>
      <c r="D66" s="116">
        <f>JUNIO!S79</f>
        <v>0</v>
      </c>
      <c r="E66" s="116">
        <f ca="1">JUNIO!E79</f>
        <v>2</v>
      </c>
      <c r="F66" s="116" t="str">
        <f>JUNIO!F79</f>
        <v>1</v>
      </c>
      <c r="G66" s="116" t="str">
        <f>JUNIO!G79</f>
        <v>0</v>
      </c>
      <c r="H66" s="116">
        <f>JUNIO!H79</f>
        <v>0</v>
      </c>
      <c r="I66" s="116">
        <f>JUNIO!I79</f>
        <v>0</v>
      </c>
      <c r="J66" s="116">
        <f>JUNIO!J79</f>
        <v>0</v>
      </c>
      <c r="K66" s="116">
        <f>JUNIO!K79</f>
        <v>0</v>
      </c>
      <c r="L66" s="116">
        <f>JUNIO!L79</f>
        <v>1</v>
      </c>
      <c r="M66" s="187">
        <f>JUNIO!M74</f>
        <v>46170</v>
      </c>
      <c r="N66" s="188"/>
    </row>
    <row r="67" spans="1:14">
      <c r="A67" s="41">
        <v>57</v>
      </c>
      <c r="B67" s="41">
        <f>JUNIO!B75</f>
        <v>1410902</v>
      </c>
      <c r="C67" s="116">
        <f>JUNIO!R80</f>
        <v>0</v>
      </c>
      <c r="D67" s="116">
        <f>JUNIO!S80</f>
        <v>1</v>
      </c>
      <c r="E67" s="116">
        <f ca="1">JUNIO!E80</f>
        <v>13</v>
      </c>
      <c r="F67" s="116" t="str">
        <f>JUNIO!F80</f>
        <v>1</v>
      </c>
      <c r="G67" s="116" t="str">
        <f>JUNIO!G80</f>
        <v>0</v>
      </c>
      <c r="H67" s="116">
        <f>JUNIO!H80</f>
        <v>0</v>
      </c>
      <c r="I67" s="116">
        <f>JUNIO!I80</f>
        <v>0</v>
      </c>
      <c r="J67" s="116">
        <f>JUNIO!J80</f>
        <v>0</v>
      </c>
      <c r="K67" s="116">
        <f>JUNIO!K80</f>
        <v>0</v>
      </c>
      <c r="L67" s="116">
        <f>JUNIO!L80</f>
        <v>1</v>
      </c>
      <c r="M67" s="187">
        <f>JUNIO!M75</f>
        <v>46170</v>
      </c>
      <c r="N67" s="188"/>
    </row>
    <row r="68" spans="1:14">
      <c r="A68" s="41">
        <v>58</v>
      </c>
      <c r="B68" s="41">
        <f>JUNIO!B76</f>
        <v>1410904</v>
      </c>
      <c r="C68" s="116">
        <f>JUNIO!R81</f>
        <v>1</v>
      </c>
      <c r="D68" s="116">
        <f>JUNIO!S81</f>
        <v>0</v>
      </c>
      <c r="E68" s="116">
        <f ca="1">JUNIO!E81</f>
        <v>36</v>
      </c>
      <c r="F68" s="116" t="str">
        <f>JUNIO!F81</f>
        <v>1</v>
      </c>
      <c r="G68" s="116" t="str">
        <f>JUNIO!G81</f>
        <v>0</v>
      </c>
      <c r="H68" s="116">
        <f>JUNIO!H81</f>
        <v>1</v>
      </c>
      <c r="I68" s="116">
        <f>JUNIO!I81</f>
        <v>0</v>
      </c>
      <c r="J68" s="116">
        <f>JUNIO!J81</f>
        <v>0</v>
      </c>
      <c r="K68" s="116">
        <f>JUNIO!K81</f>
        <v>0</v>
      </c>
      <c r="L68" s="116">
        <f>JUNIO!L81</f>
        <v>0</v>
      </c>
      <c r="M68" s="187">
        <f>JUNIO!M76</f>
        <v>46170</v>
      </c>
      <c r="N68" s="188"/>
    </row>
    <row r="69" spans="1:14">
      <c r="A69" s="41">
        <v>59</v>
      </c>
      <c r="B69" s="117">
        <f>JUNIO!B77</f>
        <v>1410845</v>
      </c>
      <c r="C69" s="117">
        <f>JUNIO!R82</f>
        <v>0</v>
      </c>
      <c r="D69" s="116">
        <f>JUNIO!S82</f>
        <v>1</v>
      </c>
      <c r="E69" s="116">
        <f ca="1">JUNIO!E82</f>
        <v>59</v>
      </c>
      <c r="F69" s="116" t="str">
        <f>JUNIO!F82</f>
        <v>1</v>
      </c>
      <c r="G69" s="116" t="str">
        <f>JUNIO!G82</f>
        <v>0</v>
      </c>
      <c r="H69" s="116">
        <f>JUNIO!H82</f>
        <v>1</v>
      </c>
      <c r="I69" s="116">
        <f>JUNIO!I82</f>
        <v>0</v>
      </c>
      <c r="J69" s="116">
        <f>JUNIO!J82</f>
        <v>0</v>
      </c>
      <c r="K69" s="116">
        <f>JUNIO!K82</f>
        <v>0</v>
      </c>
      <c r="L69" s="116">
        <f>JUNIO!L82</f>
        <v>0</v>
      </c>
      <c r="M69" s="187">
        <f>JUNIO!M77</f>
        <v>46170</v>
      </c>
      <c r="N69" s="188"/>
    </row>
    <row r="70" spans="1:14">
      <c r="A70" s="41">
        <v>60</v>
      </c>
      <c r="B70" s="117">
        <f>JUNIO!B78</f>
        <v>1411066</v>
      </c>
      <c r="C70" s="117">
        <f>JUNIO!R83</f>
        <v>0</v>
      </c>
      <c r="D70" s="116">
        <f>JUNIO!S83</f>
        <v>1</v>
      </c>
      <c r="E70" s="143">
        <f ca="1">JUNIO!E78</f>
        <v>44</v>
      </c>
      <c r="F70" s="116" t="str">
        <f>JUNIO!F83</f>
        <v>1</v>
      </c>
      <c r="G70" s="116" t="str">
        <f>JUNIO!G83</f>
        <v>0</v>
      </c>
      <c r="H70" s="116">
        <f>JUNIO!H83</f>
        <v>0</v>
      </c>
      <c r="I70" s="116">
        <f>JUNIO!I83</f>
        <v>0</v>
      </c>
      <c r="J70" s="116">
        <f>JUNIO!J83</f>
        <v>0</v>
      </c>
      <c r="K70" s="116">
        <f>JUNIO!K83</f>
        <v>1</v>
      </c>
      <c r="L70" s="116">
        <f>JUNIO!L83</f>
        <v>0</v>
      </c>
      <c r="M70" s="187">
        <f>JUNIO!M78</f>
        <v>46170</v>
      </c>
      <c r="N70" s="188"/>
    </row>
    <row r="71" spans="1:14">
      <c r="A71" s="41">
        <v>61</v>
      </c>
      <c r="B71" s="117">
        <f>JUNIO!B79</f>
        <v>1411076</v>
      </c>
      <c r="C71" s="117">
        <f>JUNIO!R84</f>
        <v>1</v>
      </c>
      <c r="D71" s="116">
        <f>JUNIO!S84</f>
        <v>0</v>
      </c>
      <c r="E71" s="143">
        <f ca="1">JUNIO!E79</f>
        <v>2</v>
      </c>
      <c r="F71" s="116" t="str">
        <f>JUNIO!F84</f>
        <v>1</v>
      </c>
      <c r="G71" s="116" t="str">
        <f>JUNIO!G84</f>
        <v>0</v>
      </c>
      <c r="H71" s="116">
        <f>JUNIO!H84</f>
        <v>1</v>
      </c>
      <c r="I71" s="116">
        <f>JUNIO!I84</f>
        <v>0</v>
      </c>
      <c r="J71" s="116">
        <f>JUNIO!J84</f>
        <v>0</v>
      </c>
      <c r="K71" s="116">
        <f>JUNIO!K84</f>
        <v>0</v>
      </c>
      <c r="L71" s="116">
        <f>JUNIO!L84</f>
        <v>0</v>
      </c>
      <c r="M71" s="187">
        <f>JUNIO!M79</f>
        <v>46170</v>
      </c>
      <c r="N71" s="188"/>
    </row>
    <row r="72" spans="1:14">
      <c r="A72" s="41">
        <v>62</v>
      </c>
      <c r="B72" s="117">
        <f>JUNIO!B80</f>
        <v>1411179</v>
      </c>
      <c r="C72" s="117">
        <f>JUNIO!R85</f>
        <v>0</v>
      </c>
      <c r="D72" s="116">
        <f>JUNIO!S85</f>
        <v>1</v>
      </c>
      <c r="E72" s="143">
        <f ca="1">JUNIO!E80</f>
        <v>13</v>
      </c>
      <c r="F72" s="116" t="str">
        <f>JUNIO!F85</f>
        <v>1</v>
      </c>
      <c r="G72" s="116" t="str">
        <f>JUNIO!G85</f>
        <v>0</v>
      </c>
      <c r="H72" s="116">
        <f>JUNIO!H85</f>
        <v>1</v>
      </c>
      <c r="I72" s="116">
        <f>JUNIO!I85</f>
        <v>0</v>
      </c>
      <c r="J72" s="116">
        <f>JUNIO!J85</f>
        <v>0</v>
      </c>
      <c r="K72" s="116">
        <f>JUNIO!K85</f>
        <v>0</v>
      </c>
      <c r="L72" s="116">
        <f>JUNIO!L85</f>
        <v>0</v>
      </c>
      <c r="M72" s="187">
        <f>JUNIO!M80</f>
        <v>46170</v>
      </c>
      <c r="N72" s="188"/>
    </row>
    <row r="73" spans="1:14">
      <c r="A73" s="41">
        <v>63</v>
      </c>
      <c r="B73" s="117">
        <f>JUNIO!B81</f>
        <v>1411127</v>
      </c>
      <c r="C73" s="117">
        <f>JUNIO!R86</f>
        <v>0</v>
      </c>
      <c r="D73" s="116">
        <f>JUNIO!S86</f>
        <v>1</v>
      </c>
      <c r="E73" s="143">
        <f ca="1">JUNIO!E81</f>
        <v>36</v>
      </c>
      <c r="F73" s="116" t="str">
        <f>JUNIO!F86</f>
        <v>1</v>
      </c>
      <c r="G73" s="116" t="str">
        <f>JUNIO!G86</f>
        <v>0</v>
      </c>
      <c r="H73" s="116">
        <f>JUNIO!H86</f>
        <v>1</v>
      </c>
      <c r="I73" s="116">
        <f>JUNIO!I86</f>
        <v>0</v>
      </c>
      <c r="J73" s="116">
        <f>JUNIO!J86</f>
        <v>0</v>
      </c>
      <c r="K73" s="116">
        <f>JUNIO!K86</f>
        <v>0</v>
      </c>
      <c r="L73" s="116">
        <f>JUNIO!L86</f>
        <v>0</v>
      </c>
      <c r="M73" s="187">
        <f>JUNIO!M81</f>
        <v>46170</v>
      </c>
      <c r="N73" s="188"/>
    </row>
    <row r="74" spans="1:14">
      <c r="A74" s="41">
        <v>64</v>
      </c>
      <c r="B74" s="117">
        <f>JUNIO!B82</f>
        <v>1411122</v>
      </c>
      <c r="C74" s="117">
        <f>JUNIO!R87</f>
        <v>0</v>
      </c>
      <c r="D74" s="116">
        <f>JUNIO!S87</f>
        <v>1</v>
      </c>
      <c r="E74" s="143">
        <f ca="1">JUNIO!E82</f>
        <v>59</v>
      </c>
      <c r="F74" s="116" t="str">
        <f>JUNIO!F87</f>
        <v>1</v>
      </c>
      <c r="G74" s="116" t="str">
        <f>JUNIO!G87</f>
        <v>0</v>
      </c>
      <c r="H74" s="116">
        <f>JUNIO!H87</f>
        <v>0</v>
      </c>
      <c r="I74" s="116">
        <f>JUNIO!I87</f>
        <v>0</v>
      </c>
      <c r="J74" s="116">
        <f>JUNIO!J87</f>
        <v>0</v>
      </c>
      <c r="K74" s="116">
        <f>JUNIO!K87</f>
        <v>0</v>
      </c>
      <c r="L74" s="116">
        <f>JUNIO!L87</f>
        <v>1</v>
      </c>
      <c r="M74" s="187">
        <f>JUNIO!M82</f>
        <v>46170</v>
      </c>
      <c r="N74" s="188"/>
    </row>
    <row r="75" spans="1:14">
      <c r="A75" s="41">
        <v>65</v>
      </c>
      <c r="B75" s="117">
        <f>JUNIO!B83</f>
        <v>1411326</v>
      </c>
      <c r="C75" s="117">
        <f>JUNIO!R88</f>
        <v>0</v>
      </c>
      <c r="D75" s="116">
        <f>JUNIO!S88</f>
        <v>1</v>
      </c>
      <c r="E75" s="143">
        <f ca="1">JUNIO!E88</f>
        <v>32</v>
      </c>
      <c r="F75" s="116" t="str">
        <f>JUNIO!F88</f>
        <v>1</v>
      </c>
      <c r="G75" s="116" t="str">
        <f>JUNIO!G88</f>
        <v>0</v>
      </c>
      <c r="H75" s="116">
        <f>JUNIO!H88</f>
        <v>1</v>
      </c>
      <c r="I75" s="116">
        <f>JUNIO!I88</f>
        <v>0</v>
      </c>
      <c r="J75" s="116">
        <f>JUNIO!J88</f>
        <v>0</v>
      </c>
      <c r="K75" s="116">
        <f>JUNIO!K88</f>
        <v>0</v>
      </c>
      <c r="L75" s="116">
        <f>JUNIO!L88</f>
        <v>0</v>
      </c>
      <c r="M75" s="187">
        <f>JUNIO!M83</f>
        <v>46171</v>
      </c>
      <c r="N75" s="188"/>
    </row>
    <row r="76" spans="1:14">
      <c r="A76" s="41">
        <v>66</v>
      </c>
      <c r="B76" s="117">
        <f>JUNIO!B84</f>
        <v>1411318</v>
      </c>
      <c r="C76" s="117">
        <f>JUNIO!R89</f>
        <v>0</v>
      </c>
      <c r="D76" s="116">
        <f>JUNIO!S89</f>
        <v>1</v>
      </c>
      <c r="E76" s="143">
        <f ca="1">JUNIO!E89</f>
        <v>59</v>
      </c>
      <c r="F76" s="116" t="str">
        <f>JUNIO!F89</f>
        <v>1</v>
      </c>
      <c r="G76" s="116" t="str">
        <f>JUNIO!G89</f>
        <v>0</v>
      </c>
      <c r="H76" s="116">
        <f>JUNIO!H89</f>
        <v>1</v>
      </c>
      <c r="I76" s="116">
        <f>JUNIO!I89</f>
        <v>0</v>
      </c>
      <c r="J76" s="116">
        <f>JUNIO!J89</f>
        <v>0</v>
      </c>
      <c r="K76" s="116">
        <f>JUNIO!K89</f>
        <v>0</v>
      </c>
      <c r="L76" s="116">
        <f>JUNIO!L89</f>
        <v>0</v>
      </c>
      <c r="M76" s="187">
        <f>JUNIO!M84</f>
        <v>46171</v>
      </c>
      <c r="N76" s="188"/>
    </row>
    <row r="77" spans="1:14">
      <c r="A77" s="41">
        <v>67</v>
      </c>
      <c r="B77" s="117">
        <f>JUNIO!B85</f>
        <v>1411309</v>
      </c>
      <c r="C77" s="117">
        <f>JUNIO!R90</f>
        <v>1</v>
      </c>
      <c r="D77" s="116">
        <f>JUNIO!S90</f>
        <v>0</v>
      </c>
      <c r="E77" s="143">
        <f ca="1">JUNIO!E90</f>
        <v>50</v>
      </c>
      <c r="F77" s="116" t="str">
        <f>JUNIO!F90</f>
        <v>1</v>
      </c>
      <c r="G77" s="116" t="str">
        <f>JUNIO!G90</f>
        <v>0</v>
      </c>
      <c r="H77" s="116">
        <f>JUNIO!H90</f>
        <v>1</v>
      </c>
      <c r="I77" s="116">
        <f>JUNIO!I90</f>
        <v>0</v>
      </c>
      <c r="J77" s="116">
        <f>JUNIO!J90</f>
        <v>0</v>
      </c>
      <c r="K77" s="116">
        <f>JUNIO!K90</f>
        <v>0</v>
      </c>
      <c r="L77" s="116">
        <f>JUNIO!L90</f>
        <v>0</v>
      </c>
      <c r="M77" s="187">
        <f>JUNIO!M85</f>
        <v>46171</v>
      </c>
      <c r="N77" s="188"/>
    </row>
    <row r="78" spans="1:14">
      <c r="A78" s="41">
        <v>68</v>
      </c>
      <c r="B78" s="117">
        <f>JUNIO!B86</f>
        <v>14112979</v>
      </c>
      <c r="C78" s="117">
        <f>JUNIO!R91</f>
        <v>1</v>
      </c>
      <c r="D78" s="116">
        <f>JUNIO!S91</f>
        <v>0</v>
      </c>
      <c r="E78" s="143">
        <f ca="1">JUNIO!E91</f>
        <v>29</v>
      </c>
      <c r="F78" s="116" t="str">
        <f>JUNIO!F91</f>
        <v>0</v>
      </c>
      <c r="G78" s="116" t="str">
        <f>JUNIO!G91</f>
        <v>1</v>
      </c>
      <c r="H78" s="116">
        <f>JUNIO!H91</f>
        <v>1</v>
      </c>
      <c r="I78" s="116">
        <f>JUNIO!I91</f>
        <v>0</v>
      </c>
      <c r="J78" s="116">
        <f>JUNIO!J91</f>
        <v>0</v>
      </c>
      <c r="K78" s="116">
        <f>JUNIO!K91</f>
        <v>0</v>
      </c>
      <c r="L78" s="116">
        <f>JUNIO!L91</f>
        <v>0</v>
      </c>
      <c r="M78" s="187">
        <f>JUNIO!M86</f>
        <v>46171</v>
      </c>
      <c r="N78" s="188"/>
    </row>
    <row r="79" spans="1:14">
      <c r="A79" s="41">
        <v>69</v>
      </c>
      <c r="B79" s="117">
        <f>JUNIO!B87</f>
        <v>1411256</v>
      </c>
      <c r="C79" s="117">
        <f>JUNIO!R92</f>
        <v>0</v>
      </c>
      <c r="D79" s="116">
        <f>JUNIO!S92</f>
        <v>1</v>
      </c>
      <c r="E79" s="143">
        <f ca="1">JUNIO!E92</f>
        <v>7</v>
      </c>
      <c r="F79" s="116" t="str">
        <f>JUNIO!F92</f>
        <v>1</v>
      </c>
      <c r="G79" s="116" t="str">
        <f>JUNIO!G92</f>
        <v>0</v>
      </c>
      <c r="H79" s="116">
        <f>JUNIO!H92</f>
        <v>0</v>
      </c>
      <c r="I79" s="116">
        <f>JUNIO!I92</f>
        <v>0</v>
      </c>
      <c r="J79" s="116">
        <f>JUNIO!J92</f>
        <v>0</v>
      </c>
      <c r="K79" s="116">
        <f>JUNIO!K92</f>
        <v>0</v>
      </c>
      <c r="L79" s="116">
        <f>JUNIO!L92</f>
        <v>1</v>
      </c>
      <c r="M79" s="187">
        <f>JUNIO!M87</f>
        <v>46171</v>
      </c>
      <c r="N79" s="188"/>
    </row>
    <row r="80" spans="1:14">
      <c r="A80" s="41">
        <v>70</v>
      </c>
      <c r="B80" s="117" t="str">
        <f>JUNIO!B88</f>
        <v>1411239F</v>
      </c>
      <c r="C80" s="117">
        <f>JUNIO!R93</f>
        <v>1</v>
      </c>
      <c r="D80" s="116">
        <f>JUNIO!S93</f>
        <v>0</v>
      </c>
      <c r="E80" s="143">
        <f ca="1">JUNIO!E93</f>
        <v>64</v>
      </c>
      <c r="F80" s="116" t="str">
        <f>JUNIO!F93</f>
        <v>0</v>
      </c>
      <c r="G80" s="116" t="str">
        <f>JUNIO!G93</f>
        <v>1</v>
      </c>
      <c r="H80" s="116">
        <f>JUNIO!H93</f>
        <v>1</v>
      </c>
      <c r="I80" s="116">
        <f>JUNIO!I93</f>
        <v>0</v>
      </c>
      <c r="J80" s="116">
        <f>JUNIO!J93</f>
        <v>0</v>
      </c>
      <c r="K80" s="116">
        <f>JUNIO!K93</f>
        <v>0</v>
      </c>
      <c r="L80" s="116">
        <f>JUNIO!L93</f>
        <v>0</v>
      </c>
      <c r="M80" s="187">
        <f>JUNIO!M88</f>
        <v>46171</v>
      </c>
      <c r="N80" s="188"/>
    </row>
    <row r="81" spans="1:14" ht="78.75" customHeight="1">
      <c r="A81" s="189" t="s">
        <v>81</v>
      </c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1"/>
    </row>
    <row r="82" spans="1:14" ht="18">
      <c r="A82" s="192" t="s">
        <v>82</v>
      </c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4"/>
    </row>
    <row r="83" spans="1:14" ht="15" customHeight="1">
      <c r="A83" s="195" t="s">
        <v>19</v>
      </c>
      <c r="B83" s="196"/>
      <c r="C83" s="197"/>
      <c r="D83" s="198" t="s">
        <v>21</v>
      </c>
      <c r="E83" s="199"/>
      <c r="F83" s="199"/>
      <c r="G83" s="199"/>
      <c r="H83" s="199"/>
      <c r="I83" s="200"/>
      <c r="J83" s="201" t="s">
        <v>83</v>
      </c>
      <c r="K83" s="202"/>
      <c r="L83" s="203" t="s">
        <v>137</v>
      </c>
      <c r="M83" s="204"/>
      <c r="N83" s="205"/>
    </row>
    <row r="84" spans="1:14" ht="15" customHeight="1">
      <c r="A84" s="180"/>
      <c r="B84" s="1"/>
      <c r="C84" s="182" t="s">
        <v>22</v>
      </c>
      <c r="D84" s="183"/>
      <c r="E84" s="56"/>
      <c r="F84" s="182" t="s">
        <v>80</v>
      </c>
      <c r="G84" s="183"/>
      <c r="H84" s="182" t="s">
        <v>20</v>
      </c>
      <c r="I84" s="184"/>
      <c r="J84" s="184"/>
      <c r="K84" s="184"/>
      <c r="L84" s="184"/>
      <c r="M84" s="184"/>
      <c r="N84" s="183"/>
    </row>
    <row r="85" spans="1:14" ht="23.25">
      <c r="A85" s="181"/>
      <c r="B85" s="1" t="s">
        <v>1</v>
      </c>
      <c r="C85" s="20" t="s">
        <v>23</v>
      </c>
      <c r="D85" s="20" t="s">
        <v>24</v>
      </c>
      <c r="E85" s="56" t="s">
        <v>4</v>
      </c>
      <c r="F85" s="20" t="s">
        <v>5</v>
      </c>
      <c r="G85" s="20" t="s">
        <v>6</v>
      </c>
      <c r="H85" s="21" t="s">
        <v>7</v>
      </c>
      <c r="I85" s="20" t="s">
        <v>8</v>
      </c>
      <c r="J85" s="20" t="s">
        <v>9</v>
      </c>
      <c r="K85" s="20" t="s">
        <v>10</v>
      </c>
      <c r="L85" s="20" t="s">
        <v>11</v>
      </c>
      <c r="M85" s="185" t="s">
        <v>12</v>
      </c>
      <c r="N85" s="186"/>
    </row>
    <row r="86" spans="1:14">
      <c r="A86" s="41">
        <v>71</v>
      </c>
      <c r="B86" s="41">
        <f>JUNIO!B89</f>
        <v>1411216</v>
      </c>
      <c r="C86" s="41">
        <f>JUNIO!R89</f>
        <v>0</v>
      </c>
      <c r="D86" s="41">
        <f>JUNIO!S89</f>
        <v>1</v>
      </c>
      <c r="E86" s="41">
        <f ca="1">JUNIO!E89</f>
        <v>59</v>
      </c>
      <c r="F86" s="41" t="str">
        <f>JUNIO!F89</f>
        <v>1</v>
      </c>
      <c r="G86" s="41" t="str">
        <f>JUNIO!G89</f>
        <v>0</v>
      </c>
      <c r="H86" s="41">
        <f>JUNIO!H89</f>
        <v>1</v>
      </c>
      <c r="I86" s="41">
        <f>JUNIO!I89</f>
        <v>0</v>
      </c>
      <c r="J86" s="41">
        <f>JUNIO!J89</f>
        <v>0</v>
      </c>
      <c r="K86" s="41">
        <f>JUNIO!K89</f>
        <v>0</v>
      </c>
      <c r="L86" s="41">
        <f>JUNIO!L89</f>
        <v>0</v>
      </c>
      <c r="M86" s="187">
        <f>JUNIO!M89</f>
        <v>46171</v>
      </c>
      <c r="N86" s="188"/>
    </row>
    <row r="87" spans="1:14">
      <c r="A87" s="41">
        <v>72</v>
      </c>
      <c r="B87" s="41">
        <f>JUNIO!B90</f>
        <v>1411288</v>
      </c>
      <c r="C87" s="41">
        <f>JUNIO!R90</f>
        <v>1</v>
      </c>
      <c r="D87" s="41">
        <f>JUNIO!S90</f>
        <v>0</v>
      </c>
      <c r="E87" s="41">
        <f ca="1">JUNIO!E90</f>
        <v>50</v>
      </c>
      <c r="F87" s="41" t="str">
        <f>JUNIO!F90</f>
        <v>1</v>
      </c>
      <c r="G87" s="41" t="str">
        <f>JUNIO!G90</f>
        <v>0</v>
      </c>
      <c r="H87" s="41">
        <f>JUNIO!H90</f>
        <v>1</v>
      </c>
      <c r="I87" s="41">
        <f>JUNIO!I90</f>
        <v>0</v>
      </c>
      <c r="J87" s="41">
        <f>JUNIO!J90</f>
        <v>0</v>
      </c>
      <c r="K87" s="41">
        <f>JUNIO!K90</f>
        <v>0</v>
      </c>
      <c r="L87" s="41">
        <f>JUNIO!L90</f>
        <v>0</v>
      </c>
      <c r="M87" s="187">
        <f>JUNIO!M90</f>
        <v>46171</v>
      </c>
      <c r="N87" s="188"/>
    </row>
    <row r="88" spans="1:14">
      <c r="A88" s="41">
        <v>73</v>
      </c>
      <c r="B88" s="41">
        <f>JUNIO!B91</f>
        <v>361949</v>
      </c>
      <c r="C88" s="41">
        <f>JUNIO!R91</f>
        <v>1</v>
      </c>
      <c r="D88" s="41">
        <f>JUNIO!S91</f>
        <v>0</v>
      </c>
      <c r="E88" s="41">
        <f ca="1">JUNIO!E91</f>
        <v>29</v>
      </c>
      <c r="F88" s="41" t="str">
        <f>JUNIO!F91</f>
        <v>0</v>
      </c>
      <c r="G88" s="41" t="str">
        <f>JUNIO!G91</f>
        <v>1</v>
      </c>
      <c r="H88" s="41">
        <f>JUNIO!H91</f>
        <v>1</v>
      </c>
      <c r="I88" s="41">
        <f>JUNIO!I91</f>
        <v>0</v>
      </c>
      <c r="J88" s="41">
        <f>JUNIO!J91</f>
        <v>0</v>
      </c>
      <c r="K88" s="41">
        <f>JUNIO!K91</f>
        <v>0</v>
      </c>
      <c r="L88" s="41">
        <f>JUNIO!L91</f>
        <v>0</v>
      </c>
      <c r="M88" s="187">
        <f>JUNIO!M91</f>
        <v>46171</v>
      </c>
      <c r="N88" s="188"/>
    </row>
    <row r="89" spans="1:14">
      <c r="A89" s="41">
        <v>74</v>
      </c>
      <c r="B89" s="41">
        <f>JUNIO!B92</f>
        <v>1411178</v>
      </c>
      <c r="C89" s="41">
        <f>JUNIO!R92</f>
        <v>0</v>
      </c>
      <c r="D89" s="41">
        <f>JUNIO!S92</f>
        <v>1</v>
      </c>
      <c r="E89" s="41">
        <f ca="1">JUNIO!E92</f>
        <v>7</v>
      </c>
      <c r="F89" s="41" t="str">
        <f>JUNIO!F92</f>
        <v>1</v>
      </c>
      <c r="G89" s="41" t="str">
        <f>JUNIO!G92</f>
        <v>0</v>
      </c>
      <c r="H89" s="41">
        <f>JUNIO!H92</f>
        <v>0</v>
      </c>
      <c r="I89" s="41">
        <f>JUNIO!I92</f>
        <v>0</v>
      </c>
      <c r="J89" s="41">
        <f>JUNIO!J92</f>
        <v>0</v>
      </c>
      <c r="K89" s="41">
        <f>JUNIO!K92</f>
        <v>0</v>
      </c>
      <c r="L89" s="41">
        <f>JUNIO!L92</f>
        <v>1</v>
      </c>
      <c r="M89" s="187">
        <f>JUNIO!M92</f>
        <v>46171</v>
      </c>
      <c r="N89" s="188"/>
    </row>
    <row r="90" spans="1:14">
      <c r="A90" s="41">
        <v>75</v>
      </c>
      <c r="B90" s="41">
        <f>JUNIO!B93</f>
        <v>1147522</v>
      </c>
      <c r="C90" s="41">
        <f>JUNIO!R93</f>
        <v>1</v>
      </c>
      <c r="D90" s="41">
        <f>JUNIO!S93</f>
        <v>0</v>
      </c>
      <c r="E90" s="41">
        <f ca="1">JUNIO!E93</f>
        <v>64</v>
      </c>
      <c r="F90" s="41" t="str">
        <f>JUNIO!F93</f>
        <v>0</v>
      </c>
      <c r="G90" s="41" t="str">
        <f>JUNIO!G93</f>
        <v>1</v>
      </c>
      <c r="H90" s="41">
        <f>JUNIO!H93</f>
        <v>1</v>
      </c>
      <c r="I90" s="41">
        <f>JUNIO!I93</f>
        <v>0</v>
      </c>
      <c r="J90" s="41">
        <f>JUNIO!J93</f>
        <v>0</v>
      </c>
      <c r="K90" s="41">
        <f>JUNIO!K93</f>
        <v>0</v>
      </c>
      <c r="L90" s="41">
        <f>JUNIO!L93</f>
        <v>0</v>
      </c>
      <c r="M90" s="187">
        <f>JUNIO!M93</f>
        <v>46171</v>
      </c>
      <c r="N90" s="188"/>
    </row>
    <row r="91" spans="1:14">
      <c r="A91" s="41">
        <v>76</v>
      </c>
      <c r="B91" s="41">
        <f>JUNIO!B94</f>
        <v>1411156</v>
      </c>
      <c r="C91" s="41">
        <f>JUNIO!R94</f>
        <v>0</v>
      </c>
      <c r="D91" s="41">
        <f>JUNIO!S94</f>
        <v>1</v>
      </c>
      <c r="E91" s="41">
        <f ca="1">JUNIO!E94</f>
        <v>3</v>
      </c>
      <c r="F91" s="41" t="str">
        <f>JUNIO!F94</f>
        <v>1</v>
      </c>
      <c r="G91" s="41" t="str">
        <f>JUNIO!G94</f>
        <v>0</v>
      </c>
      <c r="H91" s="41">
        <f>JUNIO!H94</f>
        <v>0</v>
      </c>
      <c r="I91" s="41">
        <f>JUNIO!I94</f>
        <v>0</v>
      </c>
      <c r="J91" s="41">
        <f>JUNIO!J94</f>
        <v>0</v>
      </c>
      <c r="K91" s="41">
        <f>JUNIO!K94</f>
        <v>0</v>
      </c>
      <c r="L91" s="41">
        <f>JUNIO!L94</f>
        <v>1</v>
      </c>
      <c r="M91" s="187">
        <f>JUNIO!M94</f>
        <v>46171</v>
      </c>
      <c r="N91" s="188"/>
    </row>
    <row r="92" spans="1:14">
      <c r="A92" s="41">
        <v>77</v>
      </c>
      <c r="B92" s="41">
        <f>JUNIO!B95</f>
        <v>1412359</v>
      </c>
      <c r="C92" s="41">
        <f>JUNIO!R95</f>
        <v>0</v>
      </c>
      <c r="D92" s="41">
        <f>JUNIO!S95</f>
        <v>1</v>
      </c>
      <c r="E92" s="41">
        <f ca="1">JUNIO!E95</f>
        <v>55</v>
      </c>
      <c r="F92" s="41" t="str">
        <f>JUNIO!F95</f>
        <v>1</v>
      </c>
      <c r="G92" s="41" t="str">
        <f>JUNIO!G95</f>
        <v>0</v>
      </c>
      <c r="H92" s="41">
        <f>JUNIO!H95</f>
        <v>1</v>
      </c>
      <c r="I92" s="41">
        <f>JUNIO!I95</f>
        <v>0</v>
      </c>
      <c r="J92" s="41">
        <f>JUNIO!J95</f>
        <v>0</v>
      </c>
      <c r="K92" s="41">
        <f>JUNIO!K95</f>
        <v>0</v>
      </c>
      <c r="L92" s="41">
        <f>JUNIO!L95</f>
        <v>0</v>
      </c>
      <c r="M92" s="187">
        <f>JUNIO!M95</f>
        <v>46171</v>
      </c>
      <c r="N92" s="188"/>
    </row>
    <row r="93" spans="1:14">
      <c r="A93" s="41">
        <v>78</v>
      </c>
      <c r="B93" s="41">
        <f>JUNIO!B96</f>
        <v>1411357</v>
      </c>
      <c r="C93" s="41">
        <f>JUNIO!R96</f>
        <v>0</v>
      </c>
      <c r="D93" s="41">
        <f>JUNIO!S96</f>
        <v>1</v>
      </c>
      <c r="E93" s="41">
        <f ca="1">JUNIO!E96</f>
        <v>39</v>
      </c>
      <c r="F93" s="41" t="str">
        <f>JUNIO!F96</f>
        <v>1</v>
      </c>
      <c r="G93" s="41" t="str">
        <f>JUNIO!G96</f>
        <v>0</v>
      </c>
      <c r="H93" s="41">
        <f>JUNIO!H96</f>
        <v>1</v>
      </c>
      <c r="I93" s="41">
        <f>JUNIO!I96</f>
        <v>0</v>
      </c>
      <c r="J93" s="41">
        <f>JUNIO!J96</f>
        <v>0</v>
      </c>
      <c r="K93" s="41">
        <f>JUNIO!K96</f>
        <v>0</v>
      </c>
      <c r="L93" s="41">
        <f>JUNIO!L96</f>
        <v>0</v>
      </c>
      <c r="M93" s="187">
        <f>JUNIO!M96</f>
        <v>46171</v>
      </c>
      <c r="N93" s="188"/>
    </row>
    <row r="94" spans="1:14" s="66" customFormat="1">
      <c r="A94" s="68">
        <v>79</v>
      </c>
      <c r="B94" s="68">
        <f>JUNIO!B97</f>
        <v>1411377</v>
      </c>
      <c r="C94" s="68">
        <f>JUNIO!R97</f>
        <v>1</v>
      </c>
      <c r="D94" s="68">
        <f>JUNIO!S97</f>
        <v>0</v>
      </c>
      <c r="E94" s="68">
        <f ca="1">JUNIO!E97</f>
        <v>38</v>
      </c>
      <c r="F94" s="68" t="str">
        <f>JUNIO!F97</f>
        <v>1</v>
      </c>
      <c r="G94" s="68" t="str">
        <f>JUNIO!G97</f>
        <v>0</v>
      </c>
      <c r="H94" s="68">
        <f>JUNIO!H97</f>
        <v>0</v>
      </c>
      <c r="I94" s="68">
        <f>JUNIO!I97</f>
        <v>0</v>
      </c>
      <c r="J94" s="68">
        <f>JUNIO!J97</f>
        <v>0</v>
      </c>
      <c r="K94" s="68">
        <f>JUNIO!K97</f>
        <v>1</v>
      </c>
      <c r="L94" s="68">
        <f>JUNIO!L97</f>
        <v>0</v>
      </c>
      <c r="M94" s="187">
        <f>JUNIO!M97</f>
        <v>46171</v>
      </c>
      <c r="N94" s="188"/>
    </row>
    <row r="95" spans="1:14" s="66" customFormat="1">
      <c r="A95" s="68">
        <v>80</v>
      </c>
      <c r="B95" s="68">
        <f>JUNIO!B98</f>
        <v>1411368</v>
      </c>
      <c r="C95" s="68">
        <f>JUNIO!R98</f>
        <v>1</v>
      </c>
      <c r="D95" s="68">
        <f>JUNIO!S98</f>
        <v>0</v>
      </c>
      <c r="E95" s="68">
        <f ca="1">JUNIO!E98</f>
        <v>53</v>
      </c>
      <c r="F95" s="68" t="str">
        <f>JUNIO!F98</f>
        <v>1</v>
      </c>
      <c r="G95" s="68" t="str">
        <f>JUNIO!G98</f>
        <v>0</v>
      </c>
      <c r="H95" s="68">
        <f>JUNIO!H98</f>
        <v>0</v>
      </c>
      <c r="I95" s="68">
        <f>JUNIO!I98</f>
        <v>0</v>
      </c>
      <c r="J95" s="68">
        <f>JUNIO!J98</f>
        <v>1</v>
      </c>
      <c r="K95" s="68">
        <f>JUNIO!K98</f>
        <v>0</v>
      </c>
      <c r="L95" s="68">
        <f>JUNIO!L98</f>
        <v>0</v>
      </c>
      <c r="M95" s="187">
        <f>JUNIO!M98</f>
        <v>46171</v>
      </c>
      <c r="N95" s="188"/>
    </row>
    <row r="96" spans="1:14" s="66" customFormat="1">
      <c r="A96" s="68">
        <v>81</v>
      </c>
      <c r="B96" s="68">
        <f>JUNIO!B99</f>
        <v>1411408</v>
      </c>
      <c r="C96" s="68">
        <f>JUNIO!R99</f>
        <v>0</v>
      </c>
      <c r="D96" s="68">
        <f>JUNIO!S99</f>
        <v>1</v>
      </c>
      <c r="E96" s="68">
        <f ca="1">JUNIO!E99</f>
        <v>7</v>
      </c>
      <c r="F96" s="68" t="str">
        <f>JUNIO!F99</f>
        <v>1</v>
      </c>
      <c r="G96" s="68" t="str">
        <f>JUNIO!G99</f>
        <v>0</v>
      </c>
      <c r="H96" s="68">
        <f>JUNIO!H99</f>
        <v>0</v>
      </c>
      <c r="I96" s="68">
        <f>JUNIO!I99</f>
        <v>0</v>
      </c>
      <c r="J96" s="68">
        <f>JUNIO!J99</f>
        <v>0</v>
      </c>
      <c r="K96" s="68">
        <f>JUNIO!K99</f>
        <v>0</v>
      </c>
      <c r="L96" s="68">
        <f>JUNIO!L99</f>
        <v>1</v>
      </c>
      <c r="M96" s="187">
        <f>JUNIO!M99</f>
        <v>46171</v>
      </c>
      <c r="N96" s="188"/>
    </row>
    <row r="97" spans="1:14" s="66" customFormat="1">
      <c r="A97" s="68">
        <v>82</v>
      </c>
      <c r="B97" s="68">
        <f>JUNIO!B100</f>
        <v>1411419</v>
      </c>
      <c r="C97" s="68">
        <f>JUNIO!R100</f>
        <v>0</v>
      </c>
      <c r="D97" s="68">
        <f>JUNIO!S100</f>
        <v>1</v>
      </c>
      <c r="E97" s="68">
        <f ca="1">JUNIO!E100</f>
        <v>58</v>
      </c>
      <c r="F97" s="68" t="str">
        <f>JUNIO!F100</f>
        <v>1</v>
      </c>
      <c r="G97" s="68" t="str">
        <f>JUNIO!G100</f>
        <v>0</v>
      </c>
      <c r="H97" s="68">
        <f>JUNIO!H100</f>
        <v>1</v>
      </c>
      <c r="I97" s="68">
        <f>JUNIO!I100</f>
        <v>0</v>
      </c>
      <c r="J97" s="68">
        <f>JUNIO!J100</f>
        <v>0</v>
      </c>
      <c r="K97" s="68">
        <f>JUNIO!K100</f>
        <v>0</v>
      </c>
      <c r="L97" s="68">
        <f>JUNIO!L100</f>
        <v>0</v>
      </c>
      <c r="M97" s="187">
        <f>JUNIO!M100</f>
        <v>46171</v>
      </c>
      <c r="N97" s="188"/>
    </row>
    <row r="98" spans="1:14">
      <c r="A98" s="68">
        <v>83</v>
      </c>
      <c r="B98" s="68">
        <f>JUNIO!B101</f>
        <v>1411957</v>
      </c>
      <c r="C98" s="68">
        <f>JUNIO!R101</f>
        <v>0</v>
      </c>
      <c r="D98" s="68">
        <f>JUNIO!S101</f>
        <v>1</v>
      </c>
      <c r="E98" s="68">
        <f ca="1">JUNIO!E101</f>
        <v>31</v>
      </c>
      <c r="F98" s="68" t="str">
        <f>JUNIO!F101</f>
        <v>1</v>
      </c>
      <c r="G98" s="68" t="str">
        <f>JUNIO!G101</f>
        <v>0</v>
      </c>
      <c r="H98" s="68">
        <f>JUNIO!H101</f>
        <v>1</v>
      </c>
      <c r="I98" s="68">
        <f>JUNIO!I101</f>
        <v>0</v>
      </c>
      <c r="J98" s="68">
        <f>JUNIO!J101</f>
        <v>0</v>
      </c>
      <c r="K98" s="68">
        <f>JUNIO!K101</f>
        <v>0</v>
      </c>
      <c r="L98" s="68">
        <f>JUNIO!L101</f>
        <v>0</v>
      </c>
      <c r="M98" s="187">
        <f>JUNIO!M101</f>
        <v>46174</v>
      </c>
      <c r="N98" s="188"/>
    </row>
    <row r="99" spans="1:14" s="70" customFormat="1">
      <c r="A99" s="74">
        <v>84</v>
      </c>
      <c r="B99" s="74">
        <f>JUNIO!B102</f>
        <v>1411543</v>
      </c>
      <c r="C99" s="74">
        <f>JUNIO!R102</f>
        <v>0</v>
      </c>
      <c r="D99" s="74">
        <f>JUNIO!S102</f>
        <v>1</v>
      </c>
      <c r="E99" s="74">
        <f ca="1">JUNIO!E102</f>
        <v>54</v>
      </c>
      <c r="F99" s="74" t="str">
        <f>JUNIO!F102</f>
        <v>1</v>
      </c>
      <c r="G99" s="74" t="str">
        <f>JUNIO!G102</f>
        <v>0</v>
      </c>
      <c r="H99" s="74">
        <f>JUNIO!H102</f>
        <v>1</v>
      </c>
      <c r="I99" s="74">
        <f>JUNIO!I102</f>
        <v>0</v>
      </c>
      <c r="J99" s="74">
        <f>JUNIO!J102</f>
        <v>0</v>
      </c>
      <c r="K99" s="74">
        <f>JUNIO!K102</f>
        <v>0</v>
      </c>
      <c r="L99" s="74">
        <f>JUNIO!L102</f>
        <v>0</v>
      </c>
      <c r="M99" s="187">
        <f>JUNIO!M102</f>
        <v>46174</v>
      </c>
      <c r="N99" s="188"/>
    </row>
    <row r="100" spans="1:14" s="70" customFormat="1">
      <c r="A100" s="74">
        <v>85</v>
      </c>
      <c r="B100" s="74">
        <f>JUNIO!B103</f>
        <v>1048947</v>
      </c>
      <c r="C100" s="74">
        <f>JUNIO!R103</f>
        <v>1</v>
      </c>
      <c r="D100" s="74">
        <f>JUNIO!S103</f>
        <v>0</v>
      </c>
      <c r="E100" s="74">
        <f ca="1">JUNIO!E103</f>
        <v>11</v>
      </c>
      <c r="F100" s="74" t="str">
        <f>JUNIO!F103</f>
        <v>0</v>
      </c>
      <c r="G100" s="74" t="str">
        <f>JUNIO!G103</f>
        <v>1</v>
      </c>
      <c r="H100" s="74">
        <f>JUNIO!H103</f>
        <v>1</v>
      </c>
      <c r="I100" s="74">
        <f>JUNIO!I103</f>
        <v>0</v>
      </c>
      <c r="J100" s="74">
        <f>JUNIO!J103</f>
        <v>0</v>
      </c>
      <c r="K100" s="74">
        <f>JUNIO!K103</f>
        <v>0</v>
      </c>
      <c r="L100" s="74">
        <f>JUNIO!L103</f>
        <v>0</v>
      </c>
      <c r="M100" s="187">
        <f>JUNIO!M103</f>
        <v>46174</v>
      </c>
      <c r="N100" s="188"/>
    </row>
    <row r="101" spans="1:14" s="70" customFormat="1">
      <c r="A101" s="74">
        <v>86</v>
      </c>
      <c r="B101" s="74">
        <f>JUNIO!B104</f>
        <v>1411589</v>
      </c>
      <c r="C101" s="74">
        <f>JUNIO!R104</f>
        <v>0</v>
      </c>
      <c r="D101" s="74">
        <f>JUNIO!S104</f>
        <v>1</v>
      </c>
      <c r="E101" s="74">
        <f ca="1">JUNIO!E104</f>
        <v>61</v>
      </c>
      <c r="F101" s="74" t="str">
        <f>JUNIO!F104</f>
        <v>1</v>
      </c>
      <c r="G101" s="74" t="str">
        <f>JUNIO!G104</f>
        <v>0</v>
      </c>
      <c r="H101" s="74">
        <f>JUNIO!H104</f>
        <v>0</v>
      </c>
      <c r="I101" s="74">
        <f>JUNIO!I104</f>
        <v>1</v>
      </c>
      <c r="J101" s="74">
        <f>JUNIO!J104</f>
        <v>0</v>
      </c>
      <c r="K101" s="74">
        <f>JUNIO!K104</f>
        <v>0</v>
      </c>
      <c r="L101" s="74">
        <f>JUNIO!L104</f>
        <v>0</v>
      </c>
      <c r="M101" s="187">
        <f>JUNIO!M104</f>
        <v>46174</v>
      </c>
      <c r="N101" s="188"/>
    </row>
    <row r="102" spans="1:14" s="70" customFormat="1">
      <c r="A102" s="74">
        <v>87</v>
      </c>
      <c r="B102" s="74">
        <f>JUNIO!B105</f>
        <v>1411576</v>
      </c>
      <c r="C102" s="74">
        <f>JUNIO!R105</f>
        <v>0</v>
      </c>
      <c r="D102" s="74">
        <f>JUNIO!S105</f>
        <v>1</v>
      </c>
      <c r="E102" s="74">
        <f ca="1">JUNIO!E105</f>
        <v>57</v>
      </c>
      <c r="F102" s="74" t="str">
        <f>JUNIO!F105</f>
        <v>1</v>
      </c>
      <c r="G102" s="74" t="str">
        <f>JUNIO!G105</f>
        <v>0</v>
      </c>
      <c r="H102" s="74">
        <f>JUNIO!H105</f>
        <v>1</v>
      </c>
      <c r="I102" s="74">
        <f>JUNIO!I105</f>
        <v>0</v>
      </c>
      <c r="J102" s="74">
        <f>JUNIO!J105</f>
        <v>0</v>
      </c>
      <c r="K102" s="74">
        <f>JUNIO!K105</f>
        <v>0</v>
      </c>
      <c r="L102" s="74">
        <f>JUNIO!L105</f>
        <v>0</v>
      </c>
      <c r="M102" s="187">
        <f>JUNIO!M105</f>
        <v>46174</v>
      </c>
      <c r="N102" s="188"/>
    </row>
    <row r="103" spans="1:14" s="70" customFormat="1">
      <c r="A103" s="74">
        <v>88</v>
      </c>
      <c r="B103" s="74">
        <f>JUNIO!B106</f>
        <v>1411569</v>
      </c>
      <c r="C103" s="74">
        <f>JUNIO!R106</f>
        <v>0</v>
      </c>
      <c r="D103" s="74">
        <f>JUNIO!S106</f>
        <v>1</v>
      </c>
      <c r="E103" s="74">
        <f ca="1">JUNIO!E106</f>
        <v>36</v>
      </c>
      <c r="F103" s="74" t="str">
        <f>JUNIO!F106</f>
        <v>1</v>
      </c>
      <c r="G103" s="74" t="str">
        <f>JUNIO!G106</f>
        <v>0</v>
      </c>
      <c r="H103" s="74">
        <f>JUNIO!H106</f>
        <v>0</v>
      </c>
      <c r="I103" s="74">
        <f>JUNIO!I106</f>
        <v>0</v>
      </c>
      <c r="J103" s="74">
        <f>JUNIO!J106</f>
        <v>0</v>
      </c>
      <c r="K103" s="74">
        <f>JUNIO!K106</f>
        <v>1</v>
      </c>
      <c r="L103" s="74">
        <f>JUNIO!L106</f>
        <v>0</v>
      </c>
      <c r="M103" s="187">
        <f>JUNIO!M106</f>
        <v>46174</v>
      </c>
      <c r="N103" s="188"/>
    </row>
    <row r="104" spans="1:14" s="70" customFormat="1">
      <c r="A104" s="74">
        <v>89</v>
      </c>
      <c r="B104" s="74">
        <f>JUNIO!B107</f>
        <v>1150356</v>
      </c>
      <c r="C104" s="74">
        <f>JUNIO!R107</f>
        <v>1</v>
      </c>
      <c r="D104" s="74">
        <f>JUNIO!S107</f>
        <v>0</v>
      </c>
      <c r="E104" s="74">
        <f ca="1">JUNIO!E107</f>
        <v>50</v>
      </c>
      <c r="F104" s="74" t="str">
        <f>JUNIO!F107</f>
        <v>0</v>
      </c>
      <c r="G104" s="74" t="str">
        <f>JUNIO!G107</f>
        <v>1</v>
      </c>
      <c r="H104" s="74">
        <f>JUNIO!H107</f>
        <v>0</v>
      </c>
      <c r="I104" s="74">
        <f>JUNIO!I107</f>
        <v>0</v>
      </c>
      <c r="J104" s="74">
        <f>JUNIO!J107</f>
        <v>0</v>
      </c>
      <c r="K104" s="74">
        <f>JUNIO!K107</f>
        <v>1</v>
      </c>
      <c r="L104" s="74">
        <f>JUNIO!L107</f>
        <v>0</v>
      </c>
      <c r="M104" s="187">
        <f>JUNIO!M107</f>
        <v>46174</v>
      </c>
      <c r="N104" s="188"/>
    </row>
    <row r="105" spans="1:14" s="70" customFormat="1">
      <c r="A105" s="74">
        <v>90</v>
      </c>
      <c r="B105" s="74">
        <f>JUNIO!B108</f>
        <v>1411548</v>
      </c>
      <c r="C105" s="74">
        <f>JUNIO!R108</f>
        <v>0</v>
      </c>
      <c r="D105" s="74">
        <f>JUNIO!S108</f>
        <v>1</v>
      </c>
      <c r="E105" s="74">
        <f ca="1">JUNIO!E108</f>
        <v>17</v>
      </c>
      <c r="F105" s="74" t="str">
        <f>JUNIO!F108</f>
        <v>1</v>
      </c>
      <c r="G105" s="74" t="str">
        <f>JUNIO!G108</f>
        <v>0</v>
      </c>
      <c r="H105" s="74">
        <f>JUNIO!H108</f>
        <v>0</v>
      </c>
      <c r="I105" s="74">
        <f>JUNIO!I108</f>
        <v>1</v>
      </c>
      <c r="J105" s="74">
        <f>JUNIO!J108</f>
        <v>0</v>
      </c>
      <c r="K105" s="74">
        <f>JUNIO!K108</f>
        <v>0</v>
      </c>
      <c r="L105" s="74">
        <f>JUNIO!L108</f>
        <v>0</v>
      </c>
      <c r="M105" s="187">
        <f>JUNIO!M108</f>
        <v>46174</v>
      </c>
      <c r="N105" s="188"/>
    </row>
    <row r="106" spans="1:14" s="70" customFormat="1">
      <c r="A106" s="74">
        <v>91</v>
      </c>
      <c r="B106" s="74">
        <f>JUNIO!B109</f>
        <v>1411553</v>
      </c>
      <c r="C106" s="74">
        <f>JUNIO!R109</f>
        <v>1</v>
      </c>
      <c r="D106" s="74">
        <f>JUNIO!S109</f>
        <v>0</v>
      </c>
      <c r="E106" s="74">
        <f ca="1">JUNIO!E109</f>
        <v>50</v>
      </c>
      <c r="F106" s="74" t="str">
        <f>JUNIO!F109</f>
        <v>1</v>
      </c>
      <c r="G106" s="74" t="str">
        <f>JUNIO!G109</f>
        <v>0</v>
      </c>
      <c r="H106" s="74">
        <f>JUNIO!H109</f>
        <v>0</v>
      </c>
      <c r="I106" s="74">
        <f>JUNIO!I109</f>
        <v>0</v>
      </c>
      <c r="J106" s="74">
        <f>JUNIO!J109</f>
        <v>1</v>
      </c>
      <c r="K106" s="74">
        <f>JUNIO!K109</f>
        <v>0</v>
      </c>
      <c r="L106" s="74">
        <f>JUNIO!L109</f>
        <v>0</v>
      </c>
      <c r="M106" s="187">
        <f>JUNIO!M109</f>
        <v>46174</v>
      </c>
      <c r="N106" s="188"/>
    </row>
    <row r="107" spans="1:14" s="70" customFormat="1">
      <c r="A107" s="74">
        <v>92</v>
      </c>
      <c r="B107" s="74">
        <f>JUNIO!B110</f>
        <v>177574</v>
      </c>
      <c r="C107" s="74">
        <f>JUNIO!R110</f>
        <v>1</v>
      </c>
      <c r="D107" s="74">
        <f>JUNIO!S110</f>
        <v>0</v>
      </c>
      <c r="E107" s="74">
        <f ca="1">JUNIO!E110</f>
        <v>51</v>
      </c>
      <c r="F107" s="74" t="str">
        <f>JUNIO!F110</f>
        <v>0</v>
      </c>
      <c r="G107" s="74" t="str">
        <f>JUNIO!G110</f>
        <v>1</v>
      </c>
      <c r="H107" s="74">
        <f>JUNIO!H110</f>
        <v>1</v>
      </c>
      <c r="I107" s="74">
        <f>JUNIO!I110</f>
        <v>0</v>
      </c>
      <c r="J107" s="74">
        <f>JUNIO!J110</f>
        <v>0</v>
      </c>
      <c r="K107" s="74">
        <f>JUNIO!K110</f>
        <v>0</v>
      </c>
      <c r="L107" s="74">
        <f>JUNIO!L110</f>
        <v>0</v>
      </c>
      <c r="M107" s="187">
        <f>JUNIO!M110</f>
        <v>46174</v>
      </c>
      <c r="N107" s="188"/>
    </row>
    <row r="108" spans="1:14" s="70" customFormat="1">
      <c r="A108" s="74">
        <v>93</v>
      </c>
      <c r="B108" s="74">
        <f>JUNIO!B111</f>
        <v>1411661</v>
      </c>
      <c r="C108" s="74">
        <f>JUNIO!R111</f>
        <v>0</v>
      </c>
      <c r="D108" s="74">
        <f>JUNIO!S111</f>
        <v>1</v>
      </c>
      <c r="E108" s="74">
        <f ca="1">JUNIO!E111</f>
        <v>12</v>
      </c>
      <c r="F108" s="74" t="str">
        <f>JUNIO!F111</f>
        <v>1</v>
      </c>
      <c r="G108" s="74" t="str">
        <f>JUNIO!G111</f>
        <v>0</v>
      </c>
      <c r="H108" s="74">
        <f>JUNIO!H111</f>
        <v>0</v>
      </c>
      <c r="I108" s="74">
        <f>JUNIO!I111</f>
        <v>0</v>
      </c>
      <c r="J108" s="74">
        <f>JUNIO!J111</f>
        <v>0</v>
      </c>
      <c r="K108" s="74">
        <f>JUNIO!K111</f>
        <v>0</v>
      </c>
      <c r="L108" s="74">
        <f>JUNIO!L111</f>
        <v>1</v>
      </c>
      <c r="M108" s="187">
        <f>JUNIO!M111</f>
        <v>46174</v>
      </c>
      <c r="N108" s="188"/>
    </row>
    <row r="109" spans="1:14" s="70" customFormat="1">
      <c r="A109" s="74">
        <v>94</v>
      </c>
      <c r="B109" s="74">
        <f>JUNIO!B112</f>
        <v>1411922</v>
      </c>
      <c r="C109" s="74">
        <f>JUNIO!R112</f>
        <v>1</v>
      </c>
      <c r="D109" s="74">
        <f>JUNIO!S112</f>
        <v>0</v>
      </c>
      <c r="E109" s="74">
        <f ca="1">JUNIO!E112</f>
        <v>51</v>
      </c>
      <c r="F109" s="74" t="str">
        <f>JUNIO!F112</f>
        <v>1</v>
      </c>
      <c r="G109" s="74" t="str">
        <f>JUNIO!G112</f>
        <v>0</v>
      </c>
      <c r="H109" s="74">
        <f>JUNIO!H112</f>
        <v>1</v>
      </c>
      <c r="I109" s="74">
        <f>JUNIO!I112</f>
        <v>0</v>
      </c>
      <c r="J109" s="74">
        <f>JUNIO!J112</f>
        <v>0</v>
      </c>
      <c r="K109" s="74">
        <f>JUNIO!K112</f>
        <v>0</v>
      </c>
      <c r="L109" s="74">
        <f>JUNIO!L112</f>
        <v>0</v>
      </c>
      <c r="M109" s="187">
        <f>JUNIO!M112</f>
        <v>46175</v>
      </c>
      <c r="N109" s="188"/>
    </row>
    <row r="110" spans="1:14" s="70" customFormat="1">
      <c r="A110" s="74">
        <v>95</v>
      </c>
      <c r="B110" s="74">
        <f>JUNIO!B113</f>
        <v>1411904</v>
      </c>
      <c r="C110" s="74">
        <f>JUNIO!R113</f>
        <v>0</v>
      </c>
      <c r="D110" s="74">
        <f>JUNIO!S113</f>
        <v>1</v>
      </c>
      <c r="E110" s="74">
        <f ca="1">JUNIO!E113</f>
        <v>46</v>
      </c>
      <c r="F110" s="74" t="str">
        <f>JUNIO!F113</f>
        <v>1</v>
      </c>
      <c r="G110" s="74" t="str">
        <f>JUNIO!G113</f>
        <v>0</v>
      </c>
      <c r="H110" s="74">
        <f>JUNIO!H113</f>
        <v>1</v>
      </c>
      <c r="I110" s="74">
        <f>JUNIO!I113</f>
        <v>0</v>
      </c>
      <c r="J110" s="74">
        <f>JUNIO!J113</f>
        <v>0</v>
      </c>
      <c r="K110" s="74">
        <f>JUNIO!K113</f>
        <v>0</v>
      </c>
      <c r="L110" s="74">
        <f>JUNIO!L113</f>
        <v>0</v>
      </c>
      <c r="M110" s="187">
        <f>JUNIO!M113</f>
        <v>46175</v>
      </c>
      <c r="N110" s="188"/>
    </row>
    <row r="111" spans="1:14" s="70" customFormat="1">
      <c r="A111" s="74">
        <v>96</v>
      </c>
      <c r="B111" s="74">
        <f>JUNIO!B114</f>
        <v>1411900</v>
      </c>
      <c r="C111" s="74">
        <f>JUNIO!R114</f>
        <v>0</v>
      </c>
      <c r="D111" s="74">
        <f>JUNIO!S114</f>
        <v>1</v>
      </c>
      <c r="E111" s="74">
        <f ca="1">JUNIO!E114</f>
        <v>8</v>
      </c>
      <c r="F111" s="74" t="str">
        <f>JUNIO!F114</f>
        <v>1</v>
      </c>
      <c r="G111" s="74" t="str">
        <f>JUNIO!G114</f>
        <v>0</v>
      </c>
      <c r="H111" s="74">
        <f>JUNIO!H114</f>
        <v>0</v>
      </c>
      <c r="I111" s="74">
        <f>JUNIO!I114</f>
        <v>0</v>
      </c>
      <c r="J111" s="74">
        <f>JUNIO!J114</f>
        <v>0</v>
      </c>
      <c r="K111" s="74">
        <f>JUNIO!K114</f>
        <v>0</v>
      </c>
      <c r="L111" s="74">
        <f>JUNIO!L114</f>
        <v>1</v>
      </c>
      <c r="M111" s="187">
        <f>JUNIO!M114</f>
        <v>46175</v>
      </c>
      <c r="N111" s="188"/>
    </row>
    <row r="112" spans="1:14" s="70" customFormat="1">
      <c r="A112" s="74">
        <v>97</v>
      </c>
      <c r="B112" s="74">
        <f>JUNIO!B115</f>
        <v>1411714</v>
      </c>
      <c r="C112" s="74">
        <f>JUNIO!R115</f>
        <v>1</v>
      </c>
      <c r="D112" s="74">
        <f>JUNIO!S115</f>
        <v>0</v>
      </c>
      <c r="E112" s="74">
        <f ca="1">JUNIO!E115</f>
        <v>48</v>
      </c>
      <c r="F112" s="74" t="str">
        <f>JUNIO!F115</f>
        <v>1</v>
      </c>
      <c r="G112" s="74" t="str">
        <f>JUNIO!G115</f>
        <v>0</v>
      </c>
      <c r="H112" s="74">
        <f>JUNIO!H115</f>
        <v>1</v>
      </c>
      <c r="I112" s="74">
        <f>JUNIO!I115</f>
        <v>0</v>
      </c>
      <c r="J112" s="74">
        <f>JUNIO!J115</f>
        <v>0</v>
      </c>
      <c r="K112" s="74">
        <f>JUNIO!K115</f>
        <v>0</v>
      </c>
      <c r="L112" s="74">
        <f>JUNIO!L115</f>
        <v>0</v>
      </c>
      <c r="M112" s="187">
        <f>JUNIO!M115</f>
        <v>46175</v>
      </c>
      <c r="N112" s="188"/>
    </row>
    <row r="113" spans="1:14" s="70" customFormat="1">
      <c r="A113" s="74">
        <v>98</v>
      </c>
      <c r="B113" s="74">
        <f>JUNIO!B116</f>
        <v>14112118</v>
      </c>
      <c r="C113" s="74">
        <f>JUNIO!R116</f>
        <v>0</v>
      </c>
      <c r="D113" s="74">
        <f>JUNIO!S116</f>
        <v>1</v>
      </c>
      <c r="E113" s="74">
        <f ca="1">JUNIO!E116</f>
        <v>10</v>
      </c>
      <c r="F113" s="74" t="str">
        <f>JUNIO!F116</f>
        <v>1</v>
      </c>
      <c r="G113" s="74" t="str">
        <f>JUNIO!G116</f>
        <v>0</v>
      </c>
      <c r="H113" s="74">
        <f>JUNIO!H116</f>
        <v>1</v>
      </c>
      <c r="I113" s="74">
        <f>JUNIO!I116</f>
        <v>0</v>
      </c>
      <c r="J113" s="74">
        <f>JUNIO!J116</f>
        <v>0</v>
      </c>
      <c r="K113" s="74">
        <f>JUNIO!K116</f>
        <v>0</v>
      </c>
      <c r="L113" s="74">
        <f>JUNIO!L116</f>
        <v>0</v>
      </c>
      <c r="M113" s="187">
        <f>JUNIO!M116</f>
        <v>46176</v>
      </c>
      <c r="N113" s="188"/>
    </row>
    <row r="114" spans="1:14" s="70" customFormat="1">
      <c r="A114" s="74">
        <v>99</v>
      </c>
      <c r="B114" s="74">
        <f>JUNIO!B117</f>
        <v>1412111</v>
      </c>
      <c r="C114" s="74">
        <f>JUNIO!R117</f>
        <v>0</v>
      </c>
      <c r="D114" s="74">
        <f>JUNIO!S117</f>
        <v>1</v>
      </c>
      <c r="E114" s="74">
        <f ca="1">JUNIO!E117</f>
        <v>48</v>
      </c>
      <c r="F114" s="74" t="str">
        <f>JUNIO!F117</f>
        <v>1</v>
      </c>
      <c r="G114" s="74" t="str">
        <f>JUNIO!G117</f>
        <v>0</v>
      </c>
      <c r="H114" s="74">
        <f>JUNIO!H117</f>
        <v>1</v>
      </c>
      <c r="I114" s="74">
        <f>JUNIO!I117</f>
        <v>0</v>
      </c>
      <c r="J114" s="74">
        <f>JUNIO!J117</f>
        <v>0</v>
      </c>
      <c r="K114" s="74">
        <f>JUNIO!K117</f>
        <v>0</v>
      </c>
      <c r="L114" s="74">
        <f>JUNIO!L117</f>
        <v>0</v>
      </c>
      <c r="M114" s="187">
        <f>JUNIO!M117</f>
        <v>46176</v>
      </c>
      <c r="N114" s="188"/>
    </row>
    <row r="115" spans="1:14" s="70" customFormat="1">
      <c r="A115" s="74">
        <v>100</v>
      </c>
      <c r="B115" s="74">
        <f>JUNIO!B118</f>
        <v>1412040</v>
      </c>
      <c r="C115" s="74">
        <f>JUNIO!R118</f>
        <v>1</v>
      </c>
      <c r="D115" s="74">
        <f>JUNIO!S118</f>
        <v>0</v>
      </c>
      <c r="E115" s="74">
        <f ca="1">JUNIO!E118</f>
        <v>38</v>
      </c>
      <c r="F115" s="74" t="str">
        <f>JUNIO!F118</f>
        <v>1</v>
      </c>
      <c r="G115" s="74" t="str">
        <f>JUNIO!G118</f>
        <v>0</v>
      </c>
      <c r="H115" s="74">
        <f>JUNIO!H118</f>
        <v>0</v>
      </c>
      <c r="I115" s="74">
        <f>JUNIO!I118</f>
        <v>0</v>
      </c>
      <c r="J115" s="74">
        <f>JUNIO!J118</f>
        <v>1</v>
      </c>
      <c r="K115" s="74">
        <f>JUNIO!K118</f>
        <v>0</v>
      </c>
      <c r="L115" s="74">
        <f>JUNIO!L118</f>
        <v>0</v>
      </c>
      <c r="M115" s="187">
        <f>JUNIO!M118</f>
        <v>46176</v>
      </c>
      <c r="N115" s="188"/>
    </row>
    <row r="116" spans="1:14" s="70" customFormat="1">
      <c r="A116" s="74">
        <v>101</v>
      </c>
      <c r="B116" s="74">
        <f>JUNIO!B119</f>
        <v>367410</v>
      </c>
      <c r="C116" s="74">
        <f>JUNIO!R119</f>
        <v>0</v>
      </c>
      <c r="D116" s="74">
        <f>JUNIO!S119</f>
        <v>1</v>
      </c>
      <c r="E116" s="74">
        <f ca="1">JUNIO!E119</f>
        <v>25</v>
      </c>
      <c r="F116" s="74" t="str">
        <f>JUNIO!F119</f>
        <v>0</v>
      </c>
      <c r="G116" s="74" t="str">
        <f>JUNIO!G119</f>
        <v>1</v>
      </c>
      <c r="H116" s="74">
        <f>JUNIO!H119</f>
        <v>1</v>
      </c>
      <c r="I116" s="74">
        <f>JUNIO!I119</f>
        <v>0</v>
      </c>
      <c r="J116" s="74">
        <f>JUNIO!J119</f>
        <v>0</v>
      </c>
      <c r="K116" s="74">
        <f>JUNIO!K119</f>
        <v>0</v>
      </c>
      <c r="L116" s="74">
        <f>JUNIO!L119</f>
        <v>0</v>
      </c>
      <c r="M116" s="187">
        <f>JUNIO!M119</f>
        <v>46176</v>
      </c>
      <c r="N116" s="188"/>
    </row>
    <row r="117" spans="1:14" s="70" customFormat="1">
      <c r="A117" s="74">
        <v>102</v>
      </c>
      <c r="B117" s="74">
        <f>JUNIO!B120</f>
        <v>354776</v>
      </c>
      <c r="C117" s="74">
        <f>JUNIO!R120</f>
        <v>0</v>
      </c>
      <c r="D117" s="74">
        <f>JUNIO!S120</f>
        <v>1</v>
      </c>
      <c r="E117" s="74">
        <f ca="1">JUNIO!E120</f>
        <v>15</v>
      </c>
      <c r="F117" s="74" t="str">
        <f>JUNIO!F120</f>
        <v>0</v>
      </c>
      <c r="G117" s="74" t="str">
        <f>JUNIO!G120</f>
        <v>1</v>
      </c>
      <c r="H117" s="74">
        <f>JUNIO!H120</f>
        <v>1</v>
      </c>
      <c r="I117" s="74">
        <f>JUNIO!I120</f>
        <v>0</v>
      </c>
      <c r="J117" s="74">
        <f>JUNIO!J120</f>
        <v>0</v>
      </c>
      <c r="K117" s="74">
        <f>JUNIO!K120</f>
        <v>0</v>
      </c>
      <c r="L117" s="74">
        <f>JUNIO!L120</f>
        <v>0</v>
      </c>
      <c r="M117" s="187">
        <f>JUNIO!M120</f>
        <v>46176</v>
      </c>
      <c r="N117" s="188"/>
    </row>
    <row r="118" spans="1:14" s="70" customFormat="1">
      <c r="A118" s="74">
        <v>103</v>
      </c>
      <c r="B118" s="74">
        <f>JUNIO!B121</f>
        <v>1412241</v>
      </c>
      <c r="C118" s="74">
        <f>JUNIO!R121</f>
        <v>0</v>
      </c>
      <c r="D118" s="74">
        <f>JUNIO!S121</f>
        <v>1</v>
      </c>
      <c r="E118" s="74">
        <f ca="1">JUNIO!E121</f>
        <v>20</v>
      </c>
      <c r="F118" s="74" t="str">
        <f>JUNIO!F121</f>
        <v>1</v>
      </c>
      <c r="G118" s="74" t="str">
        <f>JUNIO!G121</f>
        <v>0</v>
      </c>
      <c r="H118" s="74">
        <f>JUNIO!H121</f>
        <v>0</v>
      </c>
      <c r="I118" s="74">
        <f>JUNIO!I121</f>
        <v>0</v>
      </c>
      <c r="J118" s="74">
        <f>JUNIO!J121</f>
        <v>0</v>
      </c>
      <c r="K118" s="74">
        <f>JUNIO!K121</f>
        <v>1</v>
      </c>
      <c r="L118" s="74">
        <f>JUNIO!L121</f>
        <v>0</v>
      </c>
      <c r="M118" s="187">
        <f>JUNIO!M121</f>
        <v>46176</v>
      </c>
      <c r="N118" s="188"/>
    </row>
    <row r="119" spans="1:14" s="70" customFormat="1">
      <c r="A119" s="74">
        <v>104</v>
      </c>
      <c r="B119" s="74">
        <f>JUNIO!B122</f>
        <v>1412237</v>
      </c>
      <c r="C119" s="74">
        <f>JUNIO!R122</f>
        <v>0</v>
      </c>
      <c r="D119" s="74">
        <f>JUNIO!S122</f>
        <v>1</v>
      </c>
      <c r="E119" s="74">
        <f ca="1">JUNIO!E122</f>
        <v>34</v>
      </c>
      <c r="F119" s="74" t="str">
        <f>JUNIO!F122</f>
        <v>1</v>
      </c>
      <c r="G119" s="74" t="str">
        <f>JUNIO!G122</f>
        <v>0</v>
      </c>
      <c r="H119" s="74">
        <f>JUNIO!H122</f>
        <v>1</v>
      </c>
      <c r="I119" s="74">
        <f>JUNIO!I122</f>
        <v>0</v>
      </c>
      <c r="J119" s="74">
        <f>JUNIO!J122</f>
        <v>0</v>
      </c>
      <c r="K119" s="74">
        <f>JUNIO!K122</f>
        <v>0</v>
      </c>
      <c r="L119" s="74">
        <f>JUNIO!L122</f>
        <v>0</v>
      </c>
      <c r="M119" s="187">
        <f>JUNIO!M122</f>
        <v>46176</v>
      </c>
      <c r="N119" s="188"/>
    </row>
    <row r="120" spans="1:14" s="70" customFormat="1">
      <c r="A120" s="74">
        <v>105</v>
      </c>
      <c r="B120" s="74">
        <f>JUNIO!B123</f>
        <v>1412230</v>
      </c>
      <c r="C120" s="74">
        <f>JUNIO!R123</f>
        <v>1</v>
      </c>
      <c r="D120" s="74">
        <f>JUNIO!S123</f>
        <v>0</v>
      </c>
      <c r="E120" s="74">
        <f ca="1">JUNIO!E123</f>
        <v>56</v>
      </c>
      <c r="F120" s="74" t="str">
        <f>JUNIO!F123</f>
        <v>1</v>
      </c>
      <c r="G120" s="74" t="str">
        <f>JUNIO!G123</f>
        <v>0</v>
      </c>
      <c r="H120" s="74">
        <f>JUNIO!H123</f>
        <v>0</v>
      </c>
      <c r="I120" s="74">
        <f>JUNIO!I123</f>
        <v>0</v>
      </c>
      <c r="J120" s="74">
        <f>JUNIO!J123</f>
        <v>0</v>
      </c>
      <c r="K120" s="74">
        <f>JUNIO!K123</f>
        <v>0</v>
      </c>
      <c r="L120" s="74">
        <f>JUNIO!L123</f>
        <v>1</v>
      </c>
      <c r="M120" s="187">
        <f>JUNIO!M123</f>
        <v>46176</v>
      </c>
      <c r="N120" s="188"/>
    </row>
    <row r="121" spans="1:14" s="70" customFormat="1" ht="78.75" customHeight="1">
      <c r="A121" s="189" t="s">
        <v>81</v>
      </c>
      <c r="B121" s="190"/>
      <c r="C121" s="190"/>
      <c r="D121" s="190"/>
      <c r="E121" s="190"/>
      <c r="F121" s="190"/>
      <c r="G121" s="190"/>
      <c r="H121" s="190"/>
      <c r="I121" s="190"/>
      <c r="J121" s="190"/>
      <c r="K121" s="190"/>
      <c r="L121" s="190"/>
      <c r="M121" s="190"/>
      <c r="N121" s="191"/>
    </row>
    <row r="122" spans="1:14" s="70" customFormat="1" ht="18">
      <c r="A122" s="192" t="s">
        <v>82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4"/>
    </row>
    <row r="123" spans="1:14" s="70" customFormat="1" ht="15" customHeight="1">
      <c r="A123" s="195" t="s">
        <v>19</v>
      </c>
      <c r="B123" s="196"/>
      <c r="C123" s="197"/>
      <c r="D123" s="198" t="s">
        <v>21</v>
      </c>
      <c r="E123" s="199"/>
      <c r="F123" s="199"/>
      <c r="G123" s="199"/>
      <c r="H123" s="199"/>
      <c r="I123" s="200"/>
      <c r="J123" s="201" t="s">
        <v>83</v>
      </c>
      <c r="K123" s="202"/>
      <c r="L123" s="203" t="s">
        <v>137</v>
      </c>
      <c r="M123" s="204"/>
      <c r="N123" s="205"/>
    </row>
    <row r="124" spans="1:14" s="70" customFormat="1" ht="15" customHeight="1">
      <c r="A124" s="180"/>
      <c r="B124" s="1"/>
      <c r="C124" s="182" t="s">
        <v>22</v>
      </c>
      <c r="D124" s="183"/>
      <c r="E124" s="56"/>
      <c r="F124" s="182" t="s">
        <v>80</v>
      </c>
      <c r="G124" s="183"/>
      <c r="H124" s="182" t="s">
        <v>20</v>
      </c>
      <c r="I124" s="184"/>
      <c r="J124" s="184"/>
      <c r="K124" s="184"/>
      <c r="L124" s="184"/>
      <c r="M124" s="184"/>
      <c r="N124" s="183"/>
    </row>
    <row r="125" spans="1:14" s="70" customFormat="1" ht="23.25">
      <c r="A125" s="181"/>
      <c r="B125" s="1" t="s">
        <v>1</v>
      </c>
      <c r="C125" s="71" t="s">
        <v>23</v>
      </c>
      <c r="D125" s="71" t="s">
        <v>24</v>
      </c>
      <c r="E125" s="56" t="s">
        <v>4</v>
      </c>
      <c r="F125" s="71" t="s">
        <v>5</v>
      </c>
      <c r="G125" s="71" t="s">
        <v>6</v>
      </c>
      <c r="H125" s="72" t="s">
        <v>7</v>
      </c>
      <c r="I125" s="71" t="s">
        <v>8</v>
      </c>
      <c r="J125" s="71" t="s">
        <v>9</v>
      </c>
      <c r="K125" s="71" t="s">
        <v>10</v>
      </c>
      <c r="L125" s="71" t="s">
        <v>11</v>
      </c>
      <c r="M125" s="185" t="s">
        <v>12</v>
      </c>
      <c r="N125" s="186"/>
    </row>
    <row r="126" spans="1:14" s="70" customFormat="1">
      <c r="A126" s="74">
        <v>106</v>
      </c>
      <c r="B126" s="74">
        <f>JUNIO!B124</f>
        <v>1412220</v>
      </c>
      <c r="C126" s="74">
        <f>JUNIO!R124</f>
        <v>1</v>
      </c>
      <c r="D126" s="74">
        <f>JUNIO!S124</f>
        <v>0</v>
      </c>
      <c r="E126" s="74">
        <f ca="1">JUNIO!E124</f>
        <v>3</v>
      </c>
      <c r="F126" s="74" t="str">
        <f>JUNIO!F124</f>
        <v>1</v>
      </c>
      <c r="G126" s="74" t="str">
        <f>JUNIO!G124</f>
        <v>0</v>
      </c>
      <c r="H126" s="74">
        <f>JUNIO!H124</f>
        <v>1</v>
      </c>
      <c r="I126" s="74">
        <f>JUNIO!I124</f>
        <v>0</v>
      </c>
      <c r="J126" s="74">
        <f>JUNIO!J124</f>
        <v>0</v>
      </c>
      <c r="K126" s="74">
        <f>JUNIO!K124</f>
        <v>0</v>
      </c>
      <c r="L126" s="74">
        <f>JUNIO!L124</f>
        <v>0</v>
      </c>
      <c r="M126" s="187">
        <f>JUNIO!M124</f>
        <v>46176</v>
      </c>
      <c r="N126" s="188"/>
    </row>
    <row r="127" spans="1:14" s="70" customFormat="1">
      <c r="A127" s="74">
        <v>107</v>
      </c>
      <c r="B127" s="74">
        <f>JUNIO!B125</f>
        <v>1412183</v>
      </c>
      <c r="C127" s="74">
        <f>JUNIO!R125</f>
        <v>0</v>
      </c>
      <c r="D127" s="74">
        <f>JUNIO!S125</f>
        <v>1</v>
      </c>
      <c r="E127" s="74">
        <f ca="1">JUNIO!E125</f>
        <v>13</v>
      </c>
      <c r="F127" s="74" t="str">
        <f>JUNIO!F125</f>
        <v>1</v>
      </c>
      <c r="G127" s="74" t="str">
        <f>JUNIO!G125</f>
        <v>0</v>
      </c>
      <c r="H127" s="74">
        <f>JUNIO!H125</f>
        <v>0</v>
      </c>
      <c r="I127" s="74">
        <f>JUNIO!I125</f>
        <v>0</v>
      </c>
      <c r="J127" s="74">
        <f>JUNIO!J125</f>
        <v>0</v>
      </c>
      <c r="K127" s="74">
        <f>JUNIO!K125</f>
        <v>0</v>
      </c>
      <c r="L127" s="74">
        <f>JUNIO!L125</f>
        <v>1</v>
      </c>
      <c r="M127" s="187">
        <f>JUNIO!M125</f>
        <v>46176</v>
      </c>
      <c r="N127" s="188"/>
    </row>
    <row r="128" spans="1:14" s="70" customFormat="1">
      <c r="A128" s="74">
        <v>108</v>
      </c>
      <c r="B128" s="74">
        <f>JUNIO!B126</f>
        <v>1385177</v>
      </c>
      <c r="C128" s="74">
        <f>JUNIO!R126</f>
        <v>0</v>
      </c>
      <c r="D128" s="74">
        <f>JUNIO!S126</f>
        <v>1</v>
      </c>
      <c r="E128" s="74">
        <f ca="1">JUNIO!E126</f>
        <v>56</v>
      </c>
      <c r="F128" s="74" t="str">
        <f>JUNIO!F126</f>
        <v>0</v>
      </c>
      <c r="G128" s="74" t="str">
        <f>JUNIO!G126</f>
        <v>1</v>
      </c>
      <c r="H128" s="74">
        <f>JUNIO!H126</f>
        <v>1</v>
      </c>
      <c r="I128" s="74">
        <f>JUNIO!I126</f>
        <v>0</v>
      </c>
      <c r="J128" s="74">
        <f>JUNIO!J126</f>
        <v>0</v>
      </c>
      <c r="K128" s="74">
        <f>JUNIO!K126</f>
        <v>0</v>
      </c>
      <c r="L128" s="74">
        <f>JUNIO!L126</f>
        <v>0</v>
      </c>
      <c r="M128" s="187">
        <f>JUNIO!M126</f>
        <v>46176</v>
      </c>
      <c r="N128" s="188"/>
    </row>
    <row r="129" spans="1:14" s="70" customFormat="1">
      <c r="A129" s="74">
        <v>109</v>
      </c>
      <c r="B129" s="74">
        <f>JUNIO!B127</f>
        <v>1412144</v>
      </c>
      <c r="C129" s="74">
        <f>JUNIO!R127</f>
        <v>0</v>
      </c>
      <c r="D129" s="74">
        <f>JUNIO!S127</f>
        <v>1</v>
      </c>
      <c r="E129" s="74">
        <f ca="1">JUNIO!E127</f>
        <v>4</v>
      </c>
      <c r="F129" s="74" t="str">
        <f>JUNIO!F127</f>
        <v>1</v>
      </c>
      <c r="G129" s="74" t="str">
        <f>JUNIO!G127</f>
        <v>0</v>
      </c>
      <c r="H129" s="74">
        <f>JUNIO!H127</f>
        <v>0</v>
      </c>
      <c r="I129" s="74">
        <f>JUNIO!I127</f>
        <v>0</v>
      </c>
      <c r="J129" s="74">
        <f>JUNIO!J127</f>
        <v>0</v>
      </c>
      <c r="K129" s="74">
        <f>JUNIO!K127</f>
        <v>0</v>
      </c>
      <c r="L129" s="74">
        <f>JUNIO!L127</f>
        <v>1</v>
      </c>
      <c r="M129" s="187">
        <f>JUNIO!M127</f>
        <v>46176</v>
      </c>
      <c r="N129" s="188"/>
    </row>
    <row r="130" spans="1:14" s="70" customFormat="1">
      <c r="A130" s="74">
        <v>110</v>
      </c>
      <c r="B130" s="74">
        <f>JUNIO!B128</f>
        <v>1412268</v>
      </c>
      <c r="C130" s="74">
        <f>JUNIO!R128</f>
        <v>1</v>
      </c>
      <c r="D130" s="74">
        <f>JUNIO!S128</f>
        <v>0</v>
      </c>
      <c r="E130" s="74">
        <f ca="1">JUNIO!E128</f>
        <v>53</v>
      </c>
      <c r="F130" s="74" t="str">
        <f>JUNIO!F128</f>
        <v>1</v>
      </c>
      <c r="G130" s="74" t="str">
        <f>JUNIO!G128</f>
        <v>0</v>
      </c>
      <c r="H130" s="74">
        <f>JUNIO!H128</f>
        <v>1</v>
      </c>
      <c r="I130" s="74">
        <f>JUNIO!I128</f>
        <v>0</v>
      </c>
      <c r="J130" s="74">
        <f>JUNIO!J128</f>
        <v>0</v>
      </c>
      <c r="K130" s="74">
        <f>JUNIO!K128</f>
        <v>0</v>
      </c>
      <c r="L130" s="74">
        <f>JUNIO!L128</f>
        <v>0</v>
      </c>
      <c r="M130" s="187">
        <f>JUNIO!M128</f>
        <v>46176</v>
      </c>
      <c r="N130" s="188"/>
    </row>
    <row r="131" spans="1:14" s="70" customFormat="1">
      <c r="A131" s="74">
        <v>111</v>
      </c>
      <c r="B131" s="74">
        <f>JUNIO!B129</f>
        <v>1397080</v>
      </c>
      <c r="C131" s="74">
        <f>JUNIO!R129</f>
        <v>0</v>
      </c>
      <c r="D131" s="74">
        <f>JUNIO!S129</f>
        <v>1</v>
      </c>
      <c r="E131" s="74">
        <f ca="1">JUNIO!E129</f>
        <v>23</v>
      </c>
      <c r="F131" s="74" t="str">
        <f>JUNIO!F129</f>
        <v>0</v>
      </c>
      <c r="G131" s="74" t="str">
        <f>JUNIO!G129</f>
        <v>1</v>
      </c>
      <c r="H131" s="74">
        <f>JUNIO!H129</f>
        <v>0</v>
      </c>
      <c r="I131" s="74">
        <f>JUNIO!I129</f>
        <v>0</v>
      </c>
      <c r="J131" s="74">
        <f>JUNIO!J129</f>
        <v>1</v>
      </c>
      <c r="K131" s="74">
        <f>JUNIO!K129</f>
        <v>0</v>
      </c>
      <c r="L131" s="74">
        <f>JUNIO!L129</f>
        <v>0</v>
      </c>
      <c r="M131" s="187">
        <f>JUNIO!M129</f>
        <v>46177</v>
      </c>
      <c r="N131" s="188"/>
    </row>
    <row r="132" spans="1:14" s="70" customFormat="1">
      <c r="A132" s="74">
        <v>112</v>
      </c>
      <c r="B132" s="74">
        <f>JUNIO!B130</f>
        <v>1412373</v>
      </c>
      <c r="C132" s="74">
        <f>JUNIO!R130</f>
        <v>0</v>
      </c>
      <c r="D132" s="74">
        <f>JUNIO!S130</f>
        <v>1</v>
      </c>
      <c r="E132" s="74">
        <f ca="1">JUNIO!E130</f>
        <v>52</v>
      </c>
      <c r="F132" s="74" t="str">
        <f>JUNIO!F130</f>
        <v>1</v>
      </c>
      <c r="G132" s="74" t="str">
        <f>JUNIO!G130</f>
        <v>0</v>
      </c>
      <c r="H132" s="74">
        <f>JUNIO!H130</f>
        <v>1</v>
      </c>
      <c r="I132" s="74">
        <f>JUNIO!I130</f>
        <v>0</v>
      </c>
      <c r="J132" s="74">
        <f>JUNIO!J130</f>
        <v>0</v>
      </c>
      <c r="K132" s="74">
        <f>JUNIO!K130</f>
        <v>0</v>
      </c>
      <c r="L132" s="74">
        <f>JUNIO!L130</f>
        <v>0</v>
      </c>
      <c r="M132" s="187">
        <f>JUNIO!M130</f>
        <v>46177</v>
      </c>
      <c r="N132" s="188"/>
    </row>
    <row r="133" spans="1:14" s="70" customFormat="1">
      <c r="A133" s="74">
        <v>113</v>
      </c>
      <c r="B133" s="74">
        <f>JUNIO!B131</f>
        <v>1412357</v>
      </c>
      <c r="C133" s="74">
        <f>JUNIO!R131</f>
        <v>1</v>
      </c>
      <c r="D133" s="74">
        <f>JUNIO!S131</f>
        <v>0</v>
      </c>
      <c r="E133" s="74">
        <f ca="1">JUNIO!E131</f>
        <v>13</v>
      </c>
      <c r="F133" s="74" t="str">
        <f>JUNIO!F131</f>
        <v>1</v>
      </c>
      <c r="G133" s="74" t="str">
        <f>JUNIO!G131</f>
        <v>0</v>
      </c>
      <c r="H133" s="74">
        <f>JUNIO!H131</f>
        <v>0</v>
      </c>
      <c r="I133" s="74">
        <f>JUNIO!I131</f>
        <v>0</v>
      </c>
      <c r="J133" s="74">
        <f>JUNIO!J131</f>
        <v>0</v>
      </c>
      <c r="K133" s="74">
        <f>JUNIO!K131</f>
        <v>1</v>
      </c>
      <c r="L133" s="74">
        <f>JUNIO!L131</f>
        <v>0</v>
      </c>
      <c r="M133" s="187">
        <f>JUNIO!M131</f>
        <v>46177</v>
      </c>
      <c r="N133" s="188"/>
    </row>
    <row r="134" spans="1:14" s="70" customFormat="1">
      <c r="A134" s="74">
        <v>114</v>
      </c>
      <c r="B134" s="74">
        <f>JUNIO!B132</f>
        <v>1412305</v>
      </c>
      <c r="C134" s="74">
        <f>JUNIO!R132</f>
        <v>0</v>
      </c>
      <c r="D134" s="74">
        <f>JUNIO!S132</f>
        <v>1</v>
      </c>
      <c r="E134" s="74">
        <f ca="1">JUNIO!E132</f>
        <v>6</v>
      </c>
      <c r="F134" s="74" t="str">
        <f>JUNIO!F132</f>
        <v>1</v>
      </c>
      <c r="G134" s="74" t="str">
        <f>JUNIO!G132</f>
        <v>0</v>
      </c>
      <c r="H134" s="74">
        <f>JUNIO!H132</f>
        <v>0</v>
      </c>
      <c r="I134" s="74">
        <f>JUNIO!I132</f>
        <v>0</v>
      </c>
      <c r="J134" s="74">
        <f>JUNIO!J132</f>
        <v>0</v>
      </c>
      <c r="K134" s="74">
        <f>JUNIO!K132</f>
        <v>0</v>
      </c>
      <c r="L134" s="74">
        <f>JUNIO!L132</f>
        <v>1</v>
      </c>
      <c r="M134" s="187">
        <f>JUNIO!M132</f>
        <v>46177</v>
      </c>
      <c r="N134" s="188"/>
    </row>
    <row r="135" spans="1:14" s="70" customFormat="1">
      <c r="A135" s="74">
        <v>115</v>
      </c>
      <c r="B135" s="74">
        <f>JUNIO!B133</f>
        <v>1412498</v>
      </c>
      <c r="C135" s="74">
        <f>JUNIO!R133</f>
        <v>1</v>
      </c>
      <c r="D135" s="74">
        <f>JUNIO!S133</f>
        <v>0</v>
      </c>
      <c r="E135" s="74">
        <f ca="1">JUNIO!E133</f>
        <v>52</v>
      </c>
      <c r="F135" s="74" t="str">
        <f>JUNIO!F133</f>
        <v>1</v>
      </c>
      <c r="G135" s="74" t="str">
        <f>JUNIO!G133</f>
        <v>0</v>
      </c>
      <c r="H135" s="74">
        <f>JUNIO!H133</f>
        <v>0</v>
      </c>
      <c r="I135" s="74">
        <f>JUNIO!I133</f>
        <v>0</v>
      </c>
      <c r="J135" s="74">
        <f>JUNIO!J133</f>
        <v>0</v>
      </c>
      <c r="K135" s="74">
        <f>JUNIO!K133</f>
        <v>1</v>
      </c>
      <c r="L135" s="74">
        <f>JUNIO!L133</f>
        <v>0</v>
      </c>
      <c r="M135" s="187">
        <f>JUNIO!M133</f>
        <v>46177</v>
      </c>
      <c r="N135" s="188"/>
    </row>
    <row r="136" spans="1:14" s="70" customFormat="1">
      <c r="A136" s="74">
        <v>116</v>
      </c>
      <c r="B136" s="74">
        <f>JUNIO!B134</f>
        <v>1412518</v>
      </c>
      <c r="C136" s="74">
        <f>JUNIO!R134</f>
        <v>1</v>
      </c>
      <c r="D136" s="74">
        <f>JUNIO!S134</f>
        <v>0</v>
      </c>
      <c r="E136" s="74">
        <f ca="1">JUNIO!E134</f>
        <v>28</v>
      </c>
      <c r="F136" s="74" t="str">
        <f>JUNIO!F134</f>
        <v>1</v>
      </c>
      <c r="G136" s="74" t="str">
        <f>JUNIO!G134</f>
        <v>0</v>
      </c>
      <c r="H136" s="74">
        <f>JUNIO!H134</f>
        <v>0</v>
      </c>
      <c r="I136" s="74">
        <f>JUNIO!I134</f>
        <v>0</v>
      </c>
      <c r="J136" s="74">
        <f>JUNIO!J134</f>
        <v>0</v>
      </c>
      <c r="K136" s="74">
        <f>JUNIO!K134</f>
        <v>1</v>
      </c>
      <c r="L136" s="74">
        <f>JUNIO!L134</f>
        <v>0</v>
      </c>
      <c r="M136" s="187">
        <f>JUNIO!M134</f>
        <v>46177</v>
      </c>
      <c r="N136" s="188"/>
    </row>
    <row r="137" spans="1:14" s="70" customFormat="1">
      <c r="A137" s="74">
        <v>117</v>
      </c>
      <c r="B137" s="74">
        <f>JUNIO!B135</f>
        <v>1412623</v>
      </c>
      <c r="C137" s="74">
        <f>JUNIO!R135</f>
        <v>0</v>
      </c>
      <c r="D137" s="74">
        <f>JUNIO!S135</f>
        <v>1</v>
      </c>
      <c r="E137" s="74">
        <f ca="1">JUNIO!E135</f>
        <v>56</v>
      </c>
      <c r="F137" s="74" t="str">
        <f>JUNIO!F135</f>
        <v>1</v>
      </c>
      <c r="G137" s="74" t="str">
        <f>JUNIO!G135</f>
        <v>0</v>
      </c>
      <c r="H137" s="74">
        <f>JUNIO!H135</f>
        <v>1</v>
      </c>
      <c r="I137" s="74">
        <f>JUNIO!I135</f>
        <v>0</v>
      </c>
      <c r="J137" s="74">
        <f>JUNIO!J135</f>
        <v>0</v>
      </c>
      <c r="K137" s="74">
        <f>JUNIO!K135</f>
        <v>0</v>
      </c>
      <c r="L137" s="74">
        <f>JUNIO!L135</f>
        <v>0</v>
      </c>
      <c r="M137" s="187">
        <f>JUNIO!M135</f>
        <v>46177</v>
      </c>
      <c r="N137" s="188"/>
    </row>
    <row r="138" spans="1:14" s="70" customFormat="1">
      <c r="A138" s="74">
        <v>118</v>
      </c>
      <c r="B138" s="74">
        <f>JUNIO!B136</f>
        <v>1412923</v>
      </c>
      <c r="C138" s="74">
        <f>JUNIO!R136</f>
        <v>1</v>
      </c>
      <c r="D138" s="74">
        <f>JUNIO!S136</f>
        <v>0</v>
      </c>
      <c r="E138" s="74">
        <f ca="1">JUNIO!E136</f>
        <v>55</v>
      </c>
      <c r="F138" s="74" t="str">
        <f>JUNIO!F136</f>
        <v>1</v>
      </c>
      <c r="G138" s="74" t="str">
        <f>JUNIO!G136</f>
        <v>0</v>
      </c>
      <c r="H138" s="74">
        <f>JUNIO!H136</f>
        <v>0</v>
      </c>
      <c r="I138" s="74">
        <f>JUNIO!I136</f>
        <v>1</v>
      </c>
      <c r="J138" s="74">
        <f>JUNIO!J136</f>
        <v>0</v>
      </c>
      <c r="K138" s="74">
        <f>JUNIO!K136</f>
        <v>0</v>
      </c>
      <c r="L138" s="74">
        <f>JUNIO!L136</f>
        <v>0</v>
      </c>
      <c r="M138" s="187">
        <f>JUNIO!M136</f>
        <v>46178</v>
      </c>
      <c r="N138" s="188"/>
    </row>
    <row r="139" spans="1:14" s="70" customFormat="1">
      <c r="A139" s="74">
        <v>119</v>
      </c>
      <c r="B139" s="74">
        <f>JUNIO!B137</f>
        <v>1412901</v>
      </c>
      <c r="C139" s="74">
        <f>JUNIO!R137</f>
        <v>1</v>
      </c>
      <c r="D139" s="74">
        <f>JUNIO!S137</f>
        <v>0</v>
      </c>
      <c r="E139" s="74">
        <f ca="1">JUNIO!E137</f>
        <v>39</v>
      </c>
      <c r="F139" s="74" t="str">
        <f>JUNIO!F137</f>
        <v>1</v>
      </c>
      <c r="G139" s="74" t="str">
        <f>JUNIO!G137</f>
        <v>0</v>
      </c>
      <c r="H139" s="74">
        <f>JUNIO!H137</f>
        <v>1</v>
      </c>
      <c r="I139" s="74">
        <f>JUNIO!I137</f>
        <v>0</v>
      </c>
      <c r="J139" s="74">
        <f>JUNIO!J137</f>
        <v>0</v>
      </c>
      <c r="K139" s="74">
        <f>JUNIO!K137</f>
        <v>0</v>
      </c>
      <c r="L139" s="74">
        <f>JUNIO!L137</f>
        <v>0</v>
      </c>
      <c r="M139" s="187">
        <f>JUNIO!M137</f>
        <v>46178</v>
      </c>
      <c r="N139" s="188"/>
    </row>
    <row r="140" spans="1:14" s="70" customFormat="1">
      <c r="A140" s="74">
        <v>120</v>
      </c>
      <c r="B140" s="74">
        <f>JUNIO!B138</f>
        <v>1412872</v>
      </c>
      <c r="C140" s="74">
        <f>JUNIO!R138</f>
        <v>0</v>
      </c>
      <c r="D140" s="74">
        <f>JUNIO!S138</f>
        <v>1</v>
      </c>
      <c r="E140" s="74">
        <f ca="1">JUNIO!E138</f>
        <v>61</v>
      </c>
      <c r="F140" s="74" t="str">
        <f>JUNIO!F138</f>
        <v>1</v>
      </c>
      <c r="G140" s="74" t="str">
        <f>JUNIO!G138</f>
        <v>0</v>
      </c>
      <c r="H140" s="74">
        <f>JUNIO!H138</f>
        <v>1</v>
      </c>
      <c r="I140" s="74">
        <f>JUNIO!I138</f>
        <v>0</v>
      </c>
      <c r="J140" s="74">
        <f>JUNIO!J138</f>
        <v>0</v>
      </c>
      <c r="K140" s="74">
        <f>JUNIO!K138</f>
        <v>0</v>
      </c>
      <c r="L140" s="74">
        <f>JUNIO!L138</f>
        <v>0</v>
      </c>
      <c r="M140" s="187">
        <f>JUNIO!M138</f>
        <v>46178</v>
      </c>
      <c r="N140" s="188"/>
    </row>
    <row r="141" spans="1:14" s="70" customFormat="1">
      <c r="A141" s="74">
        <v>121</v>
      </c>
      <c r="B141" s="74">
        <f>JUNIO!B139</f>
        <v>1412817</v>
      </c>
      <c r="C141" s="74">
        <f>JUNIO!R139</f>
        <v>1</v>
      </c>
      <c r="D141" s="74">
        <f>JUNIO!S139</f>
        <v>0</v>
      </c>
      <c r="E141" s="74">
        <f ca="1">JUNIO!E139</f>
        <v>53</v>
      </c>
      <c r="F141" s="74" t="str">
        <f>JUNIO!F139</f>
        <v>1</v>
      </c>
      <c r="G141" s="74" t="str">
        <f>JUNIO!G139</f>
        <v>0</v>
      </c>
      <c r="H141" s="74">
        <f>JUNIO!H139</f>
        <v>1</v>
      </c>
      <c r="I141" s="74">
        <f>JUNIO!I139</f>
        <v>0</v>
      </c>
      <c r="J141" s="74">
        <f>JUNIO!J139</f>
        <v>0</v>
      </c>
      <c r="K141" s="74">
        <f>JUNIO!K139</f>
        <v>0</v>
      </c>
      <c r="L141" s="74">
        <f>JUNIO!L139</f>
        <v>0</v>
      </c>
      <c r="M141" s="187">
        <f>JUNIO!M139</f>
        <v>46178</v>
      </c>
      <c r="N141" s="188"/>
    </row>
    <row r="142" spans="1:14" s="70" customFormat="1">
      <c r="A142" s="74">
        <v>122</v>
      </c>
      <c r="B142" s="74">
        <f>JUNIO!B140</f>
        <v>1412781</v>
      </c>
      <c r="C142" s="74">
        <f>JUNIO!R140</f>
        <v>0</v>
      </c>
      <c r="D142" s="74">
        <f>JUNIO!S140</f>
        <v>1</v>
      </c>
      <c r="E142" s="74">
        <f ca="1">JUNIO!E140</f>
        <v>61</v>
      </c>
      <c r="F142" s="74" t="str">
        <f>JUNIO!F140</f>
        <v>1</v>
      </c>
      <c r="G142" s="74" t="str">
        <f>JUNIO!G140</f>
        <v>0</v>
      </c>
      <c r="H142" s="74">
        <f>JUNIO!H140</f>
        <v>1</v>
      </c>
      <c r="I142" s="74">
        <f>JUNIO!I140</f>
        <v>0</v>
      </c>
      <c r="J142" s="74">
        <f>JUNIO!J140</f>
        <v>0</v>
      </c>
      <c r="K142" s="74">
        <f>JUNIO!K140</f>
        <v>0</v>
      </c>
      <c r="L142" s="74">
        <f>JUNIO!L140</f>
        <v>0</v>
      </c>
      <c r="M142" s="187">
        <f>JUNIO!M140</f>
        <v>46178</v>
      </c>
      <c r="N142" s="188"/>
    </row>
    <row r="143" spans="1:14" s="70" customFormat="1">
      <c r="A143" s="74">
        <v>123</v>
      </c>
      <c r="B143" s="74">
        <f>JUNIO!B141</f>
        <v>1349717</v>
      </c>
      <c r="C143" s="74">
        <f>JUNIO!R141</f>
        <v>1</v>
      </c>
      <c r="D143" s="74">
        <f>JUNIO!S141</f>
        <v>0</v>
      </c>
      <c r="E143" s="74">
        <f ca="1">JUNIO!E141</f>
        <v>41</v>
      </c>
      <c r="F143" s="74" t="str">
        <f>JUNIO!F141</f>
        <v>0</v>
      </c>
      <c r="G143" s="74" t="str">
        <f>JUNIO!G141</f>
        <v>1</v>
      </c>
      <c r="H143" s="74">
        <f>JUNIO!H141</f>
        <v>0</v>
      </c>
      <c r="I143" s="74">
        <f>JUNIO!I141</f>
        <v>0</v>
      </c>
      <c r="J143" s="74">
        <f>JUNIO!J141</f>
        <v>0</v>
      </c>
      <c r="K143" s="74">
        <f>JUNIO!K141</f>
        <v>1</v>
      </c>
      <c r="L143" s="74">
        <f>JUNIO!L141</f>
        <v>0</v>
      </c>
      <c r="M143" s="187">
        <f>JUNIO!M141</f>
        <v>46178</v>
      </c>
      <c r="N143" s="188"/>
    </row>
    <row r="144" spans="1:14" s="76" customFormat="1">
      <c r="A144" s="77">
        <v>124</v>
      </c>
      <c r="B144" s="77">
        <f>JUNIO!B142</f>
        <v>14122772</v>
      </c>
      <c r="C144" s="77">
        <f>JUNIO!R142</f>
        <v>0</v>
      </c>
      <c r="D144" s="77">
        <f>JUNIO!S142</f>
        <v>1</v>
      </c>
      <c r="E144" s="77">
        <f ca="1">JUNIO!E142</f>
        <v>7</v>
      </c>
      <c r="F144" s="77" t="str">
        <f>JUNIO!F142</f>
        <v>1</v>
      </c>
      <c r="G144" s="77" t="str">
        <f>JUNIO!G142</f>
        <v>0</v>
      </c>
      <c r="H144" s="77">
        <f>JUNIO!H142</f>
        <v>0</v>
      </c>
      <c r="I144" s="77">
        <f>JUNIO!I142</f>
        <v>0</v>
      </c>
      <c r="J144" s="77">
        <f>JUNIO!J142</f>
        <v>0</v>
      </c>
      <c r="K144" s="77">
        <f>JUNIO!K142</f>
        <v>0</v>
      </c>
      <c r="L144" s="77">
        <f>JUNIO!L142</f>
        <v>1</v>
      </c>
      <c r="M144" s="187">
        <f>JUNIO!M142</f>
        <v>46178</v>
      </c>
      <c r="N144" s="188"/>
    </row>
    <row r="145" spans="1:14" s="76" customFormat="1">
      <c r="A145" s="104">
        <v>125</v>
      </c>
      <c r="B145" s="104">
        <f>JUNIO!B143</f>
        <v>1412753</v>
      </c>
      <c r="C145" s="104">
        <f>JUNIO!R143</f>
        <v>1</v>
      </c>
      <c r="D145" s="104">
        <f>JUNIO!S143</f>
        <v>0</v>
      </c>
      <c r="E145" s="104">
        <f ca="1">JUNIO!E143</f>
        <v>22</v>
      </c>
      <c r="F145" s="104" t="str">
        <f>JUNIO!F143</f>
        <v>1</v>
      </c>
      <c r="G145" s="104" t="str">
        <f>JUNIO!G143</f>
        <v>0</v>
      </c>
      <c r="H145" s="104">
        <f>JUNIO!H143</f>
        <v>0</v>
      </c>
      <c r="I145" s="104">
        <f>JUNIO!I143</f>
        <v>0</v>
      </c>
      <c r="J145" s="104">
        <f>JUNIO!J143</f>
        <v>0</v>
      </c>
      <c r="K145" s="104">
        <f>JUNIO!K143</f>
        <v>1</v>
      </c>
      <c r="L145" s="104">
        <f>JUNIO!L143</f>
        <v>0</v>
      </c>
      <c r="M145" s="187">
        <f>JUNIO!M143</f>
        <v>46178</v>
      </c>
      <c r="N145" s="188"/>
    </row>
    <row r="146" spans="1:14" s="76" customFormat="1">
      <c r="A146" s="104">
        <v>126</v>
      </c>
      <c r="B146" s="104">
        <f>JUNIO!B144</f>
        <v>1412744</v>
      </c>
      <c r="C146" s="104">
        <f>JUNIO!R144</f>
        <v>1</v>
      </c>
      <c r="D146" s="104">
        <f>JUNIO!S144</f>
        <v>0</v>
      </c>
      <c r="E146" s="104">
        <f ca="1">JUNIO!E144</f>
        <v>71</v>
      </c>
      <c r="F146" s="104" t="str">
        <f>JUNIO!F144</f>
        <v>1</v>
      </c>
      <c r="G146" s="104" t="str">
        <f>JUNIO!G144</f>
        <v>0</v>
      </c>
      <c r="H146" s="104">
        <f>JUNIO!H144</f>
        <v>1</v>
      </c>
      <c r="I146" s="104">
        <f>JUNIO!I144</f>
        <v>0</v>
      </c>
      <c r="J146" s="104">
        <f>JUNIO!J144</f>
        <v>0</v>
      </c>
      <c r="K146" s="104">
        <f>JUNIO!K144</f>
        <v>0</v>
      </c>
      <c r="L146" s="104">
        <f>JUNIO!L144</f>
        <v>0</v>
      </c>
      <c r="M146" s="187">
        <f>JUNIO!M144</f>
        <v>46178</v>
      </c>
      <c r="N146" s="188"/>
    </row>
    <row r="147" spans="1:14" s="76" customFormat="1">
      <c r="A147" s="104">
        <v>127</v>
      </c>
      <c r="B147" s="104">
        <f>JUNIO!B145</f>
        <v>1412740</v>
      </c>
      <c r="C147" s="104">
        <f>JUNIO!R145</f>
        <v>0</v>
      </c>
      <c r="D147" s="104">
        <f>JUNIO!S145</f>
        <v>1</v>
      </c>
      <c r="E147" s="104">
        <f ca="1">JUNIO!E145</f>
        <v>59</v>
      </c>
      <c r="F147" s="104" t="str">
        <f>JUNIO!F145</f>
        <v>1</v>
      </c>
      <c r="G147" s="104" t="str">
        <f>JUNIO!G145</f>
        <v>0</v>
      </c>
      <c r="H147" s="104">
        <f>JUNIO!H145</f>
        <v>0</v>
      </c>
      <c r="I147" s="104">
        <f>JUNIO!I145</f>
        <v>0</v>
      </c>
      <c r="J147" s="104">
        <f>JUNIO!J145</f>
        <v>1</v>
      </c>
      <c r="K147" s="104">
        <f>JUNIO!K145</f>
        <v>0</v>
      </c>
      <c r="L147" s="104">
        <f>JUNIO!L145</f>
        <v>0</v>
      </c>
      <c r="M147" s="187">
        <f>JUNIO!M145</f>
        <v>46178</v>
      </c>
      <c r="N147" s="188"/>
    </row>
    <row r="148" spans="1:14" s="76" customFormat="1">
      <c r="A148" s="104">
        <v>128</v>
      </c>
      <c r="B148" s="104">
        <f>JUNIO!B146</f>
        <v>1412734</v>
      </c>
      <c r="C148" s="104">
        <f>JUNIO!R146</f>
        <v>1</v>
      </c>
      <c r="D148" s="104">
        <f>JUNIO!S146</f>
        <v>0</v>
      </c>
      <c r="E148" s="104">
        <f ca="1">JUNIO!E146</f>
        <v>41</v>
      </c>
      <c r="F148" s="104" t="str">
        <f>JUNIO!F146</f>
        <v>1</v>
      </c>
      <c r="G148" s="104" t="str">
        <f>JUNIO!G146</f>
        <v>0</v>
      </c>
      <c r="H148" s="104">
        <f>JUNIO!H146</f>
        <v>0</v>
      </c>
      <c r="I148" s="104">
        <f>JUNIO!I146</f>
        <v>0</v>
      </c>
      <c r="J148" s="104">
        <f>JUNIO!J146</f>
        <v>0</v>
      </c>
      <c r="K148" s="104">
        <f>JUNIO!K146</f>
        <v>1</v>
      </c>
      <c r="L148" s="104">
        <f>JUNIO!L146</f>
        <v>0</v>
      </c>
      <c r="M148" s="187">
        <f>JUNIO!M146</f>
        <v>46178</v>
      </c>
      <c r="N148" s="188"/>
    </row>
    <row r="149" spans="1:14" s="76" customFormat="1">
      <c r="A149" s="104">
        <v>129</v>
      </c>
      <c r="B149" s="104">
        <f>JUNIO!B147</f>
        <v>1412725</v>
      </c>
      <c r="C149" s="104">
        <f>JUNIO!R147</f>
        <v>1</v>
      </c>
      <c r="D149" s="104">
        <f>JUNIO!S147</f>
        <v>0</v>
      </c>
      <c r="E149" s="104">
        <f ca="1">JUNIO!E147</f>
        <v>78</v>
      </c>
      <c r="F149" s="104" t="str">
        <f>JUNIO!F147</f>
        <v>1</v>
      </c>
      <c r="G149" s="104" t="str">
        <f>JUNIO!G147</f>
        <v>0</v>
      </c>
      <c r="H149" s="104">
        <f>JUNIO!H147</f>
        <v>1</v>
      </c>
      <c r="I149" s="104">
        <f>JUNIO!I147</f>
        <v>0</v>
      </c>
      <c r="J149" s="104">
        <f>JUNIO!J147</f>
        <v>0</v>
      </c>
      <c r="K149" s="104">
        <f>JUNIO!K147</f>
        <v>0</v>
      </c>
      <c r="L149" s="104">
        <f>JUNIO!L147</f>
        <v>0</v>
      </c>
      <c r="M149" s="187">
        <f>JUNIO!M147</f>
        <v>46178</v>
      </c>
      <c r="N149" s="188"/>
    </row>
    <row r="150" spans="1:14" s="76" customFormat="1">
      <c r="A150" s="104">
        <v>130</v>
      </c>
      <c r="B150" s="104">
        <f>JUNIO!B148</f>
        <v>1412689</v>
      </c>
      <c r="C150" s="104">
        <f>JUNIO!R148</f>
        <v>1</v>
      </c>
      <c r="D150" s="104">
        <f>JUNIO!S148</f>
        <v>0</v>
      </c>
      <c r="E150" s="104">
        <f ca="1">JUNIO!E148</f>
        <v>12</v>
      </c>
      <c r="F150" s="104" t="str">
        <f>JUNIO!F148</f>
        <v>1</v>
      </c>
      <c r="G150" s="104" t="str">
        <f>JUNIO!G148</f>
        <v>0</v>
      </c>
      <c r="H150" s="104">
        <f>JUNIO!H148</f>
        <v>1</v>
      </c>
      <c r="I150" s="104">
        <f>JUNIO!I148</f>
        <v>0</v>
      </c>
      <c r="J150" s="104">
        <f>JUNIO!J148</f>
        <v>0</v>
      </c>
      <c r="K150" s="104">
        <f>JUNIO!K148</f>
        <v>0</v>
      </c>
      <c r="L150" s="104">
        <f>JUNIO!L148</f>
        <v>0</v>
      </c>
      <c r="M150" s="187">
        <f>JUNIO!M148</f>
        <v>46178</v>
      </c>
      <c r="N150" s="188"/>
    </row>
    <row r="151" spans="1:14" s="76" customFormat="1">
      <c r="A151" s="104">
        <v>131</v>
      </c>
      <c r="B151" s="104">
        <f>JUNIO!B149</f>
        <v>1412684</v>
      </c>
      <c r="C151" s="104">
        <f>JUNIO!R149</f>
        <v>0</v>
      </c>
      <c r="D151" s="104">
        <f>JUNIO!S149</f>
        <v>1</v>
      </c>
      <c r="E151" s="104">
        <f ca="1">JUNIO!E149</f>
        <v>5</v>
      </c>
      <c r="F151" s="104" t="str">
        <f>JUNIO!F149</f>
        <v>1</v>
      </c>
      <c r="G151" s="104" t="str">
        <f>JUNIO!G149</f>
        <v>0</v>
      </c>
      <c r="H151" s="104">
        <f>JUNIO!H149</f>
        <v>0</v>
      </c>
      <c r="I151" s="104">
        <f>JUNIO!I149</f>
        <v>0</v>
      </c>
      <c r="J151" s="104">
        <f>JUNIO!J149</f>
        <v>0</v>
      </c>
      <c r="K151" s="104">
        <f>JUNIO!K149</f>
        <v>0</v>
      </c>
      <c r="L151" s="104">
        <f>JUNIO!L149</f>
        <v>1</v>
      </c>
      <c r="M151" s="187">
        <f>JUNIO!M149</f>
        <v>46178</v>
      </c>
      <c r="N151" s="188"/>
    </row>
    <row r="152" spans="1:14" s="76" customFormat="1">
      <c r="A152" s="104">
        <v>132</v>
      </c>
      <c r="B152" s="104">
        <f>JUNIO!B150</f>
        <v>1412934</v>
      </c>
      <c r="C152" s="104">
        <f>JUNIO!R150</f>
        <v>0</v>
      </c>
      <c r="D152" s="104">
        <f>JUNIO!S150</f>
        <v>1</v>
      </c>
      <c r="E152" s="104">
        <f ca="1">JUNIO!E150</f>
        <v>17</v>
      </c>
      <c r="F152" s="104" t="str">
        <f>JUNIO!F150</f>
        <v>1</v>
      </c>
      <c r="G152" s="104" t="str">
        <f>JUNIO!G150</f>
        <v>0</v>
      </c>
      <c r="H152" s="104">
        <f>JUNIO!H150</f>
        <v>1</v>
      </c>
      <c r="I152" s="104">
        <f>JUNIO!I150</f>
        <v>0</v>
      </c>
      <c r="J152" s="104">
        <f>JUNIO!J150</f>
        <v>0</v>
      </c>
      <c r="K152" s="104">
        <f>JUNIO!K150</f>
        <v>0</v>
      </c>
      <c r="L152" s="104">
        <f>JUNIO!L150</f>
        <v>0</v>
      </c>
      <c r="M152" s="187">
        <f>JUNIO!M150</f>
        <v>46178</v>
      </c>
      <c r="N152" s="188"/>
    </row>
    <row r="153" spans="1:14" s="76" customFormat="1">
      <c r="A153" s="104">
        <v>133</v>
      </c>
      <c r="B153" s="104">
        <f>JUNIO!B151</f>
        <v>1413006</v>
      </c>
      <c r="C153" s="104">
        <f>JUNIO!R151</f>
        <v>0</v>
      </c>
      <c r="D153" s="104">
        <f>JUNIO!S151</f>
        <v>1</v>
      </c>
      <c r="E153" s="104">
        <f ca="1">JUNIO!E151</f>
        <v>8</v>
      </c>
      <c r="F153" s="104" t="str">
        <f>JUNIO!F151</f>
        <v>1</v>
      </c>
      <c r="G153" s="104" t="str">
        <f>JUNIO!G151</f>
        <v>0</v>
      </c>
      <c r="H153" s="104">
        <f>JUNIO!H151</f>
        <v>0</v>
      </c>
      <c r="I153" s="104">
        <f>JUNIO!I151</f>
        <v>0</v>
      </c>
      <c r="J153" s="104">
        <f>JUNIO!J151</f>
        <v>0</v>
      </c>
      <c r="K153" s="104">
        <f>JUNIO!K151</f>
        <v>1</v>
      </c>
      <c r="L153" s="104">
        <f>JUNIO!L151</f>
        <v>0</v>
      </c>
      <c r="M153" s="187">
        <f>JUNIO!M151</f>
        <v>46181</v>
      </c>
      <c r="N153" s="188"/>
    </row>
    <row r="154" spans="1:14" s="76" customFormat="1">
      <c r="A154" s="104">
        <v>134</v>
      </c>
      <c r="B154" s="104">
        <f>JUNIO!B152</f>
        <v>1218024</v>
      </c>
      <c r="C154" s="104">
        <f>JUNIO!R152</f>
        <v>0</v>
      </c>
      <c r="D154" s="104">
        <f>JUNIO!S152</f>
        <v>1</v>
      </c>
      <c r="E154" s="104">
        <f ca="1">JUNIO!E152</f>
        <v>45</v>
      </c>
      <c r="F154" s="104" t="str">
        <f>JUNIO!F152</f>
        <v>0</v>
      </c>
      <c r="G154" s="104" t="str">
        <f>JUNIO!G152</f>
        <v>1</v>
      </c>
      <c r="H154" s="104">
        <f>JUNIO!H152</f>
        <v>1</v>
      </c>
      <c r="I154" s="104">
        <f>JUNIO!I152</f>
        <v>0</v>
      </c>
      <c r="J154" s="104">
        <f>JUNIO!J152</f>
        <v>0</v>
      </c>
      <c r="K154" s="104">
        <f>JUNIO!K152</f>
        <v>0</v>
      </c>
      <c r="L154" s="104">
        <f>JUNIO!L152</f>
        <v>0</v>
      </c>
      <c r="M154" s="187">
        <f>JUNIO!M152</f>
        <v>46181</v>
      </c>
      <c r="N154" s="188"/>
    </row>
    <row r="155" spans="1:14" s="76" customFormat="1">
      <c r="A155" s="104">
        <v>135</v>
      </c>
      <c r="B155" s="104">
        <f>JUNIO!B153</f>
        <v>1413040</v>
      </c>
      <c r="C155" s="104">
        <f>JUNIO!R153</f>
        <v>0</v>
      </c>
      <c r="D155" s="104">
        <f>JUNIO!S153</f>
        <v>1</v>
      </c>
      <c r="E155" s="104">
        <f ca="1">JUNIO!E153</f>
        <v>26</v>
      </c>
      <c r="F155" s="104" t="str">
        <f>JUNIO!F153</f>
        <v>1</v>
      </c>
      <c r="G155" s="104" t="str">
        <f>JUNIO!G153</f>
        <v>0</v>
      </c>
      <c r="H155" s="104">
        <f>JUNIO!H153</f>
        <v>0</v>
      </c>
      <c r="I155" s="104">
        <f>JUNIO!I153</f>
        <v>0</v>
      </c>
      <c r="J155" s="104">
        <f>JUNIO!J153</f>
        <v>1</v>
      </c>
      <c r="K155" s="104">
        <f>JUNIO!K153</f>
        <v>0</v>
      </c>
      <c r="L155" s="104">
        <f>JUNIO!L153</f>
        <v>0</v>
      </c>
      <c r="M155" s="187">
        <f>JUNIO!M153</f>
        <v>46181</v>
      </c>
      <c r="N155" s="188"/>
    </row>
    <row r="156" spans="1:14" s="76" customFormat="1">
      <c r="A156" s="104">
        <v>136</v>
      </c>
      <c r="B156" s="104">
        <f>JUNIO!B154</f>
        <v>1413049</v>
      </c>
      <c r="C156" s="104">
        <f>JUNIO!R154</f>
        <v>0</v>
      </c>
      <c r="D156" s="104">
        <f>JUNIO!S154</f>
        <v>1</v>
      </c>
      <c r="E156" s="104">
        <f ca="1">JUNIO!E154</f>
        <v>5</v>
      </c>
      <c r="F156" s="104" t="str">
        <f>JUNIO!F154</f>
        <v>1</v>
      </c>
      <c r="G156" s="104" t="str">
        <f>JUNIO!G154</f>
        <v>0</v>
      </c>
      <c r="H156" s="104">
        <f>JUNIO!H154</f>
        <v>0</v>
      </c>
      <c r="I156" s="104">
        <f>JUNIO!I154</f>
        <v>0</v>
      </c>
      <c r="J156" s="104">
        <f>JUNIO!J154</f>
        <v>0</v>
      </c>
      <c r="K156" s="104">
        <f>JUNIO!K154</f>
        <v>0</v>
      </c>
      <c r="L156" s="104">
        <f>JUNIO!L154</f>
        <v>1</v>
      </c>
      <c r="M156" s="187">
        <f>JUNIO!M154</f>
        <v>46181</v>
      </c>
      <c r="N156" s="188"/>
    </row>
    <row r="157" spans="1:14" s="76" customFormat="1">
      <c r="A157" s="104">
        <v>137</v>
      </c>
      <c r="B157" s="104">
        <f>JUNIO!B155</f>
        <v>1136156</v>
      </c>
      <c r="C157" s="104">
        <f>JUNIO!R155</f>
        <v>0</v>
      </c>
      <c r="D157" s="104">
        <f>JUNIO!S155</f>
        <v>1</v>
      </c>
      <c r="E157" s="104">
        <f ca="1">JUNIO!E155</f>
        <v>23</v>
      </c>
      <c r="F157" s="104" t="str">
        <f>JUNIO!F155</f>
        <v>0</v>
      </c>
      <c r="G157" s="104" t="str">
        <f>JUNIO!G155</f>
        <v>1</v>
      </c>
      <c r="H157" s="104">
        <f>JUNIO!H155</f>
        <v>1</v>
      </c>
      <c r="I157" s="104">
        <f>JUNIO!I155</f>
        <v>0</v>
      </c>
      <c r="J157" s="104">
        <f>JUNIO!J155</f>
        <v>0</v>
      </c>
      <c r="K157" s="104">
        <f>JUNIO!K155</f>
        <v>0</v>
      </c>
      <c r="L157" s="104">
        <f>JUNIO!L155</f>
        <v>0</v>
      </c>
      <c r="M157" s="187">
        <f>JUNIO!M155</f>
        <v>46181</v>
      </c>
      <c r="N157" s="188"/>
    </row>
    <row r="158" spans="1:14" s="76" customFormat="1">
      <c r="A158" s="132">
        <v>138</v>
      </c>
      <c r="B158" s="132">
        <f>JUNIO!B156</f>
        <v>1413021</v>
      </c>
      <c r="C158" s="132">
        <f>JUNIO!R156</f>
        <v>0</v>
      </c>
      <c r="D158" s="132">
        <f>JUNIO!S156</f>
        <v>1</v>
      </c>
      <c r="E158" s="132">
        <f ca="1">JUNIO!E156</f>
        <v>45</v>
      </c>
      <c r="F158" s="132" t="str">
        <f>JUNIO!F156</f>
        <v>1</v>
      </c>
      <c r="G158" s="132" t="str">
        <f>JUNIO!G156</f>
        <v>0</v>
      </c>
      <c r="H158" s="132">
        <f>JUNIO!H156</f>
        <v>0</v>
      </c>
      <c r="I158" s="132">
        <f>JUNIO!I156</f>
        <v>1</v>
      </c>
      <c r="J158" s="132">
        <f>JUNIO!J156</f>
        <v>0</v>
      </c>
      <c r="K158" s="132">
        <f>JUNIO!K156</f>
        <v>0</v>
      </c>
      <c r="L158" s="132">
        <f>JUNIO!L156</f>
        <v>0</v>
      </c>
      <c r="M158" s="187">
        <f>JUNIO!M156</f>
        <v>46181</v>
      </c>
      <c r="N158" s="188"/>
    </row>
    <row r="159" spans="1:14" s="76" customFormat="1">
      <c r="A159" s="132">
        <v>139</v>
      </c>
      <c r="B159" s="132">
        <f>JUNIO!B157</f>
        <v>1413031</v>
      </c>
      <c r="C159" s="132">
        <f>JUNIO!R157</f>
        <v>0</v>
      </c>
      <c r="D159" s="132">
        <f>JUNIO!S157</f>
        <v>1</v>
      </c>
      <c r="E159" s="132">
        <f ca="1">JUNIO!E157</f>
        <v>60</v>
      </c>
      <c r="F159" s="132" t="str">
        <f>JUNIO!F157</f>
        <v>1</v>
      </c>
      <c r="G159" s="132" t="str">
        <f>JUNIO!G157</f>
        <v>0</v>
      </c>
      <c r="H159" s="132">
        <f>JUNIO!H157</f>
        <v>1</v>
      </c>
      <c r="I159" s="132">
        <f>JUNIO!I157</f>
        <v>0</v>
      </c>
      <c r="J159" s="132">
        <f>JUNIO!J157</f>
        <v>0</v>
      </c>
      <c r="K159" s="132">
        <f>JUNIO!K157</f>
        <v>0</v>
      </c>
      <c r="L159" s="132">
        <f>JUNIO!L157</f>
        <v>0</v>
      </c>
      <c r="M159" s="187">
        <f>JUNIO!M157</f>
        <v>46181</v>
      </c>
      <c r="N159" s="188"/>
    </row>
    <row r="160" spans="1:14" s="76" customFormat="1">
      <c r="A160" s="132">
        <v>140</v>
      </c>
      <c r="B160" s="132">
        <f>JUNIO!B158</f>
        <v>1412856</v>
      </c>
      <c r="C160" s="132">
        <f>JUNIO!R158</f>
        <v>0</v>
      </c>
      <c r="D160" s="132">
        <f>JUNIO!S158</f>
        <v>1</v>
      </c>
      <c r="E160" s="132">
        <f ca="1">JUNIO!E158</f>
        <v>56</v>
      </c>
      <c r="F160" s="132" t="str">
        <f>JUNIO!F158</f>
        <v>1</v>
      </c>
      <c r="G160" s="132" t="str">
        <f>JUNIO!G158</f>
        <v>0</v>
      </c>
      <c r="H160" s="132">
        <f>JUNIO!H158</f>
        <v>1</v>
      </c>
      <c r="I160" s="132">
        <f>JUNIO!I158</f>
        <v>0</v>
      </c>
      <c r="J160" s="132">
        <f>JUNIO!J158</f>
        <v>0</v>
      </c>
      <c r="K160" s="132">
        <f>JUNIO!K158</f>
        <v>0</v>
      </c>
      <c r="L160" s="132">
        <f>JUNIO!L158</f>
        <v>0</v>
      </c>
      <c r="M160" s="187">
        <f>JUNIO!M158</f>
        <v>46181</v>
      </c>
      <c r="N160" s="188"/>
    </row>
    <row r="161" spans="1:14" s="76" customFormat="1" ht="78.75" customHeight="1">
      <c r="A161" s="189" t="s">
        <v>81</v>
      </c>
      <c r="B161" s="190"/>
      <c r="C161" s="190"/>
      <c r="D161" s="190"/>
      <c r="E161" s="190"/>
      <c r="F161" s="190"/>
      <c r="G161" s="190"/>
      <c r="H161" s="190"/>
      <c r="I161" s="190"/>
      <c r="J161" s="190"/>
      <c r="K161" s="190"/>
      <c r="L161" s="190"/>
      <c r="M161" s="190"/>
      <c r="N161" s="191"/>
    </row>
    <row r="162" spans="1:14" s="76" customFormat="1" ht="18">
      <c r="A162" s="192" t="s">
        <v>82</v>
      </c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4"/>
    </row>
    <row r="163" spans="1:14" s="76" customFormat="1" ht="15" customHeight="1">
      <c r="A163" s="195" t="s">
        <v>19</v>
      </c>
      <c r="B163" s="196"/>
      <c r="C163" s="197"/>
      <c r="D163" s="198" t="s">
        <v>21</v>
      </c>
      <c r="E163" s="199"/>
      <c r="F163" s="199"/>
      <c r="G163" s="199"/>
      <c r="H163" s="199"/>
      <c r="I163" s="200"/>
      <c r="J163" s="201" t="s">
        <v>83</v>
      </c>
      <c r="K163" s="202"/>
      <c r="L163" s="203" t="s">
        <v>137</v>
      </c>
      <c r="M163" s="204"/>
      <c r="N163" s="205"/>
    </row>
    <row r="164" spans="1:14" s="76" customFormat="1" ht="15" customHeight="1">
      <c r="A164" s="180"/>
      <c r="B164" s="1"/>
      <c r="C164" s="182" t="s">
        <v>22</v>
      </c>
      <c r="D164" s="183"/>
      <c r="E164" s="56"/>
      <c r="F164" s="182" t="s">
        <v>80</v>
      </c>
      <c r="G164" s="183"/>
      <c r="H164" s="182" t="s">
        <v>20</v>
      </c>
      <c r="I164" s="184"/>
      <c r="J164" s="184"/>
      <c r="K164" s="184"/>
      <c r="L164" s="184"/>
      <c r="M164" s="184"/>
      <c r="N164" s="183"/>
    </row>
    <row r="165" spans="1:14" s="76" customFormat="1" ht="23.25">
      <c r="A165" s="181"/>
      <c r="B165" s="1" t="s">
        <v>1</v>
      </c>
      <c r="C165" s="71" t="s">
        <v>23</v>
      </c>
      <c r="D165" s="71" t="s">
        <v>24</v>
      </c>
      <c r="E165" s="56" t="s">
        <v>4</v>
      </c>
      <c r="F165" s="71" t="s">
        <v>5</v>
      </c>
      <c r="G165" s="71" t="s">
        <v>6</v>
      </c>
      <c r="H165" s="72" t="s">
        <v>7</v>
      </c>
      <c r="I165" s="71" t="s">
        <v>8</v>
      </c>
      <c r="J165" s="71" t="s">
        <v>9</v>
      </c>
      <c r="K165" s="71" t="s">
        <v>10</v>
      </c>
      <c r="L165" s="71" t="s">
        <v>11</v>
      </c>
      <c r="M165" s="185" t="s">
        <v>12</v>
      </c>
      <c r="N165" s="186"/>
    </row>
    <row r="166" spans="1:14" s="76" customFormat="1">
      <c r="A166" s="132">
        <v>141</v>
      </c>
      <c r="B166" s="132">
        <f>JUNIO!B159</f>
        <v>1412884</v>
      </c>
      <c r="C166" s="132">
        <f>JUNIO!R159</f>
        <v>0</v>
      </c>
      <c r="D166" s="132">
        <f>JUNIO!S159</f>
        <v>1</v>
      </c>
      <c r="E166" s="132">
        <f ca="1">JUNIO!E159</f>
        <v>67</v>
      </c>
      <c r="F166" s="132" t="str">
        <f>JUNIO!F159</f>
        <v>1</v>
      </c>
      <c r="G166" s="132" t="str">
        <f>JUNIO!G159</f>
        <v>0</v>
      </c>
      <c r="H166" s="132">
        <f>JUNIO!H159</f>
        <v>0</v>
      </c>
      <c r="I166" s="132">
        <f>JUNIO!I159</f>
        <v>0</v>
      </c>
      <c r="J166" s="132">
        <f>JUNIO!J159</f>
        <v>1</v>
      </c>
      <c r="K166" s="132">
        <f>JUNIO!K159</f>
        <v>0</v>
      </c>
      <c r="L166" s="132">
        <f>JUNIO!L159</f>
        <v>0</v>
      </c>
      <c r="M166" s="187">
        <f>JUNIO!M159</f>
        <v>46181</v>
      </c>
      <c r="N166" s="188"/>
    </row>
    <row r="167" spans="1:14" s="76" customFormat="1">
      <c r="A167" s="132">
        <v>142</v>
      </c>
      <c r="B167" s="132">
        <f>JUNIO!B160</f>
        <v>1412869</v>
      </c>
      <c r="C167" s="132">
        <f>JUNIO!R160</f>
        <v>0</v>
      </c>
      <c r="D167" s="132">
        <f>JUNIO!S160</f>
        <v>1</v>
      </c>
      <c r="E167" s="132">
        <f ca="1">JUNIO!E160</f>
        <v>57</v>
      </c>
      <c r="F167" s="132" t="str">
        <f>JUNIO!F160</f>
        <v>1</v>
      </c>
      <c r="G167" s="132" t="str">
        <f>JUNIO!G160</f>
        <v>0</v>
      </c>
      <c r="H167" s="132">
        <f>JUNIO!H160</f>
        <v>0</v>
      </c>
      <c r="I167" s="132">
        <f>JUNIO!I160</f>
        <v>0</v>
      </c>
      <c r="J167" s="132">
        <f>JUNIO!J160</f>
        <v>1</v>
      </c>
      <c r="K167" s="132">
        <f>JUNIO!K160</f>
        <v>0</v>
      </c>
      <c r="L167" s="132">
        <f>JUNIO!L160</f>
        <v>0</v>
      </c>
      <c r="M167" s="187">
        <f>JUNIO!M160</f>
        <v>46181</v>
      </c>
      <c r="N167" s="188"/>
    </row>
    <row r="168" spans="1:14" s="76" customFormat="1">
      <c r="A168" s="132">
        <v>143</v>
      </c>
      <c r="B168" s="132">
        <f>JUNIO!B161</f>
        <v>1412914</v>
      </c>
      <c r="C168" s="132">
        <f>JUNIO!R161</f>
        <v>0</v>
      </c>
      <c r="D168" s="132">
        <f>JUNIO!S161</f>
        <v>1</v>
      </c>
      <c r="E168" s="132">
        <f ca="1">JUNIO!E161</f>
        <v>74</v>
      </c>
      <c r="F168" s="132" t="str">
        <f>JUNIO!F161</f>
        <v>1</v>
      </c>
      <c r="G168" s="132" t="str">
        <f>JUNIO!G161</f>
        <v>0</v>
      </c>
      <c r="H168" s="132">
        <f>JUNIO!H161</f>
        <v>0</v>
      </c>
      <c r="I168" s="132">
        <f>JUNIO!I161</f>
        <v>0</v>
      </c>
      <c r="J168" s="132">
        <f>JUNIO!J161</f>
        <v>1</v>
      </c>
      <c r="K168" s="132">
        <f>JUNIO!K161</f>
        <v>0</v>
      </c>
      <c r="L168" s="132">
        <f>JUNIO!L161</f>
        <v>0</v>
      </c>
      <c r="M168" s="187">
        <f>JUNIO!M161</f>
        <v>46181</v>
      </c>
      <c r="N168" s="188"/>
    </row>
    <row r="169" spans="1:14" s="76" customFormat="1">
      <c r="A169" s="132">
        <v>144</v>
      </c>
      <c r="B169" s="132">
        <f>JUNIO!B162</f>
        <v>1412870</v>
      </c>
      <c r="C169" s="132">
        <f>JUNIO!R162</f>
        <v>0</v>
      </c>
      <c r="D169" s="132">
        <f>JUNIO!S162</f>
        <v>1</v>
      </c>
      <c r="E169" s="132">
        <f ca="1">JUNIO!E162</f>
        <v>66</v>
      </c>
      <c r="F169" s="132" t="str">
        <f>JUNIO!F162</f>
        <v>1</v>
      </c>
      <c r="G169" s="132" t="str">
        <f>JUNIO!G162</f>
        <v>0</v>
      </c>
      <c r="H169" s="132">
        <f>JUNIO!H162</f>
        <v>0</v>
      </c>
      <c r="I169" s="132">
        <f>JUNIO!I162</f>
        <v>0</v>
      </c>
      <c r="J169" s="132">
        <f>JUNIO!J162</f>
        <v>1</v>
      </c>
      <c r="K169" s="132">
        <f>JUNIO!K162</f>
        <v>0</v>
      </c>
      <c r="L169" s="132">
        <f>JUNIO!L162</f>
        <v>0</v>
      </c>
      <c r="M169" s="187">
        <f>JUNIO!M162</f>
        <v>46181</v>
      </c>
      <c r="N169" s="188"/>
    </row>
    <row r="170" spans="1:14" s="76" customFormat="1">
      <c r="A170" s="132">
        <v>145</v>
      </c>
      <c r="B170" s="132">
        <f>JUNIO!B163</f>
        <v>1412992</v>
      </c>
      <c r="C170" s="132">
        <f>JUNIO!R163</f>
        <v>1</v>
      </c>
      <c r="D170" s="132">
        <f>JUNIO!S163</f>
        <v>0</v>
      </c>
      <c r="E170" s="132">
        <f ca="1">JUNIO!E163</f>
        <v>18</v>
      </c>
      <c r="F170" s="132" t="str">
        <f>JUNIO!F163</f>
        <v>1</v>
      </c>
      <c r="G170" s="132" t="str">
        <f>JUNIO!G163</f>
        <v>0</v>
      </c>
      <c r="H170" s="132">
        <f>JUNIO!H163</f>
        <v>0</v>
      </c>
      <c r="I170" s="132">
        <f>JUNIO!I163</f>
        <v>0</v>
      </c>
      <c r="J170" s="132">
        <f>JUNIO!J163</f>
        <v>0</v>
      </c>
      <c r="K170" s="132">
        <f>JUNIO!K163</f>
        <v>1</v>
      </c>
      <c r="L170" s="132">
        <f>JUNIO!L163</f>
        <v>0</v>
      </c>
      <c r="M170" s="187">
        <f>JUNIO!M163</f>
        <v>46181</v>
      </c>
      <c r="N170" s="188"/>
    </row>
    <row r="171" spans="1:14" s="76" customFormat="1">
      <c r="A171" s="132">
        <v>146</v>
      </c>
      <c r="B171" s="132">
        <f>JUNIO!B164</f>
        <v>155935</v>
      </c>
      <c r="C171" s="132">
        <f>JUNIO!R164</f>
        <v>0</v>
      </c>
      <c r="D171" s="132">
        <f>JUNIO!S164</f>
        <v>1</v>
      </c>
      <c r="E171" s="132">
        <f ca="1">JUNIO!E164</f>
        <v>22</v>
      </c>
      <c r="F171" s="132" t="str">
        <f>JUNIO!F164</f>
        <v>0</v>
      </c>
      <c r="G171" s="132" t="str">
        <f>JUNIO!G164</f>
        <v>1</v>
      </c>
      <c r="H171" s="132">
        <f>JUNIO!H164</f>
        <v>1</v>
      </c>
      <c r="I171" s="132">
        <f>JUNIO!I164</f>
        <v>0</v>
      </c>
      <c r="J171" s="132">
        <f>JUNIO!J164</f>
        <v>0</v>
      </c>
      <c r="K171" s="132">
        <f>JUNIO!K164</f>
        <v>0</v>
      </c>
      <c r="L171" s="132">
        <f>JUNIO!L164</f>
        <v>0</v>
      </c>
      <c r="M171" s="187">
        <f>JUNIO!M164</f>
        <v>46181</v>
      </c>
      <c r="N171" s="188"/>
    </row>
    <row r="172" spans="1:14" s="76" customFormat="1">
      <c r="A172" s="132">
        <v>147</v>
      </c>
      <c r="B172" s="132">
        <f>JUNIO!B165</f>
        <v>1123987</v>
      </c>
      <c r="C172" s="132">
        <f>JUNIO!R165</f>
        <v>1</v>
      </c>
      <c r="D172" s="132">
        <f>JUNIO!S165</f>
        <v>0</v>
      </c>
      <c r="E172" s="132">
        <f ca="1">JUNIO!E165</f>
        <v>46</v>
      </c>
      <c r="F172" s="132" t="str">
        <f>JUNIO!F165</f>
        <v>0</v>
      </c>
      <c r="G172" s="132" t="str">
        <f>JUNIO!G165</f>
        <v>1</v>
      </c>
      <c r="H172" s="132">
        <f>JUNIO!H165</f>
        <v>0</v>
      </c>
      <c r="I172" s="132">
        <f>JUNIO!I165</f>
        <v>1</v>
      </c>
      <c r="J172" s="132">
        <f>JUNIO!J165</f>
        <v>0</v>
      </c>
      <c r="K172" s="132">
        <f>JUNIO!K165</f>
        <v>0</v>
      </c>
      <c r="L172" s="132">
        <f>JUNIO!L165</f>
        <v>0</v>
      </c>
      <c r="M172" s="187">
        <f>JUNIO!M165</f>
        <v>46182</v>
      </c>
      <c r="N172" s="188"/>
    </row>
    <row r="173" spans="1:14" s="76" customFormat="1">
      <c r="A173" s="132">
        <v>148</v>
      </c>
      <c r="B173" s="132">
        <f>JUNIO!B166</f>
        <v>192349</v>
      </c>
      <c r="C173" s="132">
        <f>JUNIO!R166</f>
        <v>1</v>
      </c>
      <c r="D173" s="132">
        <f>JUNIO!S166</f>
        <v>0</v>
      </c>
      <c r="E173" s="132">
        <f ca="1">JUNIO!E166</f>
        <v>28</v>
      </c>
      <c r="F173" s="132" t="str">
        <f>JUNIO!F166</f>
        <v>0</v>
      </c>
      <c r="G173" s="132" t="str">
        <f>JUNIO!G166</f>
        <v>1</v>
      </c>
      <c r="H173" s="132">
        <f>JUNIO!H166</f>
        <v>0</v>
      </c>
      <c r="I173" s="132">
        <f>JUNIO!I166</f>
        <v>0</v>
      </c>
      <c r="J173" s="132">
        <f>JUNIO!J166</f>
        <v>1</v>
      </c>
      <c r="K173" s="132">
        <f>JUNIO!K166</f>
        <v>0</v>
      </c>
      <c r="L173" s="132">
        <f>JUNIO!L166</f>
        <v>0</v>
      </c>
      <c r="M173" s="187">
        <f>JUNIO!M166</f>
        <v>46182</v>
      </c>
      <c r="N173" s="188"/>
    </row>
    <row r="174" spans="1:14" s="76" customFormat="1">
      <c r="A174" s="132">
        <v>149</v>
      </c>
      <c r="B174" s="132">
        <f>JUNIO!B167</f>
        <v>1413206</v>
      </c>
      <c r="C174" s="132">
        <f>JUNIO!R167</f>
        <v>1</v>
      </c>
      <c r="D174" s="132">
        <f>JUNIO!S167</f>
        <v>0</v>
      </c>
      <c r="E174" s="132">
        <f ca="1">JUNIO!E167</f>
        <v>59</v>
      </c>
      <c r="F174" s="132" t="str">
        <f>JUNIO!F167</f>
        <v>1</v>
      </c>
      <c r="G174" s="132" t="str">
        <f>JUNIO!G167</f>
        <v>0</v>
      </c>
      <c r="H174" s="132">
        <f>JUNIO!H167</f>
        <v>1</v>
      </c>
      <c r="I174" s="132">
        <f>JUNIO!I167</f>
        <v>0</v>
      </c>
      <c r="J174" s="132">
        <f>JUNIO!J167</f>
        <v>0</v>
      </c>
      <c r="K174" s="132">
        <f>JUNIO!K167</f>
        <v>0</v>
      </c>
      <c r="L174" s="132">
        <f>JUNIO!L167</f>
        <v>0</v>
      </c>
      <c r="M174" s="187">
        <f>JUNIO!M167</f>
        <v>46182</v>
      </c>
      <c r="N174" s="188"/>
    </row>
    <row r="175" spans="1:14" s="76" customFormat="1">
      <c r="A175" s="132">
        <v>150</v>
      </c>
      <c r="B175" s="132">
        <f>JUNIO!B168</f>
        <v>1413288</v>
      </c>
      <c r="C175" s="132">
        <f>JUNIO!R168</f>
        <v>0</v>
      </c>
      <c r="D175" s="132">
        <f>JUNIO!S168</f>
        <v>1</v>
      </c>
      <c r="E175" s="132">
        <f ca="1">JUNIO!E168</f>
        <v>13</v>
      </c>
      <c r="F175" s="132" t="str">
        <f>JUNIO!F168</f>
        <v>1</v>
      </c>
      <c r="G175" s="132" t="str">
        <f>JUNIO!G168</f>
        <v>0</v>
      </c>
      <c r="H175" s="132">
        <f>JUNIO!H168</f>
        <v>0</v>
      </c>
      <c r="I175" s="132">
        <f>JUNIO!I168</f>
        <v>0</v>
      </c>
      <c r="J175" s="132">
        <f>JUNIO!J168</f>
        <v>0</v>
      </c>
      <c r="K175" s="132">
        <f>JUNIO!K168</f>
        <v>1</v>
      </c>
      <c r="L175" s="132">
        <f>JUNIO!L168</f>
        <v>0</v>
      </c>
      <c r="M175" s="187">
        <f>JUNIO!M168</f>
        <v>46182</v>
      </c>
      <c r="N175" s="188"/>
    </row>
    <row r="176" spans="1:14" s="76" customFormat="1">
      <c r="A176" s="132">
        <v>151</v>
      </c>
      <c r="B176" s="132">
        <f>JUNIO!B169</f>
        <v>1413158</v>
      </c>
      <c r="C176" s="132">
        <f>JUNIO!R169</f>
        <v>0</v>
      </c>
      <c r="D176" s="132">
        <f>JUNIO!S169</f>
        <v>1</v>
      </c>
      <c r="E176" s="132">
        <f ca="1">JUNIO!E169</f>
        <v>36</v>
      </c>
      <c r="F176" s="132" t="str">
        <f>JUNIO!F169</f>
        <v>1</v>
      </c>
      <c r="G176" s="132" t="str">
        <f>JUNIO!G169</f>
        <v>0</v>
      </c>
      <c r="H176" s="132">
        <f>JUNIO!H169</f>
        <v>1</v>
      </c>
      <c r="I176" s="132">
        <f>JUNIO!I169</f>
        <v>0</v>
      </c>
      <c r="J176" s="132">
        <f>JUNIO!J169</f>
        <v>0</v>
      </c>
      <c r="K176" s="132">
        <f>JUNIO!K169</f>
        <v>0</v>
      </c>
      <c r="L176" s="132">
        <f>JUNIO!L169</f>
        <v>0</v>
      </c>
      <c r="M176" s="187">
        <f>JUNIO!M169</f>
        <v>46182</v>
      </c>
      <c r="N176" s="188"/>
    </row>
    <row r="177" spans="1:14" s="76" customFormat="1">
      <c r="A177" s="132">
        <v>152</v>
      </c>
      <c r="B177" s="132">
        <f>JUNIO!B170</f>
        <v>1413151</v>
      </c>
      <c r="C177" s="132">
        <f>JUNIO!R170</f>
        <v>0</v>
      </c>
      <c r="D177" s="132">
        <f>JUNIO!S170</f>
        <v>1</v>
      </c>
      <c r="E177" s="132">
        <f ca="1">JUNIO!E170</f>
        <v>55</v>
      </c>
      <c r="F177" s="132" t="str">
        <f>JUNIO!F170</f>
        <v>1</v>
      </c>
      <c r="G177" s="132" t="str">
        <f>JUNIO!G170</f>
        <v>0</v>
      </c>
      <c r="H177" s="132">
        <f>JUNIO!H170</f>
        <v>1</v>
      </c>
      <c r="I177" s="132">
        <f>JUNIO!I170</f>
        <v>0</v>
      </c>
      <c r="J177" s="132">
        <f>JUNIO!J170</f>
        <v>0</v>
      </c>
      <c r="K177" s="132">
        <f>JUNIO!K170</f>
        <v>0</v>
      </c>
      <c r="L177" s="132">
        <f>JUNIO!L170</f>
        <v>0</v>
      </c>
      <c r="M177" s="187">
        <f>JUNIO!M170</f>
        <v>46182</v>
      </c>
      <c r="N177" s="188"/>
    </row>
    <row r="178" spans="1:14" s="76" customFormat="1">
      <c r="A178" s="132">
        <v>153</v>
      </c>
      <c r="B178" s="132">
        <f>JUNIO!B171</f>
        <v>1099535</v>
      </c>
      <c r="C178" s="132">
        <f>JUNIO!R171</f>
        <v>0</v>
      </c>
      <c r="D178" s="132">
        <f>JUNIO!S171</f>
        <v>1</v>
      </c>
      <c r="E178" s="132">
        <f ca="1">JUNIO!E171</f>
        <v>25</v>
      </c>
      <c r="F178" s="132" t="str">
        <f>JUNIO!F171</f>
        <v>0</v>
      </c>
      <c r="G178" s="132" t="str">
        <f>JUNIO!G171</f>
        <v>1</v>
      </c>
      <c r="H178" s="132">
        <f>JUNIO!H171</f>
        <v>1</v>
      </c>
      <c r="I178" s="132">
        <f>JUNIO!I171</f>
        <v>0</v>
      </c>
      <c r="J178" s="132">
        <f>JUNIO!J171</f>
        <v>0</v>
      </c>
      <c r="K178" s="132">
        <f>JUNIO!K171</f>
        <v>0</v>
      </c>
      <c r="L178" s="132">
        <f>JUNIO!L171</f>
        <v>0</v>
      </c>
      <c r="M178" s="187">
        <f>JUNIO!M171</f>
        <v>46182</v>
      </c>
      <c r="N178" s="188"/>
    </row>
    <row r="179" spans="1:14" s="76" customFormat="1">
      <c r="A179" s="132">
        <v>154</v>
      </c>
      <c r="B179" s="132">
        <f>JUNIO!B172</f>
        <v>1413277</v>
      </c>
      <c r="C179" s="132">
        <f>JUNIO!R172</f>
        <v>0</v>
      </c>
      <c r="D179" s="132">
        <f>JUNIO!S172</f>
        <v>1</v>
      </c>
      <c r="E179" s="132">
        <f ca="1">JUNIO!E172</f>
        <v>43</v>
      </c>
      <c r="F179" s="132" t="str">
        <f>JUNIO!F172</f>
        <v>1</v>
      </c>
      <c r="G179" s="132" t="str">
        <f>JUNIO!G172</f>
        <v>0</v>
      </c>
      <c r="H179" s="132">
        <f>JUNIO!H172</f>
        <v>1</v>
      </c>
      <c r="I179" s="132">
        <f>JUNIO!I172</f>
        <v>0</v>
      </c>
      <c r="J179" s="132">
        <f>JUNIO!J172</f>
        <v>0</v>
      </c>
      <c r="K179" s="132">
        <f>JUNIO!K172</f>
        <v>0</v>
      </c>
      <c r="L179" s="132">
        <f>JUNIO!L172</f>
        <v>0</v>
      </c>
      <c r="M179" s="187">
        <f>JUNIO!M172</f>
        <v>46182</v>
      </c>
      <c r="N179" s="188"/>
    </row>
    <row r="180" spans="1:14" s="76" customFormat="1">
      <c r="A180" s="132">
        <v>155</v>
      </c>
      <c r="B180" s="132">
        <f>JUNIO!B173</f>
        <v>1413293</v>
      </c>
      <c r="C180" s="132">
        <f>JUNIO!R173</f>
        <v>1</v>
      </c>
      <c r="D180" s="132">
        <f>JUNIO!S173</f>
        <v>0</v>
      </c>
      <c r="E180" s="132">
        <f ca="1">JUNIO!E173</f>
        <v>36</v>
      </c>
      <c r="F180" s="132" t="str">
        <f>JUNIO!F173</f>
        <v>1</v>
      </c>
      <c r="G180" s="132" t="str">
        <f>JUNIO!G173</f>
        <v>0</v>
      </c>
      <c r="H180" s="132">
        <f>JUNIO!H173</f>
        <v>0</v>
      </c>
      <c r="I180" s="132">
        <f>JUNIO!I173</f>
        <v>0</v>
      </c>
      <c r="J180" s="132">
        <f>JUNIO!J173</f>
        <v>0</v>
      </c>
      <c r="K180" s="132">
        <f>JUNIO!K173</f>
        <v>1</v>
      </c>
      <c r="L180" s="132">
        <f>JUNIO!L173</f>
        <v>0</v>
      </c>
      <c r="M180" s="187">
        <f>JUNIO!M173</f>
        <v>46182</v>
      </c>
      <c r="N180" s="188"/>
    </row>
    <row r="181" spans="1:14" s="76" customFormat="1">
      <c r="A181" s="132">
        <v>156</v>
      </c>
      <c r="B181" s="132">
        <f>JUNIO!B174</f>
        <v>1413390</v>
      </c>
      <c r="C181" s="132">
        <f>JUNIO!R174</f>
        <v>1</v>
      </c>
      <c r="D181" s="132">
        <f>JUNIO!S174</f>
        <v>0</v>
      </c>
      <c r="E181" s="132">
        <f ca="1">JUNIO!E174</f>
        <v>32</v>
      </c>
      <c r="F181" s="132" t="str">
        <f>JUNIO!F174</f>
        <v>1</v>
      </c>
      <c r="G181" s="132" t="str">
        <f>JUNIO!G174</f>
        <v>0</v>
      </c>
      <c r="H181" s="132">
        <f>JUNIO!H174</f>
        <v>0</v>
      </c>
      <c r="I181" s="132">
        <f>JUNIO!I174</f>
        <v>0</v>
      </c>
      <c r="J181" s="132">
        <f>JUNIO!J174</f>
        <v>1</v>
      </c>
      <c r="K181" s="132">
        <f>JUNIO!K174</f>
        <v>0</v>
      </c>
      <c r="L181" s="132">
        <f>JUNIO!L174</f>
        <v>0</v>
      </c>
      <c r="M181" s="187">
        <f>JUNIO!M174</f>
        <v>46182</v>
      </c>
      <c r="N181" s="188"/>
    </row>
    <row r="182" spans="1:14" s="76" customFormat="1">
      <c r="A182" s="132">
        <v>157</v>
      </c>
      <c r="B182" s="132">
        <f>JUNIO!B175</f>
        <v>1413429</v>
      </c>
      <c r="C182" s="132">
        <f>JUNIO!R175</f>
        <v>0</v>
      </c>
      <c r="D182" s="132">
        <f>JUNIO!S175</f>
        <v>1</v>
      </c>
      <c r="E182" s="132">
        <f ca="1">JUNIO!E175</f>
        <v>46</v>
      </c>
      <c r="F182" s="132" t="str">
        <f>JUNIO!F175</f>
        <v>1</v>
      </c>
      <c r="G182" s="132" t="str">
        <f>JUNIO!G175</f>
        <v>0</v>
      </c>
      <c r="H182" s="132">
        <f>JUNIO!H175</f>
        <v>0</v>
      </c>
      <c r="I182" s="132">
        <f>JUNIO!I175</f>
        <v>1</v>
      </c>
      <c r="J182" s="132">
        <f>JUNIO!J175</f>
        <v>0</v>
      </c>
      <c r="K182" s="132">
        <f>JUNIO!K175</f>
        <v>0</v>
      </c>
      <c r="L182" s="132">
        <f>JUNIO!L175</f>
        <v>0</v>
      </c>
      <c r="M182" s="187">
        <f>JUNIO!M175</f>
        <v>46182</v>
      </c>
      <c r="N182" s="188"/>
    </row>
    <row r="183" spans="1:14" s="76" customFormat="1">
      <c r="A183" s="132">
        <v>158</v>
      </c>
      <c r="B183" s="132">
        <f>JUNIO!B176</f>
        <v>1413482</v>
      </c>
      <c r="C183" s="132">
        <f>JUNIO!R176</f>
        <v>1</v>
      </c>
      <c r="D183" s="132">
        <f>JUNIO!S176</f>
        <v>0</v>
      </c>
      <c r="E183" s="132">
        <f ca="1">JUNIO!E176</f>
        <v>47</v>
      </c>
      <c r="F183" s="132" t="str">
        <f>JUNIO!F176</f>
        <v>1</v>
      </c>
      <c r="G183" s="132" t="str">
        <f>JUNIO!G176</f>
        <v>0</v>
      </c>
      <c r="H183" s="132">
        <f>JUNIO!H176</f>
        <v>0</v>
      </c>
      <c r="I183" s="132">
        <f>JUNIO!I176</f>
        <v>0</v>
      </c>
      <c r="J183" s="132">
        <f>JUNIO!J176</f>
        <v>1</v>
      </c>
      <c r="K183" s="132">
        <f>JUNIO!K176</f>
        <v>0</v>
      </c>
      <c r="L183" s="132">
        <f>JUNIO!L176</f>
        <v>0</v>
      </c>
      <c r="M183" s="187">
        <f>JUNIO!M176</f>
        <v>46182</v>
      </c>
      <c r="N183" s="188"/>
    </row>
    <row r="184" spans="1:14" s="76" customFormat="1">
      <c r="A184" s="132">
        <v>159</v>
      </c>
      <c r="B184" s="132">
        <f>JUNIO!B177</f>
        <v>322119</v>
      </c>
      <c r="C184" s="132">
        <f>JUNIO!R177</f>
        <v>0</v>
      </c>
      <c r="D184" s="132">
        <f>JUNIO!S177</f>
        <v>1</v>
      </c>
      <c r="E184" s="132">
        <f ca="1">JUNIO!E177</f>
        <v>29</v>
      </c>
      <c r="F184" s="132" t="str">
        <f>JUNIO!F177</f>
        <v>0</v>
      </c>
      <c r="G184" s="132" t="str">
        <f>JUNIO!G177</f>
        <v>1</v>
      </c>
      <c r="H184" s="132">
        <f>JUNIO!H177</f>
        <v>0</v>
      </c>
      <c r="I184" s="132">
        <f>JUNIO!I177</f>
        <v>0</v>
      </c>
      <c r="J184" s="132">
        <f>JUNIO!J177</f>
        <v>0</v>
      </c>
      <c r="K184" s="132">
        <f>JUNIO!K177</f>
        <v>1</v>
      </c>
      <c r="L184" s="132">
        <f>JUNIO!L177</f>
        <v>0</v>
      </c>
      <c r="M184" s="187">
        <f>JUNIO!M177</f>
        <v>46182</v>
      </c>
      <c r="N184" s="188"/>
    </row>
    <row r="185" spans="1:14" s="76" customFormat="1">
      <c r="A185" s="132">
        <v>160</v>
      </c>
      <c r="B185" s="132">
        <f>JUNIO!B178</f>
        <v>1413589</v>
      </c>
      <c r="C185" s="132">
        <f>JUNIO!R178</f>
        <v>1</v>
      </c>
      <c r="D185" s="132">
        <f>JUNIO!S178</f>
        <v>0</v>
      </c>
      <c r="E185" s="132">
        <f ca="1">JUNIO!E178</f>
        <v>44</v>
      </c>
      <c r="F185" s="132" t="str">
        <f>JUNIO!F178</f>
        <v>1</v>
      </c>
      <c r="G185" s="132" t="str">
        <f>JUNIO!G178</f>
        <v>0</v>
      </c>
      <c r="H185" s="132">
        <f>JUNIO!H178</f>
        <v>1</v>
      </c>
      <c r="I185" s="132">
        <f>JUNIO!I178</f>
        <v>0</v>
      </c>
      <c r="J185" s="132">
        <f>JUNIO!J178</f>
        <v>0</v>
      </c>
      <c r="K185" s="132">
        <f>JUNIO!K178</f>
        <v>0</v>
      </c>
      <c r="L185" s="132">
        <f>JUNIO!L178</f>
        <v>0</v>
      </c>
      <c r="M185" s="187">
        <f>JUNIO!M178</f>
        <v>46182</v>
      </c>
      <c r="N185" s="188"/>
    </row>
    <row r="186" spans="1:14" s="76" customFormat="1">
      <c r="A186" s="132">
        <v>161</v>
      </c>
      <c r="B186" s="132">
        <f>JUNIO!B179</f>
        <v>1138160</v>
      </c>
      <c r="C186" s="132">
        <f>JUNIO!R179</f>
        <v>1</v>
      </c>
      <c r="D186" s="132">
        <f>JUNIO!S179</f>
        <v>0</v>
      </c>
      <c r="E186" s="132">
        <f ca="1">JUNIO!E179</f>
        <v>31</v>
      </c>
      <c r="F186" s="132" t="str">
        <f>JUNIO!F179</f>
        <v>0</v>
      </c>
      <c r="G186" s="132" t="str">
        <f>JUNIO!G179</f>
        <v>1</v>
      </c>
      <c r="H186" s="132">
        <f>JUNIO!H179</f>
        <v>1</v>
      </c>
      <c r="I186" s="132">
        <f>JUNIO!I179</f>
        <v>0</v>
      </c>
      <c r="J186" s="132">
        <f>JUNIO!J179</f>
        <v>0</v>
      </c>
      <c r="K186" s="132">
        <f>JUNIO!K179</f>
        <v>0</v>
      </c>
      <c r="L186" s="132">
        <f>JUNIO!L179</f>
        <v>0</v>
      </c>
      <c r="M186" s="187">
        <f>JUNIO!M179</f>
        <v>46182</v>
      </c>
      <c r="N186" s="188"/>
    </row>
    <row r="187" spans="1:14" s="76" customFormat="1">
      <c r="A187" s="132">
        <v>162</v>
      </c>
      <c r="B187" s="132">
        <f>JUNIO!B180</f>
        <v>1413574</v>
      </c>
      <c r="C187" s="132">
        <f>JUNIO!R180</f>
        <v>0</v>
      </c>
      <c r="D187" s="132">
        <f>JUNIO!S180</f>
        <v>1</v>
      </c>
      <c r="E187" s="132">
        <f ca="1">JUNIO!E180</f>
        <v>39</v>
      </c>
      <c r="F187" s="132" t="str">
        <f>JUNIO!F180</f>
        <v>1</v>
      </c>
      <c r="G187" s="132" t="str">
        <f>JUNIO!G180</f>
        <v>0</v>
      </c>
      <c r="H187" s="132">
        <f>JUNIO!H180</f>
        <v>1</v>
      </c>
      <c r="I187" s="132">
        <f>JUNIO!I180</f>
        <v>0</v>
      </c>
      <c r="J187" s="132">
        <f>JUNIO!J180</f>
        <v>0</v>
      </c>
      <c r="K187" s="132">
        <f>JUNIO!K180</f>
        <v>0</v>
      </c>
      <c r="L187" s="132">
        <f>JUNIO!L180</f>
        <v>0</v>
      </c>
      <c r="M187" s="187">
        <f>JUNIO!M180</f>
        <v>46182</v>
      </c>
      <c r="N187" s="188"/>
    </row>
    <row r="188" spans="1:14" s="76" customFormat="1">
      <c r="A188" s="132">
        <v>163</v>
      </c>
      <c r="B188" s="132">
        <f>JUNIO!B181</f>
        <v>1413562</v>
      </c>
      <c r="C188" s="132">
        <f>JUNIO!R181</f>
        <v>0</v>
      </c>
      <c r="D188" s="132">
        <f>JUNIO!S181</f>
        <v>1</v>
      </c>
      <c r="E188" s="132">
        <f ca="1">JUNIO!E181</f>
        <v>16</v>
      </c>
      <c r="F188" s="132" t="str">
        <f>JUNIO!F181</f>
        <v>1</v>
      </c>
      <c r="G188" s="132" t="str">
        <f>JUNIO!G181</f>
        <v>0</v>
      </c>
      <c r="H188" s="132">
        <f>JUNIO!H181</f>
        <v>1</v>
      </c>
      <c r="I188" s="132">
        <f>JUNIO!I181</f>
        <v>0</v>
      </c>
      <c r="J188" s="132">
        <f>JUNIO!J181</f>
        <v>0</v>
      </c>
      <c r="K188" s="132">
        <f>JUNIO!K181</f>
        <v>0</v>
      </c>
      <c r="L188" s="132">
        <f>JUNIO!L181</f>
        <v>0</v>
      </c>
      <c r="M188" s="187">
        <f>JUNIO!M181</f>
        <v>46182</v>
      </c>
      <c r="N188" s="188"/>
    </row>
    <row r="189" spans="1:14" s="76" customFormat="1">
      <c r="A189" s="132">
        <v>164</v>
      </c>
      <c r="B189" s="132">
        <f>JUNIO!B182</f>
        <v>1413470</v>
      </c>
      <c r="C189" s="132">
        <f>JUNIO!R182</f>
        <v>0</v>
      </c>
      <c r="D189" s="132">
        <f>JUNIO!S182</f>
        <v>1</v>
      </c>
      <c r="E189" s="132">
        <f ca="1">JUNIO!E182</f>
        <v>57</v>
      </c>
      <c r="F189" s="132" t="str">
        <f>JUNIO!F182</f>
        <v>1</v>
      </c>
      <c r="G189" s="132" t="str">
        <f>JUNIO!G182</f>
        <v>0</v>
      </c>
      <c r="H189" s="132">
        <f>JUNIO!H182</f>
        <v>0</v>
      </c>
      <c r="I189" s="132">
        <f>JUNIO!I182</f>
        <v>0</v>
      </c>
      <c r="J189" s="132">
        <f>JUNIO!J182</f>
        <v>0</v>
      </c>
      <c r="K189" s="132">
        <f>JUNIO!K182</f>
        <v>1</v>
      </c>
      <c r="L189" s="132">
        <f>JUNIO!L182</f>
        <v>0</v>
      </c>
      <c r="M189" s="187">
        <f>JUNIO!M182</f>
        <v>46182</v>
      </c>
      <c r="N189" s="188"/>
    </row>
    <row r="190" spans="1:14" s="76" customFormat="1">
      <c r="A190" s="132">
        <v>165</v>
      </c>
      <c r="B190" s="132">
        <f>JUNIO!B183</f>
        <v>1413495</v>
      </c>
      <c r="C190" s="132">
        <f>JUNIO!R183</f>
        <v>0</v>
      </c>
      <c r="D190" s="132">
        <f>JUNIO!S183</f>
        <v>1</v>
      </c>
      <c r="E190" s="132">
        <f ca="1">JUNIO!E183</f>
        <v>13</v>
      </c>
      <c r="F190" s="132" t="str">
        <f>JUNIO!F183</f>
        <v>1</v>
      </c>
      <c r="G190" s="132" t="str">
        <f>JUNIO!G183</f>
        <v>0</v>
      </c>
      <c r="H190" s="132">
        <f>JUNIO!H183</f>
        <v>1</v>
      </c>
      <c r="I190" s="132">
        <f>JUNIO!I183</f>
        <v>0</v>
      </c>
      <c r="J190" s="132">
        <f>JUNIO!J183</f>
        <v>0</v>
      </c>
      <c r="K190" s="132">
        <f>JUNIO!K183</f>
        <v>0</v>
      </c>
      <c r="L190" s="132">
        <f>JUNIO!L183</f>
        <v>0</v>
      </c>
      <c r="M190" s="187">
        <f>JUNIO!M183</f>
        <v>46182</v>
      </c>
      <c r="N190" s="188"/>
    </row>
    <row r="191" spans="1:14" s="76" customFormat="1">
      <c r="A191" s="132">
        <v>166</v>
      </c>
      <c r="B191" s="132">
        <f>JUNIO!B184</f>
        <v>37982</v>
      </c>
      <c r="C191" s="132">
        <f>JUNIO!R184</f>
        <v>1</v>
      </c>
      <c r="D191" s="132">
        <f>JUNIO!S184</f>
        <v>0</v>
      </c>
      <c r="E191" s="132">
        <f ca="1">JUNIO!E184</f>
        <v>39</v>
      </c>
      <c r="F191" s="132" t="str">
        <f>JUNIO!F184</f>
        <v>0</v>
      </c>
      <c r="G191" s="132" t="str">
        <f>JUNIO!G184</f>
        <v>1</v>
      </c>
      <c r="H191" s="132">
        <f>JUNIO!H184</f>
        <v>1</v>
      </c>
      <c r="I191" s="132">
        <f>JUNIO!I184</f>
        <v>0</v>
      </c>
      <c r="J191" s="132">
        <f>JUNIO!J184</f>
        <v>0</v>
      </c>
      <c r="K191" s="132">
        <f>JUNIO!K184</f>
        <v>0</v>
      </c>
      <c r="L191" s="132">
        <f>JUNIO!L184</f>
        <v>0</v>
      </c>
      <c r="M191" s="187">
        <f>JUNIO!M184</f>
        <v>46182</v>
      </c>
      <c r="N191" s="188"/>
    </row>
    <row r="192" spans="1:14" s="76" customFormat="1">
      <c r="A192" s="132">
        <v>167</v>
      </c>
      <c r="B192" s="132">
        <f>JUNIO!B185</f>
        <v>1413650</v>
      </c>
      <c r="C192" s="132">
        <f>JUNIO!R185</f>
        <v>0</v>
      </c>
      <c r="D192" s="132">
        <f>JUNIO!S185</f>
        <v>1</v>
      </c>
      <c r="E192" s="132">
        <f ca="1">JUNIO!E185</f>
        <v>49</v>
      </c>
      <c r="F192" s="132" t="str">
        <f>JUNIO!F185</f>
        <v>1</v>
      </c>
      <c r="G192" s="132" t="str">
        <f>JUNIO!G185</f>
        <v>0</v>
      </c>
      <c r="H192" s="132">
        <f>JUNIO!H185</f>
        <v>1</v>
      </c>
      <c r="I192" s="132">
        <f>JUNIO!I185</f>
        <v>0</v>
      </c>
      <c r="J192" s="132">
        <f>JUNIO!J185</f>
        <v>0</v>
      </c>
      <c r="K192" s="132">
        <f>JUNIO!K185</f>
        <v>0</v>
      </c>
      <c r="L192" s="132">
        <f>JUNIO!L185</f>
        <v>0</v>
      </c>
      <c r="M192" s="187">
        <f>JUNIO!M185</f>
        <v>46183</v>
      </c>
      <c r="N192" s="188"/>
    </row>
    <row r="193" spans="1:14" s="76" customFormat="1">
      <c r="A193" s="132">
        <v>168</v>
      </c>
      <c r="B193" s="132">
        <f>JUNIO!B186</f>
        <v>1413656</v>
      </c>
      <c r="C193" s="132">
        <f>JUNIO!R186</f>
        <v>1</v>
      </c>
      <c r="D193" s="132">
        <f>JUNIO!S186</f>
        <v>0</v>
      </c>
      <c r="E193" s="132">
        <f ca="1">JUNIO!E186</f>
        <v>17</v>
      </c>
      <c r="F193" s="132" t="str">
        <f>JUNIO!F186</f>
        <v>1</v>
      </c>
      <c r="G193" s="132" t="str">
        <f>JUNIO!G186</f>
        <v>0</v>
      </c>
      <c r="H193" s="132">
        <f>JUNIO!H186</f>
        <v>0</v>
      </c>
      <c r="I193" s="132">
        <f>JUNIO!I186</f>
        <v>0</v>
      </c>
      <c r="J193" s="132">
        <f>JUNIO!J186</f>
        <v>0</v>
      </c>
      <c r="K193" s="132">
        <f>JUNIO!K186</f>
        <v>1</v>
      </c>
      <c r="L193" s="132">
        <f>JUNIO!L186</f>
        <v>0</v>
      </c>
      <c r="M193" s="187">
        <f>JUNIO!M186</f>
        <v>46183</v>
      </c>
      <c r="N193" s="188"/>
    </row>
    <row r="194" spans="1:14" s="76" customFormat="1">
      <c r="A194" s="132">
        <v>169</v>
      </c>
      <c r="B194" s="132">
        <f>JUNIO!B187</f>
        <v>1413652</v>
      </c>
      <c r="C194" s="132">
        <f>JUNIO!R187</f>
        <v>0</v>
      </c>
      <c r="D194" s="132">
        <f>JUNIO!S187</f>
        <v>1</v>
      </c>
      <c r="E194" s="132">
        <f ca="1">JUNIO!E187</f>
        <v>58</v>
      </c>
      <c r="F194" s="132" t="str">
        <f>JUNIO!F187</f>
        <v>1</v>
      </c>
      <c r="G194" s="132" t="str">
        <f>JUNIO!G187</f>
        <v>0</v>
      </c>
      <c r="H194" s="132">
        <f>JUNIO!H187</f>
        <v>0</v>
      </c>
      <c r="I194" s="132">
        <f>JUNIO!I187</f>
        <v>1</v>
      </c>
      <c r="J194" s="132">
        <f>JUNIO!J187</f>
        <v>0</v>
      </c>
      <c r="K194" s="132">
        <f>JUNIO!K187</f>
        <v>0</v>
      </c>
      <c r="L194" s="132">
        <f>JUNIO!L187</f>
        <v>0</v>
      </c>
      <c r="M194" s="187">
        <f>JUNIO!M187</f>
        <v>46183</v>
      </c>
      <c r="N194" s="188"/>
    </row>
    <row r="195" spans="1:14" s="76" customFormat="1">
      <c r="A195" s="132">
        <v>170</v>
      </c>
      <c r="B195" s="132">
        <f>JUNIO!B188</f>
        <v>1413659</v>
      </c>
      <c r="C195" s="132">
        <f>JUNIO!R188</f>
        <v>0</v>
      </c>
      <c r="D195" s="132">
        <f>JUNIO!S188</f>
        <v>1</v>
      </c>
      <c r="E195" s="132">
        <f ca="1">JUNIO!E188</f>
        <v>49</v>
      </c>
      <c r="F195" s="132" t="str">
        <f>JUNIO!F188</f>
        <v>1</v>
      </c>
      <c r="G195" s="132" t="str">
        <f>JUNIO!G188</f>
        <v>0</v>
      </c>
      <c r="H195" s="132">
        <f>JUNIO!H188</f>
        <v>1</v>
      </c>
      <c r="I195" s="132">
        <f>JUNIO!I188</f>
        <v>0</v>
      </c>
      <c r="J195" s="132">
        <f>JUNIO!J188</f>
        <v>0</v>
      </c>
      <c r="K195" s="132">
        <f>JUNIO!K188</f>
        <v>0</v>
      </c>
      <c r="L195" s="132">
        <f>JUNIO!L188</f>
        <v>0</v>
      </c>
      <c r="M195" s="187">
        <f>JUNIO!M188</f>
        <v>46183</v>
      </c>
      <c r="N195" s="188"/>
    </row>
    <row r="196" spans="1:14" s="76" customFormat="1">
      <c r="A196" s="132">
        <v>171</v>
      </c>
      <c r="B196" s="132">
        <f>JUNIO!B189</f>
        <v>1413664</v>
      </c>
      <c r="C196" s="132">
        <f>JUNIO!R189</f>
        <v>1</v>
      </c>
      <c r="D196" s="132">
        <f>JUNIO!S189</f>
        <v>0</v>
      </c>
      <c r="E196" s="132">
        <f ca="1">JUNIO!E189</f>
        <v>74</v>
      </c>
      <c r="F196" s="132" t="str">
        <f>JUNIO!F189</f>
        <v>1</v>
      </c>
      <c r="G196" s="132" t="str">
        <f>JUNIO!G189</f>
        <v>0</v>
      </c>
      <c r="H196" s="132">
        <f>JUNIO!H189</f>
        <v>1</v>
      </c>
      <c r="I196" s="132">
        <f>JUNIO!I189</f>
        <v>0</v>
      </c>
      <c r="J196" s="132">
        <f>JUNIO!J189</f>
        <v>0</v>
      </c>
      <c r="K196" s="132">
        <f>JUNIO!K189</f>
        <v>0</v>
      </c>
      <c r="L196" s="132">
        <f>JUNIO!L189</f>
        <v>0</v>
      </c>
      <c r="M196" s="187">
        <f>JUNIO!M189</f>
        <v>46183</v>
      </c>
      <c r="N196" s="188"/>
    </row>
    <row r="197" spans="1:14" s="76" customFormat="1">
      <c r="A197" s="132">
        <v>172</v>
      </c>
      <c r="B197" s="132">
        <f>JUNIO!B190</f>
        <v>1413669</v>
      </c>
      <c r="C197" s="132">
        <f>JUNIO!R190</f>
        <v>1</v>
      </c>
      <c r="D197" s="132">
        <f>JUNIO!S190</f>
        <v>0</v>
      </c>
      <c r="E197" s="132">
        <f ca="1">JUNIO!E190</f>
        <v>34</v>
      </c>
      <c r="F197" s="132" t="str">
        <f>JUNIO!F190</f>
        <v>1</v>
      </c>
      <c r="G197" s="132" t="str">
        <f>JUNIO!G190</f>
        <v>0</v>
      </c>
      <c r="H197" s="132">
        <f>JUNIO!H190</f>
        <v>0</v>
      </c>
      <c r="I197" s="132">
        <f>JUNIO!I190</f>
        <v>0</v>
      </c>
      <c r="J197" s="132">
        <f>JUNIO!J190</f>
        <v>0</v>
      </c>
      <c r="K197" s="132">
        <f>JUNIO!K190</f>
        <v>0</v>
      </c>
      <c r="L197" s="132">
        <f>JUNIO!L190</f>
        <v>1</v>
      </c>
      <c r="M197" s="187">
        <f>JUNIO!M190</f>
        <v>46183</v>
      </c>
      <c r="N197" s="188"/>
    </row>
    <row r="198" spans="1:14" s="76" customFormat="1">
      <c r="A198" s="132">
        <v>173</v>
      </c>
      <c r="B198" s="132">
        <f>JUNIO!B191</f>
        <v>1413681</v>
      </c>
      <c r="C198" s="132">
        <f>JUNIO!R191</f>
        <v>0</v>
      </c>
      <c r="D198" s="132">
        <f>JUNIO!S191</f>
        <v>1</v>
      </c>
      <c r="E198" s="132">
        <f ca="1">JUNIO!E191</f>
        <v>49</v>
      </c>
      <c r="F198" s="132" t="str">
        <f>JUNIO!F191</f>
        <v>1</v>
      </c>
      <c r="G198" s="132" t="str">
        <f>JUNIO!G191</f>
        <v>0</v>
      </c>
      <c r="H198" s="132">
        <f>JUNIO!H191</f>
        <v>1</v>
      </c>
      <c r="I198" s="132">
        <f>JUNIO!I191</f>
        <v>0</v>
      </c>
      <c r="J198" s="132">
        <f>JUNIO!J191</f>
        <v>0</v>
      </c>
      <c r="K198" s="132">
        <f>JUNIO!K191</f>
        <v>0</v>
      </c>
      <c r="L198" s="132">
        <f>JUNIO!L191</f>
        <v>0</v>
      </c>
      <c r="M198" s="187">
        <f>JUNIO!M191</f>
        <v>46183</v>
      </c>
      <c r="N198" s="188"/>
    </row>
    <row r="199" spans="1:14" s="76" customFormat="1">
      <c r="A199" s="132">
        <v>174</v>
      </c>
      <c r="B199" s="132">
        <f>JUNIO!B192</f>
        <v>1413646</v>
      </c>
      <c r="C199" s="132">
        <f>JUNIO!R192</f>
        <v>1</v>
      </c>
      <c r="D199" s="132">
        <f>JUNIO!S192</f>
        <v>0</v>
      </c>
      <c r="E199" s="132">
        <f ca="1">JUNIO!E192</f>
        <v>37</v>
      </c>
      <c r="F199" s="132" t="str">
        <f>JUNIO!F192</f>
        <v>1</v>
      </c>
      <c r="G199" s="132" t="str">
        <f>JUNIO!G192</f>
        <v>0</v>
      </c>
      <c r="H199" s="132">
        <f>JUNIO!H192</f>
        <v>1</v>
      </c>
      <c r="I199" s="132">
        <f>JUNIO!I192</f>
        <v>0</v>
      </c>
      <c r="J199" s="132">
        <f>JUNIO!J192</f>
        <v>0</v>
      </c>
      <c r="K199" s="132">
        <f>JUNIO!K192</f>
        <v>0</v>
      </c>
      <c r="L199" s="132">
        <f>JUNIO!L192</f>
        <v>0</v>
      </c>
      <c r="M199" s="187">
        <f>JUNIO!M192</f>
        <v>46183</v>
      </c>
      <c r="N199" s="188"/>
    </row>
    <row r="200" spans="1:14" s="76" customFormat="1">
      <c r="A200" s="132">
        <v>175</v>
      </c>
      <c r="B200" s="132">
        <f>JUNIO!B193</f>
        <v>1413644</v>
      </c>
      <c r="C200" s="132">
        <f>JUNIO!R193</f>
        <v>0</v>
      </c>
      <c r="D200" s="132">
        <f>JUNIO!S193</f>
        <v>1</v>
      </c>
      <c r="E200" s="132">
        <f ca="1">JUNIO!E193</f>
        <v>7</v>
      </c>
      <c r="F200" s="132" t="str">
        <f>JUNIO!F193</f>
        <v>1</v>
      </c>
      <c r="G200" s="132" t="str">
        <f>JUNIO!G193</f>
        <v>0</v>
      </c>
      <c r="H200" s="132">
        <f>JUNIO!H193</f>
        <v>0</v>
      </c>
      <c r="I200" s="132">
        <f>JUNIO!I193</f>
        <v>0</v>
      </c>
      <c r="J200" s="132">
        <f>JUNIO!J193</f>
        <v>0</v>
      </c>
      <c r="K200" s="132">
        <f>JUNIO!K193</f>
        <v>0</v>
      </c>
      <c r="L200" s="132">
        <f>JUNIO!L193</f>
        <v>1</v>
      </c>
      <c r="M200" s="187">
        <f>JUNIO!M193</f>
        <v>46183</v>
      </c>
      <c r="N200" s="188"/>
    </row>
    <row r="201" spans="1:14" s="76" customFormat="1" ht="78.75" customHeight="1">
      <c r="A201" s="189" t="s">
        <v>81</v>
      </c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1"/>
    </row>
    <row r="202" spans="1:14" s="76" customFormat="1" ht="18">
      <c r="A202" s="192" t="s">
        <v>82</v>
      </c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4"/>
    </row>
    <row r="203" spans="1:14" s="76" customFormat="1" ht="15" customHeight="1">
      <c r="A203" s="195" t="s">
        <v>19</v>
      </c>
      <c r="B203" s="196"/>
      <c r="C203" s="197"/>
      <c r="D203" s="198" t="s">
        <v>21</v>
      </c>
      <c r="E203" s="199"/>
      <c r="F203" s="199"/>
      <c r="G203" s="199"/>
      <c r="H203" s="199"/>
      <c r="I203" s="200"/>
      <c r="J203" s="201" t="s">
        <v>83</v>
      </c>
      <c r="K203" s="202"/>
      <c r="L203" s="203" t="s">
        <v>137</v>
      </c>
      <c r="M203" s="204"/>
      <c r="N203" s="205"/>
    </row>
    <row r="204" spans="1:14" s="76" customFormat="1" ht="15" customHeight="1">
      <c r="A204" s="180"/>
      <c r="B204" s="1"/>
      <c r="C204" s="182" t="s">
        <v>22</v>
      </c>
      <c r="D204" s="183"/>
      <c r="E204" s="56"/>
      <c r="F204" s="182" t="s">
        <v>80</v>
      </c>
      <c r="G204" s="183"/>
      <c r="H204" s="182" t="s">
        <v>20</v>
      </c>
      <c r="I204" s="184"/>
      <c r="J204" s="184"/>
      <c r="K204" s="184"/>
      <c r="L204" s="184"/>
      <c r="M204" s="184"/>
      <c r="N204" s="183"/>
    </row>
    <row r="205" spans="1:14" s="76" customFormat="1" ht="23.25">
      <c r="A205" s="181"/>
      <c r="B205" s="1" t="s">
        <v>1</v>
      </c>
      <c r="C205" s="71" t="s">
        <v>23</v>
      </c>
      <c r="D205" s="71" t="s">
        <v>24</v>
      </c>
      <c r="E205" s="56" t="s">
        <v>4</v>
      </c>
      <c r="F205" s="71" t="s">
        <v>5</v>
      </c>
      <c r="G205" s="71" t="s">
        <v>6</v>
      </c>
      <c r="H205" s="72" t="s">
        <v>7</v>
      </c>
      <c r="I205" s="71" t="s">
        <v>8</v>
      </c>
      <c r="J205" s="71" t="s">
        <v>9</v>
      </c>
      <c r="K205" s="71" t="s">
        <v>10</v>
      </c>
      <c r="L205" s="71" t="s">
        <v>11</v>
      </c>
      <c r="M205" s="185" t="s">
        <v>12</v>
      </c>
      <c r="N205" s="186"/>
    </row>
    <row r="206" spans="1:14" s="76" customFormat="1">
      <c r="A206" s="132">
        <v>176</v>
      </c>
      <c r="B206" s="132">
        <f>JUNIO!B194</f>
        <v>1407495</v>
      </c>
      <c r="C206" s="132">
        <f>JUNIO!R194</f>
        <v>0</v>
      </c>
      <c r="D206" s="132">
        <f>JUNIO!S194</f>
        <v>1</v>
      </c>
      <c r="E206" s="132">
        <f ca="1">JUNIO!E194</f>
        <v>63</v>
      </c>
      <c r="F206" s="132" t="str">
        <f>JUNIO!F194</f>
        <v>0</v>
      </c>
      <c r="G206" s="132" t="str">
        <f>JUNIO!G194</f>
        <v>1</v>
      </c>
      <c r="H206" s="132">
        <f>JUNIO!H194</f>
        <v>0</v>
      </c>
      <c r="I206" s="132">
        <f>JUNIO!I194</f>
        <v>1</v>
      </c>
      <c r="J206" s="132">
        <f>JUNIO!J194</f>
        <v>0</v>
      </c>
      <c r="K206" s="132">
        <f>JUNIO!K194</f>
        <v>0</v>
      </c>
      <c r="L206" s="132">
        <f>JUNIO!L194</f>
        <v>0</v>
      </c>
      <c r="M206" s="187">
        <f>JUNIO!M194</f>
        <v>46183</v>
      </c>
      <c r="N206" s="188"/>
    </row>
    <row r="207" spans="1:14" s="76" customFormat="1">
      <c r="A207" s="132">
        <v>177</v>
      </c>
      <c r="B207" s="132">
        <f>JUNIO!B195</f>
        <v>1413742</v>
      </c>
      <c r="C207" s="132">
        <f>JUNIO!R195</f>
        <v>1</v>
      </c>
      <c r="D207" s="132">
        <f>JUNIO!S195</f>
        <v>0</v>
      </c>
      <c r="E207" s="132">
        <f ca="1">JUNIO!E195</f>
        <v>61</v>
      </c>
      <c r="F207" s="132" t="str">
        <f>JUNIO!F195</f>
        <v>1</v>
      </c>
      <c r="G207" s="132" t="str">
        <f>JUNIO!G195</f>
        <v>0</v>
      </c>
      <c r="H207" s="132">
        <f>JUNIO!H195</f>
        <v>1</v>
      </c>
      <c r="I207" s="132">
        <f>JUNIO!I195</f>
        <v>0</v>
      </c>
      <c r="J207" s="132">
        <f>JUNIO!J195</f>
        <v>0</v>
      </c>
      <c r="K207" s="132">
        <f>JUNIO!K195</f>
        <v>0</v>
      </c>
      <c r="L207" s="132">
        <f>JUNIO!L195</f>
        <v>0</v>
      </c>
      <c r="M207" s="187">
        <f>JUNIO!M195</f>
        <v>46183</v>
      </c>
      <c r="N207" s="188"/>
    </row>
    <row r="208" spans="1:14" s="76" customFormat="1">
      <c r="A208" s="132">
        <v>178</v>
      </c>
      <c r="B208" s="132">
        <f>JUNIO!B196</f>
        <v>1413780</v>
      </c>
      <c r="C208" s="132">
        <f>JUNIO!R196</f>
        <v>1</v>
      </c>
      <c r="D208" s="132">
        <f>JUNIO!S196</f>
        <v>0</v>
      </c>
      <c r="E208" s="132">
        <f ca="1">JUNIO!E196</f>
        <v>45</v>
      </c>
      <c r="F208" s="132" t="str">
        <f>JUNIO!F196</f>
        <v>1</v>
      </c>
      <c r="G208" s="132" t="str">
        <f>JUNIO!G196</f>
        <v>0</v>
      </c>
      <c r="H208" s="132">
        <f>JUNIO!H196</f>
        <v>0</v>
      </c>
      <c r="I208" s="132">
        <f>JUNIO!I196</f>
        <v>0</v>
      </c>
      <c r="J208" s="132">
        <f>JUNIO!J196</f>
        <v>1</v>
      </c>
      <c r="K208" s="132">
        <f>JUNIO!K196</f>
        <v>0</v>
      </c>
      <c r="L208" s="132">
        <f>JUNIO!L196</f>
        <v>0</v>
      </c>
      <c r="M208" s="187">
        <f>JUNIO!M196</f>
        <v>46183</v>
      </c>
      <c r="N208" s="188"/>
    </row>
    <row r="209" spans="1:14" s="76" customFormat="1">
      <c r="A209" s="132">
        <v>179</v>
      </c>
      <c r="B209" s="132">
        <f>JUNIO!B197</f>
        <v>1413795</v>
      </c>
      <c r="C209" s="132">
        <f>JUNIO!R197</f>
        <v>0</v>
      </c>
      <c r="D209" s="132">
        <f>JUNIO!S197</f>
        <v>1</v>
      </c>
      <c r="E209" s="132">
        <f ca="1">JUNIO!E197</f>
        <v>63</v>
      </c>
      <c r="F209" s="132" t="str">
        <f>JUNIO!F197</f>
        <v>1</v>
      </c>
      <c r="G209" s="132" t="str">
        <f>JUNIO!G197</f>
        <v>0</v>
      </c>
      <c r="H209" s="132">
        <f>JUNIO!H197</f>
        <v>0</v>
      </c>
      <c r="I209" s="132">
        <f>JUNIO!I197</f>
        <v>0</v>
      </c>
      <c r="J209" s="132">
        <f>JUNIO!J197</f>
        <v>1</v>
      </c>
      <c r="K209" s="132">
        <f>JUNIO!K197</f>
        <v>0</v>
      </c>
      <c r="L209" s="132">
        <f>JUNIO!L197</f>
        <v>0</v>
      </c>
      <c r="M209" s="187">
        <f>JUNIO!M197</f>
        <v>46183</v>
      </c>
      <c r="N209" s="188"/>
    </row>
    <row r="210" spans="1:14" s="76" customFormat="1">
      <c r="A210" s="132">
        <v>180</v>
      </c>
      <c r="B210" s="132">
        <f>JUNIO!B198</f>
        <v>1413810</v>
      </c>
      <c r="C210" s="132">
        <f>JUNIO!R198</f>
        <v>0</v>
      </c>
      <c r="D210" s="132">
        <f>JUNIO!S198</f>
        <v>1</v>
      </c>
      <c r="E210" s="132">
        <f ca="1">JUNIO!E198</f>
        <v>43</v>
      </c>
      <c r="F210" s="132" t="str">
        <f>JUNIO!F198</f>
        <v>1</v>
      </c>
      <c r="G210" s="132" t="str">
        <f>JUNIO!G198</f>
        <v>0</v>
      </c>
      <c r="H210" s="132">
        <f>JUNIO!H198</f>
        <v>1</v>
      </c>
      <c r="I210" s="132">
        <f>JUNIO!I198</f>
        <v>0</v>
      </c>
      <c r="J210" s="132">
        <f>JUNIO!J198</f>
        <v>0</v>
      </c>
      <c r="K210" s="132">
        <f>JUNIO!K198</f>
        <v>0</v>
      </c>
      <c r="L210" s="132">
        <f>JUNIO!L198</f>
        <v>0</v>
      </c>
      <c r="M210" s="187">
        <f>JUNIO!M198</f>
        <v>46183</v>
      </c>
      <c r="N210" s="188"/>
    </row>
    <row r="211" spans="1:14" s="76" customFormat="1">
      <c r="A211" s="132">
        <v>181</v>
      </c>
      <c r="B211" s="132">
        <f>JUNIO!B199</f>
        <v>1413832</v>
      </c>
      <c r="C211" s="132">
        <f>JUNIO!R199</f>
        <v>0</v>
      </c>
      <c r="D211" s="132">
        <f>JUNIO!S199</f>
        <v>1</v>
      </c>
      <c r="E211" s="132">
        <f ca="1">JUNIO!E199</f>
        <v>13</v>
      </c>
      <c r="F211" s="132" t="str">
        <f>JUNIO!F199</f>
        <v>1</v>
      </c>
      <c r="G211" s="132" t="str">
        <f>JUNIO!G199</f>
        <v>0</v>
      </c>
      <c r="H211" s="132">
        <f>JUNIO!H199</f>
        <v>1</v>
      </c>
      <c r="I211" s="132">
        <f>JUNIO!I199</f>
        <v>0</v>
      </c>
      <c r="J211" s="132">
        <f>JUNIO!J199</f>
        <v>0</v>
      </c>
      <c r="K211" s="132">
        <f>JUNIO!K199</f>
        <v>0</v>
      </c>
      <c r="L211" s="132">
        <f>JUNIO!L199</f>
        <v>0</v>
      </c>
      <c r="M211" s="187">
        <f>JUNIO!M199</f>
        <v>46183</v>
      </c>
      <c r="N211" s="188"/>
    </row>
    <row r="212" spans="1:14" s="76" customFormat="1">
      <c r="A212" s="132">
        <v>182</v>
      </c>
      <c r="B212" s="132">
        <f>JUNIO!B200</f>
        <v>1413941</v>
      </c>
      <c r="C212" s="132">
        <f>JUNIO!R200</f>
        <v>1</v>
      </c>
      <c r="D212" s="132">
        <f>JUNIO!S200</f>
        <v>0</v>
      </c>
      <c r="E212" s="132">
        <f ca="1">JUNIO!E200</f>
        <v>78</v>
      </c>
      <c r="F212" s="132" t="str">
        <f>JUNIO!F200</f>
        <v>1</v>
      </c>
      <c r="G212" s="132" t="str">
        <f>JUNIO!G200</f>
        <v>0</v>
      </c>
      <c r="H212" s="132">
        <f>JUNIO!H200</f>
        <v>1</v>
      </c>
      <c r="I212" s="132">
        <f>JUNIO!I200</f>
        <v>0</v>
      </c>
      <c r="J212" s="132">
        <f>JUNIO!J200</f>
        <v>0</v>
      </c>
      <c r="K212" s="132">
        <f>JUNIO!K200</f>
        <v>0</v>
      </c>
      <c r="L212" s="132">
        <f>JUNIO!L200</f>
        <v>0</v>
      </c>
      <c r="M212" s="187">
        <f>JUNIO!M200</f>
        <v>46183</v>
      </c>
      <c r="N212" s="188"/>
    </row>
    <row r="213" spans="1:14" s="76" customFormat="1">
      <c r="A213" s="132">
        <v>183</v>
      </c>
      <c r="B213" s="132">
        <f>JUNIO!B201</f>
        <v>187735</v>
      </c>
      <c r="C213" s="132">
        <f>JUNIO!R201</f>
        <v>0</v>
      </c>
      <c r="D213" s="132">
        <f>JUNIO!S201</f>
        <v>1</v>
      </c>
      <c r="E213" s="132">
        <f ca="1">JUNIO!E201</f>
        <v>37</v>
      </c>
      <c r="F213" s="132" t="str">
        <f>JUNIO!F201</f>
        <v>0</v>
      </c>
      <c r="G213" s="132" t="str">
        <f>JUNIO!G201</f>
        <v>1</v>
      </c>
      <c r="H213" s="132">
        <f>JUNIO!H201</f>
        <v>1</v>
      </c>
      <c r="I213" s="132">
        <f>JUNIO!I201</f>
        <v>0</v>
      </c>
      <c r="J213" s="132">
        <f>JUNIO!J201</f>
        <v>0</v>
      </c>
      <c r="K213" s="132">
        <f>JUNIO!K201</f>
        <v>0</v>
      </c>
      <c r="L213" s="132">
        <f>JUNIO!L201</f>
        <v>0</v>
      </c>
      <c r="M213" s="187">
        <f>JUNIO!M201</f>
        <v>46183</v>
      </c>
      <c r="N213" s="188"/>
    </row>
    <row r="214" spans="1:14" s="76" customFormat="1">
      <c r="A214" s="132">
        <v>184</v>
      </c>
      <c r="B214" s="132">
        <f>JUNIO!B202</f>
        <v>1267230</v>
      </c>
      <c r="C214" s="132">
        <f>JUNIO!R202</f>
        <v>1</v>
      </c>
      <c r="D214" s="132">
        <f>JUNIO!S202</f>
        <v>0</v>
      </c>
      <c r="E214" s="132">
        <f ca="1">JUNIO!E202</f>
        <v>59</v>
      </c>
      <c r="F214" s="132" t="str">
        <f>JUNIO!F202</f>
        <v>0</v>
      </c>
      <c r="G214" s="132" t="str">
        <f>JUNIO!G202</f>
        <v>1</v>
      </c>
      <c r="H214" s="132">
        <f>JUNIO!H202</f>
        <v>1</v>
      </c>
      <c r="I214" s="132">
        <f>JUNIO!I202</f>
        <v>0</v>
      </c>
      <c r="J214" s="132">
        <f>JUNIO!J202</f>
        <v>0</v>
      </c>
      <c r="K214" s="132">
        <f>JUNIO!K202</f>
        <v>0</v>
      </c>
      <c r="L214" s="132">
        <f>JUNIO!L202</f>
        <v>0</v>
      </c>
      <c r="M214" s="187">
        <f>JUNIO!M202</f>
        <v>46183</v>
      </c>
      <c r="N214" s="188"/>
    </row>
    <row r="215" spans="1:14" s="76" customFormat="1">
      <c r="A215" s="132">
        <v>185</v>
      </c>
      <c r="B215" s="132">
        <f>JUNIO!B203</f>
        <v>1413912</v>
      </c>
      <c r="C215" s="132">
        <f>JUNIO!R203</f>
        <v>0</v>
      </c>
      <c r="D215" s="132">
        <f>JUNIO!S203</f>
        <v>1</v>
      </c>
      <c r="E215" s="132">
        <f ca="1">JUNIO!E203</f>
        <v>68</v>
      </c>
      <c r="F215" s="132" t="str">
        <f>JUNIO!F203</f>
        <v>1</v>
      </c>
      <c r="G215" s="132" t="str">
        <f>JUNIO!G203</f>
        <v>0</v>
      </c>
      <c r="H215" s="132">
        <f>JUNIO!H203</f>
        <v>1</v>
      </c>
      <c r="I215" s="132">
        <f>JUNIO!I203</f>
        <v>0</v>
      </c>
      <c r="J215" s="132">
        <f>JUNIO!J203</f>
        <v>0</v>
      </c>
      <c r="K215" s="132">
        <f>JUNIO!K203</f>
        <v>0</v>
      </c>
      <c r="L215" s="132">
        <f>JUNIO!L203</f>
        <v>0</v>
      </c>
      <c r="M215" s="187">
        <f>JUNIO!M203</f>
        <v>46183</v>
      </c>
      <c r="N215" s="188"/>
    </row>
    <row r="216" spans="1:14" s="76" customFormat="1">
      <c r="A216" s="132">
        <v>186</v>
      </c>
      <c r="B216" s="132">
        <f>JUNIO!B204</f>
        <v>52367</v>
      </c>
      <c r="C216" s="132">
        <f>JUNIO!R204</f>
        <v>0</v>
      </c>
      <c r="D216" s="132">
        <f>JUNIO!S204</f>
        <v>1</v>
      </c>
      <c r="E216" s="132">
        <f ca="1">JUNIO!E204</f>
        <v>54</v>
      </c>
      <c r="F216" s="132" t="str">
        <f>JUNIO!F204</f>
        <v>0</v>
      </c>
      <c r="G216" s="132" t="str">
        <f>JUNIO!G204</f>
        <v>1</v>
      </c>
      <c r="H216" s="132">
        <f>JUNIO!H204</f>
        <v>0</v>
      </c>
      <c r="I216" s="132">
        <f>JUNIO!I204</f>
        <v>0</v>
      </c>
      <c r="J216" s="132">
        <f>JUNIO!J204</f>
        <v>1</v>
      </c>
      <c r="K216" s="132">
        <f>JUNIO!K204</f>
        <v>0</v>
      </c>
      <c r="L216" s="132">
        <f>JUNIO!L204</f>
        <v>0</v>
      </c>
      <c r="M216" s="187">
        <f>JUNIO!M204</f>
        <v>46185</v>
      </c>
      <c r="N216" s="188"/>
    </row>
    <row r="217" spans="1:14" s="76" customFormat="1">
      <c r="A217" s="132">
        <v>187</v>
      </c>
      <c r="B217" s="132">
        <f>JUNIO!B205</f>
        <v>1414154</v>
      </c>
      <c r="C217" s="132">
        <f>JUNIO!R205</f>
        <v>1</v>
      </c>
      <c r="D217" s="132">
        <f>JUNIO!S205</f>
        <v>0</v>
      </c>
      <c r="E217" s="132">
        <f ca="1">JUNIO!E205</f>
        <v>52</v>
      </c>
      <c r="F217" s="132" t="str">
        <f>JUNIO!F205</f>
        <v>1</v>
      </c>
      <c r="G217" s="132" t="str">
        <f>JUNIO!G205</f>
        <v>0</v>
      </c>
      <c r="H217" s="132">
        <f>JUNIO!H205</f>
        <v>0</v>
      </c>
      <c r="I217" s="132">
        <f>JUNIO!I205</f>
        <v>0</v>
      </c>
      <c r="J217" s="132">
        <f>JUNIO!J205</f>
        <v>0</v>
      </c>
      <c r="K217" s="132">
        <f>JUNIO!K205</f>
        <v>1</v>
      </c>
      <c r="L217" s="132">
        <f>JUNIO!L205</f>
        <v>0</v>
      </c>
      <c r="M217" s="187">
        <f>JUNIO!M205</f>
        <v>46185</v>
      </c>
      <c r="N217" s="188"/>
    </row>
    <row r="218" spans="1:14" s="76" customFormat="1">
      <c r="A218" s="132">
        <v>188</v>
      </c>
      <c r="B218" s="132">
        <f>JUNIO!B206</f>
        <v>1414051</v>
      </c>
      <c r="C218" s="132">
        <f>JUNIO!R206</f>
        <v>0</v>
      </c>
      <c r="D218" s="132">
        <f>JUNIO!S206</f>
        <v>1</v>
      </c>
      <c r="E218" s="132">
        <f ca="1">JUNIO!E206</f>
        <v>16</v>
      </c>
      <c r="F218" s="132" t="str">
        <f>JUNIO!F206</f>
        <v>1</v>
      </c>
      <c r="G218" s="132" t="str">
        <f>JUNIO!G206</f>
        <v>0</v>
      </c>
      <c r="H218" s="132">
        <f>JUNIO!H206</f>
        <v>0</v>
      </c>
      <c r="I218" s="132">
        <f>JUNIO!I206</f>
        <v>0</v>
      </c>
      <c r="J218" s="132">
        <f>JUNIO!J206</f>
        <v>0</v>
      </c>
      <c r="K218" s="132">
        <f>JUNIO!K206</f>
        <v>0</v>
      </c>
      <c r="L218" s="132">
        <f>JUNIO!L206</f>
        <v>1</v>
      </c>
      <c r="M218" s="187">
        <f>JUNIO!M206</f>
        <v>46185</v>
      </c>
      <c r="N218" s="188"/>
    </row>
    <row r="219" spans="1:14" s="76" customFormat="1">
      <c r="A219" s="132">
        <v>189</v>
      </c>
      <c r="B219" s="132">
        <f>JUNIO!B207</f>
        <v>1414132</v>
      </c>
      <c r="C219" s="132">
        <f>JUNIO!R207</f>
        <v>0</v>
      </c>
      <c r="D219" s="132">
        <f>JUNIO!S207</f>
        <v>1</v>
      </c>
      <c r="E219" s="132">
        <f ca="1">JUNIO!E207</f>
        <v>54</v>
      </c>
      <c r="F219" s="132" t="str">
        <f>JUNIO!F207</f>
        <v>1</v>
      </c>
      <c r="G219" s="132" t="str">
        <f>JUNIO!G207</f>
        <v>0</v>
      </c>
      <c r="H219" s="132">
        <f>JUNIO!H207</f>
        <v>0</v>
      </c>
      <c r="I219" s="132">
        <f>JUNIO!I207</f>
        <v>1</v>
      </c>
      <c r="J219" s="132">
        <f>JUNIO!J207</f>
        <v>0</v>
      </c>
      <c r="K219" s="132">
        <f>JUNIO!K207</f>
        <v>0</v>
      </c>
      <c r="L219" s="132">
        <f>JUNIO!L207</f>
        <v>0</v>
      </c>
      <c r="M219" s="187">
        <f>JUNIO!M207</f>
        <v>46185</v>
      </c>
      <c r="N219" s="188"/>
    </row>
    <row r="220" spans="1:14" s="76" customFormat="1">
      <c r="A220" s="132">
        <v>190</v>
      </c>
      <c r="B220" s="132">
        <f>JUNIO!B208</f>
        <v>337808</v>
      </c>
      <c r="C220" s="132">
        <f>JUNIO!R208</f>
        <v>0</v>
      </c>
      <c r="D220" s="132">
        <f>JUNIO!S208</f>
        <v>1</v>
      </c>
      <c r="E220" s="132">
        <f ca="1">JUNIO!E208</f>
        <v>16</v>
      </c>
      <c r="F220" s="132" t="str">
        <f>JUNIO!F208</f>
        <v>0</v>
      </c>
      <c r="G220" s="132" t="str">
        <f>JUNIO!G208</f>
        <v>1</v>
      </c>
      <c r="H220" s="132">
        <f>JUNIO!H208</f>
        <v>0</v>
      </c>
      <c r="I220" s="132">
        <f>JUNIO!I208</f>
        <v>0</v>
      </c>
      <c r="J220" s="132">
        <f>JUNIO!J208</f>
        <v>1</v>
      </c>
      <c r="K220" s="132">
        <f>JUNIO!K208</f>
        <v>0</v>
      </c>
      <c r="L220" s="132">
        <f>JUNIO!L208</f>
        <v>0</v>
      </c>
      <c r="M220" s="187">
        <f>JUNIO!M208</f>
        <v>46185</v>
      </c>
      <c r="N220" s="188"/>
    </row>
    <row r="221" spans="1:14" s="76" customFormat="1">
      <c r="A221" s="132">
        <v>191</v>
      </c>
      <c r="B221" s="132">
        <f>JUNIO!B209</f>
        <v>1122005</v>
      </c>
      <c r="C221" s="132">
        <f>JUNIO!R209</f>
        <v>0</v>
      </c>
      <c r="D221" s="132">
        <f>JUNIO!S209</f>
        <v>1</v>
      </c>
      <c r="E221" s="132">
        <f ca="1">JUNIO!E209</f>
        <v>32</v>
      </c>
      <c r="F221" s="132" t="str">
        <f>JUNIO!F209</f>
        <v>0</v>
      </c>
      <c r="G221" s="132" t="str">
        <f>JUNIO!G209</f>
        <v>1</v>
      </c>
      <c r="H221" s="132">
        <f>JUNIO!H209</f>
        <v>0</v>
      </c>
      <c r="I221" s="132">
        <f>JUNIO!I209</f>
        <v>0</v>
      </c>
      <c r="J221" s="132">
        <f>JUNIO!J209</f>
        <v>0</v>
      </c>
      <c r="K221" s="132">
        <f>JUNIO!K209</f>
        <v>1</v>
      </c>
      <c r="L221" s="132">
        <f>JUNIO!L209</f>
        <v>0</v>
      </c>
      <c r="M221" s="187">
        <f>JUNIO!M209</f>
        <v>46185</v>
      </c>
      <c r="N221" s="188"/>
    </row>
    <row r="222" spans="1:14" s="76" customFormat="1">
      <c r="A222" s="132">
        <v>192</v>
      </c>
      <c r="B222" s="132">
        <f>JUNIO!B210</f>
        <v>1414084</v>
      </c>
      <c r="C222" s="132">
        <f>JUNIO!R210</f>
        <v>0</v>
      </c>
      <c r="D222" s="132">
        <f>JUNIO!S210</f>
        <v>1</v>
      </c>
      <c r="E222" s="132">
        <f ca="1">JUNIO!E210</f>
        <v>58</v>
      </c>
      <c r="F222" s="132" t="str">
        <f>JUNIO!F210</f>
        <v>1</v>
      </c>
      <c r="G222" s="132" t="str">
        <f>JUNIO!G210</f>
        <v>0</v>
      </c>
      <c r="H222" s="132">
        <f>JUNIO!H210</f>
        <v>1</v>
      </c>
      <c r="I222" s="132">
        <f>JUNIO!I210</f>
        <v>0</v>
      </c>
      <c r="J222" s="132">
        <f>JUNIO!J210</f>
        <v>0</v>
      </c>
      <c r="K222" s="132">
        <f>JUNIO!K210</f>
        <v>0</v>
      </c>
      <c r="L222" s="132">
        <f>JUNIO!L210</f>
        <v>0</v>
      </c>
      <c r="M222" s="187">
        <f>JUNIO!M210</f>
        <v>46185</v>
      </c>
      <c r="N222" s="188"/>
    </row>
    <row r="223" spans="1:14" s="76" customFormat="1">
      <c r="A223" s="132">
        <v>193</v>
      </c>
      <c r="B223" s="132">
        <f>JUNIO!B211</f>
        <v>1414223</v>
      </c>
      <c r="C223" s="132">
        <f>JUNIO!R211</f>
        <v>1</v>
      </c>
      <c r="D223" s="132">
        <f>JUNIO!S211</f>
        <v>0</v>
      </c>
      <c r="E223" s="132">
        <f ca="1">JUNIO!E211</f>
        <v>53</v>
      </c>
      <c r="F223" s="132" t="str">
        <f>JUNIO!F211</f>
        <v>1</v>
      </c>
      <c r="G223" s="132" t="str">
        <f>JUNIO!G211</f>
        <v>0</v>
      </c>
      <c r="H223" s="132">
        <f>JUNIO!H211</f>
        <v>1</v>
      </c>
      <c r="I223" s="132">
        <f>JUNIO!I211</f>
        <v>0</v>
      </c>
      <c r="J223" s="132">
        <f>JUNIO!J211</f>
        <v>0</v>
      </c>
      <c r="K223" s="132">
        <f>JUNIO!K211</f>
        <v>0</v>
      </c>
      <c r="L223" s="132">
        <f>JUNIO!L211</f>
        <v>0</v>
      </c>
      <c r="M223" s="187">
        <f>JUNIO!M211</f>
        <v>46185</v>
      </c>
      <c r="N223" s="188"/>
    </row>
    <row r="224" spans="1:14" s="76" customFormat="1">
      <c r="A224" s="132">
        <v>194</v>
      </c>
      <c r="B224" s="132">
        <f>JUNIO!B212</f>
        <v>1414266</v>
      </c>
      <c r="C224" s="132">
        <f>JUNIO!R212</f>
        <v>0</v>
      </c>
      <c r="D224" s="132">
        <f>JUNIO!S212</f>
        <v>1</v>
      </c>
      <c r="E224" s="132">
        <f ca="1">JUNIO!E212</f>
        <v>58</v>
      </c>
      <c r="F224" s="132" t="str">
        <f>JUNIO!F212</f>
        <v>1</v>
      </c>
      <c r="G224" s="132" t="str">
        <f>JUNIO!G212</f>
        <v>0</v>
      </c>
      <c r="H224" s="132">
        <f>JUNIO!H212</f>
        <v>0</v>
      </c>
      <c r="I224" s="132">
        <f>JUNIO!I212</f>
        <v>1</v>
      </c>
      <c r="J224" s="132">
        <f>JUNIO!J212</f>
        <v>0</v>
      </c>
      <c r="K224" s="132">
        <f>JUNIO!K212</f>
        <v>0</v>
      </c>
      <c r="L224" s="132">
        <f>JUNIO!L212</f>
        <v>0</v>
      </c>
      <c r="M224" s="187">
        <f>JUNIO!M212</f>
        <v>46185</v>
      </c>
      <c r="N224" s="188"/>
    </row>
    <row r="225" spans="1:14" s="76" customFormat="1">
      <c r="A225" s="132">
        <v>195</v>
      </c>
      <c r="B225" s="132">
        <f>JUNIO!B213</f>
        <v>1414260</v>
      </c>
      <c r="C225" s="132">
        <f>JUNIO!R213</f>
        <v>0</v>
      </c>
      <c r="D225" s="132">
        <f>JUNIO!S213</f>
        <v>1</v>
      </c>
      <c r="E225" s="132">
        <f ca="1">JUNIO!E213</f>
        <v>22</v>
      </c>
      <c r="F225" s="132" t="str">
        <f>JUNIO!F213</f>
        <v>1</v>
      </c>
      <c r="G225" s="132" t="str">
        <f>JUNIO!G213</f>
        <v>0</v>
      </c>
      <c r="H225" s="132">
        <f>JUNIO!H213</f>
        <v>0</v>
      </c>
      <c r="I225" s="132">
        <f>JUNIO!I213</f>
        <v>1</v>
      </c>
      <c r="J225" s="132">
        <f>JUNIO!J213</f>
        <v>0</v>
      </c>
      <c r="K225" s="132">
        <f>JUNIO!K213</f>
        <v>0</v>
      </c>
      <c r="L225" s="132">
        <f>JUNIO!L213</f>
        <v>0</v>
      </c>
      <c r="M225" s="187">
        <f>JUNIO!M213</f>
        <v>46185</v>
      </c>
      <c r="N225" s="188"/>
    </row>
    <row r="226" spans="1:14" s="76" customFormat="1">
      <c r="A226" s="132">
        <v>196</v>
      </c>
      <c r="B226" s="132">
        <f>JUNIO!B214</f>
        <v>1414287</v>
      </c>
      <c r="C226" s="132">
        <f>JUNIO!R214</f>
        <v>0</v>
      </c>
      <c r="D226" s="132">
        <f>JUNIO!S214</f>
        <v>1</v>
      </c>
      <c r="E226" s="132">
        <f ca="1">JUNIO!E214</f>
        <v>83</v>
      </c>
      <c r="F226" s="132" t="str">
        <f>JUNIO!F214</f>
        <v>1</v>
      </c>
      <c r="G226" s="132" t="str">
        <f>JUNIO!G214</f>
        <v>0</v>
      </c>
      <c r="H226" s="132">
        <f>JUNIO!H214</f>
        <v>1</v>
      </c>
      <c r="I226" s="132">
        <f>JUNIO!I214</f>
        <v>0</v>
      </c>
      <c r="J226" s="132">
        <f>JUNIO!J214</f>
        <v>0</v>
      </c>
      <c r="K226" s="132">
        <f>JUNIO!K214</f>
        <v>0</v>
      </c>
      <c r="L226" s="132">
        <f>JUNIO!L214</f>
        <v>0</v>
      </c>
      <c r="M226" s="187">
        <f>JUNIO!M214</f>
        <v>46185</v>
      </c>
      <c r="N226" s="188"/>
    </row>
    <row r="227" spans="1:14" s="76" customFormat="1">
      <c r="A227" s="132">
        <v>197</v>
      </c>
      <c r="B227" s="132">
        <f>JUNIO!B215</f>
        <v>1414306</v>
      </c>
      <c r="C227" s="132">
        <f>JUNIO!R215</f>
        <v>0</v>
      </c>
      <c r="D227" s="132">
        <f>JUNIO!S215</f>
        <v>1</v>
      </c>
      <c r="E227" s="132">
        <f ca="1">JUNIO!E215</f>
        <v>21</v>
      </c>
      <c r="F227" s="132" t="str">
        <f>JUNIO!F215</f>
        <v>1</v>
      </c>
      <c r="G227" s="132" t="str">
        <f>JUNIO!G215</f>
        <v>0</v>
      </c>
      <c r="H227" s="132">
        <f>JUNIO!H215</f>
        <v>0</v>
      </c>
      <c r="I227" s="132">
        <f>JUNIO!I215</f>
        <v>0</v>
      </c>
      <c r="J227" s="132">
        <f>JUNIO!J215</f>
        <v>0</v>
      </c>
      <c r="K227" s="132">
        <f>JUNIO!K215</f>
        <v>0</v>
      </c>
      <c r="L227" s="132">
        <f>JUNIO!L215</f>
        <v>1</v>
      </c>
      <c r="M227" s="187">
        <f>JUNIO!M215</f>
        <v>46185</v>
      </c>
      <c r="N227" s="188"/>
    </row>
    <row r="228" spans="1:14" s="76" customFormat="1">
      <c r="A228" s="132">
        <v>198</v>
      </c>
      <c r="B228" s="132">
        <f>JUNIO!B216</f>
        <v>1414332</v>
      </c>
      <c r="C228" s="132">
        <f>JUNIO!R216</f>
        <v>0</v>
      </c>
      <c r="D228" s="132">
        <f>JUNIO!S216</f>
        <v>1</v>
      </c>
      <c r="E228" s="132">
        <f ca="1">JUNIO!E216</f>
        <v>39</v>
      </c>
      <c r="F228" s="132" t="str">
        <f>JUNIO!F216</f>
        <v>1</v>
      </c>
      <c r="G228" s="132" t="str">
        <f>JUNIO!G216</f>
        <v>0</v>
      </c>
      <c r="H228" s="132">
        <f>JUNIO!H216</f>
        <v>0</v>
      </c>
      <c r="I228" s="132">
        <f>JUNIO!I216</f>
        <v>0</v>
      </c>
      <c r="J228" s="132">
        <f>JUNIO!J216</f>
        <v>0</v>
      </c>
      <c r="K228" s="132">
        <f>JUNIO!K216</f>
        <v>0</v>
      </c>
      <c r="L228" s="132">
        <f>JUNIO!L216</f>
        <v>1</v>
      </c>
      <c r="M228" s="187">
        <f>JUNIO!M216</f>
        <v>46188</v>
      </c>
      <c r="N228" s="188"/>
    </row>
    <row r="229" spans="1:14" s="76" customFormat="1">
      <c r="A229" s="132">
        <v>199</v>
      </c>
      <c r="B229" s="132">
        <f>JUNIO!B217</f>
        <v>1134634</v>
      </c>
      <c r="C229" s="132">
        <f>JUNIO!R217</f>
        <v>0</v>
      </c>
      <c r="D229" s="132">
        <f>JUNIO!S217</f>
        <v>1</v>
      </c>
      <c r="E229" s="132">
        <f ca="1">JUNIO!E217</f>
        <v>17</v>
      </c>
      <c r="F229" s="132" t="str">
        <f>JUNIO!F217</f>
        <v>0</v>
      </c>
      <c r="G229" s="132" t="str">
        <f>JUNIO!G217</f>
        <v>1</v>
      </c>
      <c r="H229" s="132">
        <f>JUNIO!H217</f>
        <v>1</v>
      </c>
      <c r="I229" s="132">
        <f>JUNIO!I217</f>
        <v>0</v>
      </c>
      <c r="J229" s="132">
        <f>JUNIO!J217</f>
        <v>0</v>
      </c>
      <c r="K229" s="132">
        <f>JUNIO!K217</f>
        <v>0</v>
      </c>
      <c r="L229" s="132">
        <f>JUNIO!L217</f>
        <v>0</v>
      </c>
      <c r="M229" s="187">
        <f>JUNIO!M217</f>
        <v>46188</v>
      </c>
      <c r="N229" s="188"/>
    </row>
    <row r="230" spans="1:14" s="76" customFormat="1">
      <c r="A230" s="132">
        <v>200</v>
      </c>
      <c r="B230" s="132">
        <f>JUNIO!B218</f>
        <v>1414435</v>
      </c>
      <c r="C230" s="132">
        <f>JUNIO!R218</f>
        <v>1</v>
      </c>
      <c r="D230" s="132">
        <f>JUNIO!S218</f>
        <v>0</v>
      </c>
      <c r="E230" s="132">
        <f ca="1">JUNIO!E218</f>
        <v>20</v>
      </c>
      <c r="F230" s="132" t="str">
        <f>JUNIO!F218</f>
        <v>1</v>
      </c>
      <c r="G230" s="132" t="str">
        <f>JUNIO!G218</f>
        <v>0</v>
      </c>
      <c r="H230" s="132">
        <f>JUNIO!H218</f>
        <v>0</v>
      </c>
      <c r="I230" s="132">
        <f>JUNIO!I218</f>
        <v>0</v>
      </c>
      <c r="J230" s="132">
        <f>JUNIO!J218</f>
        <v>0</v>
      </c>
      <c r="K230" s="132">
        <f>JUNIO!K218</f>
        <v>1</v>
      </c>
      <c r="L230" s="132">
        <f>JUNIO!L218</f>
        <v>0</v>
      </c>
      <c r="M230" s="187">
        <f>JUNIO!M218</f>
        <v>46188</v>
      </c>
      <c r="N230" s="188"/>
    </row>
    <row r="231" spans="1:14" s="76" customFormat="1">
      <c r="A231" s="132">
        <v>201</v>
      </c>
      <c r="B231" s="132">
        <f>JUNIO!B219</f>
        <v>337817</v>
      </c>
      <c r="C231" s="132">
        <f>JUNIO!R219</f>
        <v>1</v>
      </c>
      <c r="D231" s="132">
        <f>JUNIO!S219</f>
        <v>0</v>
      </c>
      <c r="E231" s="132">
        <f ca="1">JUNIO!E219</f>
        <v>18</v>
      </c>
      <c r="F231" s="132" t="str">
        <f>JUNIO!F219</f>
        <v>0</v>
      </c>
      <c r="G231" s="132" t="str">
        <f>JUNIO!G219</f>
        <v>1</v>
      </c>
      <c r="H231" s="132">
        <f>JUNIO!H219</f>
        <v>0</v>
      </c>
      <c r="I231" s="132">
        <f>JUNIO!I219</f>
        <v>0</v>
      </c>
      <c r="J231" s="132">
        <f>JUNIO!J219</f>
        <v>1</v>
      </c>
      <c r="K231" s="132">
        <f>JUNIO!K219</f>
        <v>0</v>
      </c>
      <c r="L231" s="132">
        <f>JUNIO!L219</f>
        <v>0</v>
      </c>
      <c r="M231" s="187">
        <f>JUNIO!M219</f>
        <v>46188</v>
      </c>
      <c r="N231" s="188"/>
    </row>
    <row r="232" spans="1:14" s="76" customFormat="1">
      <c r="A232" s="132">
        <v>202</v>
      </c>
      <c r="B232" s="132">
        <f>JUNIO!B220</f>
        <v>1414465</v>
      </c>
      <c r="C232" s="132">
        <f>JUNIO!R220</f>
        <v>1</v>
      </c>
      <c r="D232" s="132">
        <f>JUNIO!S220</f>
        <v>0</v>
      </c>
      <c r="E232" s="132">
        <f ca="1">JUNIO!E220</f>
        <v>55</v>
      </c>
      <c r="F232" s="132" t="str">
        <f>JUNIO!F220</f>
        <v>1</v>
      </c>
      <c r="G232" s="132" t="str">
        <f>JUNIO!G220</f>
        <v>0</v>
      </c>
      <c r="H232" s="132">
        <f>JUNIO!H220</f>
        <v>1</v>
      </c>
      <c r="I232" s="132">
        <f>JUNIO!I220</f>
        <v>0</v>
      </c>
      <c r="J232" s="132">
        <f>JUNIO!J220</f>
        <v>0</v>
      </c>
      <c r="K232" s="132">
        <f>JUNIO!K220</f>
        <v>0</v>
      </c>
      <c r="L232" s="132">
        <f>JUNIO!L220</f>
        <v>0</v>
      </c>
      <c r="M232" s="187">
        <f>JUNIO!M220</f>
        <v>46188</v>
      </c>
      <c r="N232" s="188"/>
    </row>
    <row r="233" spans="1:14" s="76" customFormat="1">
      <c r="A233" s="132">
        <v>203</v>
      </c>
      <c r="B233" s="132">
        <f>JUNIO!B221</f>
        <v>1233218</v>
      </c>
      <c r="C233" s="132">
        <f>JUNIO!R221</f>
        <v>0</v>
      </c>
      <c r="D233" s="132">
        <f>JUNIO!S221</f>
        <v>1</v>
      </c>
      <c r="E233" s="132">
        <f ca="1">JUNIO!E221</f>
        <v>41</v>
      </c>
      <c r="F233" s="132" t="str">
        <f>JUNIO!F221</f>
        <v>0</v>
      </c>
      <c r="G233" s="132" t="str">
        <f>JUNIO!G221</f>
        <v>1</v>
      </c>
      <c r="H233" s="132">
        <f>JUNIO!H221</f>
        <v>0</v>
      </c>
      <c r="I233" s="132">
        <f>JUNIO!I221</f>
        <v>1</v>
      </c>
      <c r="J233" s="132">
        <f>JUNIO!J221</f>
        <v>0</v>
      </c>
      <c r="K233" s="132">
        <f>JUNIO!K221</f>
        <v>0</v>
      </c>
      <c r="L233" s="132">
        <f>JUNIO!L221</f>
        <v>0</v>
      </c>
      <c r="M233" s="187">
        <f>JUNIO!M221</f>
        <v>46188</v>
      </c>
      <c r="N233" s="188"/>
    </row>
    <row r="234" spans="1:14" s="76" customFormat="1">
      <c r="A234" s="132">
        <v>204</v>
      </c>
      <c r="B234" s="132">
        <f>JUNIO!B222</f>
        <v>1056153</v>
      </c>
      <c r="C234" s="132">
        <f>JUNIO!R222</f>
        <v>0</v>
      </c>
      <c r="D234" s="132">
        <f>JUNIO!S222</f>
        <v>1</v>
      </c>
      <c r="E234" s="132">
        <f ca="1">JUNIO!E222</f>
        <v>32</v>
      </c>
      <c r="F234" s="132" t="str">
        <f>JUNIO!F222</f>
        <v>0</v>
      </c>
      <c r="G234" s="132" t="str">
        <f>JUNIO!G222</f>
        <v>1</v>
      </c>
      <c r="H234" s="132">
        <f>JUNIO!H222</f>
        <v>0</v>
      </c>
      <c r="I234" s="132">
        <f>JUNIO!I222</f>
        <v>0</v>
      </c>
      <c r="J234" s="132">
        <f>JUNIO!J222</f>
        <v>0</v>
      </c>
      <c r="K234" s="132">
        <f>JUNIO!K222</f>
        <v>1</v>
      </c>
      <c r="L234" s="132">
        <f>JUNIO!L222</f>
        <v>0</v>
      </c>
      <c r="M234" s="187">
        <f>JUNIO!M222</f>
        <v>46188</v>
      </c>
      <c r="N234" s="188"/>
    </row>
    <row r="235" spans="1:14" s="76" customFormat="1">
      <c r="A235" s="132">
        <v>205</v>
      </c>
      <c r="B235" s="132">
        <f>JUNIO!B223</f>
        <v>1061711</v>
      </c>
      <c r="C235" s="132">
        <f>JUNIO!R223</f>
        <v>1</v>
      </c>
      <c r="D235" s="132">
        <f>JUNIO!S223</f>
        <v>0</v>
      </c>
      <c r="E235" s="132">
        <f ca="1">JUNIO!E223</f>
        <v>12</v>
      </c>
      <c r="F235" s="132" t="str">
        <f>JUNIO!F223</f>
        <v>0</v>
      </c>
      <c r="G235" s="132" t="str">
        <f>JUNIO!G223</f>
        <v>1</v>
      </c>
      <c r="H235" s="132">
        <f>JUNIO!H223</f>
        <v>0</v>
      </c>
      <c r="I235" s="132">
        <f>JUNIO!I223</f>
        <v>0</v>
      </c>
      <c r="J235" s="132">
        <f>JUNIO!J223</f>
        <v>0</v>
      </c>
      <c r="K235" s="132">
        <f>JUNIO!K223</f>
        <v>1</v>
      </c>
      <c r="L235" s="132">
        <f>JUNIO!L223</f>
        <v>0</v>
      </c>
      <c r="M235" s="187">
        <f>JUNIO!M223</f>
        <v>46188</v>
      </c>
      <c r="N235" s="188"/>
    </row>
    <row r="236" spans="1:14" s="76" customFormat="1">
      <c r="A236" s="132">
        <v>206</v>
      </c>
      <c r="B236" s="132">
        <f>JUNIO!B224</f>
        <v>1414563</v>
      </c>
      <c r="C236" s="132">
        <f>JUNIO!R224</f>
        <v>1</v>
      </c>
      <c r="D236" s="132">
        <f>JUNIO!S224</f>
        <v>0</v>
      </c>
      <c r="E236" s="132">
        <f ca="1">JUNIO!E224</f>
        <v>59</v>
      </c>
      <c r="F236" s="132" t="str">
        <f>JUNIO!F224</f>
        <v>1</v>
      </c>
      <c r="G236" s="132" t="str">
        <f>JUNIO!G224</f>
        <v>0</v>
      </c>
      <c r="H236" s="132">
        <f>JUNIO!H224</f>
        <v>0</v>
      </c>
      <c r="I236" s="132">
        <f>JUNIO!I224</f>
        <v>0</v>
      </c>
      <c r="J236" s="132">
        <f>JUNIO!J224</f>
        <v>0</v>
      </c>
      <c r="K236" s="132">
        <f>JUNIO!K224</f>
        <v>0</v>
      </c>
      <c r="L236" s="132">
        <f>JUNIO!L224</f>
        <v>1</v>
      </c>
      <c r="M236" s="187">
        <f>JUNIO!M224</f>
        <v>46188</v>
      </c>
      <c r="N236" s="188"/>
    </row>
    <row r="237" spans="1:14" s="76" customFormat="1">
      <c r="A237" s="132">
        <v>207</v>
      </c>
      <c r="B237" s="132">
        <f>JUNIO!B225</f>
        <v>1414594</v>
      </c>
      <c r="C237" s="132">
        <f>JUNIO!R225</f>
        <v>0</v>
      </c>
      <c r="D237" s="132">
        <f>JUNIO!S225</f>
        <v>1</v>
      </c>
      <c r="E237" s="132">
        <f ca="1">JUNIO!E225</f>
        <v>62</v>
      </c>
      <c r="F237" s="132" t="str">
        <f>JUNIO!F225</f>
        <v>1</v>
      </c>
      <c r="G237" s="132" t="str">
        <f>JUNIO!G225</f>
        <v>0</v>
      </c>
      <c r="H237" s="132">
        <f>JUNIO!H225</f>
        <v>1</v>
      </c>
      <c r="I237" s="132">
        <f>JUNIO!I225</f>
        <v>0</v>
      </c>
      <c r="J237" s="132">
        <f>JUNIO!J225</f>
        <v>0</v>
      </c>
      <c r="K237" s="132">
        <f>JUNIO!K225</f>
        <v>0</v>
      </c>
      <c r="L237" s="132">
        <f>JUNIO!L225</f>
        <v>0</v>
      </c>
      <c r="M237" s="187">
        <f>JUNIO!M225</f>
        <v>46189</v>
      </c>
      <c r="N237" s="188"/>
    </row>
    <row r="238" spans="1:14" s="76" customFormat="1">
      <c r="A238" s="132">
        <v>208</v>
      </c>
      <c r="B238" s="132">
        <f>JUNIO!B226</f>
        <v>1414600</v>
      </c>
      <c r="C238" s="132">
        <f>JUNIO!R226</f>
        <v>0</v>
      </c>
      <c r="D238" s="132">
        <f>JUNIO!S226</f>
        <v>1</v>
      </c>
      <c r="E238" s="132">
        <f ca="1">JUNIO!E226</f>
        <v>10</v>
      </c>
      <c r="F238" s="132" t="str">
        <f>JUNIO!F226</f>
        <v>1</v>
      </c>
      <c r="G238" s="132" t="str">
        <f>JUNIO!G226</f>
        <v>0</v>
      </c>
      <c r="H238" s="132">
        <f>JUNIO!H226</f>
        <v>0</v>
      </c>
      <c r="I238" s="132">
        <f>JUNIO!I226</f>
        <v>0</v>
      </c>
      <c r="J238" s="132">
        <f>JUNIO!J226</f>
        <v>0</v>
      </c>
      <c r="K238" s="132">
        <f>JUNIO!K226</f>
        <v>0</v>
      </c>
      <c r="L238" s="132">
        <f>JUNIO!L226</f>
        <v>1</v>
      </c>
      <c r="M238" s="187">
        <f>JUNIO!M226</f>
        <v>46189</v>
      </c>
      <c r="N238" s="188"/>
    </row>
    <row r="239" spans="1:14" s="76" customFormat="1">
      <c r="A239" s="132">
        <v>209</v>
      </c>
      <c r="B239" s="132">
        <f>JUNIO!B227</f>
        <v>1414604</v>
      </c>
      <c r="C239" s="132">
        <f>JUNIO!R227</f>
        <v>0</v>
      </c>
      <c r="D239" s="132">
        <f>JUNIO!S227</f>
        <v>1</v>
      </c>
      <c r="E239" s="132">
        <f ca="1">JUNIO!E227</f>
        <v>10</v>
      </c>
      <c r="F239" s="132" t="str">
        <f>JUNIO!F227</f>
        <v>1</v>
      </c>
      <c r="G239" s="132" t="str">
        <f>JUNIO!G227</f>
        <v>0</v>
      </c>
      <c r="H239" s="132">
        <f>JUNIO!H227</f>
        <v>0</v>
      </c>
      <c r="I239" s="132">
        <f>JUNIO!I227</f>
        <v>0</v>
      </c>
      <c r="J239" s="132">
        <f>JUNIO!J227</f>
        <v>0</v>
      </c>
      <c r="K239" s="132">
        <f>JUNIO!K227</f>
        <v>0</v>
      </c>
      <c r="L239" s="132">
        <f>JUNIO!L227</f>
        <v>1</v>
      </c>
      <c r="M239" s="187">
        <f>JUNIO!M227</f>
        <v>46189</v>
      </c>
      <c r="N239" s="188"/>
    </row>
    <row r="240" spans="1:14" s="76" customFormat="1">
      <c r="A240" s="132">
        <v>210</v>
      </c>
      <c r="B240" s="132">
        <f>JUNIO!B228</f>
        <v>1414654</v>
      </c>
      <c r="C240" s="132">
        <f>JUNIO!R228</f>
        <v>1</v>
      </c>
      <c r="D240" s="132">
        <f>JUNIO!S228</f>
        <v>0</v>
      </c>
      <c r="E240" s="132">
        <f ca="1">JUNIO!E228</f>
        <v>53</v>
      </c>
      <c r="F240" s="132" t="str">
        <f>JUNIO!F228</f>
        <v>1</v>
      </c>
      <c r="G240" s="132" t="str">
        <f>JUNIO!G228</f>
        <v>0</v>
      </c>
      <c r="H240" s="132">
        <f>JUNIO!H228</f>
        <v>0</v>
      </c>
      <c r="I240" s="132">
        <f>JUNIO!I228</f>
        <v>1</v>
      </c>
      <c r="J240" s="132">
        <f>JUNIO!J228</f>
        <v>0</v>
      </c>
      <c r="K240" s="132">
        <f>JUNIO!K228</f>
        <v>0</v>
      </c>
      <c r="L240" s="132">
        <f>JUNIO!L228</f>
        <v>0</v>
      </c>
      <c r="M240" s="187">
        <f>JUNIO!M228</f>
        <v>46189</v>
      </c>
      <c r="N240" s="188"/>
    </row>
    <row r="241" spans="1:14" s="76" customFormat="1" ht="78.75" customHeight="1">
      <c r="A241" s="189" t="s">
        <v>81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0"/>
      <c r="N241" s="191"/>
    </row>
    <row r="242" spans="1:14" s="76" customFormat="1" ht="18">
      <c r="A242" s="192" t="s">
        <v>82</v>
      </c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4"/>
    </row>
    <row r="243" spans="1:14" s="76" customFormat="1" ht="15" customHeight="1">
      <c r="A243" s="195" t="s">
        <v>19</v>
      </c>
      <c r="B243" s="196"/>
      <c r="C243" s="197"/>
      <c r="D243" s="198" t="s">
        <v>21</v>
      </c>
      <c r="E243" s="199"/>
      <c r="F243" s="199"/>
      <c r="G243" s="199"/>
      <c r="H243" s="199"/>
      <c r="I243" s="200"/>
      <c r="J243" s="201" t="s">
        <v>83</v>
      </c>
      <c r="K243" s="202"/>
      <c r="L243" s="203" t="s">
        <v>137</v>
      </c>
      <c r="M243" s="204"/>
      <c r="N243" s="205"/>
    </row>
    <row r="244" spans="1:14" s="76" customFormat="1" ht="15" customHeight="1">
      <c r="A244" s="180"/>
      <c r="B244" s="1"/>
      <c r="C244" s="182" t="s">
        <v>22</v>
      </c>
      <c r="D244" s="183"/>
      <c r="E244" s="56"/>
      <c r="F244" s="182" t="s">
        <v>80</v>
      </c>
      <c r="G244" s="183"/>
      <c r="H244" s="182" t="s">
        <v>20</v>
      </c>
      <c r="I244" s="184"/>
      <c r="J244" s="184"/>
      <c r="K244" s="184"/>
      <c r="L244" s="184"/>
      <c r="M244" s="184"/>
      <c r="N244" s="183"/>
    </row>
    <row r="245" spans="1:14" s="76" customFormat="1" ht="23.25">
      <c r="A245" s="181"/>
      <c r="B245" s="1" t="s">
        <v>1</v>
      </c>
      <c r="C245" s="71" t="s">
        <v>23</v>
      </c>
      <c r="D245" s="71" t="s">
        <v>24</v>
      </c>
      <c r="E245" s="56" t="s">
        <v>4</v>
      </c>
      <c r="F245" s="71" t="s">
        <v>5</v>
      </c>
      <c r="G245" s="71" t="s">
        <v>6</v>
      </c>
      <c r="H245" s="72" t="s">
        <v>7</v>
      </c>
      <c r="I245" s="71" t="s">
        <v>8</v>
      </c>
      <c r="J245" s="71" t="s">
        <v>9</v>
      </c>
      <c r="K245" s="71" t="s">
        <v>10</v>
      </c>
      <c r="L245" s="71" t="s">
        <v>11</v>
      </c>
      <c r="M245" s="185" t="s">
        <v>12</v>
      </c>
      <c r="N245" s="186"/>
    </row>
    <row r="246" spans="1:14" s="76" customFormat="1">
      <c r="A246" s="132">
        <v>211</v>
      </c>
      <c r="B246" s="132">
        <f>JUNIO!B229</f>
        <v>1414700</v>
      </c>
      <c r="C246" s="132">
        <f>JUNIO!R229</f>
        <v>0</v>
      </c>
      <c r="D246" s="132">
        <f>JUNIO!S229</f>
        <v>1</v>
      </c>
      <c r="E246" s="132">
        <f ca="1">JUNIO!E229</f>
        <v>53</v>
      </c>
      <c r="F246" s="132" t="str">
        <f>JUNIO!F229</f>
        <v>1</v>
      </c>
      <c r="G246" s="132" t="str">
        <f>JUNIO!G229</f>
        <v>0</v>
      </c>
      <c r="H246" s="132">
        <f>JUNIO!H229</f>
        <v>0</v>
      </c>
      <c r="I246" s="132">
        <f>JUNIO!I229</f>
        <v>1</v>
      </c>
      <c r="J246" s="132">
        <f>JUNIO!J229</f>
        <v>0</v>
      </c>
      <c r="K246" s="132">
        <f>JUNIO!K229</f>
        <v>0</v>
      </c>
      <c r="L246" s="132">
        <f>JUNIO!L229</f>
        <v>0</v>
      </c>
      <c r="M246" s="187">
        <f>JUNIO!M229</f>
        <v>46189</v>
      </c>
      <c r="N246" s="188"/>
    </row>
    <row r="247" spans="1:14" s="76" customFormat="1">
      <c r="A247" s="132">
        <v>212</v>
      </c>
      <c r="B247" s="132">
        <f>JUNIO!B230</f>
        <v>1414680</v>
      </c>
      <c r="C247" s="132">
        <f>JUNIO!R230</f>
        <v>1</v>
      </c>
      <c r="D247" s="132">
        <f>JUNIO!S230</f>
        <v>0</v>
      </c>
      <c r="E247" s="132">
        <f ca="1">JUNIO!E230</f>
        <v>16</v>
      </c>
      <c r="F247" s="132" t="str">
        <f>JUNIO!F230</f>
        <v>1</v>
      </c>
      <c r="G247" s="132" t="str">
        <f>JUNIO!G230</f>
        <v>0</v>
      </c>
      <c r="H247" s="132">
        <f>JUNIO!H230</f>
        <v>1</v>
      </c>
      <c r="I247" s="132">
        <f>JUNIO!I230</f>
        <v>0</v>
      </c>
      <c r="J247" s="132">
        <f>JUNIO!J230</f>
        <v>0</v>
      </c>
      <c r="K247" s="132">
        <f>JUNIO!K230</f>
        <v>0</v>
      </c>
      <c r="L247" s="132">
        <f>JUNIO!L230</f>
        <v>0</v>
      </c>
      <c r="M247" s="187">
        <f>JUNIO!M230</f>
        <v>46189</v>
      </c>
      <c r="N247" s="188"/>
    </row>
    <row r="248" spans="1:14" s="76" customFormat="1">
      <c r="A248" s="132">
        <v>213</v>
      </c>
      <c r="B248" s="132">
        <f>JUNIO!B231</f>
        <v>1414723</v>
      </c>
      <c r="C248" s="132">
        <f>JUNIO!R231</f>
        <v>1</v>
      </c>
      <c r="D248" s="132">
        <f>JUNIO!S231</f>
        <v>0</v>
      </c>
      <c r="E248" s="132">
        <f ca="1">JUNIO!E231</f>
        <v>52</v>
      </c>
      <c r="F248" s="132" t="str">
        <f>JUNIO!F231</f>
        <v>1</v>
      </c>
      <c r="G248" s="132" t="str">
        <f>JUNIO!G231</f>
        <v>0</v>
      </c>
      <c r="H248" s="132">
        <f>JUNIO!H231</f>
        <v>1</v>
      </c>
      <c r="I248" s="132">
        <f>JUNIO!I231</f>
        <v>0</v>
      </c>
      <c r="J248" s="132">
        <f>JUNIO!J231</f>
        <v>0</v>
      </c>
      <c r="K248" s="132">
        <f>JUNIO!K231</f>
        <v>0</v>
      </c>
      <c r="L248" s="132">
        <f>JUNIO!L231</f>
        <v>0</v>
      </c>
      <c r="M248" s="187">
        <f>JUNIO!M231</f>
        <v>46189</v>
      </c>
      <c r="N248" s="188"/>
    </row>
    <row r="249" spans="1:14" s="76" customFormat="1">
      <c r="A249" s="132">
        <v>214</v>
      </c>
      <c r="B249" s="132">
        <f>JUNIO!B232</f>
        <v>1414712</v>
      </c>
      <c r="C249" s="132">
        <f>JUNIO!R232</f>
        <v>1</v>
      </c>
      <c r="D249" s="132">
        <f>JUNIO!S232</f>
        <v>0</v>
      </c>
      <c r="E249" s="132">
        <f ca="1">JUNIO!E232</f>
        <v>47</v>
      </c>
      <c r="F249" s="132" t="str">
        <f>JUNIO!F232</f>
        <v>1</v>
      </c>
      <c r="G249" s="132" t="str">
        <f>JUNIO!G232</f>
        <v>0</v>
      </c>
      <c r="H249" s="132">
        <f>JUNIO!H232</f>
        <v>1</v>
      </c>
      <c r="I249" s="132">
        <f>JUNIO!I232</f>
        <v>0</v>
      </c>
      <c r="J249" s="132">
        <f>JUNIO!J232</f>
        <v>0</v>
      </c>
      <c r="K249" s="132">
        <f>JUNIO!K232</f>
        <v>0</v>
      </c>
      <c r="L249" s="132">
        <f>JUNIO!L232</f>
        <v>0</v>
      </c>
      <c r="M249" s="187">
        <f>JUNIO!M232</f>
        <v>46189</v>
      </c>
      <c r="N249" s="188"/>
    </row>
    <row r="250" spans="1:14" s="76" customFormat="1">
      <c r="A250" s="132">
        <v>215</v>
      </c>
      <c r="B250" s="132">
        <f>JUNIO!B233</f>
        <v>1414733</v>
      </c>
      <c r="C250" s="132">
        <f>JUNIO!R233</f>
        <v>0</v>
      </c>
      <c r="D250" s="132">
        <f>JUNIO!S233</f>
        <v>1</v>
      </c>
      <c r="E250" s="132">
        <f ca="1">JUNIO!E233</f>
        <v>56</v>
      </c>
      <c r="F250" s="132" t="str">
        <f>JUNIO!F233</f>
        <v>1</v>
      </c>
      <c r="G250" s="132" t="str">
        <f>JUNIO!G233</f>
        <v>0</v>
      </c>
      <c r="H250" s="132">
        <f>JUNIO!H233</f>
        <v>1</v>
      </c>
      <c r="I250" s="132">
        <f>JUNIO!I233</f>
        <v>0</v>
      </c>
      <c r="J250" s="132">
        <f>JUNIO!J233</f>
        <v>0</v>
      </c>
      <c r="K250" s="132">
        <f>JUNIO!K233</f>
        <v>0</v>
      </c>
      <c r="L250" s="132">
        <f>JUNIO!L233</f>
        <v>0</v>
      </c>
      <c r="M250" s="187">
        <f>JUNIO!M233</f>
        <v>46189</v>
      </c>
      <c r="N250" s="188"/>
    </row>
    <row r="251" spans="1:14" s="76" customFormat="1">
      <c r="A251" s="132">
        <v>216</v>
      </c>
      <c r="B251" s="132">
        <f>JUNIO!B234</f>
        <v>1414790</v>
      </c>
      <c r="C251" s="132">
        <f>JUNIO!R234</f>
        <v>0</v>
      </c>
      <c r="D251" s="132">
        <f>JUNIO!S234</f>
        <v>1</v>
      </c>
      <c r="E251" s="132">
        <f ca="1">JUNIO!E234</f>
        <v>53</v>
      </c>
      <c r="F251" s="132" t="str">
        <f>JUNIO!F234</f>
        <v>1</v>
      </c>
      <c r="G251" s="132" t="str">
        <f>JUNIO!G234</f>
        <v>0</v>
      </c>
      <c r="H251" s="132">
        <f>JUNIO!H234</f>
        <v>1</v>
      </c>
      <c r="I251" s="132">
        <f>JUNIO!I234</f>
        <v>0</v>
      </c>
      <c r="J251" s="132">
        <f>JUNIO!J234</f>
        <v>0</v>
      </c>
      <c r="K251" s="132">
        <f>JUNIO!K234</f>
        <v>0</v>
      </c>
      <c r="L251" s="132">
        <f>JUNIO!L234</f>
        <v>0</v>
      </c>
      <c r="M251" s="187">
        <f>JUNIO!M234</f>
        <v>46189</v>
      </c>
      <c r="N251" s="188"/>
    </row>
    <row r="252" spans="1:14" s="76" customFormat="1">
      <c r="A252" s="132">
        <v>217</v>
      </c>
      <c r="B252" s="132">
        <f>JUNIO!B235</f>
        <v>1414846</v>
      </c>
      <c r="C252" s="132">
        <f>JUNIO!R235</f>
        <v>0</v>
      </c>
      <c r="D252" s="132">
        <f>JUNIO!S235</f>
        <v>1</v>
      </c>
      <c r="E252" s="132">
        <f ca="1">JUNIO!E235</f>
        <v>4</v>
      </c>
      <c r="F252" s="132" t="str">
        <f>JUNIO!F235</f>
        <v>1</v>
      </c>
      <c r="G252" s="132" t="str">
        <f>JUNIO!G235</f>
        <v>0</v>
      </c>
      <c r="H252" s="132">
        <f>JUNIO!H235</f>
        <v>0</v>
      </c>
      <c r="I252" s="132">
        <f>JUNIO!I235</f>
        <v>0</v>
      </c>
      <c r="J252" s="132">
        <f>JUNIO!J235</f>
        <v>0</v>
      </c>
      <c r="K252" s="132">
        <f>JUNIO!K235</f>
        <v>1</v>
      </c>
      <c r="L252" s="132">
        <f>JUNIO!L235</f>
        <v>0</v>
      </c>
      <c r="M252" s="187">
        <f>JUNIO!M235</f>
        <v>46189</v>
      </c>
      <c r="N252" s="188"/>
    </row>
    <row r="253" spans="1:14" s="76" customFormat="1">
      <c r="A253" s="132">
        <v>218</v>
      </c>
      <c r="B253" s="132">
        <f>JUNIO!B236</f>
        <v>1414908</v>
      </c>
      <c r="C253" s="132">
        <f>JUNIO!R236</f>
        <v>0</v>
      </c>
      <c r="D253" s="132">
        <f>JUNIO!S236</f>
        <v>1</v>
      </c>
      <c r="E253" s="132">
        <f ca="1">JUNIO!E236</f>
        <v>29</v>
      </c>
      <c r="F253" s="132" t="str">
        <f>JUNIO!F236</f>
        <v>1</v>
      </c>
      <c r="G253" s="132" t="str">
        <f>JUNIO!G236</f>
        <v>0</v>
      </c>
      <c r="H253" s="132">
        <f>JUNIO!H236</f>
        <v>0</v>
      </c>
      <c r="I253" s="132">
        <f>JUNIO!I236</f>
        <v>0</v>
      </c>
      <c r="J253" s="132">
        <f>JUNIO!J236</f>
        <v>1</v>
      </c>
      <c r="K253" s="132">
        <f>JUNIO!K236</f>
        <v>0</v>
      </c>
      <c r="L253" s="132">
        <f>JUNIO!L236</f>
        <v>0</v>
      </c>
      <c r="M253" s="187">
        <f>JUNIO!M236</f>
        <v>46189</v>
      </c>
      <c r="N253" s="188"/>
    </row>
    <row r="254" spans="1:14" s="76" customFormat="1">
      <c r="A254" s="132">
        <v>219</v>
      </c>
      <c r="B254" s="132">
        <f>JUNIO!B237</f>
        <v>1415960</v>
      </c>
      <c r="C254" s="132">
        <f>JUNIO!R237</f>
        <v>0</v>
      </c>
      <c r="D254" s="132">
        <f>JUNIO!S237</f>
        <v>1</v>
      </c>
      <c r="E254" s="132">
        <f ca="1">JUNIO!E237</f>
        <v>31</v>
      </c>
      <c r="F254" s="132" t="str">
        <f>JUNIO!F237</f>
        <v>1</v>
      </c>
      <c r="G254" s="132" t="str">
        <f>JUNIO!G237</f>
        <v>0</v>
      </c>
      <c r="H254" s="132">
        <f>JUNIO!H237</f>
        <v>1</v>
      </c>
      <c r="I254" s="132">
        <f>JUNIO!I237</f>
        <v>0</v>
      </c>
      <c r="J254" s="132">
        <f>JUNIO!J237</f>
        <v>0</v>
      </c>
      <c r="K254" s="132">
        <f>JUNIO!K237</f>
        <v>0</v>
      </c>
      <c r="L254" s="132">
        <f>JUNIO!L237</f>
        <v>0</v>
      </c>
      <c r="M254" s="187">
        <f>JUNIO!M237</f>
        <v>46192</v>
      </c>
      <c r="N254" s="188"/>
    </row>
    <row r="255" spans="1:14" s="76" customFormat="1">
      <c r="A255" s="132">
        <v>220</v>
      </c>
      <c r="B255" s="132">
        <f>JUNIO!B238</f>
        <v>1415835</v>
      </c>
      <c r="C255" s="132">
        <f>JUNIO!R238</f>
        <v>0</v>
      </c>
      <c r="D255" s="132">
        <f>JUNIO!S238</f>
        <v>1</v>
      </c>
      <c r="E255" s="132">
        <f ca="1">JUNIO!E238</f>
        <v>54</v>
      </c>
      <c r="F255" s="132" t="str">
        <f>JUNIO!F238</f>
        <v>1</v>
      </c>
      <c r="G255" s="132" t="str">
        <f>JUNIO!G238</f>
        <v>0</v>
      </c>
      <c r="H255" s="132">
        <f>JUNIO!H238</f>
        <v>0</v>
      </c>
      <c r="I255" s="132">
        <f>JUNIO!I238</f>
        <v>1</v>
      </c>
      <c r="J255" s="132">
        <f>JUNIO!J238</f>
        <v>0</v>
      </c>
      <c r="K255" s="132">
        <f>JUNIO!K238</f>
        <v>0</v>
      </c>
      <c r="L255" s="132">
        <f>JUNIO!L238</f>
        <v>0</v>
      </c>
      <c r="M255" s="187">
        <f>JUNIO!M238</f>
        <v>46192</v>
      </c>
      <c r="N255" s="188"/>
    </row>
    <row r="256" spans="1:14" s="76" customFormat="1">
      <c r="A256" s="132">
        <v>221</v>
      </c>
      <c r="B256" s="132">
        <f>JUNIO!B239</f>
        <v>1415942</v>
      </c>
      <c r="C256" s="132">
        <f>JUNIO!R239</f>
        <v>0</v>
      </c>
      <c r="D256" s="132">
        <f>JUNIO!S239</f>
        <v>1</v>
      </c>
      <c r="E256" s="132">
        <f ca="1">JUNIO!E239</f>
        <v>13</v>
      </c>
      <c r="F256" s="132" t="str">
        <f>JUNIO!F239</f>
        <v>1</v>
      </c>
      <c r="G256" s="132" t="str">
        <f>JUNIO!G239</f>
        <v>0</v>
      </c>
      <c r="H256" s="132">
        <f>JUNIO!H239</f>
        <v>1</v>
      </c>
      <c r="I256" s="132">
        <f>JUNIO!I239</f>
        <v>0</v>
      </c>
      <c r="J256" s="132">
        <f>JUNIO!J239</f>
        <v>0</v>
      </c>
      <c r="K256" s="132">
        <f>JUNIO!K239</f>
        <v>0</v>
      </c>
      <c r="L256" s="132">
        <f>JUNIO!L239</f>
        <v>0</v>
      </c>
      <c r="M256" s="187">
        <f>JUNIO!M239</f>
        <v>46192</v>
      </c>
      <c r="N256" s="188"/>
    </row>
    <row r="257" spans="1:14" s="76" customFormat="1">
      <c r="A257" s="132">
        <v>222</v>
      </c>
      <c r="B257" s="132">
        <f>JUNIO!B240</f>
        <v>122567</v>
      </c>
      <c r="C257" s="132">
        <f>JUNIO!R240</f>
        <v>0</v>
      </c>
      <c r="D257" s="132">
        <f>JUNIO!S240</f>
        <v>1</v>
      </c>
      <c r="E257" s="132">
        <f ca="1">JUNIO!E240</f>
        <v>25</v>
      </c>
      <c r="F257" s="132" t="str">
        <f>JUNIO!F240</f>
        <v>0</v>
      </c>
      <c r="G257" s="132" t="str">
        <f>JUNIO!G240</f>
        <v>1</v>
      </c>
      <c r="H257" s="132">
        <f>JUNIO!H240</f>
        <v>0</v>
      </c>
      <c r="I257" s="132">
        <f>JUNIO!I240</f>
        <v>0</v>
      </c>
      <c r="J257" s="132">
        <f>JUNIO!J240</f>
        <v>0</v>
      </c>
      <c r="K257" s="132">
        <f>JUNIO!K240</f>
        <v>1</v>
      </c>
      <c r="L257" s="132">
        <f>JUNIO!L240</f>
        <v>0</v>
      </c>
      <c r="M257" s="187">
        <f>JUNIO!M240</f>
        <v>46192</v>
      </c>
      <c r="N257" s="188"/>
    </row>
    <row r="258" spans="1:14" s="76" customFormat="1">
      <c r="A258" s="132">
        <v>223</v>
      </c>
      <c r="B258" s="132">
        <f>JUNIO!B241</f>
        <v>1415849</v>
      </c>
      <c r="C258" s="132">
        <f>JUNIO!R241</f>
        <v>0</v>
      </c>
      <c r="D258" s="132">
        <f>JUNIO!S241</f>
        <v>1</v>
      </c>
      <c r="E258" s="132">
        <f ca="1">JUNIO!E241</f>
        <v>52</v>
      </c>
      <c r="F258" s="132" t="str">
        <f>JUNIO!F241</f>
        <v>1</v>
      </c>
      <c r="G258" s="132" t="str">
        <f>JUNIO!G241</f>
        <v>0</v>
      </c>
      <c r="H258" s="132">
        <f>JUNIO!H241</f>
        <v>0</v>
      </c>
      <c r="I258" s="132">
        <f>JUNIO!I241</f>
        <v>0</v>
      </c>
      <c r="J258" s="132">
        <f>JUNIO!J241</f>
        <v>0</v>
      </c>
      <c r="K258" s="132">
        <f>JUNIO!K241</f>
        <v>0</v>
      </c>
      <c r="L258" s="132">
        <f>JUNIO!L241</f>
        <v>1</v>
      </c>
      <c r="M258" s="187">
        <f>JUNIO!M241</f>
        <v>46192</v>
      </c>
      <c r="N258" s="188"/>
    </row>
    <row r="259" spans="1:14" s="76" customFormat="1">
      <c r="A259" s="132">
        <v>224</v>
      </c>
      <c r="B259" s="132">
        <f>JUNIO!B242</f>
        <v>1415923</v>
      </c>
      <c r="C259" s="132">
        <f>JUNIO!R242</f>
        <v>0</v>
      </c>
      <c r="D259" s="132">
        <f>JUNIO!S242</f>
        <v>1</v>
      </c>
      <c r="E259" s="132">
        <f ca="1">JUNIO!E242</f>
        <v>59</v>
      </c>
      <c r="F259" s="132" t="str">
        <f>JUNIO!F242</f>
        <v>1</v>
      </c>
      <c r="G259" s="132" t="str">
        <f>JUNIO!G242</f>
        <v>0</v>
      </c>
      <c r="H259" s="132">
        <f>JUNIO!H242</f>
        <v>1</v>
      </c>
      <c r="I259" s="132">
        <f>JUNIO!I242</f>
        <v>0</v>
      </c>
      <c r="J259" s="132">
        <f>JUNIO!J242</f>
        <v>0</v>
      </c>
      <c r="K259" s="132">
        <f>JUNIO!K242</f>
        <v>0</v>
      </c>
      <c r="L259" s="132">
        <f>JUNIO!L242</f>
        <v>0</v>
      </c>
      <c r="M259" s="187">
        <f>JUNIO!M242</f>
        <v>46192</v>
      </c>
      <c r="N259" s="188"/>
    </row>
    <row r="260" spans="1:14" s="76" customFormat="1">
      <c r="A260" s="132">
        <v>225</v>
      </c>
      <c r="B260" s="132">
        <f>JUNIO!B243</f>
        <v>1415899</v>
      </c>
      <c r="C260" s="132">
        <f>JUNIO!R243</f>
        <v>0</v>
      </c>
      <c r="D260" s="132">
        <f>JUNIO!S243</f>
        <v>1</v>
      </c>
      <c r="E260" s="132">
        <f ca="1">JUNIO!E243</f>
        <v>36</v>
      </c>
      <c r="F260" s="132" t="str">
        <f>JUNIO!F243</f>
        <v>1</v>
      </c>
      <c r="G260" s="132" t="str">
        <f>JUNIO!G243</f>
        <v>0</v>
      </c>
      <c r="H260" s="132">
        <f>JUNIO!H243</f>
        <v>1</v>
      </c>
      <c r="I260" s="132">
        <f>JUNIO!I243</f>
        <v>0</v>
      </c>
      <c r="J260" s="132">
        <f>JUNIO!J243</f>
        <v>0</v>
      </c>
      <c r="K260" s="132">
        <f>JUNIO!K243</f>
        <v>0</v>
      </c>
      <c r="L260" s="132">
        <f>JUNIO!L243</f>
        <v>0</v>
      </c>
      <c r="M260" s="187">
        <f>JUNIO!M243</f>
        <v>46192</v>
      </c>
      <c r="N260" s="188"/>
    </row>
    <row r="261" spans="1:14" s="76" customFormat="1">
      <c r="A261" s="132">
        <v>226</v>
      </c>
      <c r="B261" s="132">
        <f>JUNIO!B244</f>
        <v>1415462</v>
      </c>
      <c r="C261" s="132">
        <f>JUNIO!R244</f>
        <v>1</v>
      </c>
      <c r="D261" s="132">
        <f>JUNIO!S244</f>
        <v>0</v>
      </c>
      <c r="E261" s="132">
        <f ca="1">JUNIO!E244</f>
        <v>17</v>
      </c>
      <c r="F261" s="132" t="str">
        <f>JUNIO!F244</f>
        <v>1</v>
      </c>
      <c r="G261" s="132" t="str">
        <f>JUNIO!G244</f>
        <v>0</v>
      </c>
      <c r="H261" s="132">
        <f>JUNIO!H244</f>
        <v>0</v>
      </c>
      <c r="I261" s="132">
        <f>JUNIO!I244</f>
        <v>0</v>
      </c>
      <c r="J261" s="132">
        <f>JUNIO!J244</f>
        <v>0</v>
      </c>
      <c r="K261" s="132">
        <f>JUNIO!K244</f>
        <v>1</v>
      </c>
      <c r="L261" s="132">
        <f>JUNIO!L244</f>
        <v>0</v>
      </c>
      <c r="M261" s="187">
        <f>JUNIO!M244</f>
        <v>46192</v>
      </c>
      <c r="N261" s="188"/>
    </row>
    <row r="262" spans="1:14" s="76" customFormat="1">
      <c r="A262" s="132">
        <v>227</v>
      </c>
      <c r="B262" s="132">
        <f>JUNIO!B245</f>
        <v>1415974</v>
      </c>
      <c r="C262" s="132">
        <f>JUNIO!R245</f>
        <v>0</v>
      </c>
      <c r="D262" s="132">
        <f>JUNIO!S245</f>
        <v>1</v>
      </c>
      <c r="E262" s="132">
        <f ca="1">JUNIO!E245</f>
        <v>54</v>
      </c>
      <c r="F262" s="132" t="str">
        <f>JUNIO!F245</f>
        <v>1</v>
      </c>
      <c r="G262" s="132" t="str">
        <f>JUNIO!G245</f>
        <v>0</v>
      </c>
      <c r="H262" s="132">
        <f>JUNIO!H245</f>
        <v>0</v>
      </c>
      <c r="I262" s="132">
        <f>JUNIO!I245</f>
        <v>1</v>
      </c>
      <c r="J262" s="132">
        <f>JUNIO!J245</f>
        <v>0</v>
      </c>
      <c r="K262" s="132">
        <f>JUNIO!K245</f>
        <v>0</v>
      </c>
      <c r="L262" s="132">
        <f>JUNIO!L245</f>
        <v>0</v>
      </c>
      <c r="M262" s="187">
        <f>JUNIO!M245</f>
        <v>46192</v>
      </c>
      <c r="N262" s="188"/>
    </row>
    <row r="263" spans="1:14" s="76" customForma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97"/>
      <c r="N263" s="97"/>
    </row>
    <row r="264" spans="1:14" s="76" customForma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97"/>
      <c r="N264" s="97"/>
    </row>
    <row r="265" spans="1:14" s="76" customForma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97"/>
      <c r="N265" s="97"/>
    </row>
    <row r="266" spans="1:14" s="7" customFormat="1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28"/>
      <c r="N266" s="49"/>
    </row>
    <row r="267" spans="1:14" s="49" customFormat="1">
      <c r="A267" s="50"/>
      <c r="B267" s="50"/>
      <c r="C267" s="50"/>
      <c r="D267" s="27"/>
      <c r="E267" s="50"/>
      <c r="F267" s="149" t="s">
        <v>43</v>
      </c>
      <c r="G267" s="149"/>
      <c r="H267" s="149"/>
      <c r="I267" s="149"/>
      <c r="J267" s="149"/>
      <c r="K267" s="149"/>
      <c r="L267" s="50"/>
      <c r="M267" s="29"/>
    </row>
    <row r="268" spans="1:14" s="49" customFormat="1" ht="15" customHeight="1">
      <c r="B268" s="28"/>
      <c r="C268" s="28"/>
      <c r="D268" s="31"/>
      <c r="E268" s="28"/>
      <c r="F268" s="150" t="s">
        <v>44</v>
      </c>
      <c r="G268" s="150"/>
      <c r="H268" s="150"/>
      <c r="I268" s="150"/>
      <c r="J268" s="150"/>
      <c r="K268" s="150"/>
      <c r="L268" s="28"/>
    </row>
    <row r="269" spans="1:14" s="49" customFormat="1">
      <c r="B269" s="29"/>
      <c r="C269" s="29"/>
      <c r="D269" s="32"/>
      <c r="E269" s="33"/>
      <c r="F269" s="151" t="s">
        <v>45</v>
      </c>
      <c r="G269" s="151"/>
      <c r="H269" s="151"/>
      <c r="I269" s="151"/>
      <c r="J269" s="151"/>
      <c r="K269" s="151"/>
      <c r="L269" s="29"/>
    </row>
    <row r="270" spans="1:14" s="134" customFormat="1">
      <c r="B270" s="29"/>
      <c r="C270" s="29"/>
      <c r="D270" s="32"/>
      <c r="E270" s="33"/>
      <c r="F270" s="135"/>
      <c r="G270" s="135"/>
      <c r="H270" s="135"/>
      <c r="I270" s="135"/>
      <c r="J270" s="135"/>
      <c r="K270" s="135"/>
      <c r="L270" s="29"/>
    </row>
    <row r="271" spans="1:14" s="134" customFormat="1">
      <c r="B271" s="29"/>
      <c r="C271" s="29"/>
      <c r="D271" s="32"/>
      <c r="E271" s="33"/>
      <c r="F271" s="135"/>
      <c r="G271" s="135"/>
      <c r="H271" s="135"/>
      <c r="I271" s="135"/>
      <c r="J271" s="135"/>
      <c r="K271" s="135"/>
      <c r="L271" s="29"/>
    </row>
  </sheetData>
  <mergeCells count="307">
    <mergeCell ref="M167:N167"/>
    <mergeCell ref="M168:N168"/>
    <mergeCell ref="M169:N169"/>
    <mergeCell ref="M170:N170"/>
    <mergeCell ref="M171:N171"/>
    <mergeCell ref="M172:N172"/>
    <mergeCell ref="M173:N173"/>
    <mergeCell ref="M174:N174"/>
    <mergeCell ref="M145:N145"/>
    <mergeCell ref="M146:N146"/>
    <mergeCell ref="M147:N147"/>
    <mergeCell ref="M148:N148"/>
    <mergeCell ref="M149:N149"/>
    <mergeCell ref="M150:N150"/>
    <mergeCell ref="M151:N151"/>
    <mergeCell ref="M152:N152"/>
    <mergeCell ref="M153:N153"/>
    <mergeCell ref="M154:N154"/>
    <mergeCell ref="M155:N155"/>
    <mergeCell ref="M156:N156"/>
    <mergeCell ref="M157:N157"/>
    <mergeCell ref="M158:N158"/>
    <mergeCell ref="M159:N159"/>
    <mergeCell ref="M160:N160"/>
    <mergeCell ref="M166:N166"/>
    <mergeCell ref="M144:N144"/>
    <mergeCell ref="M143:N143"/>
    <mergeCell ref="M128:N128"/>
    <mergeCell ref="M129:N129"/>
    <mergeCell ref="M130:N130"/>
    <mergeCell ref="A122:N122"/>
    <mergeCell ref="D123:I123"/>
    <mergeCell ref="J123:K123"/>
    <mergeCell ref="L123:N123"/>
    <mergeCell ref="H124:N124"/>
    <mergeCell ref="M125:N125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31:N131"/>
    <mergeCell ref="M132:N132"/>
    <mergeCell ref="F269:K269"/>
    <mergeCell ref="M50:N50"/>
    <mergeCell ref="F267:K267"/>
    <mergeCell ref="F268:K268"/>
    <mergeCell ref="M86:N86"/>
    <mergeCell ref="M87:N87"/>
    <mergeCell ref="M88:N88"/>
    <mergeCell ref="M89:N89"/>
    <mergeCell ref="M91:N91"/>
    <mergeCell ref="M92:N92"/>
    <mergeCell ref="M93:N93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6:N126"/>
    <mergeCell ref="M127:N127"/>
    <mergeCell ref="M85:N85"/>
    <mergeCell ref="M90:N90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A81:N81"/>
    <mergeCell ref="A82:N82"/>
    <mergeCell ref="A83:C83"/>
    <mergeCell ref="D83:I83"/>
    <mergeCell ref="J83:K83"/>
    <mergeCell ref="L83:N83"/>
    <mergeCell ref="M79:N79"/>
    <mergeCell ref="M80:N80"/>
    <mergeCell ref="C84:D84"/>
    <mergeCell ref="H84:N84"/>
    <mergeCell ref="M29:N29"/>
    <mergeCell ref="M36:N36"/>
    <mergeCell ref="M37:N37"/>
    <mergeCell ref="M38:N38"/>
    <mergeCell ref="M39:N39"/>
    <mergeCell ref="M40:N40"/>
    <mergeCell ref="M46:N46"/>
    <mergeCell ref="M47:N47"/>
    <mergeCell ref="M48:N48"/>
    <mergeCell ref="M45:N45"/>
    <mergeCell ref="H44:N44"/>
    <mergeCell ref="A42:N42"/>
    <mergeCell ref="A41:N41"/>
    <mergeCell ref="F44:G44"/>
    <mergeCell ref="C44:D44"/>
    <mergeCell ref="A44:A45"/>
    <mergeCell ref="L43:N43"/>
    <mergeCell ref="J43:K43"/>
    <mergeCell ref="D43:I43"/>
    <mergeCell ref="A43:C43"/>
    <mergeCell ref="M19:N19"/>
    <mergeCell ref="M20:N20"/>
    <mergeCell ref="M21:N21"/>
    <mergeCell ref="M98:N98"/>
    <mergeCell ref="M99:N99"/>
    <mergeCell ref="M22:N22"/>
    <mergeCell ref="M23:N23"/>
    <mergeCell ref="M12:N12"/>
    <mergeCell ref="M13:N13"/>
    <mergeCell ref="M14:N14"/>
    <mergeCell ref="M15:N15"/>
    <mergeCell ref="M16:N16"/>
    <mergeCell ref="M17:N1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9:N9"/>
    <mergeCell ref="M10:N10"/>
    <mergeCell ref="M11:N11"/>
    <mergeCell ref="A4:A5"/>
    <mergeCell ref="C4:D4"/>
    <mergeCell ref="F4:G4"/>
    <mergeCell ref="H4:N4"/>
    <mergeCell ref="M5:N5"/>
    <mergeCell ref="M18:N18"/>
    <mergeCell ref="A1:N1"/>
    <mergeCell ref="A2:N2"/>
    <mergeCell ref="A3:C3"/>
    <mergeCell ref="D3:I3"/>
    <mergeCell ref="J3:K3"/>
    <mergeCell ref="L3:N3"/>
    <mergeCell ref="M6:N6"/>
    <mergeCell ref="M7:N7"/>
    <mergeCell ref="M8:N8"/>
    <mergeCell ref="M53:N53"/>
    <mergeCell ref="M54:N54"/>
    <mergeCell ref="M61:N61"/>
    <mergeCell ref="M62:N62"/>
    <mergeCell ref="M63:N63"/>
    <mergeCell ref="M64:N64"/>
    <mergeCell ref="M65:N65"/>
    <mergeCell ref="M66:N66"/>
    <mergeCell ref="M55:N55"/>
    <mergeCell ref="M56:N56"/>
    <mergeCell ref="M57:N57"/>
    <mergeCell ref="M58:N58"/>
    <mergeCell ref="M59:N59"/>
    <mergeCell ref="M60:N60"/>
    <mergeCell ref="M51:N51"/>
    <mergeCell ref="M52:N52"/>
    <mergeCell ref="M49:N49"/>
    <mergeCell ref="A84:A85"/>
    <mergeCell ref="F124:G124"/>
    <mergeCell ref="C124:D124"/>
    <mergeCell ref="A124:A125"/>
    <mergeCell ref="A123:C123"/>
    <mergeCell ref="F84:G84"/>
    <mergeCell ref="A121:N121"/>
    <mergeCell ref="M103:N103"/>
    <mergeCell ref="M104:N104"/>
    <mergeCell ref="M105:N105"/>
    <mergeCell ref="M106:N106"/>
    <mergeCell ref="M107:N107"/>
    <mergeCell ref="M108:N108"/>
    <mergeCell ref="M109:N109"/>
    <mergeCell ref="M94:N94"/>
    <mergeCell ref="M95:N95"/>
    <mergeCell ref="M96:N96"/>
    <mergeCell ref="M97:N97"/>
    <mergeCell ref="M100:N100"/>
    <mergeCell ref="M101:N101"/>
    <mergeCell ref="M102:N102"/>
    <mergeCell ref="M175:N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0:N190"/>
    <mergeCell ref="M191:N191"/>
    <mergeCell ref="M192:N192"/>
    <mergeCell ref="M193:N193"/>
    <mergeCell ref="M194:N194"/>
    <mergeCell ref="M195:N195"/>
    <mergeCell ref="M196:N196"/>
    <mergeCell ref="M197:N197"/>
    <mergeCell ref="M198:N198"/>
    <mergeCell ref="M199:N199"/>
    <mergeCell ref="M200:N200"/>
    <mergeCell ref="M206:N206"/>
    <mergeCell ref="A201:N201"/>
    <mergeCell ref="A202:N202"/>
    <mergeCell ref="A203:C203"/>
    <mergeCell ref="D203:I203"/>
    <mergeCell ref="J203:K203"/>
    <mergeCell ref="L203:N203"/>
    <mergeCell ref="A204:A205"/>
    <mergeCell ref="C204:D204"/>
    <mergeCell ref="F204:G204"/>
    <mergeCell ref="H204:N204"/>
    <mergeCell ref="M205:N205"/>
    <mergeCell ref="M207:N207"/>
    <mergeCell ref="M208:N208"/>
    <mergeCell ref="M209:N209"/>
    <mergeCell ref="M210:N210"/>
    <mergeCell ref="M211:N211"/>
    <mergeCell ref="M212:N212"/>
    <mergeCell ref="M230:N230"/>
    <mergeCell ref="M213:N213"/>
    <mergeCell ref="M214:N214"/>
    <mergeCell ref="M215:N215"/>
    <mergeCell ref="M216:N216"/>
    <mergeCell ref="M217:N217"/>
    <mergeCell ref="M218:N218"/>
    <mergeCell ref="M219:N219"/>
    <mergeCell ref="M220:N220"/>
    <mergeCell ref="M221:N221"/>
    <mergeCell ref="M259:N259"/>
    <mergeCell ref="M260:N260"/>
    <mergeCell ref="M261:N261"/>
    <mergeCell ref="M262:N262"/>
    <mergeCell ref="M246:N246"/>
    <mergeCell ref="M247:N247"/>
    <mergeCell ref="M248:N248"/>
    <mergeCell ref="M249:N249"/>
    <mergeCell ref="M250:N250"/>
    <mergeCell ref="M251:N251"/>
    <mergeCell ref="M252:N252"/>
    <mergeCell ref="M253:N253"/>
    <mergeCell ref="M258:N258"/>
    <mergeCell ref="A161:N161"/>
    <mergeCell ref="A162:N162"/>
    <mergeCell ref="A163:C163"/>
    <mergeCell ref="D163:I163"/>
    <mergeCell ref="J163:K163"/>
    <mergeCell ref="L163:N163"/>
    <mergeCell ref="A164:A165"/>
    <mergeCell ref="C164:D164"/>
    <mergeCell ref="F164:G164"/>
    <mergeCell ref="H164:N164"/>
    <mergeCell ref="M165:N165"/>
    <mergeCell ref="A241:N241"/>
    <mergeCell ref="A242:N242"/>
    <mergeCell ref="A243:C243"/>
    <mergeCell ref="D243:I243"/>
    <mergeCell ref="J243:K243"/>
    <mergeCell ref="L243:N243"/>
    <mergeCell ref="M240:N240"/>
    <mergeCell ref="M222:N222"/>
    <mergeCell ref="M223:N223"/>
    <mergeCell ref="M224:N224"/>
    <mergeCell ref="M225:N225"/>
    <mergeCell ref="M226:N226"/>
    <mergeCell ref="M227:N227"/>
    <mergeCell ref="M228:N228"/>
    <mergeCell ref="M229:N229"/>
    <mergeCell ref="M231:N231"/>
    <mergeCell ref="M232:N232"/>
    <mergeCell ref="M233:N233"/>
    <mergeCell ref="M234:N234"/>
    <mergeCell ref="M235:N235"/>
    <mergeCell ref="M236:N236"/>
    <mergeCell ref="M237:N237"/>
    <mergeCell ref="M238:N238"/>
    <mergeCell ref="M239:N239"/>
    <mergeCell ref="A244:A245"/>
    <mergeCell ref="C244:D244"/>
    <mergeCell ref="F244:G244"/>
    <mergeCell ref="H244:N244"/>
    <mergeCell ref="M245:N245"/>
    <mergeCell ref="M254:N254"/>
    <mergeCell ref="M255:N255"/>
    <mergeCell ref="M256:N256"/>
    <mergeCell ref="M257:N257"/>
  </mergeCells>
  <pageMargins left="0.98425196850393704" right="0" top="0" bottom="0" header="0.31496062992125984" footer="0.31496062992125984"/>
  <pageSetup scale="85" orientation="landscape" r:id="rId1"/>
  <rowBreaks count="6" manualBreakCount="6">
    <brk id="40" max="16383" man="1"/>
    <brk id="80" max="13" man="1"/>
    <brk id="120" max="16383" man="1"/>
    <brk id="160" max="13" man="1"/>
    <brk id="200" max="13" man="1"/>
    <brk id="240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m h s W D W q A h S m A A A A + Q A A A B I A H A B D b 2 5 m a W c v U G F j a 2 F n Z S 5 4 b W w g o h g A K K A U A A A A A A A A A A A A A A A A A A A A A A A A A A A A h Y + x D o I w F E V / h X S n r y A a Y x 5 l c J X E x M S w N q V C I x R D i + X f H P w k f 0 E S x b A 5 3 p M z n P t 6 P D E b 2 y a 4 q 9 7 q z q Q k o o w E y s i u 1 K Z K y e A u 4 Z Z k H I 9 C X k W l g k k 2 d j f a M i W 1 c 7 c d g P e e + h X t + g p i x i I o 8 s N J 1 q o V 5 C f r / 3 K o j X X C S E U 4 n j 8 x P K Z x Q h O 2 W d M o Y R H C z D H X Z u F M y Z Q h L C D u h 8 Y N v e L K h n m B M E + E 7 w 3 + B l B L A w Q U A A I A C A B O a G x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m h s W C i K R 7 g O A A A A E Q A A A B M A H A B G b 3 J t d W x h c y 9 T Z W N 0 a W 9 u M S 5 t I K I Y A C i g F A A A A A A A A A A A A A A A A A A A A A A A A A A A A C t O T S 7 J z M 9 T C I b Q h t Y A U E s B A i 0 A F A A C A A g A T m h s W D W q A h S m A A A A + Q A A A B I A A A A A A A A A A A A A A A A A A A A A A E N v b m Z p Z y 9 Q Y W N r Y W d l L n h t b F B L A Q I t A B Q A A g A I A E 5 o b F g P y u m r p A A A A O k A A A A T A A A A A A A A A A A A A A A A A P I A A A B b Q 2 9 u d G V u d F 9 U e X B l c 1 0 u e G 1 s U E s B A i 0 A F A A C A A g A T m h s W C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P L Q 5 w s r 7 x T L q A Y W n Q H 7 E A A A A A A A I A A A A A A A N m A A D A A A A A E A A A A E q m n 1 P A W L j L L Q / A e U 5 Z q 8 g A A A A A B I A A A K A A A A A Q A A A A t M 0 H Q T + 3 X F P u 5 3 h r V H o k q V A A A A D 4 P g D j L B N E 4 5 i t / a v G 3 J 4 I h i p u / y F 4 4 x s f j S a B j q S 0 b X D 5 J 1 o / I e m J + R j 5 M T W + n U 3 3 X 3 x r n k 7 x s 8 t f a 5 M s d u P D q + 9 2 i j q n c 4 k / A h M t 7 B b k c R Q A A A A W L / 6 O B C T t 3 h w l F 9 a e / P K n s V Z v f A = = < / D a t a M a s h u p > 
</file>

<file path=customXml/itemProps1.xml><?xml version="1.0" encoding="utf-8"?>
<ds:datastoreItem xmlns:ds="http://schemas.openxmlformats.org/officeDocument/2006/customXml" ds:itemID="{4CA61711-08DF-454C-ACE7-A9D819F5D1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REGISTRO </vt:lpstr>
      <vt:lpstr>EDADES POA</vt:lpstr>
      <vt:lpstr>JUNIO</vt:lpstr>
      <vt:lpstr>MUNICIPIO </vt:lpstr>
      <vt:lpstr>CREDENCIALES  PARA ELIMINAR</vt:lpstr>
      <vt:lpstr>GENERO </vt:lpstr>
      <vt:lpstr>'GENERO '!Área_de_impresión</vt:lpstr>
      <vt:lpstr>'MUNICIPIO '!Área_de_impresión</vt:lpstr>
      <vt:lpstr>'REGISTRO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Lara Silva</dc:creator>
  <cp:lastModifiedBy>Silvia Cardoso Rosas</cp:lastModifiedBy>
  <cp:lastPrinted>2026-06-19T20:54:18Z</cp:lastPrinted>
  <dcterms:created xsi:type="dcterms:W3CDTF">2022-10-31T20:31:16Z</dcterms:created>
  <dcterms:modified xsi:type="dcterms:W3CDTF">2026-07-03T16:02:35Z</dcterms:modified>
</cp:coreProperties>
</file>