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Desktop\MAC SLP ap\sept 2025\"/>
    </mc:Choice>
  </mc:AlternateContent>
  <xr:revisionPtr revIDLastSave="0" documentId="13_ncr:1_{612B0C6D-E4E8-4937-8732-D3972BC86BFD}" xr6:coauthVersionLast="47" xr6:coauthVersionMax="47" xr10:uidLastSave="{00000000-0000-0000-0000-000000000000}"/>
  <bookViews>
    <workbookView xWindow="-120" yWindow="-120" windowWidth="24240" windowHeight="13290" activeTab="1" xr2:uid="{00000000-000D-0000-FFFF-FFFF00000000}"/>
  </bookViews>
  <sheets>
    <sheet name="Actividades de divulgación cult" sheetId="1" r:id="rId1"/>
    <sheet name="AFLUENCIA DE VIST" sheetId="2" r:id="rId2"/>
    <sheet name="RESULTADOS X IND" sheetId="3" r:id="rId3"/>
  </sheets>
  <externalReferences>
    <externalReference r:id="rId4"/>
    <externalReference r:id="rId5"/>
    <externalReference r:id="rId6"/>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16" i="1" l="1"/>
  <c r="L18" i="1"/>
  <c r="N14" i="1" l="1"/>
  <c r="I32" i="1"/>
  <c r="M22" i="1"/>
  <c r="I89" i="2"/>
  <c r="I90" i="2" s="1"/>
  <c r="J89" i="2"/>
  <c r="J90" i="2" s="1"/>
  <c r="L16" i="3"/>
  <c r="O19" i="3"/>
  <c r="P19" i="3"/>
  <c r="O161" i="1"/>
  <c r="N84" i="1"/>
  <c r="N85" i="1" s="1"/>
  <c r="O14" i="3"/>
  <c r="P14" i="3"/>
  <c r="N26" i="2"/>
  <c r="O26" i="2"/>
  <c r="N27" i="2"/>
  <c r="O27" i="2"/>
  <c r="N28" i="2"/>
  <c r="O28" i="2"/>
  <c r="N29" i="2"/>
  <c r="O29" i="2"/>
  <c r="O30" i="2"/>
  <c r="O31" i="2"/>
  <c r="O32" i="2"/>
  <c r="N33" i="2"/>
  <c r="O33" i="2"/>
  <c r="N34" i="2"/>
  <c r="O34" i="2"/>
  <c r="O35" i="2"/>
  <c r="N36" i="2"/>
  <c r="N37" i="2"/>
  <c r="O37" i="2"/>
  <c r="O38" i="2"/>
  <c r="N39" i="2"/>
  <c r="N40" i="2"/>
  <c r="O40" i="2"/>
  <c r="N41" i="2"/>
  <c r="O41" i="2"/>
  <c r="O42" i="2"/>
  <c r="O43" i="2"/>
  <c r="O44" i="2"/>
  <c r="O45" i="2"/>
  <c r="O46" i="2"/>
  <c r="N47" i="2"/>
  <c r="O47" i="2"/>
  <c r="N48" i="2"/>
  <c r="O48" i="2"/>
  <c r="N49" i="2"/>
  <c r="O49" i="2"/>
  <c r="N50" i="2"/>
  <c r="O50" i="2"/>
  <c r="O51" i="2"/>
  <c r="O52" i="2"/>
  <c r="O53" i="2"/>
  <c r="N54" i="2"/>
  <c r="O54" i="2"/>
  <c r="O25" i="2"/>
  <c r="N56" i="2"/>
  <c r="M56" i="2"/>
  <c r="K56" i="2"/>
  <c r="J56" i="2"/>
  <c r="I56" i="2"/>
  <c r="H56" i="2"/>
  <c r="G56" i="2"/>
  <c r="F56" i="2"/>
  <c r="E56" i="2"/>
  <c r="D56" i="2"/>
  <c r="C56" i="2"/>
  <c r="B56" i="2"/>
  <c r="P54" i="2"/>
  <c r="P53" i="2"/>
  <c r="P52" i="2"/>
  <c r="P51" i="2"/>
  <c r="P50" i="2"/>
  <c r="P49" i="2"/>
  <c r="P48" i="2"/>
  <c r="P47" i="2"/>
  <c r="P46" i="2"/>
  <c r="P45" i="2"/>
  <c r="P44" i="2"/>
  <c r="P43" i="2"/>
  <c r="P42" i="2"/>
  <c r="P41" i="2"/>
  <c r="P40" i="2"/>
  <c r="O39" i="2"/>
  <c r="P37" i="2"/>
  <c r="O36" i="2"/>
  <c r="P34" i="2"/>
  <c r="P33" i="2"/>
  <c r="P29" i="2"/>
  <c r="P28" i="2"/>
  <c r="P27" i="2"/>
  <c r="P26" i="2"/>
  <c r="A22" i="2"/>
  <c r="P21" i="2"/>
  <c r="A21" i="2"/>
  <c r="P20" i="2"/>
  <c r="A20" i="2"/>
  <c r="P19" i="2"/>
  <c r="A19" i="2"/>
  <c r="P18" i="2"/>
  <c r="A18" i="2"/>
  <c r="P17" i="2"/>
  <c r="A17" i="2"/>
  <c r="A16" i="2"/>
  <c r="A15" i="2"/>
  <c r="A14" i="2"/>
  <c r="A13" i="2"/>
  <c r="A12" i="2"/>
  <c r="A11" i="2"/>
  <c r="A10" i="2"/>
  <c r="M9" i="2"/>
  <c r="L9" i="2"/>
  <c r="K9" i="2"/>
  <c r="J9" i="2"/>
  <c r="I9" i="2"/>
  <c r="H9" i="2"/>
  <c r="G9" i="2"/>
  <c r="F9" i="2"/>
  <c r="E9" i="2"/>
  <c r="D9" i="2"/>
  <c r="C9" i="2"/>
  <c r="B9" i="2"/>
  <c r="P9" i="2" s="1"/>
  <c r="A9" i="2"/>
  <c r="M8" i="2"/>
  <c r="L8" i="2"/>
  <c r="K8" i="2"/>
  <c r="J8" i="2"/>
  <c r="I8" i="2"/>
  <c r="H8" i="2"/>
  <c r="G8" i="2"/>
  <c r="F8" i="2"/>
  <c r="E8" i="2"/>
  <c r="D8" i="2"/>
  <c r="C8" i="2"/>
  <c r="B8" i="2"/>
  <c r="A8" i="2"/>
  <c r="M7" i="2"/>
  <c r="L7" i="2"/>
  <c r="K7" i="2"/>
  <c r="J7" i="2"/>
  <c r="I7" i="2"/>
  <c r="H7" i="2"/>
  <c r="G7" i="2"/>
  <c r="F7" i="2"/>
  <c r="E7" i="2"/>
  <c r="D7" i="2"/>
  <c r="C7" i="2"/>
  <c r="B7" i="2"/>
  <c r="A7" i="2"/>
  <c r="M6" i="2"/>
  <c r="L6" i="2"/>
  <c r="K6" i="2"/>
  <c r="J6" i="2"/>
  <c r="I6" i="2"/>
  <c r="H6" i="2"/>
  <c r="G6" i="2"/>
  <c r="F6" i="2"/>
  <c r="E6" i="2"/>
  <c r="D6" i="2"/>
  <c r="C6" i="2"/>
  <c r="B6" i="2"/>
  <c r="P6" i="2" s="1"/>
  <c r="A6" i="2"/>
  <c r="P8" i="2" l="1"/>
  <c r="P7" i="2"/>
  <c r="O56" i="2"/>
  <c r="L56" i="2"/>
  <c r="P36" i="2"/>
  <c r="P39" i="2"/>
  <c r="P56"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Berenice Palacios Macias</author>
  </authors>
  <commentList>
    <comment ref="L31" authorId="0" shapeId="0" xr:uid="{00000000-0006-0000-0100-000001000000}">
      <text>
        <r>
          <rPr>
            <b/>
            <sz val="9"/>
            <color indexed="81"/>
            <rFont val="Tahoma"/>
            <family val="2"/>
          </rPr>
          <t xml:space="preserve">183 INAUGURACION
</t>
        </r>
        <r>
          <rPr>
            <sz val="9"/>
            <color indexed="81"/>
            <rFont val="Tahoma"/>
            <family val="2"/>
          </rPr>
          <t xml:space="preserve">
</t>
        </r>
      </text>
    </comment>
  </commentList>
</comments>
</file>

<file path=xl/sharedStrings.xml><?xml version="1.0" encoding="utf-8"?>
<sst xmlns="http://schemas.openxmlformats.org/spreadsheetml/2006/main" count="387" uniqueCount="148">
  <si>
    <t>AÑO</t>
  </si>
  <si>
    <t>MES</t>
  </si>
  <si>
    <t>EVENTO</t>
  </si>
  <si>
    <t>DISCIPLINA</t>
  </si>
  <si>
    <t>INDICADOR</t>
  </si>
  <si>
    <t>PROYECTO</t>
  </si>
  <si>
    <t>FECHA</t>
  </si>
  <si>
    <t>ASISTENCIA</t>
  </si>
  <si>
    <t>ACTIVIDADES DE DIVULGACIÓN CULTURAL</t>
  </si>
  <si>
    <t xml:space="preserve">DIVULGACIÓN Y FORMACIÓN DE PÚBLICOS </t>
  </si>
  <si>
    <t xml:space="preserve">MAC EXPOSICIONES </t>
  </si>
  <si>
    <t xml:space="preserve">ATENCIÓN A NIVEL EDUCTIVO </t>
  </si>
  <si>
    <t>PRESENTACIONES ARTÍSTICAS, MEDIOS AUDIOVISUALES Y EXPOSICIONES</t>
  </si>
  <si>
    <t xml:space="preserve">ENERO </t>
  </si>
  <si>
    <t xml:space="preserve">FEBRERO </t>
  </si>
  <si>
    <t xml:space="preserve">MARZO </t>
  </si>
  <si>
    <t>Acciones : Divulgación Cultural y Formación de Públicos</t>
  </si>
  <si>
    <t xml:space="preserve"> DIFUSIÓN CULTURAL EN MEDIOS MASIVOS DE COMUNICACIÓN </t>
  </si>
  <si>
    <t>ACCIONES DE DIFUSIÓN CULTURAL EN MEDIOS DE COMUNICACIÓN</t>
  </si>
  <si>
    <t xml:space="preserve">POSESIONAMIENTO DEL MUSEO EN REDES SOCIALES </t>
  </si>
  <si>
    <t>Acciones : Educación Artistica y Cultural.</t>
  </si>
  <si>
    <t xml:space="preserve">VISTAS </t>
  </si>
  <si>
    <t xml:space="preserve">INDICADOR </t>
  </si>
  <si>
    <t xml:space="preserve">formación de públicos desarrollo de habilidades artísticas y culturales mediante la capacitación educación no formal, la educación artística y educación de las artes
</t>
  </si>
  <si>
    <t xml:space="preserve">No. visitas guiadas </t>
  </si>
  <si>
    <t xml:space="preserve">público atendido </t>
  </si>
  <si>
    <t xml:space="preserve">No Charlas </t>
  </si>
  <si>
    <t>No talleres</t>
  </si>
  <si>
    <t xml:space="preserve">dinámicas y/o talleres adicionales  </t>
  </si>
  <si>
    <t xml:space="preserve">ACTIVIDAD </t>
  </si>
  <si>
    <t xml:space="preserve">PÚBLICO ATENDIDO </t>
  </si>
  <si>
    <t xml:space="preserve">Contribuir y garantizar el derecho a la cultura para todos los habitantes del Estado promocionando y difundiendo el arte contemporáneo en todas sus manifestaciones a través del acceso a bienes y servicios culturales. </t>
  </si>
  <si>
    <t xml:space="preserve">No eventos </t>
  </si>
  <si>
    <t xml:space="preserve">publico atendido </t>
  </si>
  <si>
    <t>divulgación para acceder a bienes y servicio culturales en todos los habitantes del Estado mediante exposiciones de calidad, eventos y actividades culturales del Museo</t>
  </si>
  <si>
    <t xml:space="preserve">MAGNA EXPO </t>
  </si>
  <si>
    <t xml:space="preserve">ESPACIO EXPOSITIVO PIEZA DEL MES </t>
  </si>
  <si>
    <t xml:space="preserve">ESPACIO EXPOSITIVO SALA DE ACCIÓN ODS </t>
  </si>
  <si>
    <t xml:space="preserve">RESULTADO TOTAL DE ACTIVIDADES POR INDICADOR PRIMER TRIMESTRE 2025 ENERO A MARZO </t>
  </si>
  <si>
    <t xml:space="preserve">AFLUENCIA DE VISITANTES </t>
  </si>
  <si>
    <t>REGISTRO ENTRADAS</t>
  </si>
  <si>
    <t>ADULTOS</t>
  </si>
  <si>
    <t>ESTUDIANTES</t>
  </si>
  <si>
    <t>MAESTROS</t>
  </si>
  <si>
    <t>INAPAM</t>
  </si>
  <si>
    <t>NIÑOS</t>
  </si>
  <si>
    <t>ENTRADA GRATUITA</t>
  </si>
  <si>
    <t>VISITANTES</t>
  </si>
  <si>
    <t>5 - 12 AÑOS</t>
  </si>
  <si>
    <t>EXT</t>
  </si>
  <si>
    <t>ADULTO</t>
  </si>
  <si>
    <t>NIÑO</t>
  </si>
  <si>
    <t>GRATIS</t>
  </si>
  <si>
    <t>BOLETO PAGADO</t>
  </si>
  <si>
    <t>TOTAL PUBLICO VULNERABLE</t>
  </si>
  <si>
    <t>TAQUILLA</t>
  </si>
  <si>
    <t>EVENTOS NOCHES ESPECIALES</t>
  </si>
  <si>
    <t xml:space="preserve">TOTAL </t>
  </si>
  <si>
    <t xml:space="preserve">TOTALES </t>
  </si>
  <si>
    <t xml:space="preserve">"LOS CONSUMIDORES" DE KARLA BETANCOURT </t>
  </si>
  <si>
    <t>ARTE AL AIRE LIBRE</t>
  </si>
  <si>
    <t xml:space="preserve">PASILLO MAC </t>
  </si>
  <si>
    <t xml:space="preserve">ACERVO MAC </t>
  </si>
  <si>
    <t xml:space="preserve">"CIMIENTOS" DE JUAN GORUPO </t>
  </si>
  <si>
    <t xml:space="preserve">"CRESTA NEGRA" DE ALBERTO CASTRO LEÑERO </t>
  </si>
  <si>
    <t xml:space="preserve">ELLAS EN EL ARTE </t>
  </si>
  <si>
    <t xml:space="preserve">LINEA DEL TIEMPO HISTORIA DEL EDIFICIO MAC </t>
  </si>
  <si>
    <t xml:space="preserve">TERRAZA ORIENTE Y PONIENTE:  PASAJEROS EN EL MAC </t>
  </si>
  <si>
    <t xml:space="preserve">TERRAZA PONIENTE  </t>
  </si>
  <si>
    <t xml:space="preserve">"MUJERISIMAS" MONT </t>
  </si>
  <si>
    <t xml:space="preserve">EXPOSICIONES </t>
  </si>
  <si>
    <t xml:space="preserve">ACTIVIDAD 12 </t>
  </si>
  <si>
    <t>PÚBLICO ATENDIDO- 3446</t>
  </si>
  <si>
    <t xml:space="preserve">MES </t>
  </si>
  <si>
    <t>LOC</t>
  </si>
  <si>
    <t xml:space="preserve">ABRIL </t>
  </si>
  <si>
    <t>MAYO</t>
  </si>
  <si>
    <t xml:space="preserve">MAYO </t>
  </si>
  <si>
    <t xml:space="preserve">JUNIO </t>
  </si>
  <si>
    <t>Taller Reparar el mundo</t>
  </si>
  <si>
    <t xml:space="preserve">EVENTOS Y ACTIVIDADES CULTURALES </t>
  </si>
  <si>
    <t>Taller de Fotografía "Pintar con luz"</t>
  </si>
  <si>
    <t xml:space="preserve">ATENCIÓN AL PÚBLICO </t>
  </si>
  <si>
    <t xml:space="preserve">VISITAS GUIADAS </t>
  </si>
  <si>
    <t xml:space="preserve">TALLERES </t>
  </si>
  <si>
    <t xml:space="preserve">EVENTOS Y ACRIVIDADES CULTURALES </t>
  </si>
  <si>
    <t xml:space="preserve">CHARLAS Y CONFERENCIAS </t>
  </si>
  <si>
    <t xml:space="preserve">INUGURACIÓN 4 EXPOSICIONES   TÖRÖTT POHÁR. EL VASO ESTÁ ROTO, LO SIGO LLENANDO, artista húngaro Ákos Ezer, </t>
  </si>
  <si>
    <t xml:space="preserve">LA MÁQUINA DE LAS PREGUNTAS, de Antonio García Acosta. </t>
  </si>
  <si>
    <t xml:space="preserve">30 AÑOS DE EL RINOCERONTE ENAMORADO,  Sala Acción (ODS). </t>
  </si>
  <si>
    <t>NO QUERÍAMOS SOLTARTE, mural de Mike el Indigente</t>
  </si>
  <si>
    <t xml:space="preserve">ARTE ANTES DEL ARTE,  Proyecto pasillo MAC, Y LINEA DEL TIEMPO </t>
  </si>
  <si>
    <t>capacitación</t>
  </si>
  <si>
    <t xml:space="preserve">recorrido </t>
  </si>
  <si>
    <t xml:space="preserve">capacitación </t>
  </si>
  <si>
    <t xml:space="preserve">pelicula </t>
  </si>
  <si>
    <t>evento</t>
  </si>
  <si>
    <t>abril</t>
  </si>
  <si>
    <t>mayo</t>
  </si>
  <si>
    <t xml:space="preserve">junio </t>
  </si>
  <si>
    <t xml:space="preserve">segundo trimestre </t>
  </si>
  <si>
    <t xml:space="preserve">primer  trimestre </t>
  </si>
  <si>
    <t xml:space="preserve">AQUÍ NO HAY SILECIO: RESISTENCIA ARTÍSTICA </t>
  </si>
  <si>
    <t>SALA 3</t>
  </si>
  <si>
    <t xml:space="preserve">enero </t>
  </si>
  <si>
    <t xml:space="preserve">febrero </t>
  </si>
  <si>
    <t>marzo</t>
  </si>
  <si>
    <t xml:space="preserve">mayo </t>
  </si>
  <si>
    <t xml:space="preserve">julio </t>
  </si>
  <si>
    <t xml:space="preserve">pagados </t>
  </si>
  <si>
    <t>gratuitos</t>
  </si>
  <si>
    <t xml:space="preserve">agosto </t>
  </si>
  <si>
    <t xml:space="preserve">septimebre </t>
  </si>
  <si>
    <t xml:space="preserve">3ER  TRIMESTRE JULIO - SEPT 2025 </t>
  </si>
  <si>
    <t xml:space="preserve">TALLER INTRODUCCIÓN A LA FOTOGRAFÍA DOCUMENTAL </t>
  </si>
  <si>
    <t>01 Y 02 JULIO/2025</t>
  </si>
  <si>
    <t xml:space="preserve">CINETIKETAS: JHOJAN  SCABU ENTREVISTA </t>
  </si>
  <si>
    <t>TALLER DE AUTOCOMIC: DIBUJAR LO PROPIO SIN PEDIR PERMISO</t>
  </si>
  <si>
    <t xml:space="preserve">03 Y 04 JULIO </t>
  </si>
  <si>
    <t xml:space="preserve">CHARLA EL MUNDO REIMAGINADO: ESPACIOS DIVERSIDADES Y UTOPIAS EN ELA PISTA DE BAILE + PRESENTACIÓN DEL PROYECTO SONIDERO LABPOPULAR </t>
  </si>
  <si>
    <t xml:space="preserve">JULIO </t>
  </si>
  <si>
    <t xml:space="preserve">CIN ETIKETAS: PLAGARIAS POR BOBY </t>
  </si>
  <si>
    <t xml:space="preserve">CUMBRE CLIMÁTICA JUVENIL </t>
  </si>
  <si>
    <t xml:space="preserve">TALLER DE AUTODEFENSA VIAJERA </t>
  </si>
  <si>
    <t xml:space="preserve">11 Y 12 JULIO </t>
  </si>
  <si>
    <t xml:space="preserve">CABINA POPULAR </t>
  </si>
  <si>
    <t xml:space="preserve">15 Y 16 DE JULIO </t>
  </si>
  <si>
    <t xml:space="preserve">CINETIKETAS: ¿estoy bien? </t>
  </si>
  <si>
    <t>CHARLA !QUIHÚBOLE CON EL DRAG!</t>
  </si>
  <si>
    <t xml:space="preserve">CLAUSURA FESTIVAL UMBRELLA </t>
  </si>
  <si>
    <t xml:space="preserve">CHARLA TRANSMASCULINIDADES </t>
  </si>
  <si>
    <t xml:space="preserve">TALLER UN LLAMADO A NUESTRA SALUD MENTAL </t>
  </si>
  <si>
    <t xml:space="preserve">CHARLA CUERPO, SALUD Y ORGULLO </t>
  </si>
  <si>
    <t>JULIO</t>
  </si>
  <si>
    <t xml:space="preserve">2025 AGOSTO  </t>
  </si>
  <si>
    <t xml:space="preserve">AGOSTO </t>
  </si>
  <si>
    <t xml:space="preserve">SEPTIEMBRE </t>
  </si>
  <si>
    <t xml:space="preserve">2025 JULIO   </t>
  </si>
  <si>
    <t xml:space="preserve">2025 SEPTIEMBRE  </t>
  </si>
  <si>
    <t xml:space="preserve">TALLER HISTORIAS E HISTERIAS DE UN COLAGE </t>
  </si>
  <si>
    <t xml:space="preserve">OBRA DE TEATRO "Ocupo cupido, desconcierto de amor  </t>
  </si>
  <si>
    <t xml:space="preserve">Presentación editorial antología escritoras mexicanas </t>
  </si>
  <si>
    <t xml:space="preserve">VISITAS GUIADAS Potosí Cam recorrido de verano </t>
  </si>
  <si>
    <t xml:space="preserve">apertura de espacios expositivos Pieza del mes anatomía de una patineta, Sala ODS Says David "Somos Momentos" Joss "Destellos únicos" Intervensión "Por ti, por mi, por todas, presentada por voces Baumhaus y Actos y soluciones escénicas,  </t>
  </si>
  <si>
    <t>sep</t>
  </si>
  <si>
    <t>julio</t>
  </si>
  <si>
    <t>agosto</t>
  </si>
  <si>
    <t>TOTAL SEPT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</si>
</sst>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409]d\-mmm\-yyyy;@"/>
  </numFmts>
  <fonts count="5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name val="Calibri"/>
      <family val="2"/>
      <scheme val="minor"/>
    </font>
    <font>
      <sz val="9"/>
      <color rgb="FF404040"/>
      <name val="Lucida Sans"/>
      <family val="2"/>
    </font>
    <font>
      <sz val="10"/>
      <color indexed="8"/>
      <name val="Helvetica Neue"/>
    </font>
    <font>
      <b/>
      <sz val="11"/>
      <color rgb="FF333333"/>
      <name val="Merriweather Sans"/>
    </font>
    <font>
      <sz val="9"/>
      <color rgb="FF404040"/>
      <name val="Merriweather Sans"/>
    </font>
    <font>
      <sz val="9"/>
      <color rgb="FF404040"/>
      <name val="Material-Design-Iconic-Font"/>
    </font>
    <font>
      <sz val="22"/>
      <color indexed="8"/>
      <name val="Helvetica Neue"/>
    </font>
    <font>
      <b/>
      <sz val="10"/>
      <color rgb="FF333333"/>
      <name val="Arial"/>
      <family val="2"/>
    </font>
    <font>
      <b/>
      <sz val="16"/>
      <color rgb="FF333333"/>
      <name val="Arial"/>
      <family val="2"/>
    </font>
    <font>
      <b/>
      <sz val="10"/>
      <color indexed="8"/>
      <name val="Helvetica Neue"/>
    </font>
    <font>
      <b/>
      <sz val="16"/>
      <color indexed="8"/>
      <name val="Helvetica Neue"/>
    </font>
    <font>
      <b/>
      <sz val="14"/>
      <color indexed="8"/>
      <name val="Arial"/>
      <family val="2"/>
    </font>
    <font>
      <sz val="10"/>
      <color rgb="FF000000"/>
      <name val="Arial"/>
      <family val="2"/>
    </font>
    <font>
      <sz val="11"/>
      <color theme="1"/>
      <name val="Aptos"/>
      <family val="2"/>
    </font>
    <font>
      <sz val="10"/>
      <color indexed="8"/>
      <name val="Arial"/>
      <family val="2"/>
    </font>
    <font>
      <b/>
      <sz val="9"/>
      <color rgb="FF404040"/>
      <name val="Material-Design-Iconic-Font"/>
    </font>
    <font>
      <b/>
      <sz val="10"/>
      <color indexed="8"/>
      <name val="Arial"/>
      <family val="2"/>
    </font>
    <font>
      <b/>
      <sz val="10"/>
      <color rgb="FF404040"/>
      <name val="Arial"/>
      <family val="2"/>
    </font>
    <font>
      <sz val="10"/>
      <color rgb="FF404040"/>
      <name val="Arial"/>
      <family val="2"/>
    </font>
    <font>
      <b/>
      <sz val="11"/>
      <color rgb="FF3F3F76"/>
      <name val="Calibri"/>
      <family val="2"/>
      <scheme val="minor"/>
    </font>
    <font>
      <b/>
      <sz val="12"/>
      <color indexed="8"/>
      <name val="Helvetica Neue"/>
    </font>
    <font>
      <b/>
      <sz val="14"/>
      <color rgb="FF3F3F3F"/>
      <name val="Calibri"/>
      <family val="2"/>
      <scheme val="minor"/>
    </font>
    <font>
      <b/>
      <sz val="10"/>
      <name val="Arial"/>
      <family val="2"/>
    </font>
    <font>
      <b/>
      <sz val="9"/>
      <color indexed="81"/>
      <name val="Tahoma"/>
      <family val="2"/>
    </font>
    <font>
      <sz val="9"/>
      <color indexed="81"/>
      <name val="Tahoma"/>
      <family val="2"/>
    </font>
    <font>
      <sz val="14"/>
      <color theme="1"/>
      <name val="Arial"/>
      <family val="2"/>
    </font>
    <font>
      <b/>
      <sz val="14"/>
      <color rgb="FF3F3F76"/>
      <name val="Calibri"/>
      <family val="2"/>
      <scheme val="minor"/>
    </font>
    <font>
      <sz val="11"/>
      <color theme="1"/>
      <name val="Arial"/>
      <family val="2"/>
    </font>
    <font>
      <sz val="10"/>
      <color theme="1"/>
      <name val="Arial"/>
      <family val="2"/>
    </font>
    <font>
      <b/>
      <sz val="10"/>
      <color theme="1"/>
      <name val="Arial"/>
      <family val="2"/>
    </font>
    <font>
      <b/>
      <sz val="12"/>
      <color theme="1"/>
      <name val="Calibri"/>
      <family val="2"/>
      <scheme val="minor"/>
    </font>
    <font>
      <sz val="10"/>
      <color theme="1"/>
      <name val="Calibri"/>
      <family val="2"/>
      <scheme val="minor"/>
    </font>
    <font>
      <sz val="18"/>
      <color indexed="8"/>
      <name val="Helvetica Neue"/>
    </font>
  </fonts>
  <fills count="4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39997558519241921"/>
        <bgColor indexed="64"/>
      </patternFill>
    </fill>
    <fill>
      <patternFill patternType="solid">
        <fgColor theme="4" tint="0.79998168889431442"/>
        <bgColor indexed="64"/>
      </patternFill>
    </fill>
    <fill>
      <patternFill patternType="solid">
        <fgColor theme="6" tint="0.39997558519241921"/>
        <bgColor indexed="64"/>
      </patternFill>
    </fill>
    <fill>
      <patternFill patternType="solid">
        <fgColor theme="2" tint="-0.249977111117893"/>
        <bgColor indexed="64"/>
      </patternFill>
    </fill>
    <fill>
      <patternFill patternType="solid">
        <fgColor rgb="FFEEEEEE"/>
        <bgColor indexed="64"/>
      </patternFill>
    </fill>
    <fill>
      <patternFill patternType="solid">
        <fgColor theme="4" tint="0.39997558519241921"/>
        <bgColor indexed="64"/>
      </patternFill>
    </fill>
    <fill>
      <patternFill patternType="solid">
        <fgColor rgb="FF92D050"/>
        <bgColor indexed="64"/>
      </patternFill>
    </fill>
    <fill>
      <patternFill patternType="solid">
        <fgColor theme="4" tint="0.59999389629810485"/>
        <bgColor indexed="64"/>
      </patternFill>
    </fill>
    <fill>
      <patternFill patternType="solid">
        <fgColor rgb="FFFFFFFF"/>
        <bgColor indexed="64"/>
      </patternFill>
    </fill>
    <fill>
      <patternFill patternType="solid">
        <fgColor theme="2"/>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249977111117893"/>
        <bgColor indexed="64"/>
      </patternFill>
    </fill>
  </fills>
  <borders count="5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C5C5C5"/>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rgb="FFC5C5C5"/>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rgb="FF7F7F7F"/>
      </right>
      <top/>
      <bottom/>
      <diagonal/>
    </border>
    <border>
      <left style="thin">
        <color rgb="FF7F7F7F"/>
      </left>
      <right style="thin">
        <color rgb="FF7F7F7F"/>
      </right>
      <top style="thin">
        <color rgb="FF7F7F7F"/>
      </top>
      <bottom/>
      <diagonal/>
    </border>
    <border>
      <left style="thin">
        <color auto="1"/>
      </left>
      <right style="thin">
        <color auto="1"/>
      </right>
      <top style="hair">
        <color auto="1"/>
      </top>
      <bottom style="hair">
        <color auto="1"/>
      </bottom>
      <diagonal/>
    </border>
    <border>
      <left style="thin">
        <color rgb="FF3F3F3F"/>
      </left>
      <right/>
      <top style="thin">
        <color rgb="FF3F3F3F"/>
      </top>
      <bottom style="double">
        <color auto="1"/>
      </bottom>
      <diagonal/>
    </border>
    <border>
      <left/>
      <right/>
      <top style="thin">
        <color rgb="FF3F3F3F"/>
      </top>
      <bottom style="double">
        <color auto="1"/>
      </bottom>
      <diagonal/>
    </border>
    <border>
      <left/>
      <right style="thin">
        <color rgb="FF3F3F3F"/>
      </right>
      <top style="thin">
        <color rgb="FF3F3F3F"/>
      </top>
      <bottom style="double">
        <color auto="1"/>
      </bottom>
      <diagonal/>
    </border>
    <border>
      <left style="double">
        <color auto="1"/>
      </left>
      <right style="thin">
        <color auto="1"/>
      </right>
      <top style="double">
        <color auto="1"/>
      </top>
      <bottom style="hair">
        <color auto="1"/>
      </bottom>
      <diagonal/>
    </border>
    <border>
      <left style="thin">
        <color auto="1"/>
      </left>
      <right style="thin">
        <color auto="1"/>
      </right>
      <top style="double">
        <color auto="1"/>
      </top>
      <bottom style="hair">
        <color auto="1"/>
      </bottom>
      <diagonal/>
    </border>
    <border>
      <left style="double">
        <color auto="1"/>
      </left>
      <right style="thin">
        <color auto="1"/>
      </right>
      <top style="hair">
        <color auto="1"/>
      </top>
      <bottom style="hair">
        <color auto="1"/>
      </bottom>
      <diagonal/>
    </border>
    <border>
      <left style="thin">
        <color auto="1"/>
      </left>
      <right style="thin">
        <color auto="1"/>
      </right>
      <top style="hair">
        <color auto="1"/>
      </top>
      <bottom style="double">
        <color auto="1"/>
      </bottom>
      <diagonal/>
    </border>
    <border>
      <left style="thin">
        <color auto="1"/>
      </left>
      <right style="thin">
        <color auto="1"/>
      </right>
      <top/>
      <bottom style="hair">
        <color auto="1"/>
      </bottom>
      <diagonal/>
    </border>
    <border>
      <left style="thin">
        <color auto="1"/>
      </left>
      <right style="thin">
        <color auto="1"/>
      </right>
      <top style="hair">
        <color auto="1"/>
      </top>
      <bottom/>
      <diagonal/>
    </border>
    <border>
      <left style="double">
        <color auto="1"/>
      </left>
      <right style="thin">
        <color auto="1"/>
      </right>
      <top style="hair">
        <color auto="1"/>
      </top>
      <bottom style="double">
        <color auto="1"/>
      </bottom>
      <diagonal/>
    </border>
    <border>
      <left style="double">
        <color auto="1"/>
      </left>
      <right style="thin">
        <color auto="1"/>
      </right>
      <top style="double">
        <color auto="1"/>
      </top>
      <bottom style="double">
        <color auto="1"/>
      </bottom>
      <diagonal/>
    </border>
    <border>
      <left style="thin">
        <color auto="1"/>
      </left>
      <right style="thin">
        <color auto="1"/>
      </right>
      <top style="double">
        <color auto="1"/>
      </top>
      <bottom style="double">
        <color auto="1"/>
      </bottom>
      <diagonal/>
    </border>
    <border>
      <left style="thin">
        <color auto="1"/>
      </left>
      <right/>
      <top style="hair">
        <color auto="1"/>
      </top>
      <bottom style="hair">
        <color auto="1"/>
      </bottom>
      <diagonal/>
    </border>
    <border>
      <left style="thin">
        <color auto="1"/>
      </left>
      <right/>
      <top/>
      <bottom style="hair">
        <color auto="1"/>
      </bottom>
      <diagonal/>
    </border>
    <border>
      <left style="thin">
        <color auto="1"/>
      </left>
      <right/>
      <top/>
      <bottom/>
      <diagonal/>
    </border>
    <border>
      <left style="thin">
        <color auto="1"/>
      </left>
      <right/>
      <top/>
      <bottom style="double">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CCCCCC"/>
      </left>
      <right/>
      <top/>
      <bottom style="medium">
        <color rgb="FFDEDEDE"/>
      </bottom>
      <diagonal/>
    </border>
    <border>
      <left/>
      <right/>
      <top/>
      <bottom style="medium">
        <color rgb="FFDEDEDE"/>
      </bottom>
      <diagonal/>
    </border>
    <border>
      <left style="medium">
        <color rgb="FFCCCCCC"/>
      </left>
      <right style="medium">
        <color rgb="FFCCCCCC"/>
      </right>
      <top style="medium">
        <color rgb="FFCCCCCC"/>
      </top>
      <bottom style="medium">
        <color rgb="FFCCCCCC"/>
      </bottom>
      <diagonal/>
    </border>
    <border>
      <left style="thin">
        <color auto="1"/>
      </left>
      <right style="thin">
        <color auto="1"/>
      </right>
      <top/>
      <bottom/>
      <diagonal/>
    </border>
    <border>
      <left/>
      <right style="thin">
        <color indexed="64"/>
      </right>
      <top style="thin">
        <color indexed="64"/>
      </top>
      <bottom/>
      <diagonal/>
    </border>
    <border>
      <left style="thin">
        <color auto="1"/>
      </left>
      <right style="thin">
        <color auto="1"/>
      </right>
      <top style="double">
        <color auto="1"/>
      </top>
      <bottom/>
      <diagonal/>
    </border>
    <border>
      <left style="double">
        <color auto="1"/>
      </left>
      <right style="thin">
        <color auto="1"/>
      </right>
      <top/>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0" fillId="0" borderId="0" applyNumberFormat="0" applyFill="0" applyBorder="0" applyProtection="0">
      <alignment vertical="top" wrapText="1"/>
    </xf>
    <xf numFmtId="43" fontId="1" fillId="0" borderId="0" applyFont="0" applyFill="0" applyBorder="0" applyAlignment="0" applyProtection="0"/>
  </cellStyleXfs>
  <cellXfs count="190">
    <xf numFmtId="0" fontId="0" fillId="0" borderId="0" xfId="0"/>
    <xf numFmtId="14" fontId="0" fillId="0" borderId="0" xfId="0" applyNumberFormat="1"/>
    <xf numFmtId="0" fontId="19" fillId="0" borderId="0" xfId="0" applyFont="1"/>
    <xf numFmtId="0" fontId="0" fillId="33" borderId="0" xfId="0" applyFill="1"/>
    <xf numFmtId="0" fontId="0" fillId="0" borderId="0" xfId="0" applyFill="1"/>
    <xf numFmtId="0" fontId="0" fillId="36" borderId="0" xfId="0" applyFill="1"/>
    <xf numFmtId="0" fontId="16" fillId="36" borderId="0" xfId="0" applyFont="1" applyFill="1"/>
    <xf numFmtId="0" fontId="20" fillId="0" borderId="11" xfId="42" applyBorder="1">
      <alignment vertical="top" wrapText="1"/>
    </xf>
    <xf numFmtId="17" fontId="24" fillId="35" borderId="13" xfId="42" applyNumberFormat="1" applyFont="1" applyFill="1" applyBorder="1">
      <alignment vertical="top" wrapText="1"/>
    </xf>
    <xf numFmtId="0" fontId="20" fillId="0" borderId="13" xfId="42" applyBorder="1">
      <alignment vertical="top" wrapText="1"/>
    </xf>
    <xf numFmtId="0" fontId="21" fillId="0" borderId="0" xfId="42" applyFont="1" applyFill="1" applyBorder="1" applyAlignment="1">
      <alignment horizontal="center" vertical="center" wrapText="1"/>
    </xf>
    <xf numFmtId="17" fontId="24" fillId="35" borderId="0" xfId="42" applyNumberFormat="1" applyFont="1" applyFill="1" applyBorder="1">
      <alignment vertical="top" wrapText="1"/>
    </xf>
    <xf numFmtId="0" fontId="16" fillId="36" borderId="0" xfId="0" applyFont="1" applyFill="1" applyAlignment="1">
      <alignment horizontal="center"/>
    </xf>
    <xf numFmtId="0" fontId="21" fillId="0" borderId="0" xfId="42" applyFont="1" applyFill="1" applyBorder="1" applyAlignment="1">
      <alignment vertical="center" wrapText="1"/>
    </xf>
    <xf numFmtId="0" fontId="25" fillId="0" borderId="0" xfId="42" applyFont="1" applyFill="1" applyBorder="1" applyAlignment="1">
      <alignment vertical="center" wrapText="1"/>
    </xf>
    <xf numFmtId="0" fontId="20" fillId="0" borderId="0" xfId="42" applyFill="1" applyBorder="1">
      <alignment vertical="top" wrapText="1"/>
    </xf>
    <xf numFmtId="0" fontId="0" fillId="0" borderId="0" xfId="0" applyBorder="1"/>
    <xf numFmtId="0" fontId="26" fillId="0" borderId="0" xfId="42" applyFont="1" applyFill="1" applyBorder="1" applyAlignment="1">
      <alignment vertical="center" wrapText="1"/>
    </xf>
    <xf numFmtId="0" fontId="28" fillId="0" borderId="0" xfId="42" applyFont="1" applyFill="1" applyBorder="1">
      <alignment vertical="top" wrapText="1"/>
    </xf>
    <xf numFmtId="0" fontId="27" fillId="0" borderId="0" xfId="42" applyFont="1" applyFill="1" applyBorder="1">
      <alignment vertical="top" wrapText="1"/>
    </xf>
    <xf numFmtId="0" fontId="22" fillId="0" borderId="0" xfId="42" applyFont="1" applyFill="1" applyBorder="1" applyAlignment="1">
      <alignment horizontal="left" vertical="center" wrapText="1"/>
    </xf>
    <xf numFmtId="0" fontId="23" fillId="0" borderId="0" xfId="42" applyFont="1" applyFill="1" applyBorder="1" applyAlignment="1">
      <alignment horizontal="center" vertical="center" wrapText="1"/>
    </xf>
    <xf numFmtId="0" fontId="23" fillId="0" borderId="0" xfId="42" applyFont="1" applyFill="1" applyBorder="1" applyAlignment="1">
      <alignment horizontal="right" vertical="center" wrapText="1"/>
    </xf>
    <xf numFmtId="0" fontId="0" fillId="0" borderId="0" xfId="0" applyFill="1" applyBorder="1"/>
    <xf numFmtId="0" fontId="30" fillId="0" borderId="0" xfId="0" applyFont="1"/>
    <xf numFmtId="0" fontId="21" fillId="34" borderId="0" xfId="42" applyFont="1" applyFill="1" applyBorder="1" applyAlignment="1">
      <alignment horizontal="center" vertical="center" wrapText="1"/>
    </xf>
    <xf numFmtId="17" fontId="24" fillId="35" borderId="11" xfId="42" applyNumberFormat="1" applyFont="1" applyFill="1" applyBorder="1">
      <alignment vertical="top" wrapText="1"/>
    </xf>
    <xf numFmtId="0" fontId="16" fillId="36" borderId="0" xfId="0" applyFont="1" applyFill="1" applyBorder="1"/>
    <xf numFmtId="0" fontId="16" fillId="36" borderId="16" xfId="0" applyFont="1" applyFill="1" applyBorder="1"/>
    <xf numFmtId="0" fontId="0" fillId="0" borderId="13" xfId="0" applyBorder="1"/>
    <xf numFmtId="14" fontId="0" fillId="0" borderId="0" xfId="0" applyNumberFormat="1" applyFill="1" applyBorder="1"/>
    <xf numFmtId="0" fontId="0" fillId="0" borderId="16" xfId="0" applyBorder="1"/>
    <xf numFmtId="0" fontId="19" fillId="0" borderId="0" xfId="0" applyFont="1" applyBorder="1"/>
    <xf numFmtId="14" fontId="0" fillId="0" borderId="0" xfId="0" applyNumberFormat="1" applyBorder="1"/>
    <xf numFmtId="0" fontId="30" fillId="0" borderId="0" xfId="0" applyFont="1" applyBorder="1"/>
    <xf numFmtId="0" fontId="31" fillId="0" borderId="0" xfId="0" applyFont="1" applyBorder="1"/>
    <xf numFmtId="0" fontId="0" fillId="0" borderId="17" xfId="0" applyBorder="1"/>
    <xf numFmtId="0" fontId="0" fillId="0" borderId="18" xfId="0" applyBorder="1"/>
    <xf numFmtId="0" fontId="30" fillId="0" borderId="18" xfId="0" applyFont="1" applyBorder="1"/>
    <xf numFmtId="0" fontId="19" fillId="0" borderId="18" xfId="0" applyFont="1" applyBorder="1"/>
    <xf numFmtId="14" fontId="0" fillId="0" borderId="18" xfId="0" applyNumberFormat="1" applyBorder="1"/>
    <xf numFmtId="0" fontId="0" fillId="0" borderId="19" xfId="0" applyBorder="1"/>
    <xf numFmtId="0" fontId="0" fillId="0" borderId="0" xfId="0" applyAlignment="1">
      <alignment vertical="top" wrapText="1"/>
    </xf>
    <xf numFmtId="0" fontId="29" fillId="38" borderId="0" xfId="0" applyFont="1" applyFill="1" applyAlignment="1">
      <alignment vertical="top" wrapText="1"/>
    </xf>
    <xf numFmtId="0" fontId="29" fillId="40" borderId="0" xfId="0" applyFont="1" applyFill="1" applyAlignment="1">
      <alignment vertical="top" wrapText="1"/>
    </xf>
    <xf numFmtId="0" fontId="27" fillId="0" borderId="0" xfId="0" applyFont="1" applyAlignment="1">
      <alignment vertical="top" wrapText="1"/>
    </xf>
    <xf numFmtId="0" fontId="0" fillId="0" borderId="23" xfId="0" applyBorder="1" applyAlignment="1">
      <alignment vertical="top" wrapText="1"/>
    </xf>
    <xf numFmtId="0" fontId="27" fillId="0" borderId="24" xfId="0" applyFont="1" applyBorder="1" applyAlignment="1">
      <alignment vertical="top" wrapText="1"/>
    </xf>
    <xf numFmtId="0" fontId="0" fillId="0" borderId="24" xfId="0" applyBorder="1" applyAlignment="1">
      <alignment vertical="top" wrapText="1"/>
    </xf>
    <xf numFmtId="0" fontId="33" fillId="37" borderId="24" xfId="0" applyFont="1" applyFill="1" applyBorder="1" applyAlignment="1">
      <alignment horizontal="center" vertical="center" wrapText="1"/>
    </xf>
    <xf numFmtId="0" fontId="0" fillId="0" borderId="21" xfId="0" applyBorder="1" applyAlignment="1">
      <alignment vertical="top" wrapText="1"/>
    </xf>
    <xf numFmtId="0" fontId="27" fillId="0" borderId="21" xfId="0" applyFont="1" applyBorder="1" applyAlignment="1">
      <alignment vertical="top" wrapText="1"/>
    </xf>
    <xf numFmtId="0" fontId="25" fillId="35" borderId="21" xfId="0" applyFont="1" applyFill="1" applyBorder="1" applyAlignment="1">
      <alignment vertical="center" wrapText="1"/>
    </xf>
    <xf numFmtId="0" fontId="25" fillId="39" borderId="21" xfId="0" applyFont="1" applyFill="1" applyBorder="1" applyAlignment="1">
      <alignment vertical="center" wrapText="1"/>
    </xf>
    <xf numFmtId="0" fontId="25" fillId="0" borderId="21" xfId="0" applyFont="1" applyBorder="1" applyAlignment="1">
      <alignment vertical="center" wrapText="1"/>
    </xf>
    <xf numFmtId="0" fontId="32" fillId="39" borderId="21" xfId="0" applyFont="1" applyFill="1" applyBorder="1" applyAlignment="1">
      <alignment vertical="top" wrapText="1"/>
    </xf>
    <xf numFmtId="0" fontId="0" fillId="39" borderId="21" xfId="0" applyFill="1" applyBorder="1" applyAlignment="1">
      <alignment vertical="top" wrapText="1"/>
    </xf>
    <xf numFmtId="0" fontId="32" fillId="0" borderId="21" xfId="0" applyFont="1" applyBorder="1" applyAlignment="1">
      <alignment vertical="top" wrapText="1"/>
    </xf>
    <xf numFmtId="0" fontId="34" fillId="0" borderId="21" xfId="0" applyFont="1" applyBorder="1" applyAlignment="1">
      <alignment vertical="top" wrapText="1"/>
    </xf>
    <xf numFmtId="0" fontId="35" fillId="37" borderId="21" xfId="0" applyFont="1" applyFill="1" applyBorder="1" applyAlignment="1">
      <alignment horizontal="center" vertical="center" wrapText="1"/>
    </xf>
    <xf numFmtId="0" fontId="25" fillId="35" borderId="20" xfId="0" applyFont="1" applyFill="1" applyBorder="1" applyAlignment="1">
      <alignment vertical="center" wrapText="1"/>
    </xf>
    <xf numFmtId="0" fontId="32" fillId="0" borderId="20" xfId="0" applyFont="1" applyBorder="1" applyAlignment="1">
      <alignment vertical="top" wrapText="1"/>
    </xf>
    <xf numFmtId="0" fontId="32" fillId="0" borderId="25" xfId="0" applyFont="1" applyBorder="1" applyAlignment="1">
      <alignment vertical="top" wrapText="1"/>
    </xf>
    <xf numFmtId="0" fontId="34" fillId="0" borderId="26" xfId="0" applyFont="1" applyBorder="1" applyAlignment="1">
      <alignment vertical="top" wrapText="1"/>
    </xf>
    <xf numFmtId="0" fontId="32" fillId="0" borderId="26" xfId="0" applyFont="1" applyBorder="1" applyAlignment="1">
      <alignment vertical="top" wrapText="1"/>
    </xf>
    <xf numFmtId="0" fontId="22" fillId="41" borderId="24" xfId="0" applyFont="1" applyFill="1" applyBorder="1" applyAlignment="1">
      <alignment horizontal="left" vertical="center" wrapText="1"/>
    </xf>
    <xf numFmtId="0" fontId="36" fillId="41" borderId="21" xfId="0" applyFont="1" applyFill="1" applyBorder="1" applyAlignment="1">
      <alignment horizontal="left" vertical="center" wrapText="1"/>
    </xf>
    <xf numFmtId="0" fontId="37" fillId="5" borderId="28" xfId="9" applyFont="1" applyBorder="1" applyAlignment="1">
      <alignment horizontal="center" vertical="center"/>
    </xf>
    <xf numFmtId="0" fontId="0" fillId="0" borderId="18" xfId="0" applyBorder="1" applyAlignment="1">
      <alignment vertical="top" wrapText="1"/>
    </xf>
    <xf numFmtId="0" fontId="0" fillId="0" borderId="19" xfId="0" applyBorder="1" applyAlignment="1">
      <alignment vertical="top" wrapText="1"/>
    </xf>
    <xf numFmtId="3" fontId="0" fillId="0" borderId="29" xfId="0" applyNumberFormat="1" applyBorder="1" applyAlignment="1">
      <alignment horizontal="center" vertical="center"/>
    </xf>
    <xf numFmtId="3" fontId="0" fillId="42" borderId="29" xfId="0" applyNumberFormat="1" applyFill="1" applyBorder="1" applyAlignment="1">
      <alignment horizontal="center" vertical="center"/>
    </xf>
    <xf numFmtId="0" fontId="0" fillId="0" borderId="0" xfId="0" applyAlignment="1">
      <alignment vertical="center"/>
    </xf>
    <xf numFmtId="3" fontId="40" fillId="0" borderId="29" xfId="0" applyNumberFormat="1" applyFont="1" applyBorder="1" applyAlignment="1">
      <alignment horizontal="center"/>
    </xf>
    <xf numFmtId="3" fontId="40" fillId="0" borderId="29" xfId="0" applyNumberFormat="1" applyFont="1" applyBorder="1" applyAlignment="1">
      <alignment horizontal="center" wrapText="1"/>
    </xf>
    <xf numFmtId="164" fontId="0" fillId="0" borderId="35" xfId="0" applyNumberFormat="1" applyBorder="1" applyAlignment="1">
      <alignment horizontal="center"/>
    </xf>
    <xf numFmtId="3" fontId="0" fillId="0" borderId="37" xfId="0" applyNumberFormat="1" applyBorder="1" applyAlignment="1">
      <alignment horizontal="center"/>
    </xf>
    <xf numFmtId="3" fontId="0" fillId="0" borderId="29" xfId="0" applyNumberFormat="1" applyBorder="1" applyAlignment="1">
      <alignment horizontal="center"/>
    </xf>
    <xf numFmtId="3" fontId="0" fillId="0" borderId="38" xfId="0" applyNumberFormat="1" applyBorder="1" applyAlignment="1">
      <alignment horizontal="center"/>
    </xf>
    <xf numFmtId="164" fontId="0" fillId="0" borderId="39" xfId="0" applyNumberFormat="1" applyBorder="1" applyAlignment="1">
      <alignment horizontal="center"/>
    </xf>
    <xf numFmtId="3" fontId="0" fillId="0" borderId="36" xfId="0" applyNumberFormat="1" applyBorder="1" applyAlignment="1">
      <alignment horizontal="center" vertical="center"/>
    </xf>
    <xf numFmtId="3" fontId="0" fillId="0" borderId="36" xfId="0" applyNumberFormat="1" applyBorder="1" applyAlignment="1">
      <alignment horizontal="center"/>
    </xf>
    <xf numFmtId="14" fontId="0" fillId="0" borderId="33" xfId="0" applyNumberFormat="1" applyBorder="1" applyAlignment="1">
      <alignment horizontal="center" vertical="center"/>
    </xf>
    <xf numFmtId="14" fontId="0" fillId="0" borderId="35" xfId="0" applyNumberFormat="1" applyBorder="1" applyAlignment="1">
      <alignment horizontal="center" vertical="center"/>
    </xf>
    <xf numFmtId="14" fontId="0" fillId="40" borderId="40" xfId="0" applyNumberFormat="1" applyFill="1" applyBorder="1" applyAlignment="1">
      <alignment horizontal="center" vertical="center"/>
    </xf>
    <xf numFmtId="3" fontId="0" fillId="40" borderId="41" xfId="0" applyNumberFormat="1" applyFill="1" applyBorder="1" applyAlignment="1">
      <alignment horizontal="center" vertical="center"/>
    </xf>
    <xf numFmtId="3" fontId="0" fillId="43" borderId="34" xfId="0" applyNumberFormat="1" applyFill="1" applyBorder="1" applyAlignment="1">
      <alignment horizontal="center" vertical="center"/>
    </xf>
    <xf numFmtId="3" fontId="0" fillId="43" borderId="43" xfId="0" applyNumberFormat="1" applyFill="1" applyBorder="1" applyAlignment="1">
      <alignment horizontal="center" vertical="center"/>
    </xf>
    <xf numFmtId="3" fontId="0" fillId="0" borderId="42" xfId="0" applyNumberFormat="1" applyBorder="1" applyAlignment="1">
      <alignment horizontal="center" vertical="center"/>
    </xf>
    <xf numFmtId="3" fontId="0" fillId="0" borderId="44" xfId="0" applyNumberFormat="1" applyBorder="1" applyAlignment="1">
      <alignment horizontal="center"/>
    </xf>
    <xf numFmtId="3" fontId="0" fillId="0" borderId="45" xfId="0" applyNumberFormat="1" applyBorder="1" applyAlignment="1">
      <alignment horizontal="center"/>
    </xf>
    <xf numFmtId="0" fontId="39" fillId="6" borderId="31" xfId="10" applyFont="1" applyBorder="1" applyAlignment="1">
      <alignment vertical="center"/>
    </xf>
    <xf numFmtId="0" fontId="39" fillId="6" borderId="30" xfId="10" applyFont="1" applyBorder="1" applyAlignment="1">
      <alignment vertical="center"/>
    </xf>
    <xf numFmtId="0" fontId="0" fillId="0" borderId="21" xfId="0" applyBorder="1" applyAlignment="1">
      <alignment vertical="center"/>
    </xf>
    <xf numFmtId="43" fontId="0" fillId="0" borderId="21" xfId="43" applyFont="1" applyBorder="1" applyAlignment="1">
      <alignment vertical="center"/>
    </xf>
    <xf numFmtId="0" fontId="0" fillId="44" borderId="21" xfId="0" applyFill="1" applyBorder="1" applyAlignment="1">
      <alignment vertical="center"/>
    </xf>
    <xf numFmtId="0" fontId="0" fillId="0" borderId="21" xfId="0" applyFill="1" applyBorder="1" applyAlignment="1">
      <alignment vertical="center"/>
    </xf>
    <xf numFmtId="0" fontId="16" fillId="0" borderId="0" xfId="0" applyFont="1" applyAlignment="1">
      <alignment horizontal="center"/>
    </xf>
    <xf numFmtId="0" fontId="16" fillId="0" borderId="0" xfId="0" applyFont="1"/>
    <xf numFmtId="0" fontId="0" fillId="0" borderId="0" xfId="0" applyBorder="1" applyAlignment="1">
      <alignment vertical="top" wrapText="1"/>
    </xf>
    <xf numFmtId="0" fontId="0" fillId="45" borderId="0" xfId="0" applyFill="1" applyAlignment="1">
      <alignment vertical="top" wrapText="1"/>
    </xf>
    <xf numFmtId="0" fontId="16" fillId="0" borderId="46" xfId="0" applyFont="1" applyBorder="1" applyAlignment="1">
      <alignment horizontal="center"/>
    </xf>
    <xf numFmtId="0" fontId="16" fillId="0" borderId="47" xfId="0" applyFont="1" applyBorder="1" applyAlignment="1">
      <alignment horizontal="center"/>
    </xf>
    <xf numFmtId="0" fontId="16" fillId="0" borderId="48" xfId="0" applyFont="1" applyBorder="1" applyAlignment="1">
      <alignment horizontal="center"/>
    </xf>
    <xf numFmtId="0" fontId="22" fillId="37" borderId="49" xfId="0" applyFont="1" applyFill="1" applyBorder="1" applyAlignment="1">
      <alignment horizontal="center" vertical="center" wrapText="1"/>
    </xf>
    <xf numFmtId="0" fontId="22" fillId="37" borderId="50" xfId="0" applyFont="1" applyFill="1" applyBorder="1" applyAlignment="1">
      <alignment horizontal="center" vertical="center" wrapText="1"/>
    </xf>
    <xf numFmtId="0" fontId="0" fillId="0" borderId="21" xfId="0" applyBorder="1"/>
    <xf numFmtId="0" fontId="0" fillId="45" borderId="21" xfId="0" applyFill="1" applyBorder="1"/>
    <xf numFmtId="3" fontId="0" fillId="0" borderId="29" xfId="0" applyNumberFormat="1" applyFill="1" applyBorder="1" applyAlignment="1">
      <alignment horizontal="center" vertical="center"/>
    </xf>
    <xf numFmtId="3" fontId="0" fillId="0" borderId="42" xfId="0" applyNumberFormat="1" applyFill="1" applyBorder="1" applyAlignment="1">
      <alignment horizontal="center" vertical="center"/>
    </xf>
    <xf numFmtId="0" fontId="46" fillId="0" borderId="51" xfId="0" applyFont="1" applyBorder="1" applyAlignment="1">
      <alignment wrapText="1"/>
    </xf>
    <xf numFmtId="0" fontId="46" fillId="0" borderId="51" xfId="0" applyFont="1" applyBorder="1" applyAlignment="1">
      <alignment horizontal="right" wrapText="1"/>
    </xf>
    <xf numFmtId="0" fontId="46" fillId="41" borderId="51" xfId="0" applyFont="1" applyFill="1" applyBorder="1" applyAlignment="1">
      <alignment wrapText="1"/>
    </xf>
    <xf numFmtId="0" fontId="46" fillId="41" borderId="51" xfId="0" applyFont="1" applyFill="1" applyBorder="1" applyAlignment="1">
      <alignment horizontal="right" wrapText="1"/>
    </xf>
    <xf numFmtId="0" fontId="46" fillId="0" borderId="0" xfId="0" applyFont="1" applyBorder="1" applyAlignment="1">
      <alignment wrapText="1"/>
    </xf>
    <xf numFmtId="0" fontId="46" fillId="0" borderId="0" xfId="0" applyFont="1" applyBorder="1" applyAlignment="1">
      <alignment horizontal="right" wrapText="1"/>
    </xf>
    <xf numFmtId="0" fontId="0" fillId="0" borderId="0" xfId="0" applyFont="1" applyFill="1" applyBorder="1"/>
    <xf numFmtId="14" fontId="0" fillId="0" borderId="0" xfId="0" applyNumberFormat="1" applyFont="1" applyFill="1" applyBorder="1"/>
    <xf numFmtId="0" fontId="47" fillId="0" borderId="0" xfId="0" applyFont="1" applyBorder="1" applyAlignment="1">
      <alignment horizontal="right" wrapText="1"/>
    </xf>
    <xf numFmtId="3" fontId="0" fillId="0" borderId="52" xfId="0" applyNumberFormat="1" applyFill="1" applyBorder="1" applyAlignment="1">
      <alignment horizontal="center" vertical="center"/>
    </xf>
    <xf numFmtId="0" fontId="32" fillId="0" borderId="0" xfId="0" applyFont="1" applyAlignment="1">
      <alignment horizontal="center" vertical="top" wrapText="1"/>
    </xf>
    <xf numFmtId="0" fontId="16" fillId="0" borderId="0" xfId="0" applyFont="1" applyFill="1"/>
    <xf numFmtId="0" fontId="16" fillId="0" borderId="0" xfId="0" applyFont="1" applyFill="1" applyAlignment="1">
      <alignment horizontal="center"/>
    </xf>
    <xf numFmtId="14" fontId="16" fillId="0" borderId="0" xfId="0" applyNumberFormat="1" applyFont="1" applyFill="1" applyAlignment="1">
      <alignment horizontal="center"/>
    </xf>
    <xf numFmtId="0" fontId="16" fillId="0" borderId="0" xfId="0" applyFont="1" applyFill="1" applyAlignment="1">
      <alignment horizontal="right"/>
    </xf>
    <xf numFmtId="0" fontId="0" fillId="0" borderId="0" xfId="0" applyAlignment="1">
      <alignment horizontal="right"/>
    </xf>
    <xf numFmtId="3" fontId="0" fillId="38" borderId="29" xfId="0" applyNumberFormat="1" applyFill="1" applyBorder="1" applyAlignment="1">
      <alignment horizontal="center" vertical="center"/>
    </xf>
    <xf numFmtId="3" fontId="0" fillId="38" borderId="42" xfId="0" applyNumberFormat="1" applyFill="1" applyBorder="1" applyAlignment="1">
      <alignment horizontal="center" vertical="center"/>
    </xf>
    <xf numFmtId="3" fontId="0" fillId="46" borderId="29" xfId="0" applyNumberFormat="1" applyFill="1" applyBorder="1" applyAlignment="1">
      <alignment horizontal="center" vertical="center"/>
    </xf>
    <xf numFmtId="3" fontId="0" fillId="46" borderId="42" xfId="0" applyNumberFormat="1" applyFill="1" applyBorder="1" applyAlignment="1">
      <alignment horizontal="center" vertical="center"/>
    </xf>
    <xf numFmtId="0" fontId="16" fillId="0" borderId="0" xfId="0" applyFont="1" applyFill="1" applyBorder="1" applyAlignment="1">
      <alignment horizontal="center"/>
    </xf>
    <xf numFmtId="0" fontId="25" fillId="35" borderId="53" xfId="0" applyFont="1" applyFill="1" applyBorder="1" applyAlignment="1">
      <alignment vertical="center" wrapText="1"/>
    </xf>
    <xf numFmtId="0" fontId="25" fillId="35" borderId="24" xfId="0" applyFont="1" applyFill="1" applyBorder="1" applyAlignment="1">
      <alignment vertical="center" wrapText="1"/>
    </xf>
    <xf numFmtId="3" fontId="0" fillId="0" borderId="41" xfId="0" applyNumberFormat="1" applyFill="1" applyBorder="1" applyAlignment="1">
      <alignment horizontal="center" vertical="center"/>
    </xf>
    <xf numFmtId="3" fontId="16" fillId="0" borderId="0" xfId="0" applyNumberFormat="1" applyFont="1" applyFill="1" applyBorder="1" applyAlignment="1">
      <alignment horizontal="center"/>
    </xf>
    <xf numFmtId="0" fontId="29" fillId="0" borderId="0" xfId="0" applyFont="1" applyFill="1" applyAlignment="1">
      <alignment vertical="top" wrapText="1"/>
    </xf>
    <xf numFmtId="0" fontId="0" fillId="0" borderId="0" xfId="0" applyAlignment="1">
      <alignment horizontal="center"/>
    </xf>
    <xf numFmtId="0" fontId="45" fillId="0" borderId="0" xfId="0" applyFont="1" applyFill="1" applyAlignment="1">
      <alignment wrapText="1"/>
    </xf>
    <xf numFmtId="0" fontId="48" fillId="0" borderId="0" xfId="0" applyFont="1"/>
    <xf numFmtId="0" fontId="49" fillId="39" borderId="0" xfId="0" applyFont="1" applyFill="1" applyAlignment="1">
      <alignment vertical="top" wrapText="1"/>
    </xf>
    <xf numFmtId="0" fontId="49" fillId="0" borderId="22" xfId="0" applyFont="1" applyBorder="1" applyAlignment="1">
      <alignment vertical="top" wrapText="1"/>
    </xf>
    <xf numFmtId="0" fontId="46" fillId="0" borderId="21" xfId="0" applyFont="1" applyBorder="1" applyAlignment="1">
      <alignment vertical="top" wrapText="1"/>
    </xf>
    <xf numFmtId="0" fontId="46" fillId="45" borderId="21" xfId="0" applyFont="1" applyFill="1" applyBorder="1" applyAlignment="1">
      <alignment vertical="top" wrapText="1"/>
    </xf>
    <xf numFmtId="0" fontId="46" fillId="45" borderId="21" xfId="0" applyFont="1" applyFill="1" applyBorder="1"/>
    <xf numFmtId="17" fontId="0" fillId="0" borderId="0" xfId="0" applyNumberFormat="1"/>
    <xf numFmtId="3" fontId="0" fillId="0" borderId="0" xfId="0" applyNumberFormat="1"/>
    <xf numFmtId="0" fontId="0" fillId="0" borderId="0" xfId="0" applyFont="1"/>
    <xf numFmtId="17" fontId="50" fillId="35" borderId="13" xfId="42" applyNumberFormat="1" applyFont="1" applyFill="1" applyBorder="1">
      <alignment vertical="top" wrapText="1"/>
    </xf>
    <xf numFmtId="17" fontId="24" fillId="0" borderId="13" xfId="42" applyNumberFormat="1" applyFont="1" applyFill="1" applyBorder="1">
      <alignment vertical="top" wrapText="1"/>
    </xf>
    <xf numFmtId="0" fontId="0" fillId="0" borderId="13" xfId="0" applyFill="1" applyBorder="1"/>
    <xf numFmtId="14" fontId="0" fillId="0" borderId="21" xfId="0" applyNumberFormat="1" applyBorder="1"/>
    <xf numFmtId="0" fontId="0" fillId="0" borderId="21" xfId="0" applyBorder="1" applyAlignment="1">
      <alignment wrapText="1"/>
    </xf>
    <xf numFmtId="0" fontId="0" fillId="0" borderId="21" xfId="0" applyFill="1" applyBorder="1"/>
    <xf numFmtId="14" fontId="0" fillId="0" borderId="21" xfId="0" applyNumberFormat="1" applyFill="1" applyBorder="1"/>
    <xf numFmtId="0" fontId="19" fillId="0" borderId="21" xfId="0" applyFont="1" applyBorder="1"/>
    <xf numFmtId="0" fontId="21" fillId="0" borderId="21" xfId="42" applyFont="1" applyFill="1" applyBorder="1" applyAlignment="1">
      <alignment horizontal="center" vertical="center" wrapText="1"/>
    </xf>
    <xf numFmtId="0" fontId="30" fillId="0" borderId="21" xfId="0" applyFont="1" applyBorder="1"/>
    <xf numFmtId="14" fontId="0" fillId="0" borderId="55" xfId="0" applyNumberFormat="1" applyBorder="1" applyAlignment="1">
      <alignment horizontal="center" vertical="center"/>
    </xf>
    <xf numFmtId="3" fontId="0" fillId="46" borderId="52" xfId="0" applyNumberFormat="1" applyFill="1" applyBorder="1" applyAlignment="1">
      <alignment horizontal="center" vertical="center"/>
    </xf>
    <xf numFmtId="3" fontId="0" fillId="46" borderId="44" xfId="0" applyNumberFormat="1" applyFill="1" applyBorder="1" applyAlignment="1">
      <alignment horizontal="center" vertical="center"/>
    </xf>
    <xf numFmtId="0" fontId="0" fillId="0" borderId="52" xfId="0" applyBorder="1" applyAlignment="1">
      <alignment vertical="center"/>
    </xf>
    <xf numFmtId="43" fontId="0" fillId="0" borderId="52" xfId="43" applyFont="1" applyBorder="1" applyAlignment="1">
      <alignment vertical="center"/>
    </xf>
    <xf numFmtId="0" fontId="29" fillId="0" borderId="0" xfId="42" applyFont="1" applyBorder="1" applyAlignment="1">
      <alignment horizontal="center" vertical="top" wrapText="1"/>
    </xf>
    <xf numFmtId="0" fontId="21" fillId="34" borderId="10" xfId="42" applyFont="1" applyFill="1" applyBorder="1" applyAlignment="1">
      <alignment horizontal="center" vertical="center" wrapText="1"/>
    </xf>
    <xf numFmtId="0" fontId="21" fillId="34" borderId="0" xfId="42" applyFont="1" applyFill="1" applyBorder="1" applyAlignment="1">
      <alignment horizontal="center" vertical="center" wrapText="1"/>
    </xf>
    <xf numFmtId="0" fontId="21" fillId="34" borderId="14" xfId="42" applyFont="1" applyFill="1" applyBorder="1" applyAlignment="1">
      <alignment horizontal="center" vertical="center" wrapText="1"/>
    </xf>
    <xf numFmtId="0" fontId="21" fillId="34" borderId="12" xfId="42" applyFont="1" applyFill="1" applyBorder="1" applyAlignment="1">
      <alignment horizontal="center" vertical="center" wrapText="1"/>
    </xf>
    <xf numFmtId="0" fontId="21" fillId="34" borderId="15" xfId="42" applyFont="1" applyFill="1" applyBorder="1" applyAlignment="1">
      <alignment horizontal="center" vertical="center" wrapText="1"/>
    </xf>
    <xf numFmtId="3" fontId="40" fillId="0" borderId="34" xfId="0" applyNumberFormat="1" applyFont="1" applyBorder="1" applyAlignment="1">
      <alignment horizontal="center" vertical="center" wrapText="1"/>
    </xf>
    <xf numFmtId="3" fontId="40" fillId="0" borderId="29" xfId="0" applyNumberFormat="1" applyFont="1" applyBorder="1" applyAlignment="1">
      <alignment horizontal="center" vertical="center" wrapText="1"/>
    </xf>
    <xf numFmtId="0" fontId="39" fillId="6" borderId="31" xfId="10" applyFont="1" applyBorder="1" applyAlignment="1">
      <alignment horizontal="center" vertical="center"/>
    </xf>
    <xf numFmtId="0" fontId="39" fillId="6" borderId="32" xfId="10" applyFont="1" applyBorder="1" applyAlignment="1">
      <alignment horizontal="center" vertical="center"/>
    </xf>
    <xf numFmtId="3" fontId="40" fillId="0" borderId="36" xfId="0" applyNumberFormat="1" applyFont="1" applyBorder="1" applyAlignment="1">
      <alignment horizontal="center"/>
    </xf>
    <xf numFmtId="3" fontId="40" fillId="0" borderId="29" xfId="0" applyNumberFormat="1" applyFont="1" applyBorder="1" applyAlignment="1">
      <alignment horizontal="center"/>
    </xf>
    <xf numFmtId="3" fontId="40" fillId="0" borderId="34" xfId="0" applyNumberFormat="1" applyFont="1" applyBorder="1" applyAlignment="1">
      <alignment horizontal="center"/>
    </xf>
    <xf numFmtId="3" fontId="40" fillId="0" borderId="34" xfId="0" applyNumberFormat="1" applyFont="1" applyBorder="1" applyAlignment="1">
      <alignment horizontal="center" vertical="center"/>
    </xf>
    <xf numFmtId="3" fontId="40" fillId="0" borderId="29" xfId="0" applyNumberFormat="1" applyFont="1" applyBorder="1" applyAlignment="1">
      <alignment horizontal="center" vertical="center"/>
    </xf>
    <xf numFmtId="164" fontId="40" fillId="0" borderId="33" xfId="0" applyNumberFormat="1" applyFont="1" applyBorder="1" applyAlignment="1">
      <alignment horizontal="center" vertical="center" wrapText="1"/>
    </xf>
    <xf numFmtId="164" fontId="40" fillId="0" borderId="35" xfId="0" applyNumberFormat="1" applyFont="1" applyBorder="1" applyAlignment="1">
      <alignment horizontal="center" vertical="center" wrapText="1"/>
    </xf>
    <xf numFmtId="0" fontId="32" fillId="0" borderId="0" xfId="0" applyFont="1" applyAlignment="1">
      <alignment horizontal="center" vertical="top" wrapText="1"/>
    </xf>
    <xf numFmtId="0" fontId="44" fillId="5" borderId="13" xfId="9" applyFont="1" applyBorder="1" applyAlignment="1">
      <alignment horizontal="center" vertical="center"/>
    </xf>
    <xf numFmtId="0" fontId="44" fillId="5" borderId="27" xfId="9" applyFont="1" applyBorder="1" applyAlignment="1">
      <alignment horizontal="center" vertical="center"/>
    </xf>
    <xf numFmtId="3" fontId="40" fillId="0" borderId="54" xfId="0" applyNumberFormat="1" applyFont="1" applyBorder="1" applyAlignment="1">
      <alignment horizontal="center" vertical="center" wrapText="1"/>
    </xf>
    <xf numFmtId="3" fontId="40" fillId="0" borderId="52" xfId="0" applyNumberFormat="1" applyFont="1" applyBorder="1" applyAlignment="1">
      <alignment horizontal="center" vertical="center" wrapText="1"/>
    </xf>
    <xf numFmtId="3" fontId="40" fillId="0" borderId="37" xfId="0" applyNumberFormat="1" applyFont="1" applyBorder="1" applyAlignment="1">
      <alignment horizontal="center" vertical="center" wrapText="1"/>
    </xf>
    <xf numFmtId="0" fontId="43" fillId="40" borderId="0" xfId="0" applyFont="1" applyFill="1" applyAlignment="1">
      <alignment horizontal="center"/>
    </xf>
    <xf numFmtId="0" fontId="38" fillId="0" borderId="0" xfId="0" applyFont="1" applyAlignment="1">
      <alignment horizontal="center" vertical="top" wrapText="1"/>
    </xf>
    <xf numFmtId="0" fontId="38" fillId="0" borderId="18" xfId="0" applyFont="1" applyBorder="1" applyAlignment="1">
      <alignment horizontal="center" vertical="top" wrapText="1"/>
    </xf>
    <xf numFmtId="0" fontId="29" fillId="34" borderId="0" xfId="0" applyFont="1" applyFill="1" applyAlignment="1">
      <alignment horizontal="center" vertical="top" wrapText="1"/>
    </xf>
    <xf numFmtId="0" fontId="0" fillId="0" borderId="0" xfId="0" applyBorder="1" applyAlignment="1">
      <alignment horizontal="center"/>
    </xf>
  </cellXfs>
  <cellStyles count="44">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Millares" xfId="43" builtinId="3"/>
    <cellStyle name="Neutral" xfId="8" builtinId="28" customBuiltin="1"/>
    <cellStyle name="Normal" xfId="0" builtinId="0"/>
    <cellStyle name="Normal 2" xfId="42" xr:uid="{00000000-0005-0000-0000-00002300000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Documents%20and%20Settings\Gerardo.Juarez\Mis%20documentos\mac\2010\estadisticas%20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ocuments%20and%20Settings\Gerardo.Juarez\Mis%20documentos\mac\2011\ESTADISTICAS%20201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Documents%20and%20Settings\Gerardo.Juarez\Mis%20documentos\mac\2012\ESTADISTICAS%20201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 val="Hoja3"/>
    </sheetNames>
    <sheetDataSet>
      <sheetData sheetId="0" refreshError="1">
        <row r="11">
          <cell r="B11">
            <v>3685</v>
          </cell>
          <cell r="C11">
            <v>0</v>
          </cell>
          <cell r="D11">
            <v>2147</v>
          </cell>
          <cell r="E11">
            <v>9</v>
          </cell>
          <cell r="F11">
            <v>220</v>
          </cell>
          <cell r="G11">
            <v>3</v>
          </cell>
          <cell r="H11">
            <v>255</v>
          </cell>
          <cell r="I11">
            <v>2</v>
          </cell>
          <cell r="J11">
            <v>384</v>
          </cell>
          <cell r="K11">
            <v>40</v>
          </cell>
          <cell r="L11">
            <v>1212</v>
          </cell>
          <cell r="M11">
            <v>254</v>
          </cell>
        </row>
      </sheetData>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 val="Hoja3"/>
    </sheetNames>
    <sheetDataSet>
      <sheetData sheetId="0" refreshError="1">
        <row r="12">
          <cell r="B12">
            <v>4405</v>
          </cell>
          <cell r="C12">
            <v>21</v>
          </cell>
          <cell r="D12">
            <v>1733</v>
          </cell>
          <cell r="E12">
            <v>10</v>
          </cell>
          <cell r="F12">
            <v>257</v>
          </cell>
          <cell r="G12">
            <v>5</v>
          </cell>
          <cell r="H12">
            <v>304</v>
          </cell>
          <cell r="I12">
            <v>15</v>
          </cell>
          <cell r="J12">
            <v>388</v>
          </cell>
          <cell r="K12">
            <v>21</v>
          </cell>
          <cell r="L12">
            <v>2569</v>
          </cell>
          <cell r="M12">
            <v>4</v>
          </cell>
        </row>
        <row r="391">
          <cell r="B391">
            <v>4215</v>
          </cell>
          <cell r="C391">
            <v>48</v>
          </cell>
          <cell r="D391">
            <v>1811</v>
          </cell>
          <cell r="E391">
            <v>10</v>
          </cell>
          <cell r="F391">
            <v>339</v>
          </cell>
          <cell r="G391">
            <v>8</v>
          </cell>
          <cell r="H391">
            <v>281</v>
          </cell>
          <cell r="I391">
            <v>11</v>
          </cell>
          <cell r="J391">
            <v>663</v>
          </cell>
          <cell r="K391">
            <v>2</v>
          </cell>
          <cell r="L391">
            <v>2799</v>
          </cell>
          <cell r="M391">
            <v>19</v>
          </cell>
        </row>
      </sheetData>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 val="Hoja3"/>
    </sheetNames>
    <sheetDataSet>
      <sheetData sheetId="0" refreshError="1">
        <row r="393">
          <cell r="B393">
            <v>1371</v>
          </cell>
          <cell r="C393">
            <v>2</v>
          </cell>
          <cell r="D393">
            <v>1692</v>
          </cell>
          <cell r="E393">
            <v>6</v>
          </cell>
          <cell r="F393">
            <v>342</v>
          </cell>
          <cell r="G393">
            <v>11</v>
          </cell>
          <cell r="H393">
            <v>260</v>
          </cell>
          <cell r="I393">
            <v>3</v>
          </cell>
          <cell r="J393">
            <v>284</v>
          </cell>
          <cell r="K393">
            <v>0</v>
          </cell>
          <cell r="L393">
            <v>7587</v>
          </cell>
          <cell r="M393">
            <v>50</v>
          </cell>
        </row>
      </sheetData>
      <sheetData sheetId="1" refreshError="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CV193"/>
  <sheetViews>
    <sheetView workbookViewId="0">
      <selection activeCell="K5" sqref="K5"/>
    </sheetView>
  </sheetViews>
  <sheetFormatPr baseColWidth="10" defaultRowHeight="15"/>
  <cols>
    <col min="1" max="1" width="23.85546875" customWidth="1"/>
    <col min="4" max="4" width="20.85546875" customWidth="1"/>
    <col min="5" max="5" width="17" customWidth="1"/>
    <col min="6" max="6" width="15.85546875" customWidth="1"/>
    <col min="9" max="9" width="15.28515625" customWidth="1"/>
    <col min="14" max="14" width="23.28515625" customWidth="1"/>
    <col min="17" max="17" width="14.85546875" customWidth="1"/>
    <col min="18" max="18" width="14.7109375" customWidth="1"/>
  </cols>
  <sheetData>
    <row r="2" spans="1:100" ht="15.75" thickBot="1"/>
    <row r="3" spans="1:100" ht="15" customHeight="1">
      <c r="A3" s="7"/>
      <c r="B3" s="162" t="s">
        <v>113</v>
      </c>
      <c r="C3" s="162"/>
      <c r="D3" s="162"/>
      <c r="E3" s="162"/>
      <c r="F3" s="162"/>
      <c r="G3" s="162"/>
      <c r="H3" s="162"/>
      <c r="I3" s="162"/>
      <c r="M3" s="16"/>
      <c r="N3" s="16"/>
      <c r="O3" s="16"/>
      <c r="P3" s="16"/>
      <c r="Q3" s="16"/>
      <c r="R3" s="16"/>
      <c r="S3" s="16"/>
      <c r="T3" s="16"/>
      <c r="U3" s="16"/>
      <c r="V3" s="16"/>
      <c r="W3" s="16"/>
      <c r="X3" s="16"/>
      <c r="Y3" s="16"/>
      <c r="Z3" s="16"/>
      <c r="AA3" s="16"/>
      <c r="AB3" s="16"/>
    </row>
    <row r="4" spans="1:100" ht="20.25">
      <c r="A4" s="9"/>
      <c r="B4" s="162"/>
      <c r="C4" s="162"/>
      <c r="D4" s="162"/>
      <c r="E4" s="162"/>
      <c r="F4" s="162"/>
      <c r="G4" s="162"/>
      <c r="H4" s="162"/>
      <c r="I4" s="162"/>
      <c r="M4" s="14"/>
      <c r="N4" s="17"/>
      <c r="O4" s="14"/>
      <c r="P4" s="15"/>
      <c r="Q4" s="18"/>
      <c r="R4" s="14"/>
      <c r="S4" s="15"/>
      <c r="T4" s="19"/>
      <c r="U4" s="14"/>
      <c r="V4" s="15"/>
      <c r="W4" s="18"/>
      <c r="X4" s="14"/>
      <c r="Y4" s="15"/>
      <c r="Z4" s="18"/>
      <c r="AA4" s="15"/>
      <c r="AB4" s="16"/>
    </row>
    <row r="5" spans="1:100" ht="54" customHeight="1">
      <c r="A5" s="8" t="s">
        <v>137</v>
      </c>
      <c r="B5" s="163" t="s">
        <v>16</v>
      </c>
      <c r="C5" s="164"/>
      <c r="D5" s="164"/>
      <c r="E5" s="164"/>
      <c r="F5" s="164"/>
      <c r="G5" s="164"/>
      <c r="H5" s="164"/>
      <c r="I5" s="164"/>
      <c r="M5" s="13"/>
      <c r="N5" s="20"/>
      <c r="O5" s="21"/>
      <c r="P5" s="15"/>
      <c r="Q5" s="20"/>
      <c r="R5" s="15"/>
      <c r="S5" s="15"/>
      <c r="T5" s="20"/>
      <c r="U5" s="21"/>
      <c r="V5" s="15"/>
      <c r="W5" s="20"/>
      <c r="X5" s="15"/>
      <c r="Y5" s="22"/>
      <c r="Z5" s="20"/>
      <c r="AA5" s="21"/>
      <c r="AB5" s="16"/>
    </row>
    <row r="6" spans="1:100" ht="17.25">
      <c r="M6" s="15"/>
      <c r="N6" s="15"/>
      <c r="O6" s="15"/>
      <c r="P6" s="15"/>
      <c r="Q6" s="20"/>
      <c r="R6" s="15"/>
      <c r="S6" s="15"/>
      <c r="T6" s="20"/>
      <c r="U6" s="21"/>
      <c r="V6" s="15"/>
      <c r="W6" s="15"/>
      <c r="X6" s="15"/>
      <c r="Y6" s="15"/>
      <c r="Z6" s="15"/>
      <c r="AA6" s="15"/>
      <c r="AB6" s="16"/>
    </row>
    <row r="7" spans="1:100">
      <c r="B7" s="5" t="s">
        <v>0</v>
      </c>
      <c r="C7" s="5" t="s">
        <v>1</v>
      </c>
      <c r="D7" s="5" t="s">
        <v>2</v>
      </c>
      <c r="E7" s="5" t="s">
        <v>3</v>
      </c>
      <c r="F7" s="5" t="s">
        <v>4</v>
      </c>
      <c r="G7" s="5" t="s">
        <v>5</v>
      </c>
      <c r="H7" s="5" t="s">
        <v>6</v>
      </c>
      <c r="I7" s="5" t="s">
        <v>7</v>
      </c>
      <c r="M7" s="14"/>
      <c r="N7" s="14"/>
      <c r="O7" s="14"/>
      <c r="P7" s="14"/>
      <c r="Q7" s="15"/>
      <c r="R7" s="14"/>
      <c r="S7" s="14"/>
      <c r="T7" s="15"/>
      <c r="U7" s="14"/>
      <c r="V7" s="14"/>
      <c r="W7" s="15"/>
      <c r="X7" s="15"/>
      <c r="Y7" s="15"/>
      <c r="Z7" s="15"/>
      <c r="AA7" s="15"/>
      <c r="AB7" s="16"/>
    </row>
    <row r="8" spans="1:100" s="3" customFormat="1" ht="35.1" customHeight="1">
      <c r="A8" s="4">
        <v>2</v>
      </c>
      <c r="B8" s="106">
        <v>2025</v>
      </c>
      <c r="C8" s="106" t="s">
        <v>120</v>
      </c>
      <c r="D8" s="151" t="s">
        <v>116</v>
      </c>
      <c r="E8" s="106" t="s">
        <v>12</v>
      </c>
      <c r="F8" s="106" t="s">
        <v>8</v>
      </c>
      <c r="G8" s="106" t="s">
        <v>9</v>
      </c>
      <c r="H8" s="153">
        <v>45840</v>
      </c>
      <c r="I8" s="152">
        <v>10</v>
      </c>
      <c r="J8" s="152"/>
      <c r="K8" s="4"/>
      <c r="L8" s="4"/>
      <c r="M8" s="23"/>
      <c r="N8" s="23"/>
      <c r="O8" s="23"/>
      <c r="P8" s="23"/>
      <c r="Q8" s="23"/>
      <c r="R8" s="23"/>
      <c r="S8" s="23"/>
      <c r="T8" s="23"/>
      <c r="U8" s="23"/>
      <c r="V8" s="23"/>
      <c r="W8" s="23"/>
      <c r="X8" s="23"/>
      <c r="Y8" s="23"/>
      <c r="Z8" s="23"/>
      <c r="AA8" s="23"/>
      <c r="AB8" s="23"/>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row>
    <row r="9" spans="1:100">
      <c r="A9" s="4">
        <v>4</v>
      </c>
      <c r="B9" s="106">
        <v>2025</v>
      </c>
      <c r="C9" s="106" t="s">
        <v>120</v>
      </c>
      <c r="D9" s="106" t="s">
        <v>119</v>
      </c>
      <c r="E9" s="154"/>
      <c r="F9" s="106" t="s">
        <v>8</v>
      </c>
      <c r="G9" s="106" t="s">
        <v>11</v>
      </c>
      <c r="H9" s="150">
        <v>45842</v>
      </c>
      <c r="I9" s="106">
        <v>32</v>
      </c>
      <c r="J9" s="106"/>
      <c r="K9">
        <v>10</v>
      </c>
    </row>
    <row r="10" spans="1:100">
      <c r="A10">
        <v>5</v>
      </c>
      <c r="B10" s="106">
        <v>2025</v>
      </c>
      <c r="C10" s="106" t="s">
        <v>120</v>
      </c>
      <c r="D10" s="106" t="s">
        <v>121</v>
      </c>
      <c r="E10" s="106" t="s">
        <v>12</v>
      </c>
      <c r="F10" s="106" t="s">
        <v>12</v>
      </c>
      <c r="G10" s="106" t="s">
        <v>12</v>
      </c>
      <c r="H10" s="150">
        <v>45847</v>
      </c>
      <c r="I10" s="106">
        <v>14</v>
      </c>
      <c r="J10" s="106"/>
      <c r="K10">
        <v>14</v>
      </c>
    </row>
    <row r="11" spans="1:100">
      <c r="A11" s="4">
        <v>6</v>
      </c>
      <c r="B11" s="106">
        <v>2025</v>
      </c>
      <c r="C11" s="106" t="s">
        <v>120</v>
      </c>
      <c r="D11" s="106" t="s">
        <v>122</v>
      </c>
      <c r="E11" s="106" t="s">
        <v>12</v>
      </c>
      <c r="F11" s="106" t="s">
        <v>12</v>
      </c>
      <c r="G11" s="106" t="s">
        <v>12</v>
      </c>
      <c r="H11" s="150">
        <v>45849</v>
      </c>
      <c r="I11" s="106">
        <v>118</v>
      </c>
      <c r="J11" s="106"/>
      <c r="K11">
        <v>118</v>
      </c>
      <c r="L11" s="98"/>
    </row>
    <row r="12" spans="1:100">
      <c r="A12" s="4">
        <v>8</v>
      </c>
      <c r="B12" s="106">
        <v>2025</v>
      </c>
      <c r="C12" s="106" t="s">
        <v>120</v>
      </c>
      <c r="D12" s="106" t="s">
        <v>125</v>
      </c>
      <c r="E12" s="154"/>
      <c r="F12" s="106" t="s">
        <v>8</v>
      </c>
      <c r="G12" s="106" t="s">
        <v>11</v>
      </c>
      <c r="H12" s="150">
        <v>45850</v>
      </c>
      <c r="I12" s="106"/>
      <c r="J12" s="106"/>
      <c r="K12">
        <v>6</v>
      </c>
      <c r="N12">
        <v>81</v>
      </c>
    </row>
    <row r="13" spans="1:100">
      <c r="A13" s="4">
        <v>10</v>
      </c>
      <c r="B13" s="106">
        <v>2025</v>
      </c>
      <c r="C13" s="106" t="s">
        <v>120</v>
      </c>
      <c r="D13" s="106" t="s">
        <v>127</v>
      </c>
      <c r="E13" s="106" t="s">
        <v>12</v>
      </c>
      <c r="F13" s="106" t="s">
        <v>12</v>
      </c>
      <c r="G13" s="106" t="s">
        <v>12</v>
      </c>
      <c r="H13" s="150">
        <v>45854</v>
      </c>
      <c r="I13" s="106">
        <v>6</v>
      </c>
      <c r="J13" s="106"/>
      <c r="K13">
        <v>128</v>
      </c>
      <c r="N13">
        <v>32</v>
      </c>
    </row>
    <row r="14" spans="1:100">
      <c r="A14">
        <v>11</v>
      </c>
      <c r="B14" s="106">
        <v>2025</v>
      </c>
      <c r="C14" s="106" t="s">
        <v>120</v>
      </c>
      <c r="D14" s="106" t="s">
        <v>128</v>
      </c>
      <c r="E14" s="154"/>
      <c r="F14" s="106"/>
      <c r="G14" s="106" t="s">
        <v>11</v>
      </c>
      <c r="H14" s="150">
        <v>45855</v>
      </c>
      <c r="I14" s="106">
        <v>77</v>
      </c>
      <c r="J14" s="106"/>
      <c r="K14">
        <v>93</v>
      </c>
      <c r="L14" s="98">
        <v>32</v>
      </c>
      <c r="N14">
        <f>SUM(N12:N13)</f>
        <v>113</v>
      </c>
    </row>
    <row r="15" spans="1:100" ht="21.75">
      <c r="A15" s="4"/>
      <c r="B15" s="106">
        <v>2025</v>
      </c>
      <c r="C15" s="106" t="s">
        <v>120</v>
      </c>
      <c r="D15" s="106" t="s">
        <v>130</v>
      </c>
      <c r="E15" s="155"/>
      <c r="F15" s="106"/>
      <c r="G15" s="106"/>
      <c r="H15" s="150">
        <v>45860</v>
      </c>
      <c r="I15" s="106">
        <v>25</v>
      </c>
      <c r="J15" s="106"/>
      <c r="K15">
        <v>11</v>
      </c>
      <c r="L15">
        <v>77</v>
      </c>
    </row>
    <row r="16" spans="1:100" ht="21.75">
      <c r="A16" s="4"/>
      <c r="B16" s="106">
        <v>2025</v>
      </c>
      <c r="C16" s="106" t="s">
        <v>120</v>
      </c>
      <c r="D16" s="106" t="s">
        <v>132</v>
      </c>
      <c r="E16" s="155"/>
      <c r="F16" s="106"/>
      <c r="G16" s="106"/>
      <c r="H16" s="150">
        <v>45863</v>
      </c>
      <c r="I16" s="106">
        <v>7</v>
      </c>
      <c r="J16" s="106"/>
      <c r="K16">
        <f>SUM(K9:K15)</f>
        <v>380</v>
      </c>
      <c r="L16">
        <v>25</v>
      </c>
    </row>
    <row r="17" spans="1:13" ht="21.75">
      <c r="A17" s="4"/>
      <c r="B17" s="106">
        <v>2025</v>
      </c>
      <c r="C17" s="106" t="s">
        <v>120</v>
      </c>
      <c r="D17" s="106" t="s">
        <v>129</v>
      </c>
      <c r="E17" s="155"/>
      <c r="F17" s="106"/>
      <c r="G17" s="106"/>
      <c r="H17" s="150">
        <v>45863</v>
      </c>
      <c r="I17" s="106">
        <v>128</v>
      </c>
      <c r="J17" s="106"/>
      <c r="L17">
        <v>7</v>
      </c>
    </row>
    <row r="18" spans="1:13" ht="21.75">
      <c r="A18" s="4"/>
      <c r="B18" s="106"/>
      <c r="C18" s="106"/>
      <c r="D18" s="106" t="s">
        <v>140</v>
      </c>
      <c r="E18" s="155"/>
      <c r="F18" s="106"/>
      <c r="G18" s="106"/>
      <c r="H18" s="150">
        <v>45863</v>
      </c>
      <c r="I18" s="106">
        <v>93</v>
      </c>
      <c r="J18" s="106"/>
      <c r="L18">
        <f>SUM(L14:L17)</f>
        <v>141</v>
      </c>
    </row>
    <row r="19" spans="1:13" ht="21.75">
      <c r="A19" s="4"/>
      <c r="B19" s="106"/>
      <c r="C19" s="106"/>
      <c r="D19" s="106" t="s">
        <v>141</v>
      </c>
      <c r="E19" s="155"/>
      <c r="F19" s="106"/>
      <c r="G19" s="106"/>
      <c r="H19" s="150">
        <v>45869</v>
      </c>
      <c r="I19" s="106">
        <v>11</v>
      </c>
      <c r="J19" s="106"/>
    </row>
    <row r="20" spans="1:13" ht="21.75">
      <c r="A20" s="4"/>
      <c r="B20" s="106">
        <v>2025</v>
      </c>
      <c r="C20" s="106" t="s">
        <v>120</v>
      </c>
      <c r="D20" s="106" t="s">
        <v>125</v>
      </c>
      <c r="E20" s="155"/>
      <c r="F20" s="106"/>
      <c r="G20" s="106"/>
      <c r="H20" s="150">
        <v>45864</v>
      </c>
      <c r="I20" s="106"/>
      <c r="J20" s="106"/>
      <c r="M20">
        <v>98</v>
      </c>
    </row>
    <row r="21" spans="1:13" ht="21.75">
      <c r="A21" s="4"/>
      <c r="B21" s="106"/>
      <c r="C21" s="106"/>
      <c r="D21" s="106" t="s">
        <v>142</v>
      </c>
      <c r="E21" s="155"/>
      <c r="F21" s="106"/>
      <c r="G21" s="106"/>
      <c r="H21" s="150">
        <v>45860</v>
      </c>
      <c r="I21" s="106">
        <v>98</v>
      </c>
      <c r="J21" s="106"/>
      <c r="M21">
        <v>8</v>
      </c>
    </row>
    <row r="22" spans="1:13" ht="21.75">
      <c r="A22" s="4"/>
      <c r="B22" s="106"/>
      <c r="C22" s="106"/>
      <c r="D22" s="106" t="s">
        <v>83</v>
      </c>
      <c r="E22" s="155"/>
      <c r="F22" s="106"/>
      <c r="G22" s="106"/>
      <c r="H22" s="150">
        <v>45862</v>
      </c>
      <c r="I22" s="106">
        <v>8</v>
      </c>
      <c r="J22" s="106"/>
      <c r="M22">
        <f>SUM(M20:M21)</f>
        <v>106</v>
      </c>
    </row>
    <row r="23" spans="1:13" ht="21.75">
      <c r="A23" s="4"/>
      <c r="B23" s="106"/>
      <c r="C23" s="106"/>
      <c r="D23" s="156"/>
      <c r="E23" s="155"/>
      <c r="F23" s="106"/>
      <c r="G23" s="106"/>
      <c r="H23" s="150"/>
      <c r="I23" s="106"/>
      <c r="J23" s="106"/>
    </row>
    <row r="24" spans="1:13" ht="21.75">
      <c r="A24" s="4"/>
      <c r="D24" s="24"/>
      <c r="E24" s="10"/>
      <c r="H24" s="1"/>
    </row>
    <row r="25" spans="1:13" ht="21.75">
      <c r="A25" s="4"/>
      <c r="B25" s="163" t="s">
        <v>20</v>
      </c>
      <c r="C25" s="164"/>
      <c r="D25" s="164"/>
      <c r="E25" s="164"/>
      <c r="F25" s="164"/>
    </row>
    <row r="26" spans="1:13">
      <c r="A26" s="4"/>
      <c r="B26" s="6" t="s">
        <v>0</v>
      </c>
      <c r="C26" s="6" t="s">
        <v>1</v>
      </c>
      <c r="D26" s="6" t="s">
        <v>2</v>
      </c>
      <c r="E26" s="12" t="s">
        <v>3</v>
      </c>
      <c r="F26" s="12" t="s">
        <v>4</v>
      </c>
      <c r="G26" s="12" t="s">
        <v>5</v>
      </c>
      <c r="H26" s="12" t="s">
        <v>6</v>
      </c>
      <c r="I26" s="12" t="s">
        <v>7</v>
      </c>
    </row>
    <row r="27" spans="1:13">
      <c r="A27" s="4"/>
      <c r="B27">
        <v>2025</v>
      </c>
      <c r="C27" t="s">
        <v>133</v>
      </c>
      <c r="D27" t="s">
        <v>114</v>
      </c>
      <c r="H27" s="1" t="s">
        <v>115</v>
      </c>
      <c r="I27">
        <v>17</v>
      </c>
    </row>
    <row r="28" spans="1:13">
      <c r="A28" s="4"/>
      <c r="B28">
        <v>2025</v>
      </c>
      <c r="C28" t="s">
        <v>133</v>
      </c>
      <c r="D28" t="s">
        <v>117</v>
      </c>
      <c r="H28" s="1" t="s">
        <v>118</v>
      </c>
      <c r="I28">
        <v>17</v>
      </c>
    </row>
    <row r="29" spans="1:13">
      <c r="A29" s="4"/>
      <c r="B29">
        <v>2025</v>
      </c>
      <c r="C29" t="s">
        <v>133</v>
      </c>
      <c r="D29" t="s">
        <v>123</v>
      </c>
      <c r="H29" s="1" t="s">
        <v>124</v>
      </c>
      <c r="I29">
        <v>15</v>
      </c>
    </row>
    <row r="30" spans="1:13">
      <c r="A30" s="4"/>
      <c r="B30">
        <v>2025</v>
      </c>
      <c r="C30" t="s">
        <v>133</v>
      </c>
      <c r="D30" t="s">
        <v>139</v>
      </c>
      <c r="H30" s="1" t="s">
        <v>126</v>
      </c>
      <c r="I30">
        <v>21</v>
      </c>
    </row>
    <row r="31" spans="1:13" ht="21.75">
      <c r="A31" s="4"/>
      <c r="B31">
        <v>2025</v>
      </c>
      <c r="C31" t="s">
        <v>133</v>
      </c>
      <c r="D31" t="s">
        <v>131</v>
      </c>
      <c r="E31" s="10"/>
      <c r="H31" s="1">
        <v>45861</v>
      </c>
      <c r="I31">
        <v>11</v>
      </c>
    </row>
    <row r="32" spans="1:13" ht="21.75">
      <c r="A32" s="4"/>
      <c r="E32" s="10"/>
      <c r="H32" s="1"/>
      <c r="I32" s="98">
        <f>SUM(I27:I31)</f>
        <v>81</v>
      </c>
    </row>
    <row r="33" spans="1:9" ht="21.75">
      <c r="A33" s="4"/>
      <c r="E33" s="10"/>
      <c r="H33" s="1"/>
      <c r="I33" s="98"/>
    </row>
    <row r="34" spans="1:9" ht="21.75">
      <c r="A34" s="4"/>
      <c r="B34" s="163" t="s">
        <v>17</v>
      </c>
      <c r="C34" s="164"/>
      <c r="D34" s="164"/>
      <c r="E34" s="164"/>
      <c r="F34" s="164"/>
      <c r="G34" s="16"/>
      <c r="H34" s="33"/>
      <c r="I34" s="31"/>
    </row>
    <row r="35" spans="1:9">
      <c r="A35" s="4"/>
      <c r="B35" s="27" t="s">
        <v>0</v>
      </c>
      <c r="C35" s="27" t="s">
        <v>1</v>
      </c>
      <c r="D35" s="27" t="s">
        <v>2</v>
      </c>
      <c r="E35" s="27" t="s">
        <v>3</v>
      </c>
      <c r="F35" s="27" t="s">
        <v>4</v>
      </c>
      <c r="G35" s="27" t="s">
        <v>5</v>
      </c>
      <c r="H35" s="27" t="s">
        <v>6</v>
      </c>
      <c r="I35" s="28" t="s">
        <v>7</v>
      </c>
    </row>
    <row r="36" spans="1:9">
      <c r="A36" s="4"/>
      <c r="B36" s="16">
        <v>2025</v>
      </c>
      <c r="C36" s="16" t="s">
        <v>120</v>
      </c>
      <c r="D36" s="34"/>
      <c r="E36" s="32"/>
      <c r="F36" s="16" t="s">
        <v>18</v>
      </c>
      <c r="G36" s="16" t="s">
        <v>19</v>
      </c>
      <c r="H36" s="33"/>
      <c r="I36" s="31"/>
    </row>
    <row r="37" spans="1:9">
      <c r="A37" s="4"/>
      <c r="B37" s="16"/>
      <c r="C37" s="16"/>
      <c r="D37" s="34"/>
      <c r="E37" s="32"/>
      <c r="F37" s="16"/>
      <c r="G37" s="16"/>
      <c r="H37" s="33"/>
      <c r="I37" s="31"/>
    </row>
    <row r="38" spans="1:9">
      <c r="A38" s="4"/>
      <c r="B38" s="16"/>
      <c r="C38" s="16"/>
      <c r="D38" s="34"/>
      <c r="E38" s="32"/>
      <c r="F38" s="16"/>
      <c r="G38" s="16"/>
      <c r="H38" s="33"/>
      <c r="I38" s="31"/>
    </row>
    <row r="39" spans="1:9">
      <c r="A39" s="4"/>
      <c r="B39" s="16"/>
      <c r="C39" s="16"/>
      <c r="D39" s="34"/>
      <c r="E39" s="32"/>
      <c r="F39" s="16"/>
      <c r="G39" s="16"/>
      <c r="H39" s="33"/>
      <c r="I39" s="31"/>
    </row>
    <row r="40" spans="1:9">
      <c r="A40" s="4"/>
      <c r="B40" s="16"/>
      <c r="C40" s="16"/>
      <c r="D40" s="34"/>
      <c r="E40" s="32"/>
      <c r="F40" s="16"/>
      <c r="G40" s="16"/>
      <c r="H40" s="33"/>
      <c r="I40" s="31"/>
    </row>
    <row r="41" spans="1:9">
      <c r="A41" s="4"/>
      <c r="B41" s="16"/>
      <c r="C41" s="16"/>
      <c r="D41" s="34"/>
      <c r="E41" s="32"/>
      <c r="F41" s="16"/>
      <c r="G41" s="16"/>
      <c r="H41" s="33"/>
      <c r="I41" s="31"/>
    </row>
    <row r="42" spans="1:9">
      <c r="A42" s="4"/>
      <c r="B42" s="16"/>
      <c r="C42" s="16"/>
      <c r="D42" s="34"/>
      <c r="E42" s="32"/>
      <c r="F42" s="16"/>
      <c r="G42" s="16"/>
      <c r="H42" s="33"/>
      <c r="I42" s="31"/>
    </row>
    <row r="43" spans="1:9">
      <c r="A43" s="4"/>
      <c r="B43" s="16"/>
      <c r="C43" s="16"/>
      <c r="D43" s="34"/>
      <c r="E43" s="32"/>
      <c r="F43" s="16"/>
      <c r="G43" s="16"/>
      <c r="H43" s="33"/>
      <c r="I43" s="31"/>
    </row>
    <row r="44" spans="1:9">
      <c r="A44" s="4"/>
      <c r="B44" s="16"/>
      <c r="C44" s="16"/>
      <c r="D44" s="34"/>
      <c r="E44" s="32"/>
      <c r="F44" s="16"/>
      <c r="G44" s="16"/>
      <c r="H44" s="33"/>
      <c r="I44" s="31"/>
    </row>
    <row r="45" spans="1:9">
      <c r="A45" s="4"/>
      <c r="B45" s="16"/>
      <c r="C45" s="16"/>
      <c r="D45" s="34"/>
      <c r="E45" s="32"/>
      <c r="F45" s="16"/>
      <c r="G45" s="16"/>
      <c r="H45" s="33"/>
      <c r="I45" s="31"/>
    </row>
    <row r="46" spans="1:9">
      <c r="A46" s="4"/>
      <c r="B46" s="16"/>
      <c r="C46" s="16"/>
      <c r="D46" s="34"/>
      <c r="E46" s="32"/>
      <c r="F46" s="16"/>
      <c r="G46" s="16"/>
      <c r="H46" s="33"/>
      <c r="I46" s="31"/>
    </row>
    <row r="47" spans="1:9">
      <c r="A47" s="4"/>
      <c r="B47" s="16"/>
      <c r="C47" s="16"/>
      <c r="D47" s="34"/>
      <c r="E47" s="32"/>
      <c r="F47" s="16"/>
      <c r="G47" s="16"/>
      <c r="H47" s="33"/>
      <c r="I47" s="31"/>
    </row>
    <row r="48" spans="1:9">
      <c r="A48" s="4"/>
      <c r="B48" s="16"/>
      <c r="C48" s="16"/>
      <c r="D48" s="34"/>
      <c r="E48" s="32"/>
      <c r="F48" s="16"/>
      <c r="G48" s="16"/>
      <c r="H48" s="33"/>
      <c r="I48" s="31"/>
    </row>
    <row r="49" spans="1:14">
      <c r="A49" s="4"/>
      <c r="B49" s="16"/>
      <c r="C49" s="16"/>
      <c r="D49" s="34"/>
      <c r="E49" s="32"/>
      <c r="F49" s="16"/>
      <c r="G49" s="16"/>
      <c r="H49" s="33"/>
      <c r="I49" s="31"/>
    </row>
    <row r="50" spans="1:14">
      <c r="A50" s="4"/>
      <c r="B50" s="16"/>
      <c r="C50" s="16"/>
      <c r="D50" s="34"/>
      <c r="E50" s="32"/>
      <c r="F50" s="16"/>
      <c r="G50" s="16"/>
      <c r="H50" s="33"/>
      <c r="I50" s="31"/>
    </row>
    <row r="51" spans="1:14">
      <c r="A51" s="4"/>
      <c r="B51" s="16"/>
      <c r="C51" s="16"/>
      <c r="D51" s="34"/>
      <c r="E51" s="32"/>
      <c r="F51" s="16"/>
      <c r="G51" s="16"/>
      <c r="H51" s="33"/>
      <c r="I51" s="31"/>
    </row>
    <row r="52" spans="1:14">
      <c r="A52" s="4"/>
      <c r="B52" s="16"/>
      <c r="C52" s="16"/>
      <c r="D52" s="34"/>
      <c r="E52" s="32"/>
      <c r="F52" s="16"/>
      <c r="G52" s="16"/>
      <c r="H52" s="33"/>
      <c r="I52" s="31"/>
    </row>
    <row r="53" spans="1:14" ht="15.75" thickBot="1">
      <c r="A53" s="4"/>
      <c r="B53" s="16"/>
      <c r="C53" s="16"/>
      <c r="D53" s="34"/>
      <c r="E53" s="32"/>
      <c r="F53" s="16"/>
      <c r="G53" s="16"/>
      <c r="H53" s="33"/>
      <c r="I53" s="31"/>
    </row>
    <row r="54" spans="1:14" ht="84.75" customHeight="1">
      <c r="A54" s="26" t="s">
        <v>134</v>
      </c>
      <c r="B54" s="165" t="s">
        <v>16</v>
      </c>
      <c r="C54" s="166"/>
      <c r="D54" s="166"/>
      <c r="E54" s="166"/>
      <c r="F54" s="166"/>
      <c r="G54" s="166"/>
      <c r="H54" s="166"/>
      <c r="I54" s="167"/>
    </row>
    <row r="55" spans="1:14" ht="30.75" customHeight="1">
      <c r="A55" s="148"/>
      <c r="B55" s="27" t="s">
        <v>0</v>
      </c>
      <c r="C55" s="27" t="s">
        <v>1</v>
      </c>
      <c r="D55" s="27" t="s">
        <v>2</v>
      </c>
      <c r="E55" s="27" t="s">
        <v>3</v>
      </c>
      <c r="F55" s="27" t="s">
        <v>5</v>
      </c>
      <c r="G55" s="27"/>
      <c r="H55" s="27" t="s">
        <v>6</v>
      </c>
      <c r="I55" s="28" t="s">
        <v>7</v>
      </c>
    </row>
    <row r="56" spans="1:14" ht="30.75" customHeight="1">
      <c r="A56" s="148"/>
      <c r="B56" s="116">
        <v>2025</v>
      </c>
      <c r="C56" s="116" t="s">
        <v>135</v>
      </c>
      <c r="D56" s="116" t="s">
        <v>143</v>
      </c>
      <c r="E56" s="116"/>
      <c r="F56" s="116"/>
      <c r="G56" s="116"/>
      <c r="H56" s="117"/>
      <c r="I56" s="116">
        <v>25</v>
      </c>
    </row>
    <row r="57" spans="1:14" ht="30.75" customHeight="1" thickBot="1">
      <c r="A57" s="148"/>
      <c r="B57" s="116"/>
      <c r="C57" s="116"/>
      <c r="D57" s="116"/>
      <c r="E57" s="116" t="s">
        <v>10</v>
      </c>
      <c r="F57" s="116" t="s">
        <v>10</v>
      </c>
      <c r="G57" s="116"/>
      <c r="H57" s="117"/>
      <c r="I57" s="116">
        <v>234</v>
      </c>
    </row>
    <row r="58" spans="1:14" ht="30.75" customHeight="1" thickBot="1">
      <c r="A58" s="148"/>
      <c r="B58" s="116"/>
      <c r="C58" s="116"/>
      <c r="D58" s="116"/>
      <c r="E58" s="110" t="s">
        <v>80</v>
      </c>
      <c r="F58" s="110" t="s">
        <v>80</v>
      </c>
      <c r="G58" s="116"/>
      <c r="H58" s="117"/>
      <c r="I58" s="116">
        <v>259</v>
      </c>
    </row>
    <row r="59" spans="1:14" ht="30.75" customHeight="1" thickBot="1">
      <c r="A59" s="148"/>
      <c r="B59" s="116"/>
      <c r="C59" s="116"/>
      <c r="D59" s="116"/>
      <c r="E59" s="110" t="s">
        <v>80</v>
      </c>
      <c r="F59" s="110" t="s">
        <v>80</v>
      </c>
      <c r="G59" s="116"/>
      <c r="H59" s="117"/>
      <c r="I59" s="116">
        <v>60</v>
      </c>
    </row>
    <row r="60" spans="1:14" ht="30.75" customHeight="1" thickBot="1">
      <c r="A60" s="148"/>
      <c r="B60" s="116"/>
      <c r="C60" s="116"/>
      <c r="D60" s="116"/>
      <c r="E60" s="110" t="s">
        <v>80</v>
      </c>
      <c r="F60" s="110" t="s">
        <v>80</v>
      </c>
      <c r="G60" s="116"/>
      <c r="H60" s="117"/>
      <c r="I60" s="116">
        <v>50</v>
      </c>
    </row>
    <row r="61" spans="1:14" ht="39.75" thickBot="1">
      <c r="A61" s="149">
        <v>1</v>
      </c>
      <c r="B61" s="16"/>
      <c r="C61" s="23"/>
      <c r="D61" s="110"/>
      <c r="E61" s="110" t="s">
        <v>9</v>
      </c>
      <c r="F61" s="110"/>
      <c r="H61" s="30"/>
      <c r="I61" s="111">
        <v>11</v>
      </c>
      <c r="J61">
        <v>1</v>
      </c>
    </row>
    <row r="62" spans="1:14" ht="39.75" thickBot="1">
      <c r="A62" s="149">
        <v>2</v>
      </c>
      <c r="B62" s="16"/>
      <c r="C62" s="23"/>
      <c r="D62" s="110"/>
      <c r="E62" s="110" t="s">
        <v>80</v>
      </c>
      <c r="F62" s="110"/>
      <c r="H62" s="30"/>
      <c r="I62" s="113">
        <v>121</v>
      </c>
    </row>
    <row r="63" spans="1:14" ht="39.75" thickBot="1">
      <c r="A63" s="29">
        <v>3</v>
      </c>
      <c r="B63" s="16"/>
      <c r="C63" s="23"/>
      <c r="D63" s="110"/>
      <c r="E63" s="110" t="s">
        <v>9</v>
      </c>
      <c r="F63" s="110"/>
      <c r="H63" s="33"/>
      <c r="I63" s="111">
        <v>195</v>
      </c>
      <c r="N63" s="16"/>
    </row>
    <row r="64" spans="1:14" ht="39.75" thickBot="1">
      <c r="A64" s="29">
        <v>4</v>
      </c>
      <c r="B64" s="16"/>
      <c r="C64" s="23"/>
      <c r="D64" s="110"/>
      <c r="E64" s="110" t="s">
        <v>80</v>
      </c>
      <c r="F64" s="110"/>
      <c r="H64" s="33"/>
      <c r="I64" s="111">
        <v>91</v>
      </c>
      <c r="N64" s="23"/>
    </row>
    <row r="65" spans="1:14" ht="39.75" thickBot="1">
      <c r="A65" s="29">
        <v>5</v>
      </c>
      <c r="B65" s="16"/>
      <c r="C65" s="23"/>
      <c r="D65" s="110"/>
      <c r="E65" s="110" t="s">
        <v>80</v>
      </c>
      <c r="F65" s="110"/>
      <c r="H65" s="33"/>
      <c r="I65" s="111">
        <v>288</v>
      </c>
      <c r="N65" s="23"/>
    </row>
    <row r="66" spans="1:14" ht="39.75" thickBot="1">
      <c r="A66" s="29">
        <v>6</v>
      </c>
      <c r="B66" s="16"/>
      <c r="C66" s="23"/>
      <c r="D66" s="110"/>
      <c r="E66" s="110" t="s">
        <v>9</v>
      </c>
      <c r="F66" s="110"/>
      <c r="H66" s="33"/>
      <c r="I66" s="111">
        <v>279</v>
      </c>
    </row>
    <row r="67" spans="1:14" ht="39.75" thickBot="1">
      <c r="A67" s="29">
        <v>7</v>
      </c>
      <c r="B67" s="16"/>
      <c r="C67" s="23"/>
      <c r="D67" s="110"/>
      <c r="E67" s="110" t="s">
        <v>80</v>
      </c>
      <c r="F67" s="110"/>
      <c r="H67" s="33"/>
      <c r="I67" s="111">
        <v>141</v>
      </c>
    </row>
    <row r="68" spans="1:14" ht="39.75" thickBot="1">
      <c r="A68" s="29">
        <v>8</v>
      </c>
      <c r="B68" s="16"/>
      <c r="C68" s="23"/>
      <c r="D68" s="110"/>
      <c r="E68" s="110" t="s">
        <v>80</v>
      </c>
      <c r="F68" s="110"/>
      <c r="H68" s="33"/>
      <c r="I68" s="111">
        <v>30</v>
      </c>
    </row>
    <row r="69" spans="1:14" ht="39.75" thickBot="1">
      <c r="A69" s="29">
        <v>9</v>
      </c>
      <c r="B69" s="16"/>
      <c r="C69" s="23"/>
      <c r="D69" s="110"/>
      <c r="E69" s="110" t="s">
        <v>80</v>
      </c>
      <c r="F69" s="110"/>
      <c r="H69" s="33"/>
      <c r="I69" s="111">
        <v>32</v>
      </c>
      <c r="N69">
        <v>1</v>
      </c>
    </row>
    <row r="70" spans="1:14" ht="39.75" thickBot="1">
      <c r="A70" s="29">
        <v>10</v>
      </c>
      <c r="B70" s="16"/>
      <c r="C70" s="23"/>
      <c r="D70" s="110"/>
      <c r="E70" s="110" t="s">
        <v>9</v>
      </c>
      <c r="F70" s="110"/>
      <c r="H70" s="33"/>
      <c r="I70" s="111">
        <v>11</v>
      </c>
      <c r="J70">
        <v>1</v>
      </c>
      <c r="N70">
        <v>1</v>
      </c>
    </row>
    <row r="71" spans="1:14" ht="39.75" thickBot="1">
      <c r="A71" s="29">
        <v>11</v>
      </c>
      <c r="B71" s="16"/>
      <c r="C71" s="23"/>
      <c r="D71" s="110"/>
      <c r="E71" s="110" t="s">
        <v>9</v>
      </c>
      <c r="F71" s="110"/>
      <c r="H71" s="33"/>
      <c r="I71" s="111">
        <v>15</v>
      </c>
      <c r="J71">
        <v>1</v>
      </c>
      <c r="N71">
        <v>1</v>
      </c>
    </row>
    <row r="72" spans="1:14" ht="39.75" thickBot="1">
      <c r="A72" s="29">
        <v>12</v>
      </c>
      <c r="B72" s="16"/>
      <c r="C72" s="23"/>
      <c r="D72" s="110"/>
      <c r="E72" s="110" t="s">
        <v>9</v>
      </c>
      <c r="F72" s="110"/>
      <c r="H72" s="33"/>
      <c r="I72" s="111">
        <v>55</v>
      </c>
      <c r="J72">
        <v>1</v>
      </c>
      <c r="N72">
        <v>2</v>
      </c>
    </row>
    <row r="73" spans="1:14" ht="39.75" thickBot="1">
      <c r="A73" s="29">
        <v>13</v>
      </c>
      <c r="B73" s="16"/>
      <c r="C73" s="23"/>
      <c r="D73" s="110"/>
      <c r="E73" s="110" t="s">
        <v>9</v>
      </c>
      <c r="F73" s="112"/>
      <c r="H73" s="30"/>
      <c r="I73" s="111">
        <v>45</v>
      </c>
      <c r="J73">
        <v>2</v>
      </c>
      <c r="N73">
        <v>3</v>
      </c>
    </row>
    <row r="74" spans="1:14" ht="39.75" thickBot="1">
      <c r="A74" s="29">
        <v>14</v>
      </c>
      <c r="B74" s="16"/>
      <c r="C74" s="23"/>
      <c r="D74" s="110"/>
      <c r="E74" s="110" t="s">
        <v>9</v>
      </c>
      <c r="F74" s="112"/>
      <c r="H74" s="30"/>
      <c r="I74" s="111">
        <v>40</v>
      </c>
      <c r="J74">
        <v>3</v>
      </c>
      <c r="N74">
        <v>6</v>
      </c>
    </row>
    <row r="75" spans="1:14" ht="39.75" thickBot="1">
      <c r="A75" s="29">
        <v>15</v>
      </c>
      <c r="B75" s="16"/>
      <c r="C75" s="23"/>
      <c r="D75" s="110"/>
      <c r="E75" s="110" t="s">
        <v>9</v>
      </c>
      <c r="F75" s="110"/>
      <c r="H75" s="30"/>
      <c r="I75" s="113">
        <v>60</v>
      </c>
      <c r="J75">
        <v>6</v>
      </c>
      <c r="N75">
        <v>4</v>
      </c>
    </row>
    <row r="76" spans="1:14" ht="39.75" thickBot="1">
      <c r="A76" s="29">
        <v>16</v>
      </c>
      <c r="B76" s="16"/>
      <c r="C76" s="23"/>
      <c r="D76" s="110"/>
      <c r="E76" s="110" t="s">
        <v>9</v>
      </c>
      <c r="F76" s="112"/>
      <c r="H76" s="33"/>
      <c r="I76" s="111">
        <v>124</v>
      </c>
      <c r="J76">
        <v>4</v>
      </c>
      <c r="N76">
        <v>4</v>
      </c>
    </row>
    <row r="77" spans="1:14" ht="39.75" thickBot="1">
      <c r="A77" s="29">
        <v>17</v>
      </c>
      <c r="B77" s="16"/>
      <c r="C77" s="23"/>
      <c r="D77" s="110"/>
      <c r="E77" s="110" t="s">
        <v>9</v>
      </c>
      <c r="F77" s="110"/>
      <c r="H77" s="33"/>
      <c r="I77" s="111">
        <v>135</v>
      </c>
      <c r="J77">
        <v>4</v>
      </c>
      <c r="N77">
        <v>7</v>
      </c>
    </row>
    <row r="78" spans="1:14" ht="39.75" thickBot="1">
      <c r="A78" s="29">
        <v>18</v>
      </c>
      <c r="B78" s="16"/>
      <c r="C78" s="23"/>
      <c r="D78" s="110"/>
      <c r="E78" s="110" t="s">
        <v>9</v>
      </c>
      <c r="F78" s="110"/>
      <c r="H78" s="33"/>
      <c r="I78" s="111">
        <v>209</v>
      </c>
      <c r="J78">
        <v>7</v>
      </c>
      <c r="N78">
        <v>9</v>
      </c>
    </row>
    <row r="79" spans="1:14" ht="39.75" thickBot="1">
      <c r="A79" s="29">
        <v>19</v>
      </c>
      <c r="B79" s="16"/>
      <c r="C79" s="23"/>
      <c r="D79" s="110"/>
      <c r="E79" s="110" t="s">
        <v>9</v>
      </c>
      <c r="F79" s="110"/>
      <c r="H79" s="33"/>
      <c r="I79" s="111">
        <v>275</v>
      </c>
      <c r="J79">
        <v>9</v>
      </c>
      <c r="N79">
        <v>7</v>
      </c>
    </row>
    <row r="80" spans="1:14" ht="39.75" thickBot="1">
      <c r="A80" s="29">
        <v>20</v>
      </c>
      <c r="B80" s="16"/>
      <c r="C80" s="23"/>
      <c r="D80" s="110"/>
      <c r="E80" s="110" t="s">
        <v>9</v>
      </c>
      <c r="F80" s="112"/>
      <c r="H80" s="33"/>
      <c r="I80" s="111">
        <v>175</v>
      </c>
      <c r="J80">
        <v>7</v>
      </c>
      <c r="N80">
        <v>1</v>
      </c>
    </row>
    <row r="81" spans="1:15" ht="39.75" thickBot="1">
      <c r="A81" s="29">
        <v>21</v>
      </c>
      <c r="B81" s="16"/>
      <c r="C81" s="23"/>
      <c r="D81" s="114"/>
      <c r="E81" s="110" t="s">
        <v>9</v>
      </c>
      <c r="F81" s="114"/>
      <c r="H81" s="33"/>
      <c r="I81" s="115">
        <v>20</v>
      </c>
      <c r="J81">
        <v>1</v>
      </c>
      <c r="N81">
        <v>1</v>
      </c>
    </row>
    <row r="82" spans="1:15" ht="39.75" thickBot="1">
      <c r="A82" s="29">
        <v>22</v>
      </c>
      <c r="B82" s="16"/>
      <c r="C82" s="23"/>
      <c r="D82" s="114"/>
      <c r="E82" s="110" t="s">
        <v>9</v>
      </c>
      <c r="F82" s="114"/>
      <c r="H82" s="33"/>
      <c r="I82" s="115">
        <v>29</v>
      </c>
      <c r="J82">
        <v>1</v>
      </c>
      <c r="N82">
        <v>1</v>
      </c>
    </row>
    <row r="83" spans="1:15" ht="39.75" thickBot="1">
      <c r="A83" s="29">
        <v>23</v>
      </c>
      <c r="B83" s="16"/>
      <c r="C83" s="23"/>
      <c r="D83" s="114"/>
      <c r="E83" s="110" t="s">
        <v>9</v>
      </c>
      <c r="F83" s="114"/>
      <c r="H83" s="33"/>
      <c r="I83" s="115">
        <v>27</v>
      </c>
      <c r="J83">
        <v>1</v>
      </c>
      <c r="N83">
        <v>1</v>
      </c>
    </row>
    <row r="84" spans="1:15" ht="39.75" thickBot="1">
      <c r="A84" s="29">
        <v>24</v>
      </c>
      <c r="B84" s="16"/>
      <c r="C84" s="23"/>
      <c r="D84" s="114"/>
      <c r="E84" s="110" t="s">
        <v>9</v>
      </c>
      <c r="F84" s="114"/>
      <c r="H84" s="33">
        <v>45804</v>
      </c>
      <c r="I84" s="115">
        <v>14</v>
      </c>
      <c r="J84">
        <v>1</v>
      </c>
      <c r="N84">
        <f>SUM(N69:N83)</f>
        <v>49</v>
      </c>
    </row>
    <row r="85" spans="1:15">
      <c r="A85" s="29"/>
      <c r="B85" s="16"/>
      <c r="C85" s="23"/>
      <c r="D85" s="114"/>
      <c r="E85" s="114"/>
      <c r="F85" s="114"/>
      <c r="H85" s="33"/>
      <c r="I85" s="118"/>
      <c r="N85" s="98">
        <f>SUM(N69:N84)</f>
        <v>98</v>
      </c>
    </row>
    <row r="86" spans="1:15" ht="26.25">
      <c r="A86" s="29"/>
      <c r="B86" s="16"/>
      <c r="C86" s="23"/>
      <c r="D86" s="114"/>
      <c r="E86" s="114"/>
      <c r="F86" s="114"/>
      <c r="H86" s="33"/>
      <c r="I86" s="115" t="s">
        <v>82</v>
      </c>
      <c r="J86">
        <v>3050</v>
      </c>
    </row>
    <row r="87" spans="1:15">
      <c r="A87" s="29"/>
      <c r="B87" s="16"/>
      <c r="C87" s="23"/>
      <c r="D87" s="114"/>
      <c r="E87" s="114"/>
      <c r="F87" s="114"/>
      <c r="H87" s="33"/>
      <c r="I87" s="115"/>
    </row>
    <row r="88" spans="1:15">
      <c r="A88" s="29"/>
      <c r="B88" s="16"/>
      <c r="C88" s="23"/>
      <c r="D88" s="114"/>
      <c r="E88" s="114"/>
      <c r="F88" s="114"/>
      <c r="H88" s="33"/>
      <c r="I88" s="115"/>
    </row>
    <row r="89" spans="1:15">
      <c r="A89" s="29"/>
      <c r="B89" s="16"/>
      <c r="C89" s="23"/>
      <c r="D89" s="16"/>
      <c r="E89" s="32"/>
      <c r="F89" s="16"/>
      <c r="G89" s="16"/>
      <c r="H89" s="33"/>
      <c r="I89" s="31"/>
      <c r="N89" t="s">
        <v>83</v>
      </c>
      <c r="O89">
        <v>98</v>
      </c>
    </row>
    <row r="90" spans="1:15" ht="22.5" thickBot="1">
      <c r="A90" s="29"/>
      <c r="B90" s="163" t="s">
        <v>20</v>
      </c>
      <c r="C90" s="164"/>
      <c r="D90" s="164"/>
      <c r="E90" s="164"/>
      <c r="F90" s="164"/>
      <c r="G90" s="16"/>
      <c r="H90" s="33"/>
      <c r="I90" s="31"/>
      <c r="N90" t="s">
        <v>70</v>
      </c>
      <c r="O90">
        <v>5</v>
      </c>
    </row>
    <row r="91" spans="1:15" ht="39.75" thickBot="1">
      <c r="A91" s="29">
        <v>1</v>
      </c>
      <c r="B91" s="16">
        <v>2025</v>
      </c>
      <c r="C91" s="16" t="s">
        <v>76</v>
      </c>
      <c r="D91" s="110" t="s">
        <v>79</v>
      </c>
      <c r="E91" s="110" t="s">
        <v>9</v>
      </c>
      <c r="F91" s="110"/>
      <c r="H91" s="33">
        <v>45794</v>
      </c>
      <c r="I91" s="111">
        <v>20</v>
      </c>
      <c r="N91" t="s">
        <v>84</v>
      </c>
      <c r="O91">
        <v>2</v>
      </c>
    </row>
    <row r="92" spans="1:15" ht="39.75" thickBot="1">
      <c r="A92" s="29">
        <v>2</v>
      </c>
      <c r="B92" s="16">
        <v>2025</v>
      </c>
      <c r="C92" s="16" t="s">
        <v>77</v>
      </c>
      <c r="D92" s="110" t="s">
        <v>81</v>
      </c>
      <c r="E92" s="110" t="s">
        <v>80</v>
      </c>
      <c r="F92" s="110"/>
      <c r="H92" s="33">
        <v>45706</v>
      </c>
      <c r="I92" s="111">
        <v>30</v>
      </c>
      <c r="N92" t="s">
        <v>85</v>
      </c>
      <c r="O92">
        <v>6</v>
      </c>
    </row>
    <row r="93" spans="1:15">
      <c r="A93" s="29"/>
      <c r="B93" s="16"/>
      <c r="C93" s="16"/>
      <c r="D93" s="16"/>
      <c r="E93" s="16"/>
      <c r="F93" s="16"/>
      <c r="G93" s="16"/>
      <c r="H93" s="33"/>
      <c r="I93" s="31"/>
      <c r="N93" t="s">
        <v>86</v>
      </c>
      <c r="O93">
        <v>2</v>
      </c>
    </row>
    <row r="94" spans="1:15">
      <c r="A94" s="29"/>
      <c r="B94" s="16"/>
      <c r="C94" s="16"/>
      <c r="D94" s="16"/>
      <c r="E94" s="16"/>
      <c r="F94" s="16"/>
      <c r="G94" s="16"/>
      <c r="H94" s="33"/>
      <c r="I94" s="31"/>
    </row>
    <row r="95" spans="1:15">
      <c r="A95" s="29"/>
      <c r="B95" s="16"/>
      <c r="C95" s="16"/>
      <c r="D95" s="16"/>
      <c r="E95" s="16"/>
      <c r="F95" s="16"/>
      <c r="G95" s="16"/>
      <c r="H95" s="33"/>
      <c r="I95" s="31"/>
    </row>
    <row r="96" spans="1:15">
      <c r="A96" s="29"/>
      <c r="B96" s="16"/>
      <c r="C96" s="23"/>
      <c r="D96" s="16"/>
      <c r="E96" s="32"/>
      <c r="F96" s="16"/>
      <c r="G96" s="16"/>
      <c r="H96" s="33"/>
      <c r="I96" s="31"/>
    </row>
    <row r="97" spans="1:9">
      <c r="A97" s="29"/>
      <c r="B97" s="16"/>
      <c r="C97" s="23"/>
      <c r="D97" s="16"/>
      <c r="E97" s="32"/>
      <c r="F97" s="16"/>
      <c r="G97" s="16"/>
      <c r="H97" s="33"/>
      <c r="I97" s="31"/>
    </row>
    <row r="98" spans="1:9" ht="21.75">
      <c r="A98" s="29"/>
      <c r="B98" s="163" t="s">
        <v>17</v>
      </c>
      <c r="C98" s="164"/>
      <c r="D98" s="164"/>
      <c r="E98" s="164"/>
      <c r="F98" s="164"/>
      <c r="G98" s="16"/>
      <c r="H98" s="33"/>
      <c r="I98" s="31"/>
    </row>
    <row r="99" spans="1:9">
      <c r="A99" s="29"/>
      <c r="B99" s="27" t="s">
        <v>0</v>
      </c>
      <c r="C99" s="27" t="s">
        <v>1</v>
      </c>
      <c r="D99" s="27" t="s">
        <v>2</v>
      </c>
      <c r="E99" s="27" t="s">
        <v>3</v>
      </c>
      <c r="F99" s="27" t="s">
        <v>4</v>
      </c>
      <c r="G99" s="27" t="s">
        <v>5</v>
      </c>
      <c r="H99" s="27" t="s">
        <v>6</v>
      </c>
      <c r="I99" s="28" t="s">
        <v>7</v>
      </c>
    </row>
    <row r="100" spans="1:9">
      <c r="A100" s="29">
        <v>1</v>
      </c>
      <c r="B100" s="16">
        <v>2025</v>
      </c>
      <c r="C100" s="16" t="s">
        <v>135</v>
      </c>
      <c r="D100" s="34"/>
      <c r="E100" s="32"/>
      <c r="F100" s="16"/>
      <c r="G100" s="16"/>
      <c r="H100" s="33"/>
      <c r="I100" s="31"/>
    </row>
    <row r="101" spans="1:9">
      <c r="A101" s="29">
        <v>2</v>
      </c>
      <c r="B101" s="16">
        <v>2025</v>
      </c>
      <c r="C101" s="16" t="s">
        <v>135</v>
      </c>
      <c r="D101" s="34"/>
      <c r="E101" s="32"/>
      <c r="F101" s="16"/>
      <c r="G101" s="16"/>
      <c r="H101" s="33"/>
      <c r="I101" s="31"/>
    </row>
    <row r="102" spans="1:9">
      <c r="A102" s="29">
        <v>3</v>
      </c>
      <c r="B102" s="16">
        <v>2025</v>
      </c>
      <c r="C102" s="16" t="s">
        <v>135</v>
      </c>
      <c r="D102" s="34"/>
      <c r="E102" s="32"/>
      <c r="F102" s="16"/>
      <c r="G102" s="16"/>
      <c r="H102" s="33"/>
      <c r="I102" s="31"/>
    </row>
    <row r="103" spans="1:9">
      <c r="A103" s="29">
        <v>4</v>
      </c>
      <c r="B103" s="16">
        <v>2025</v>
      </c>
      <c r="C103" s="16" t="s">
        <v>135</v>
      </c>
      <c r="D103" s="34"/>
      <c r="E103" s="32"/>
      <c r="F103" s="16"/>
      <c r="G103" s="16"/>
      <c r="H103" s="33"/>
      <c r="I103" s="31"/>
    </row>
    <row r="104" spans="1:9">
      <c r="A104" s="29">
        <v>5</v>
      </c>
      <c r="B104" s="16">
        <v>2025</v>
      </c>
      <c r="C104" s="16" t="s">
        <v>135</v>
      </c>
      <c r="D104" s="34"/>
      <c r="E104" s="32"/>
      <c r="F104" s="16"/>
      <c r="G104" s="16"/>
      <c r="H104" s="33"/>
      <c r="I104" s="31"/>
    </row>
    <row r="105" spans="1:9">
      <c r="A105" s="29">
        <v>6</v>
      </c>
      <c r="B105" s="16">
        <v>2025</v>
      </c>
      <c r="C105" s="16" t="s">
        <v>135</v>
      </c>
      <c r="D105" s="34"/>
      <c r="E105" s="32"/>
      <c r="F105" s="16"/>
      <c r="G105" s="16"/>
      <c r="H105" s="33"/>
      <c r="I105" s="31"/>
    </row>
    <row r="106" spans="1:9">
      <c r="A106" s="29">
        <v>7</v>
      </c>
      <c r="B106" s="16">
        <v>2025</v>
      </c>
      <c r="C106" s="16" t="s">
        <v>135</v>
      </c>
      <c r="D106" s="34"/>
      <c r="E106" s="32"/>
      <c r="F106" s="16"/>
      <c r="G106" s="16"/>
      <c r="H106" s="33"/>
      <c r="I106" s="31"/>
    </row>
    <row r="107" spans="1:9">
      <c r="A107" s="29">
        <v>8</v>
      </c>
      <c r="B107" s="16">
        <v>2025</v>
      </c>
      <c r="C107" s="16" t="s">
        <v>135</v>
      </c>
      <c r="D107" s="34"/>
      <c r="E107" s="32"/>
      <c r="F107" s="16"/>
      <c r="G107" s="16"/>
      <c r="H107" s="33"/>
      <c r="I107" s="31"/>
    </row>
    <row r="108" spans="1:9">
      <c r="A108" s="29">
        <v>9</v>
      </c>
      <c r="B108" s="16">
        <v>2025</v>
      </c>
      <c r="C108" s="16" t="s">
        <v>135</v>
      </c>
      <c r="D108" s="35"/>
      <c r="E108" s="32"/>
      <c r="F108" s="16"/>
      <c r="G108" s="16"/>
      <c r="H108" s="33"/>
      <c r="I108" s="31"/>
    </row>
    <row r="109" spans="1:9">
      <c r="A109" s="29">
        <v>10</v>
      </c>
      <c r="B109" s="16">
        <v>2025</v>
      </c>
      <c r="C109" s="16" t="s">
        <v>135</v>
      </c>
      <c r="D109" s="34"/>
      <c r="E109" s="32"/>
      <c r="F109" s="16"/>
      <c r="G109" s="16"/>
      <c r="H109" s="33"/>
      <c r="I109" s="31"/>
    </row>
    <row r="110" spans="1:9">
      <c r="A110" s="29">
        <v>11</v>
      </c>
      <c r="B110" s="16">
        <v>2025</v>
      </c>
      <c r="C110" s="16" t="s">
        <v>135</v>
      </c>
      <c r="D110" s="34"/>
      <c r="E110" s="32"/>
      <c r="F110" s="16"/>
      <c r="G110" s="16"/>
      <c r="H110" s="33"/>
      <c r="I110" s="31"/>
    </row>
    <row r="111" spans="1:9">
      <c r="A111" s="29">
        <v>12</v>
      </c>
      <c r="B111" s="16">
        <v>2025</v>
      </c>
      <c r="C111" s="16" t="s">
        <v>135</v>
      </c>
      <c r="D111" s="35"/>
      <c r="E111" s="32"/>
      <c r="F111" s="16"/>
      <c r="G111" s="16"/>
      <c r="H111" s="33"/>
      <c r="I111" s="31"/>
    </row>
    <row r="112" spans="1:9">
      <c r="A112" s="29">
        <v>13</v>
      </c>
      <c r="B112" s="16">
        <v>2025</v>
      </c>
      <c r="C112" s="16" t="s">
        <v>135</v>
      </c>
      <c r="D112" s="34"/>
      <c r="E112" s="32"/>
      <c r="F112" s="16"/>
      <c r="G112" s="16"/>
      <c r="H112" s="33"/>
      <c r="I112" s="31"/>
    </row>
    <row r="113" spans="1:9">
      <c r="A113" s="29">
        <v>14</v>
      </c>
      <c r="B113" s="16">
        <v>2025</v>
      </c>
      <c r="C113" s="16" t="s">
        <v>135</v>
      </c>
      <c r="D113" s="34"/>
      <c r="E113" s="32"/>
      <c r="F113" s="16"/>
      <c r="G113" s="16"/>
      <c r="H113" s="33"/>
      <c r="I113" s="31"/>
    </row>
    <row r="114" spans="1:9">
      <c r="A114" s="29">
        <v>15</v>
      </c>
      <c r="B114" s="16">
        <v>2025</v>
      </c>
      <c r="C114" s="16" t="s">
        <v>135</v>
      </c>
      <c r="D114" s="34"/>
      <c r="E114" s="32"/>
      <c r="F114" s="16"/>
      <c r="G114" s="16"/>
      <c r="H114" s="33"/>
      <c r="I114" s="31"/>
    </row>
    <row r="115" spans="1:9">
      <c r="A115" s="29">
        <v>16</v>
      </c>
      <c r="B115" s="16">
        <v>2025</v>
      </c>
      <c r="C115" s="16" t="s">
        <v>135</v>
      </c>
      <c r="D115" s="34"/>
      <c r="E115" s="32"/>
      <c r="F115" s="16"/>
      <c r="G115" s="16"/>
      <c r="H115" s="33"/>
      <c r="I115" s="31"/>
    </row>
    <row r="116" spans="1:9">
      <c r="A116" s="29">
        <v>17</v>
      </c>
      <c r="B116" s="16">
        <v>2025</v>
      </c>
      <c r="C116" s="16" t="s">
        <v>135</v>
      </c>
      <c r="D116" s="34"/>
      <c r="E116" s="32"/>
      <c r="F116" s="16"/>
      <c r="G116" s="16"/>
      <c r="H116" s="33"/>
      <c r="I116" s="31"/>
    </row>
    <row r="117" spans="1:9">
      <c r="A117" s="29">
        <v>18</v>
      </c>
      <c r="B117" s="16">
        <v>2024</v>
      </c>
      <c r="C117" s="16" t="s">
        <v>135</v>
      </c>
      <c r="D117" s="35"/>
      <c r="E117" s="32"/>
      <c r="F117" s="16"/>
      <c r="G117" s="16"/>
      <c r="H117" s="33"/>
      <c r="I117" s="31"/>
    </row>
    <row r="118" spans="1:9">
      <c r="A118" s="29">
        <v>19</v>
      </c>
      <c r="B118" s="16">
        <v>2024</v>
      </c>
      <c r="C118" s="16" t="s">
        <v>135</v>
      </c>
      <c r="D118" s="34"/>
      <c r="E118" s="32"/>
      <c r="F118" s="16"/>
      <c r="G118" s="16"/>
      <c r="H118" s="33"/>
      <c r="I118" s="31"/>
    </row>
    <row r="119" spans="1:9">
      <c r="A119" s="29">
        <v>20</v>
      </c>
      <c r="B119" s="16">
        <v>2024</v>
      </c>
      <c r="C119" s="16" t="s">
        <v>135</v>
      </c>
      <c r="D119" s="34"/>
      <c r="E119" s="32"/>
      <c r="F119" s="16"/>
      <c r="G119" s="16"/>
      <c r="H119" s="33"/>
      <c r="I119" s="31"/>
    </row>
    <row r="120" spans="1:9">
      <c r="A120" s="29">
        <v>21</v>
      </c>
      <c r="B120" s="16">
        <v>2024</v>
      </c>
      <c r="C120" s="16" t="s">
        <v>135</v>
      </c>
      <c r="D120" s="34"/>
      <c r="E120" s="32"/>
      <c r="F120" s="16"/>
      <c r="G120" s="16"/>
      <c r="H120" s="33"/>
      <c r="I120" s="31"/>
    </row>
    <row r="121" spans="1:9">
      <c r="A121" s="29">
        <v>22</v>
      </c>
      <c r="B121" s="16">
        <v>2024</v>
      </c>
      <c r="C121" s="16" t="s">
        <v>135</v>
      </c>
      <c r="D121" s="34"/>
      <c r="E121" s="32"/>
      <c r="F121" s="16"/>
      <c r="G121" s="16"/>
      <c r="H121" s="33"/>
      <c r="I121" s="31"/>
    </row>
    <row r="122" spans="1:9" ht="15.75" thickBot="1">
      <c r="A122" s="36">
        <v>23</v>
      </c>
      <c r="B122" s="37">
        <v>2024</v>
      </c>
      <c r="C122" s="16" t="s">
        <v>135</v>
      </c>
      <c r="D122" s="38"/>
      <c r="E122" s="39"/>
      <c r="F122" s="37"/>
      <c r="G122" s="37"/>
      <c r="H122" s="40"/>
      <c r="I122" s="41"/>
    </row>
    <row r="123" spans="1:9">
      <c r="C123" s="4"/>
      <c r="E123" s="2"/>
      <c r="H123" s="1"/>
    </row>
    <row r="124" spans="1:9">
      <c r="C124" s="4"/>
      <c r="E124" s="2"/>
      <c r="H124" s="1"/>
    </row>
    <row r="125" spans="1:9">
      <c r="C125" s="4"/>
      <c r="E125" s="2"/>
      <c r="H125" s="1"/>
    </row>
    <row r="126" spans="1:9">
      <c r="C126" s="4"/>
      <c r="E126" s="2"/>
      <c r="H126" s="1"/>
    </row>
    <row r="127" spans="1:9">
      <c r="C127" s="4"/>
      <c r="E127" s="2"/>
      <c r="H127" s="1"/>
    </row>
    <row r="128" spans="1:9" ht="46.5">
      <c r="A128" s="147" t="s">
        <v>138</v>
      </c>
      <c r="B128" s="163" t="s">
        <v>16</v>
      </c>
      <c r="C128" s="164"/>
      <c r="D128" s="164"/>
      <c r="E128" s="164"/>
      <c r="F128" s="164"/>
      <c r="G128" s="164"/>
      <c r="H128" s="164"/>
      <c r="I128" s="164"/>
    </row>
    <row r="129" spans="1:9" ht="27">
      <c r="A129" s="11"/>
      <c r="B129" s="6" t="s">
        <v>0</v>
      </c>
      <c r="C129" s="6" t="s">
        <v>1</v>
      </c>
      <c r="D129" s="6" t="s">
        <v>2</v>
      </c>
      <c r="E129" s="12" t="s">
        <v>3</v>
      </c>
      <c r="F129" s="12" t="s">
        <v>4</v>
      </c>
      <c r="G129" s="12" t="s">
        <v>5</v>
      </c>
      <c r="H129" s="12" t="s">
        <v>6</v>
      </c>
      <c r="I129" s="12" t="s">
        <v>7</v>
      </c>
    </row>
    <row r="130" spans="1:9">
      <c r="A130">
        <v>1</v>
      </c>
      <c r="B130">
        <v>2025</v>
      </c>
      <c r="C130" s="4" t="s">
        <v>136</v>
      </c>
      <c r="D130" s="121"/>
      <c r="E130" s="122"/>
      <c r="F130" s="122"/>
      <c r="G130" s="122"/>
      <c r="H130" s="123">
        <v>45811</v>
      </c>
      <c r="I130" s="124">
        <v>42</v>
      </c>
    </row>
    <row r="131" spans="1:9">
      <c r="A131">
        <v>2</v>
      </c>
      <c r="B131">
        <v>2025</v>
      </c>
      <c r="C131" s="4" t="s">
        <v>78</v>
      </c>
      <c r="D131" s="121"/>
      <c r="E131" s="122"/>
      <c r="F131" s="122"/>
      <c r="G131" s="122"/>
      <c r="H131" s="123">
        <v>45813</v>
      </c>
      <c r="I131" s="124">
        <v>41</v>
      </c>
    </row>
    <row r="132" spans="1:9">
      <c r="A132">
        <v>3</v>
      </c>
      <c r="B132">
        <v>2025</v>
      </c>
      <c r="C132" s="4" t="s">
        <v>78</v>
      </c>
      <c r="D132" s="121"/>
      <c r="E132" s="122"/>
      <c r="F132" s="122"/>
      <c r="G132" s="122"/>
      <c r="H132" s="123">
        <v>45815</v>
      </c>
      <c r="I132" s="124">
        <v>10</v>
      </c>
    </row>
    <row r="133" spans="1:9">
      <c r="A133">
        <v>4</v>
      </c>
      <c r="B133">
        <v>2025</v>
      </c>
      <c r="C133" s="4" t="s">
        <v>78</v>
      </c>
      <c r="H133" s="1">
        <v>45827</v>
      </c>
      <c r="I133" s="125">
        <v>136</v>
      </c>
    </row>
    <row r="134" spans="1:9">
      <c r="A134">
        <v>5</v>
      </c>
      <c r="B134">
        <v>2025</v>
      </c>
      <c r="C134" s="4" t="s">
        <v>78</v>
      </c>
      <c r="H134" s="1">
        <v>45833</v>
      </c>
      <c r="I134" s="125">
        <v>14</v>
      </c>
    </row>
    <row r="135" spans="1:9">
      <c r="A135">
        <v>6</v>
      </c>
      <c r="B135">
        <v>2025</v>
      </c>
      <c r="C135" s="4" t="s">
        <v>78</v>
      </c>
      <c r="H135" s="1">
        <v>45834</v>
      </c>
      <c r="I135" s="125">
        <v>32</v>
      </c>
    </row>
    <row r="136" spans="1:9">
      <c r="A136">
        <v>7</v>
      </c>
      <c r="B136">
        <v>2025</v>
      </c>
      <c r="C136" s="4" t="s">
        <v>78</v>
      </c>
      <c r="H136" s="1">
        <v>45835</v>
      </c>
      <c r="I136" s="125">
        <v>10</v>
      </c>
    </row>
    <row r="137" spans="1:9">
      <c r="A137">
        <v>8</v>
      </c>
      <c r="B137">
        <v>2025</v>
      </c>
      <c r="C137" s="4" t="s">
        <v>78</v>
      </c>
      <c r="D137" s="121"/>
      <c r="H137" s="1">
        <v>45836</v>
      </c>
      <c r="I137" s="125">
        <v>8</v>
      </c>
    </row>
    <row r="138" spans="1:9">
      <c r="A138">
        <v>9</v>
      </c>
      <c r="B138">
        <v>2025</v>
      </c>
      <c r="C138" s="4" t="s">
        <v>78</v>
      </c>
      <c r="H138" s="1">
        <v>45812</v>
      </c>
      <c r="I138" s="125">
        <v>37</v>
      </c>
    </row>
    <row r="139" spans="1:9">
      <c r="A139">
        <v>10</v>
      </c>
      <c r="B139">
        <v>2025</v>
      </c>
      <c r="C139" s="4" t="s">
        <v>78</v>
      </c>
      <c r="H139" s="1">
        <v>45813</v>
      </c>
      <c r="I139" s="125">
        <v>25</v>
      </c>
    </row>
    <row r="140" spans="1:9">
      <c r="A140">
        <v>11</v>
      </c>
      <c r="B140">
        <v>2025</v>
      </c>
      <c r="C140" s="4" t="s">
        <v>78</v>
      </c>
      <c r="H140" s="1">
        <v>45820</v>
      </c>
      <c r="I140" s="125">
        <v>40</v>
      </c>
    </row>
    <row r="141" spans="1:9">
      <c r="A141">
        <v>12</v>
      </c>
      <c r="B141">
        <v>2025</v>
      </c>
      <c r="C141" s="4" t="s">
        <v>78</v>
      </c>
      <c r="H141" s="1">
        <v>45820</v>
      </c>
      <c r="I141" s="125">
        <v>45</v>
      </c>
    </row>
    <row r="142" spans="1:9">
      <c r="A142">
        <v>13</v>
      </c>
      <c r="B142">
        <v>2025</v>
      </c>
      <c r="C142" s="4" t="s">
        <v>78</v>
      </c>
      <c r="H142" s="1">
        <v>45820</v>
      </c>
      <c r="I142" s="125">
        <v>45</v>
      </c>
    </row>
    <row r="143" spans="1:9">
      <c r="A143">
        <v>14</v>
      </c>
      <c r="B143">
        <v>2025</v>
      </c>
      <c r="C143" s="4" t="s">
        <v>78</v>
      </c>
      <c r="H143" s="1">
        <v>45821</v>
      </c>
      <c r="I143" s="125">
        <v>41</v>
      </c>
    </row>
    <row r="144" spans="1:9">
      <c r="A144">
        <v>15</v>
      </c>
      <c r="B144">
        <v>2025</v>
      </c>
      <c r="C144" s="4" t="s">
        <v>78</v>
      </c>
      <c r="H144" s="1">
        <v>45825</v>
      </c>
      <c r="I144" s="125">
        <v>44</v>
      </c>
    </row>
    <row r="145" spans="1:15">
      <c r="A145">
        <v>16</v>
      </c>
      <c r="B145">
        <v>2025</v>
      </c>
      <c r="C145" s="4" t="s">
        <v>78</v>
      </c>
      <c r="H145" s="1">
        <v>45832</v>
      </c>
      <c r="I145" s="125">
        <v>10</v>
      </c>
    </row>
    <row r="146" spans="1:15">
      <c r="C146" s="4"/>
      <c r="H146" s="1"/>
      <c r="I146" s="125"/>
    </row>
    <row r="147" spans="1:15">
      <c r="C147" s="4"/>
      <c r="H147" s="1"/>
      <c r="I147" s="125"/>
    </row>
    <row r="148" spans="1:15" ht="21.75">
      <c r="B148" s="163" t="s">
        <v>20</v>
      </c>
      <c r="C148" s="164"/>
      <c r="D148" s="164"/>
      <c r="E148" s="164"/>
      <c r="F148" s="164"/>
    </row>
    <row r="149" spans="1:15">
      <c r="B149" s="6" t="s">
        <v>0</v>
      </c>
      <c r="C149" s="6" t="s">
        <v>1</v>
      </c>
      <c r="D149" s="6" t="s">
        <v>2</v>
      </c>
      <c r="E149" s="12" t="s">
        <v>3</v>
      </c>
      <c r="F149" s="12" t="s">
        <v>4</v>
      </c>
      <c r="G149" s="12" t="s">
        <v>5</v>
      </c>
      <c r="H149" s="12" t="s">
        <v>6</v>
      </c>
      <c r="I149" s="12" t="s">
        <v>7</v>
      </c>
    </row>
    <row r="150" spans="1:15">
      <c r="H150" s="1"/>
    </row>
    <row r="151" spans="1:15">
      <c r="H151" s="1"/>
    </row>
    <row r="152" spans="1:15">
      <c r="H152" s="1"/>
    </row>
    <row r="155" spans="1:15" ht="21.75">
      <c r="B155" s="163" t="s">
        <v>17</v>
      </c>
      <c r="C155" s="164"/>
      <c r="D155" s="164"/>
      <c r="E155" s="164"/>
      <c r="F155" s="164"/>
      <c r="O155">
        <v>12</v>
      </c>
    </row>
    <row r="156" spans="1:15" ht="21.75">
      <c r="B156" s="25"/>
      <c r="C156" s="25"/>
      <c r="D156" s="25"/>
      <c r="E156" s="25"/>
      <c r="F156" s="25"/>
      <c r="O156">
        <v>3</v>
      </c>
    </row>
    <row r="157" spans="1:15">
      <c r="B157" s="6" t="s">
        <v>0</v>
      </c>
      <c r="C157" s="6" t="s">
        <v>1</v>
      </c>
      <c r="D157" s="6" t="s">
        <v>2</v>
      </c>
      <c r="E157" s="12" t="s">
        <v>3</v>
      </c>
      <c r="F157" s="12" t="s">
        <v>4</v>
      </c>
      <c r="G157" s="12" t="s">
        <v>5</v>
      </c>
      <c r="H157" s="12" t="s">
        <v>6</v>
      </c>
      <c r="I157" s="12" t="s">
        <v>21</v>
      </c>
      <c r="O157">
        <v>3</v>
      </c>
    </row>
    <row r="158" spans="1:15">
      <c r="A158">
        <v>1</v>
      </c>
      <c r="B158">
        <v>2025</v>
      </c>
      <c r="C158" s="4" t="s">
        <v>78</v>
      </c>
      <c r="F158" s="16"/>
      <c r="G158" s="16"/>
      <c r="H158" s="1"/>
      <c r="O158">
        <v>4</v>
      </c>
    </row>
    <row r="159" spans="1:15">
      <c r="A159">
        <v>2</v>
      </c>
      <c r="B159">
        <v>2025</v>
      </c>
      <c r="C159" s="4" t="s">
        <v>78</v>
      </c>
      <c r="F159" s="16"/>
      <c r="G159" s="16"/>
      <c r="H159" s="1"/>
      <c r="O159">
        <v>2</v>
      </c>
    </row>
    <row r="160" spans="1:15">
      <c r="A160">
        <v>3</v>
      </c>
      <c r="B160">
        <v>2025</v>
      </c>
      <c r="C160" s="4" t="s">
        <v>78</v>
      </c>
      <c r="F160" s="16"/>
      <c r="G160" s="16"/>
      <c r="H160" s="1"/>
      <c r="O160">
        <v>8</v>
      </c>
    </row>
    <row r="161" spans="1:15">
      <c r="A161">
        <v>4</v>
      </c>
      <c r="B161">
        <v>2025</v>
      </c>
      <c r="C161" s="4" t="s">
        <v>78</v>
      </c>
      <c r="F161" s="16"/>
      <c r="G161" s="16"/>
      <c r="H161" s="1"/>
      <c r="O161" s="98">
        <f>SUM(O155:O160)</f>
        <v>32</v>
      </c>
    </row>
    <row r="162" spans="1:15">
      <c r="A162">
        <v>5</v>
      </c>
      <c r="B162">
        <v>2025</v>
      </c>
      <c r="C162" s="4" t="s">
        <v>78</v>
      </c>
      <c r="F162" s="16"/>
      <c r="G162" s="16"/>
      <c r="H162" s="1"/>
    </row>
    <row r="163" spans="1:15">
      <c r="A163">
        <v>6</v>
      </c>
      <c r="B163">
        <v>2025</v>
      </c>
      <c r="C163" s="4" t="s">
        <v>78</v>
      </c>
      <c r="F163" s="16"/>
      <c r="G163" s="16"/>
      <c r="H163" s="1"/>
    </row>
    <row r="164" spans="1:15">
      <c r="A164">
        <v>7</v>
      </c>
      <c r="B164">
        <v>2025</v>
      </c>
      <c r="C164" s="4" t="s">
        <v>78</v>
      </c>
      <c r="F164" s="16"/>
      <c r="G164" s="16"/>
      <c r="H164" s="1"/>
    </row>
    <row r="165" spans="1:15">
      <c r="A165">
        <v>8</v>
      </c>
      <c r="B165">
        <v>2025</v>
      </c>
      <c r="C165" s="4" t="s">
        <v>78</v>
      </c>
      <c r="F165" s="16"/>
      <c r="G165" s="16"/>
      <c r="H165" s="1"/>
    </row>
    <row r="166" spans="1:15">
      <c r="A166">
        <v>9</v>
      </c>
      <c r="B166">
        <v>2025</v>
      </c>
      <c r="C166" s="4" t="s">
        <v>78</v>
      </c>
      <c r="F166" s="16"/>
      <c r="G166" s="16"/>
      <c r="H166" s="1"/>
    </row>
    <row r="167" spans="1:15">
      <c r="A167">
        <v>10</v>
      </c>
      <c r="B167">
        <v>2025</v>
      </c>
      <c r="C167" s="4" t="s">
        <v>78</v>
      </c>
      <c r="F167" s="16"/>
      <c r="G167" s="16"/>
      <c r="H167" s="1"/>
    </row>
    <row r="168" spans="1:15">
      <c r="A168">
        <v>11</v>
      </c>
      <c r="B168">
        <v>2025</v>
      </c>
      <c r="C168" s="4" t="s">
        <v>78</v>
      </c>
      <c r="F168" s="16"/>
      <c r="G168" s="16"/>
      <c r="H168" s="1"/>
    </row>
    <row r="169" spans="1:15">
      <c r="A169">
        <v>12</v>
      </c>
      <c r="B169">
        <v>2025</v>
      </c>
      <c r="C169" s="4" t="s">
        <v>78</v>
      </c>
      <c r="F169" s="16"/>
      <c r="G169" s="16"/>
      <c r="H169" s="1"/>
    </row>
    <row r="170" spans="1:15">
      <c r="A170">
        <v>13</v>
      </c>
      <c r="B170">
        <v>2025</v>
      </c>
      <c r="C170" s="4" t="s">
        <v>78</v>
      </c>
      <c r="F170" s="16"/>
      <c r="G170" s="16"/>
      <c r="H170" s="1"/>
    </row>
    <row r="171" spans="1:15">
      <c r="A171">
        <v>14</v>
      </c>
      <c r="B171">
        <v>2025</v>
      </c>
      <c r="C171" s="4" t="s">
        <v>78</v>
      </c>
      <c r="F171" s="16"/>
      <c r="G171" s="16"/>
      <c r="H171" s="1"/>
    </row>
    <row r="172" spans="1:15">
      <c r="A172">
        <v>15</v>
      </c>
      <c r="B172">
        <v>2025</v>
      </c>
      <c r="C172" s="4" t="s">
        <v>78</v>
      </c>
      <c r="F172" s="16"/>
      <c r="G172" s="16"/>
      <c r="H172" s="1"/>
    </row>
    <row r="173" spans="1:15">
      <c r="A173">
        <v>16</v>
      </c>
      <c r="B173">
        <v>2025</v>
      </c>
      <c r="C173" s="4" t="s">
        <v>78</v>
      </c>
      <c r="F173" s="16"/>
      <c r="G173" s="16"/>
      <c r="H173" s="1"/>
    </row>
    <row r="174" spans="1:15">
      <c r="A174">
        <v>17</v>
      </c>
      <c r="B174">
        <v>2025</v>
      </c>
      <c r="C174" s="4" t="s">
        <v>78</v>
      </c>
      <c r="F174" s="16"/>
      <c r="G174" s="16"/>
      <c r="H174" s="1"/>
    </row>
    <row r="175" spans="1:15">
      <c r="A175">
        <v>18</v>
      </c>
      <c r="B175">
        <v>2025</v>
      </c>
      <c r="C175" s="4" t="s">
        <v>78</v>
      </c>
      <c r="F175" s="16"/>
      <c r="G175" s="16"/>
      <c r="H175" s="1"/>
    </row>
    <row r="176" spans="1:15">
      <c r="A176">
        <v>19</v>
      </c>
      <c r="B176">
        <v>2025</v>
      </c>
      <c r="C176" s="4" t="s">
        <v>78</v>
      </c>
      <c r="F176" s="16"/>
      <c r="G176" s="16"/>
      <c r="H176" s="1"/>
    </row>
    <row r="177" spans="1:8">
      <c r="A177">
        <v>20</v>
      </c>
      <c r="B177">
        <v>2025</v>
      </c>
      <c r="C177" s="4" t="s">
        <v>78</v>
      </c>
      <c r="F177" s="16"/>
      <c r="G177" s="16"/>
      <c r="H177" s="1"/>
    </row>
    <row r="178" spans="1:8">
      <c r="A178">
        <v>21</v>
      </c>
      <c r="B178">
        <v>2025</v>
      </c>
      <c r="C178" s="4" t="s">
        <v>78</v>
      </c>
      <c r="F178" s="16"/>
      <c r="G178" s="16"/>
      <c r="H178" s="1"/>
    </row>
    <row r="179" spans="1:8">
      <c r="A179">
        <v>22</v>
      </c>
      <c r="B179">
        <v>2025</v>
      </c>
      <c r="C179" s="4" t="s">
        <v>78</v>
      </c>
      <c r="F179" s="16"/>
      <c r="G179" s="16"/>
      <c r="H179" s="1"/>
    </row>
    <row r="180" spans="1:8">
      <c r="A180">
        <v>23</v>
      </c>
      <c r="B180">
        <v>2025</v>
      </c>
      <c r="C180" s="4" t="s">
        <v>78</v>
      </c>
      <c r="F180" s="16"/>
      <c r="G180" s="16"/>
      <c r="H180" s="1"/>
    </row>
    <row r="181" spans="1:8">
      <c r="A181">
        <v>24</v>
      </c>
      <c r="B181">
        <v>2025</v>
      </c>
      <c r="C181" s="4" t="s">
        <v>78</v>
      </c>
      <c r="F181" s="16"/>
      <c r="G181" s="16"/>
      <c r="H181" s="1"/>
    </row>
    <row r="182" spans="1:8">
      <c r="A182">
        <v>25</v>
      </c>
      <c r="B182">
        <v>2025</v>
      </c>
      <c r="C182" s="4" t="s">
        <v>78</v>
      </c>
      <c r="F182" s="16"/>
      <c r="G182" s="16"/>
      <c r="H182" s="1"/>
    </row>
    <row r="183" spans="1:8">
      <c r="A183">
        <v>26</v>
      </c>
      <c r="B183">
        <v>2025</v>
      </c>
      <c r="C183" s="4" t="s">
        <v>78</v>
      </c>
      <c r="F183" s="16"/>
      <c r="G183" s="16"/>
      <c r="H183" s="1"/>
    </row>
    <row r="184" spans="1:8">
      <c r="A184">
        <v>27</v>
      </c>
      <c r="B184">
        <v>2025</v>
      </c>
      <c r="C184" s="4" t="s">
        <v>78</v>
      </c>
      <c r="F184" s="16"/>
      <c r="G184" s="16"/>
      <c r="H184" s="1"/>
    </row>
    <row r="185" spans="1:8">
      <c r="A185">
        <v>28</v>
      </c>
      <c r="B185">
        <v>2025</v>
      </c>
      <c r="C185" s="4" t="s">
        <v>78</v>
      </c>
      <c r="F185" s="16"/>
      <c r="G185" s="16"/>
      <c r="H185" s="1"/>
    </row>
    <row r="186" spans="1:8">
      <c r="A186">
        <v>29</v>
      </c>
      <c r="B186">
        <v>2025</v>
      </c>
      <c r="C186" s="4" t="s">
        <v>78</v>
      </c>
      <c r="F186" s="16"/>
      <c r="G186" s="16"/>
      <c r="H186" s="1"/>
    </row>
    <row r="187" spans="1:8">
      <c r="A187">
        <v>30</v>
      </c>
      <c r="B187">
        <v>2025</v>
      </c>
      <c r="C187" s="4" t="s">
        <v>78</v>
      </c>
      <c r="F187" s="16"/>
      <c r="G187" s="16"/>
      <c r="H187" s="1"/>
    </row>
    <row r="188" spans="1:8">
      <c r="C188" s="4"/>
      <c r="F188" s="16"/>
      <c r="G188" s="16"/>
    </row>
    <row r="189" spans="1:8">
      <c r="C189" s="4"/>
      <c r="F189" s="16"/>
      <c r="G189" s="16"/>
    </row>
    <row r="190" spans="1:8">
      <c r="C190" s="4"/>
      <c r="F190" s="16"/>
      <c r="G190" s="16"/>
    </row>
    <row r="191" spans="1:8">
      <c r="C191" s="4"/>
      <c r="F191" s="16"/>
      <c r="G191" s="16"/>
    </row>
    <row r="192" spans="1:8">
      <c r="C192" s="4"/>
      <c r="F192" s="16"/>
      <c r="G192" s="16"/>
    </row>
    <row r="193" spans="3:3">
      <c r="C193" s="4"/>
    </row>
  </sheetData>
  <mergeCells count="10">
    <mergeCell ref="B3:I4"/>
    <mergeCell ref="B148:F148"/>
    <mergeCell ref="B155:F155"/>
    <mergeCell ref="B54:I54"/>
    <mergeCell ref="B5:I5"/>
    <mergeCell ref="B128:I128"/>
    <mergeCell ref="B90:F90"/>
    <mergeCell ref="B98:F98"/>
    <mergeCell ref="B25:F25"/>
    <mergeCell ref="B34:F34"/>
  </mergeCells>
  <phoneticPr fontId="18"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90"/>
  <sheetViews>
    <sheetView tabSelected="1" zoomScale="87" zoomScaleNormal="87" workbookViewId="0">
      <pane xSplit="1" ySplit="4" topLeftCell="B5" activePane="bottomRight" state="frozen"/>
      <selection pane="topRight" activeCell="B1" sqref="B1"/>
      <selection pane="bottomLeft" activeCell="A5" sqref="A5"/>
      <selection pane="bottomRight" activeCell="M60" sqref="M60"/>
    </sheetView>
  </sheetViews>
  <sheetFormatPr baseColWidth="10" defaultRowHeight="15"/>
  <cols>
    <col min="1" max="1" width="14.85546875" customWidth="1"/>
    <col min="15" max="15" width="14.28515625" customWidth="1"/>
    <col min="16" max="16" width="13.28515625" customWidth="1"/>
    <col min="18" max="18" width="15.140625" customWidth="1"/>
    <col min="19" max="19" width="12.85546875" customWidth="1"/>
  </cols>
  <sheetData>
    <row r="1" spans="1:19" s="72" customFormat="1" ht="19.5" thickBot="1">
      <c r="A1" s="92" t="s">
        <v>40</v>
      </c>
      <c r="B1" s="91"/>
      <c r="C1" s="91"/>
      <c r="D1" s="91"/>
      <c r="E1" s="91"/>
      <c r="F1" s="91"/>
      <c r="G1" s="91"/>
      <c r="H1" s="91"/>
      <c r="I1" s="91"/>
      <c r="J1" s="91"/>
      <c r="K1" s="91"/>
      <c r="L1" s="91"/>
      <c r="M1" s="91"/>
      <c r="N1" s="170" t="s">
        <v>55</v>
      </c>
      <c r="O1" s="170"/>
      <c r="P1" s="171"/>
      <c r="Q1" s="170" t="s">
        <v>56</v>
      </c>
      <c r="R1" s="170"/>
      <c r="S1" s="171"/>
    </row>
    <row r="2" spans="1:19" s="72" customFormat="1" ht="15.75" thickTop="1">
      <c r="A2" s="177" t="s">
        <v>6</v>
      </c>
      <c r="B2" s="168" t="s">
        <v>41</v>
      </c>
      <c r="C2" s="168"/>
      <c r="D2" s="168" t="s">
        <v>42</v>
      </c>
      <c r="E2" s="168"/>
      <c r="F2" s="168" t="s">
        <v>43</v>
      </c>
      <c r="G2" s="168"/>
      <c r="H2" s="168" t="s">
        <v>44</v>
      </c>
      <c r="I2" s="168"/>
      <c r="J2" s="174" t="s">
        <v>45</v>
      </c>
      <c r="K2" s="174"/>
      <c r="L2" s="175" t="s">
        <v>46</v>
      </c>
      <c r="M2" s="175"/>
      <c r="N2" s="168" t="s">
        <v>53</v>
      </c>
      <c r="O2" s="168" t="s">
        <v>54</v>
      </c>
      <c r="P2" s="168" t="s">
        <v>47</v>
      </c>
      <c r="Q2" s="168" t="s">
        <v>53</v>
      </c>
      <c r="R2" s="168" t="s">
        <v>54</v>
      </c>
      <c r="S2" s="168" t="s">
        <v>47</v>
      </c>
    </row>
    <row r="3" spans="1:19" s="72" customFormat="1">
      <c r="A3" s="178"/>
      <c r="B3" s="169"/>
      <c r="C3" s="169"/>
      <c r="D3" s="169"/>
      <c r="E3" s="169"/>
      <c r="F3" s="169"/>
      <c r="G3" s="169"/>
      <c r="H3" s="169"/>
      <c r="I3" s="169"/>
      <c r="J3" s="173" t="s">
        <v>48</v>
      </c>
      <c r="K3" s="173"/>
      <c r="L3" s="176"/>
      <c r="M3" s="176"/>
      <c r="N3" s="169"/>
      <c r="O3" s="169"/>
      <c r="P3" s="169"/>
      <c r="Q3" s="169"/>
      <c r="R3" s="169"/>
      <c r="S3" s="169"/>
    </row>
    <row r="4" spans="1:19" s="72" customFormat="1" ht="24.75" customHeight="1" thickBot="1">
      <c r="A4" s="178"/>
      <c r="B4" s="73" t="s">
        <v>74</v>
      </c>
      <c r="C4" s="73" t="s">
        <v>49</v>
      </c>
      <c r="D4" s="73" t="s">
        <v>74</v>
      </c>
      <c r="E4" s="74" t="s">
        <v>49</v>
      </c>
      <c r="F4" s="73" t="s">
        <v>74</v>
      </c>
      <c r="G4" s="73" t="s">
        <v>49</v>
      </c>
      <c r="H4" s="73" t="s">
        <v>74</v>
      </c>
      <c r="I4" s="73" t="s">
        <v>49</v>
      </c>
      <c r="J4" s="73" t="s">
        <v>74</v>
      </c>
      <c r="K4" s="73" t="s">
        <v>49</v>
      </c>
      <c r="L4" s="73" t="s">
        <v>50</v>
      </c>
      <c r="M4" s="73" t="s">
        <v>51</v>
      </c>
      <c r="N4" s="169"/>
      <c r="O4" s="169"/>
      <c r="P4" s="169"/>
      <c r="Q4" s="169"/>
      <c r="R4" s="169"/>
      <c r="S4" s="169"/>
    </row>
    <row r="5" spans="1:19" s="72" customFormat="1" ht="15.75" hidden="1" thickBot="1">
      <c r="A5" s="178"/>
      <c r="B5" s="172">
        <v>25</v>
      </c>
      <c r="C5" s="172"/>
      <c r="D5" s="173">
        <v>15</v>
      </c>
      <c r="E5" s="173"/>
      <c r="F5" s="173"/>
      <c r="G5" s="173"/>
      <c r="H5" s="173"/>
      <c r="I5" s="173"/>
      <c r="J5" s="173"/>
      <c r="K5" s="173"/>
      <c r="L5" s="173" t="s">
        <v>52</v>
      </c>
      <c r="M5" s="173"/>
      <c r="N5" s="169"/>
      <c r="O5" s="169"/>
      <c r="P5" s="169"/>
      <c r="Q5" s="169"/>
      <c r="R5" s="169"/>
      <c r="S5" s="169"/>
    </row>
    <row r="6" spans="1:19" s="72" customFormat="1" ht="16.5" hidden="1" thickTop="1" thickBot="1">
      <c r="A6" s="75" t="str">
        <f>"2009"</f>
        <v>2009</v>
      </c>
      <c r="B6" s="76">
        <f>[1]Hoja1!$B$11</f>
        <v>3685</v>
      </c>
      <c r="C6" s="76">
        <f>[1]Hoja1!$C$11</f>
        <v>0</v>
      </c>
      <c r="D6" s="77">
        <f>[1]Hoja1!$D$11</f>
        <v>2147</v>
      </c>
      <c r="E6" s="77">
        <f>[1]Hoja1!$E$11</f>
        <v>9</v>
      </c>
      <c r="F6" s="77">
        <f>[1]Hoja1!$F$11</f>
        <v>220</v>
      </c>
      <c r="G6" s="77">
        <f>[1]Hoja1!$G$11</f>
        <v>3</v>
      </c>
      <c r="H6" s="77">
        <f>[1]Hoja1!$H$11</f>
        <v>255</v>
      </c>
      <c r="I6" s="77">
        <f>[1]Hoja1!$I$11</f>
        <v>2</v>
      </c>
      <c r="J6" s="77">
        <f>[1]Hoja1!$J$11</f>
        <v>384</v>
      </c>
      <c r="K6" s="77">
        <f>[1]Hoja1!$K$11</f>
        <v>40</v>
      </c>
      <c r="L6" s="77">
        <f>[1]Hoja1!$L$11</f>
        <v>1212</v>
      </c>
      <c r="M6" s="77">
        <f>[1]Hoja1!$M$11</f>
        <v>254</v>
      </c>
      <c r="N6" s="89"/>
      <c r="O6" s="89"/>
      <c r="P6" s="77">
        <f>SUM(B6:M6)</f>
        <v>8211</v>
      </c>
    </row>
    <row r="7" spans="1:19" s="72" customFormat="1" ht="16.5" hidden="1" thickTop="1" thickBot="1">
      <c r="A7" s="75" t="str">
        <f>"2010"</f>
        <v>2010</v>
      </c>
      <c r="B7" s="77">
        <f>[2]Hoja1!$B$12</f>
        <v>4405</v>
      </c>
      <c r="C7" s="77">
        <f>[2]Hoja1!$C$12</f>
        <v>21</v>
      </c>
      <c r="D7" s="77">
        <f>[2]Hoja1!$D$12</f>
        <v>1733</v>
      </c>
      <c r="E7" s="77">
        <f>[2]Hoja1!$E$12</f>
        <v>10</v>
      </c>
      <c r="F7" s="77">
        <f>[2]Hoja1!$F$12</f>
        <v>257</v>
      </c>
      <c r="G7" s="77">
        <f>[2]Hoja1!$G$12</f>
        <v>5</v>
      </c>
      <c r="H7" s="77">
        <f>[2]Hoja1!$H$12</f>
        <v>304</v>
      </c>
      <c r="I7" s="77">
        <f>[2]Hoja1!$I$12</f>
        <v>15</v>
      </c>
      <c r="J7" s="77">
        <f>[2]Hoja1!$J$12</f>
        <v>388</v>
      </c>
      <c r="K7" s="77">
        <f>[2]Hoja1!$K$12</f>
        <v>21</v>
      </c>
      <c r="L7" s="77">
        <f>[2]Hoja1!$L$12</f>
        <v>2569</v>
      </c>
      <c r="M7" s="77">
        <f>[2]Hoja1!$M$12</f>
        <v>4</v>
      </c>
      <c r="N7" s="89"/>
      <c r="O7" s="89"/>
      <c r="P7" s="77">
        <f>SUM(B7:M7)</f>
        <v>9732</v>
      </c>
    </row>
    <row r="8" spans="1:19" s="72" customFormat="1" ht="16.5" hidden="1" thickTop="1" thickBot="1">
      <c r="A8" s="75" t="str">
        <f>"2011"</f>
        <v>2011</v>
      </c>
      <c r="B8" s="77">
        <f>[2]Hoja1!$B$391</f>
        <v>4215</v>
      </c>
      <c r="C8" s="77">
        <f>[2]Hoja1!$C$391</f>
        <v>48</v>
      </c>
      <c r="D8" s="77">
        <f>[2]Hoja1!$D$391</f>
        <v>1811</v>
      </c>
      <c r="E8" s="77">
        <f>[2]Hoja1!$E$391</f>
        <v>10</v>
      </c>
      <c r="F8" s="77">
        <f>[2]Hoja1!$F$391</f>
        <v>339</v>
      </c>
      <c r="G8" s="77">
        <f>[2]Hoja1!$G$391</f>
        <v>8</v>
      </c>
      <c r="H8" s="77">
        <f>[2]Hoja1!$H$391</f>
        <v>281</v>
      </c>
      <c r="I8" s="77">
        <f>[2]Hoja1!$I$391</f>
        <v>11</v>
      </c>
      <c r="J8" s="77">
        <f>[2]Hoja1!$J$391</f>
        <v>663</v>
      </c>
      <c r="K8" s="77">
        <f>[2]Hoja1!$K$391</f>
        <v>2</v>
      </c>
      <c r="L8" s="77">
        <f>[2]Hoja1!$L$391</f>
        <v>2799</v>
      </c>
      <c r="M8" s="77">
        <f>[2]Hoja1!$M$391</f>
        <v>19</v>
      </c>
      <c r="N8" s="89"/>
      <c r="O8" s="89"/>
      <c r="P8" s="77">
        <f>SUM(B8:M8)</f>
        <v>10206</v>
      </c>
    </row>
    <row r="9" spans="1:19" s="72" customFormat="1" ht="16.5" hidden="1" thickTop="1" thickBot="1">
      <c r="A9" s="75" t="str">
        <f>"2012"</f>
        <v>2012</v>
      </c>
      <c r="B9" s="77">
        <f>[3]Hoja1!$B$393</f>
        <v>1371</v>
      </c>
      <c r="C9" s="77">
        <f>[3]Hoja1!$C$393</f>
        <v>2</v>
      </c>
      <c r="D9" s="77">
        <f>[3]Hoja1!$D$393</f>
        <v>1692</v>
      </c>
      <c r="E9" s="77">
        <f>[3]Hoja1!$E$393</f>
        <v>6</v>
      </c>
      <c r="F9" s="77">
        <f>[3]Hoja1!$F$393</f>
        <v>342</v>
      </c>
      <c r="G9" s="77">
        <f>[3]Hoja1!$G$393</f>
        <v>11</v>
      </c>
      <c r="H9" s="77">
        <f>[3]Hoja1!$H$393</f>
        <v>260</v>
      </c>
      <c r="I9" s="77">
        <f>[3]Hoja1!$I$393</f>
        <v>3</v>
      </c>
      <c r="J9" s="77">
        <f>[3]Hoja1!$J$393</f>
        <v>284</v>
      </c>
      <c r="K9" s="77">
        <f>[3]Hoja1!$K$393</f>
        <v>0</v>
      </c>
      <c r="L9" s="77">
        <f>[3]Hoja1!$L$393</f>
        <v>7587</v>
      </c>
      <c r="M9" s="77">
        <f>[3]Hoja1!$M$393</f>
        <v>50</v>
      </c>
      <c r="N9" s="89"/>
      <c r="O9" s="89"/>
      <c r="P9" s="77">
        <f>SUM(B9:M9)</f>
        <v>11608</v>
      </c>
    </row>
    <row r="10" spans="1:19" s="72" customFormat="1" ht="16.5" hidden="1" thickTop="1" thickBot="1">
      <c r="A10" s="75" t="str">
        <f>"2013"</f>
        <v>2013</v>
      </c>
      <c r="B10" s="77">
        <v>789</v>
      </c>
      <c r="C10" s="77">
        <v>8</v>
      </c>
      <c r="D10" s="77">
        <v>1859</v>
      </c>
      <c r="E10" s="77">
        <v>11</v>
      </c>
      <c r="F10" s="77">
        <v>271</v>
      </c>
      <c r="G10" s="77">
        <v>1</v>
      </c>
      <c r="H10" s="77">
        <v>186</v>
      </c>
      <c r="I10" s="77">
        <v>1</v>
      </c>
      <c r="J10" s="77">
        <v>331</v>
      </c>
      <c r="K10" s="77">
        <v>0</v>
      </c>
      <c r="L10" s="77">
        <v>7986</v>
      </c>
      <c r="M10" s="77">
        <v>1267</v>
      </c>
      <c r="N10" s="89"/>
      <c r="O10" s="89"/>
      <c r="P10" s="77">
        <v>12710</v>
      </c>
    </row>
    <row r="11" spans="1:19" s="72" customFormat="1" ht="16.5" hidden="1" thickTop="1" thickBot="1">
      <c r="A11" s="75" t="str">
        <f>"2014"</f>
        <v>2014</v>
      </c>
      <c r="B11" s="77">
        <v>1189</v>
      </c>
      <c r="C11" s="77">
        <v>2</v>
      </c>
      <c r="D11" s="77">
        <v>1539</v>
      </c>
      <c r="E11" s="77">
        <v>3</v>
      </c>
      <c r="F11" s="77">
        <v>274</v>
      </c>
      <c r="G11" s="77">
        <v>6</v>
      </c>
      <c r="H11" s="77">
        <v>266</v>
      </c>
      <c r="I11" s="77">
        <v>2</v>
      </c>
      <c r="J11" s="77">
        <v>284</v>
      </c>
      <c r="K11" s="77">
        <v>0</v>
      </c>
      <c r="L11" s="77">
        <v>7985</v>
      </c>
      <c r="M11" s="77">
        <v>2083</v>
      </c>
      <c r="N11" s="89"/>
      <c r="O11" s="89"/>
      <c r="P11" s="77">
        <v>13633</v>
      </c>
    </row>
    <row r="12" spans="1:19" s="72" customFormat="1" ht="16.5" hidden="1" thickTop="1" thickBot="1">
      <c r="A12" s="75" t="str">
        <f>"2015"</f>
        <v>2015</v>
      </c>
      <c r="B12" s="77">
        <v>971</v>
      </c>
      <c r="C12" s="77">
        <v>2</v>
      </c>
      <c r="D12" s="77">
        <v>1382</v>
      </c>
      <c r="E12" s="77">
        <v>4</v>
      </c>
      <c r="F12" s="77">
        <v>296</v>
      </c>
      <c r="G12" s="77">
        <v>6</v>
      </c>
      <c r="H12" s="77">
        <v>238</v>
      </c>
      <c r="I12" s="77">
        <v>1</v>
      </c>
      <c r="J12" s="77">
        <v>616</v>
      </c>
      <c r="K12" s="77">
        <v>3</v>
      </c>
      <c r="L12" s="77">
        <v>7879</v>
      </c>
      <c r="M12" s="77">
        <v>1364</v>
      </c>
      <c r="N12" s="89"/>
      <c r="O12" s="89"/>
      <c r="P12" s="77">
        <v>12762</v>
      </c>
    </row>
    <row r="13" spans="1:19" s="72" customFormat="1" ht="16.5" hidden="1" thickTop="1" thickBot="1">
      <c r="A13" s="75" t="str">
        <f>"2016"</f>
        <v>2016</v>
      </c>
      <c r="B13" s="77">
        <v>1223</v>
      </c>
      <c r="C13" s="77">
        <v>4</v>
      </c>
      <c r="D13" s="77">
        <v>2081</v>
      </c>
      <c r="E13" s="77">
        <v>7</v>
      </c>
      <c r="F13" s="77">
        <v>253</v>
      </c>
      <c r="G13" s="77">
        <v>0</v>
      </c>
      <c r="H13" s="77">
        <v>228</v>
      </c>
      <c r="I13" s="77">
        <v>2</v>
      </c>
      <c r="J13" s="77">
        <v>522</v>
      </c>
      <c r="K13" s="77">
        <v>0</v>
      </c>
      <c r="L13" s="77">
        <v>5931</v>
      </c>
      <c r="M13" s="77">
        <v>1105</v>
      </c>
      <c r="N13" s="89"/>
      <c r="O13" s="89"/>
      <c r="P13" s="77">
        <v>11356</v>
      </c>
    </row>
    <row r="14" spans="1:19" s="72" customFormat="1" ht="16.5" hidden="1" thickTop="1" thickBot="1">
      <c r="A14" s="75" t="str">
        <f>"2017"</f>
        <v>2017</v>
      </c>
      <c r="B14" s="77">
        <v>1459</v>
      </c>
      <c r="C14" s="77">
        <v>0</v>
      </c>
      <c r="D14" s="77">
        <v>2568</v>
      </c>
      <c r="E14" s="77">
        <v>3</v>
      </c>
      <c r="F14" s="77">
        <v>233</v>
      </c>
      <c r="G14" s="77">
        <v>0</v>
      </c>
      <c r="H14" s="77">
        <v>253</v>
      </c>
      <c r="I14" s="77">
        <v>1</v>
      </c>
      <c r="J14" s="77">
        <v>481</v>
      </c>
      <c r="K14" s="77">
        <v>0</v>
      </c>
      <c r="L14" s="77">
        <v>3925</v>
      </c>
      <c r="M14" s="77">
        <v>2117</v>
      </c>
      <c r="N14" s="89"/>
      <c r="O14" s="89"/>
      <c r="P14" s="77">
        <v>11040</v>
      </c>
    </row>
    <row r="15" spans="1:19" s="72" customFormat="1" ht="16.5" hidden="1" thickTop="1" thickBot="1">
      <c r="A15" s="75" t="str">
        <f>"2018"</f>
        <v>2018</v>
      </c>
      <c r="B15" s="77">
        <v>2217</v>
      </c>
      <c r="C15" s="77">
        <v>14</v>
      </c>
      <c r="D15" s="77">
        <v>2472</v>
      </c>
      <c r="E15" s="77">
        <v>2</v>
      </c>
      <c r="F15" s="77">
        <v>237</v>
      </c>
      <c r="G15" s="77">
        <v>5</v>
      </c>
      <c r="H15" s="77">
        <v>168</v>
      </c>
      <c r="I15" s="77">
        <v>57</v>
      </c>
      <c r="J15" s="77">
        <v>140</v>
      </c>
      <c r="K15" s="77">
        <v>0</v>
      </c>
      <c r="L15" s="77">
        <v>8794</v>
      </c>
      <c r="M15" s="77">
        <v>2019</v>
      </c>
      <c r="N15" s="89"/>
      <c r="O15" s="89"/>
      <c r="P15" s="77">
        <v>16125</v>
      </c>
    </row>
    <row r="16" spans="1:19" s="72" customFormat="1" ht="16.5" hidden="1" thickTop="1" thickBot="1">
      <c r="A16" s="75" t="str">
        <f>"2019"</f>
        <v>2019</v>
      </c>
      <c r="B16" s="77">
        <v>1187</v>
      </c>
      <c r="C16" s="77">
        <v>7</v>
      </c>
      <c r="D16" s="77">
        <v>1885</v>
      </c>
      <c r="E16" s="77">
        <v>1</v>
      </c>
      <c r="F16" s="77">
        <v>174</v>
      </c>
      <c r="G16" s="77">
        <v>8</v>
      </c>
      <c r="H16" s="77">
        <v>209</v>
      </c>
      <c r="I16" s="77">
        <v>26</v>
      </c>
      <c r="J16" s="77">
        <v>301</v>
      </c>
      <c r="K16" s="77">
        <v>4</v>
      </c>
      <c r="L16" s="77">
        <v>10967</v>
      </c>
      <c r="M16" s="77">
        <v>3766</v>
      </c>
      <c r="N16" s="89"/>
      <c r="O16" s="89"/>
      <c r="P16" s="77">
        <v>18535</v>
      </c>
    </row>
    <row r="17" spans="1:19" s="72" customFormat="1" ht="16.5" hidden="1" thickTop="1" thickBot="1">
      <c r="A17" s="75" t="str">
        <f>"2020"</f>
        <v>2020</v>
      </c>
      <c r="B17" s="78">
        <v>679</v>
      </c>
      <c r="C17" s="78">
        <v>7</v>
      </c>
      <c r="D17" s="78">
        <v>486</v>
      </c>
      <c r="E17" s="78">
        <v>4</v>
      </c>
      <c r="F17" s="78">
        <v>62</v>
      </c>
      <c r="G17" s="78">
        <v>6</v>
      </c>
      <c r="H17" s="78">
        <v>100</v>
      </c>
      <c r="I17" s="78">
        <v>3</v>
      </c>
      <c r="J17" s="78">
        <v>54</v>
      </c>
      <c r="K17" s="78">
        <v>0</v>
      </c>
      <c r="L17" s="78">
        <v>3326</v>
      </c>
      <c r="M17" s="78">
        <v>457</v>
      </c>
      <c r="N17" s="89"/>
      <c r="O17" s="89"/>
      <c r="P17" s="78">
        <f>SUM(B17:M17)</f>
        <v>5184</v>
      </c>
    </row>
    <row r="18" spans="1:19" s="72" customFormat="1" ht="16.5" hidden="1" thickTop="1" thickBot="1">
      <c r="A18" s="75" t="str">
        <f>"2021"</f>
        <v>2021</v>
      </c>
      <c r="B18" s="78">
        <v>1158</v>
      </c>
      <c r="C18" s="78">
        <v>9</v>
      </c>
      <c r="D18" s="78">
        <v>926</v>
      </c>
      <c r="E18" s="78">
        <v>2</v>
      </c>
      <c r="F18" s="78">
        <v>64</v>
      </c>
      <c r="G18" s="78">
        <v>5</v>
      </c>
      <c r="H18" s="78">
        <v>55</v>
      </c>
      <c r="I18" s="78">
        <v>5</v>
      </c>
      <c r="J18" s="78">
        <v>98</v>
      </c>
      <c r="K18" s="78">
        <v>0</v>
      </c>
      <c r="L18" s="78">
        <v>4306</v>
      </c>
      <c r="M18" s="78">
        <v>451</v>
      </c>
      <c r="N18" s="89"/>
      <c r="O18" s="89"/>
      <c r="P18" s="78">
        <f>SUM(B18:M18)</f>
        <v>7079</v>
      </c>
    </row>
    <row r="19" spans="1:19" s="72" customFormat="1" ht="16.5" hidden="1" thickTop="1" thickBot="1">
      <c r="A19" s="75" t="str">
        <f>"2022"</f>
        <v>2022</v>
      </c>
      <c r="B19" s="78">
        <v>1579</v>
      </c>
      <c r="C19" s="78">
        <v>0</v>
      </c>
      <c r="D19" s="78">
        <v>1673</v>
      </c>
      <c r="E19" s="78">
        <v>0</v>
      </c>
      <c r="F19" s="78">
        <v>126</v>
      </c>
      <c r="G19" s="78">
        <v>0</v>
      </c>
      <c r="H19" s="78">
        <v>118</v>
      </c>
      <c r="I19" s="78">
        <v>0</v>
      </c>
      <c r="J19" s="78">
        <v>77</v>
      </c>
      <c r="K19" s="78">
        <v>0</v>
      </c>
      <c r="L19" s="78">
        <v>7219</v>
      </c>
      <c r="M19" s="78">
        <v>636</v>
      </c>
      <c r="N19" s="89"/>
      <c r="O19" s="89"/>
      <c r="P19" s="78">
        <f>SUM(B19:M19)</f>
        <v>11428</v>
      </c>
    </row>
    <row r="20" spans="1:19" s="72" customFormat="1" ht="16.5" hidden="1" thickTop="1" thickBot="1">
      <c r="A20" s="75" t="str">
        <f>"2023"</f>
        <v>2023</v>
      </c>
      <c r="B20" s="78"/>
      <c r="C20" s="78"/>
      <c r="D20" s="78"/>
      <c r="E20" s="78"/>
      <c r="F20" s="78"/>
      <c r="G20" s="78"/>
      <c r="H20" s="78"/>
      <c r="I20" s="78"/>
      <c r="J20" s="78"/>
      <c r="K20" s="78"/>
      <c r="L20" s="78"/>
      <c r="M20" s="78"/>
      <c r="N20" s="89"/>
      <c r="O20" s="89"/>
      <c r="P20" s="78">
        <f>SUM(B20:M20)</f>
        <v>0</v>
      </c>
    </row>
    <row r="21" spans="1:19" s="72" customFormat="1" ht="16.5" hidden="1" thickTop="1" thickBot="1">
      <c r="A21" s="75" t="str">
        <f>"2024"</f>
        <v>2024</v>
      </c>
      <c r="B21" s="78"/>
      <c r="C21" s="78"/>
      <c r="D21" s="78"/>
      <c r="E21" s="78"/>
      <c r="F21" s="78"/>
      <c r="G21" s="78"/>
      <c r="H21" s="78"/>
      <c r="I21" s="78"/>
      <c r="J21" s="78"/>
      <c r="K21" s="78"/>
      <c r="L21" s="78"/>
      <c r="M21" s="78"/>
      <c r="N21" s="89"/>
      <c r="O21" s="89"/>
      <c r="P21" s="78">
        <f>SUM(B21:M21)</f>
        <v>0</v>
      </c>
    </row>
    <row r="22" spans="1:19" s="72" customFormat="1" ht="16.5" hidden="1" thickTop="1" thickBot="1">
      <c r="A22" s="75" t="str">
        <f>"2025"</f>
        <v>2025</v>
      </c>
      <c r="B22" s="78"/>
      <c r="C22" s="78"/>
      <c r="D22" s="78"/>
      <c r="E22" s="78"/>
      <c r="F22" s="78"/>
      <c r="G22" s="78"/>
      <c r="H22" s="78"/>
      <c r="I22" s="78"/>
      <c r="J22" s="78"/>
      <c r="K22" s="78"/>
      <c r="L22" s="78"/>
      <c r="M22" s="78"/>
      <c r="N22" s="89"/>
      <c r="O22" s="89"/>
      <c r="P22" s="78"/>
    </row>
    <row r="23" spans="1:19" s="72" customFormat="1" ht="16.5" hidden="1" thickTop="1" thickBot="1">
      <c r="A23" s="79"/>
      <c r="B23" s="80"/>
      <c r="C23" s="80"/>
      <c r="D23" s="80"/>
      <c r="E23" s="80"/>
      <c r="F23" s="80"/>
      <c r="G23" s="80"/>
      <c r="H23" s="80"/>
      <c r="I23" s="80"/>
      <c r="J23" s="80"/>
      <c r="K23" s="80"/>
      <c r="L23" s="80"/>
      <c r="M23" s="80"/>
      <c r="N23" s="90"/>
      <c r="O23" s="90"/>
      <c r="P23" s="81"/>
    </row>
    <row r="24" spans="1:19" s="72" customFormat="1" ht="16.5" thickTop="1" thickBot="1">
      <c r="A24" s="82"/>
      <c r="B24" s="86"/>
      <c r="C24" s="86"/>
      <c r="D24" s="86"/>
      <c r="E24" s="86"/>
      <c r="F24" s="86"/>
      <c r="G24" s="86"/>
      <c r="H24" s="86"/>
      <c r="I24" s="86"/>
      <c r="J24" s="86"/>
      <c r="K24" s="86"/>
      <c r="L24" s="86"/>
      <c r="M24" s="86"/>
      <c r="N24" s="87"/>
      <c r="O24" s="87"/>
      <c r="P24" s="86"/>
      <c r="Q24" s="93"/>
      <c r="R24" s="93"/>
      <c r="S24" s="93"/>
    </row>
    <row r="25" spans="1:19" s="72" customFormat="1" ht="15.75" thickTop="1">
      <c r="A25" s="82">
        <v>45901</v>
      </c>
      <c r="B25" s="70">
        <v>0</v>
      </c>
      <c r="C25" s="70">
        <v>0</v>
      </c>
      <c r="D25" s="70">
        <v>0</v>
      </c>
      <c r="E25" s="70">
        <v>0</v>
      </c>
      <c r="F25" s="70">
        <v>0</v>
      </c>
      <c r="G25" s="70">
        <v>0</v>
      </c>
      <c r="H25" s="70"/>
      <c r="I25" s="70">
        <v>0</v>
      </c>
      <c r="J25" s="70"/>
      <c r="K25" s="70">
        <v>0</v>
      </c>
      <c r="L25" s="108">
        <v>34</v>
      </c>
      <c r="M25" s="70">
        <v>6</v>
      </c>
      <c r="N25" s="88">
        <v>0</v>
      </c>
      <c r="O25" s="88">
        <f t="shared" ref="O25" si="0">+L25+M25</f>
        <v>40</v>
      </c>
      <c r="P25" s="70">
        <v>40</v>
      </c>
      <c r="Q25" s="93"/>
      <c r="R25" s="93"/>
      <c r="S25" s="93"/>
    </row>
    <row r="26" spans="1:19" s="72" customFormat="1" ht="15.75" thickBot="1">
      <c r="A26" s="83">
        <v>45902</v>
      </c>
      <c r="B26" s="126">
        <v>0</v>
      </c>
      <c r="C26" s="126">
        <v>0</v>
      </c>
      <c r="D26" s="126">
        <v>0</v>
      </c>
      <c r="E26" s="126">
        <v>0</v>
      </c>
      <c r="F26" s="126">
        <v>0</v>
      </c>
      <c r="G26" s="126">
        <v>0</v>
      </c>
      <c r="H26" s="126">
        <v>0</v>
      </c>
      <c r="I26" s="126">
        <v>0</v>
      </c>
      <c r="J26" s="126">
        <v>0</v>
      </c>
      <c r="K26" s="126">
        <v>0</v>
      </c>
      <c r="L26" s="126">
        <v>0</v>
      </c>
      <c r="M26" s="126">
        <v>0</v>
      </c>
      <c r="N26" s="127">
        <f t="shared" ref="N26:N54" si="1">SUM(B26:K26)</f>
        <v>0</v>
      </c>
      <c r="O26" s="127">
        <f t="shared" ref="O26:O54" si="2">+L26+M26</f>
        <v>0</v>
      </c>
      <c r="P26" s="126">
        <f t="shared" ref="P26:P54" si="3">SUM(B26:M26)</f>
        <v>0</v>
      </c>
      <c r="Q26" s="93"/>
      <c r="R26" s="93"/>
      <c r="S26" s="94"/>
    </row>
    <row r="27" spans="1:19" s="72" customFormat="1" ht="15.75" thickTop="1">
      <c r="A27" s="82">
        <v>45903</v>
      </c>
      <c r="B27" s="108">
        <v>6</v>
      </c>
      <c r="C27" s="108">
        <v>0</v>
      </c>
      <c r="D27" s="108">
        <v>5</v>
      </c>
      <c r="E27" s="108">
        <v>0</v>
      </c>
      <c r="F27" s="108">
        <v>0</v>
      </c>
      <c r="G27" s="108">
        <v>0</v>
      </c>
      <c r="H27" s="108">
        <v>0</v>
      </c>
      <c r="I27" s="108">
        <v>0</v>
      </c>
      <c r="J27" s="108">
        <v>0</v>
      </c>
      <c r="K27" s="108">
        <v>0</v>
      </c>
      <c r="L27" s="108">
        <v>53</v>
      </c>
      <c r="M27" s="108">
        <v>0</v>
      </c>
      <c r="N27" s="88">
        <f t="shared" si="1"/>
        <v>11</v>
      </c>
      <c r="O27" s="88">
        <f t="shared" si="2"/>
        <v>53</v>
      </c>
      <c r="P27" s="71">
        <f t="shared" si="3"/>
        <v>64</v>
      </c>
      <c r="Q27" s="93" t="s">
        <v>92</v>
      </c>
      <c r="R27" s="93"/>
      <c r="S27" s="93"/>
    </row>
    <row r="28" spans="1:19" s="72" customFormat="1" ht="15.75" thickBot="1">
      <c r="A28" s="83">
        <v>45904</v>
      </c>
      <c r="B28" s="70">
        <v>6</v>
      </c>
      <c r="C28" s="70">
        <v>0</v>
      </c>
      <c r="D28" s="70">
        <v>3</v>
      </c>
      <c r="E28" s="70">
        <v>0</v>
      </c>
      <c r="F28" s="70">
        <v>0</v>
      </c>
      <c r="G28" s="70">
        <v>0</v>
      </c>
      <c r="H28" s="70">
        <v>0</v>
      </c>
      <c r="I28" s="70">
        <v>0</v>
      </c>
      <c r="J28" s="70">
        <v>0</v>
      </c>
      <c r="K28" s="70">
        <v>0</v>
      </c>
      <c r="L28" s="108">
        <v>51</v>
      </c>
      <c r="M28" s="70">
        <v>0</v>
      </c>
      <c r="N28" s="88">
        <f t="shared" si="1"/>
        <v>9</v>
      </c>
      <c r="O28" s="88">
        <f t="shared" si="2"/>
        <v>51</v>
      </c>
      <c r="P28" s="70">
        <f t="shared" si="3"/>
        <v>60</v>
      </c>
      <c r="Q28" s="93" t="s">
        <v>93</v>
      </c>
      <c r="R28" s="93"/>
      <c r="S28" s="94"/>
    </row>
    <row r="29" spans="1:19" s="72" customFormat="1" ht="15.75" thickTop="1">
      <c r="A29" s="82">
        <v>45905</v>
      </c>
      <c r="B29" s="70">
        <v>5</v>
      </c>
      <c r="C29" s="70">
        <v>0</v>
      </c>
      <c r="D29" s="70">
        <v>23</v>
      </c>
      <c r="E29" s="70">
        <v>0</v>
      </c>
      <c r="F29" s="70">
        <v>0</v>
      </c>
      <c r="G29" s="70">
        <v>0</v>
      </c>
      <c r="H29" s="70">
        <v>0</v>
      </c>
      <c r="I29" s="70">
        <v>0</v>
      </c>
      <c r="J29" s="70">
        <v>0</v>
      </c>
      <c r="K29" s="70">
        <v>0</v>
      </c>
      <c r="L29" s="108">
        <v>50</v>
      </c>
      <c r="M29" s="70">
        <v>0</v>
      </c>
      <c r="N29" s="88">
        <f t="shared" si="1"/>
        <v>28</v>
      </c>
      <c r="O29" s="88">
        <f t="shared" si="2"/>
        <v>50</v>
      </c>
      <c r="P29" s="70">
        <f t="shared" si="3"/>
        <v>78</v>
      </c>
      <c r="Q29" s="93" t="s">
        <v>94</v>
      </c>
      <c r="R29" s="93"/>
      <c r="S29" s="93"/>
    </row>
    <row r="30" spans="1:19" s="72" customFormat="1" ht="15.75" thickBot="1">
      <c r="A30" s="83">
        <v>45906</v>
      </c>
      <c r="B30" s="70">
        <v>5</v>
      </c>
      <c r="C30" s="70">
        <v>0</v>
      </c>
      <c r="D30" s="70">
        <v>15</v>
      </c>
      <c r="E30" s="70">
        <v>0</v>
      </c>
      <c r="F30" s="70">
        <v>1</v>
      </c>
      <c r="G30" s="70">
        <v>0</v>
      </c>
      <c r="H30" s="70">
        <v>0</v>
      </c>
      <c r="I30" s="70">
        <v>0</v>
      </c>
      <c r="J30" s="70">
        <v>2</v>
      </c>
      <c r="K30" s="70">
        <v>0</v>
      </c>
      <c r="L30" s="108">
        <v>30</v>
      </c>
      <c r="M30" s="70">
        <v>0</v>
      </c>
      <c r="N30" s="88">
        <v>0</v>
      </c>
      <c r="O30" s="88">
        <f t="shared" si="2"/>
        <v>30</v>
      </c>
      <c r="P30" s="70">
        <v>52</v>
      </c>
      <c r="Q30" s="93"/>
      <c r="R30" s="93"/>
      <c r="S30" s="94"/>
    </row>
    <row r="31" spans="1:19" s="72" customFormat="1" ht="15.75" thickTop="1">
      <c r="A31" s="82">
        <v>45907</v>
      </c>
      <c r="B31" s="70">
        <v>25</v>
      </c>
      <c r="C31" s="70">
        <v>0</v>
      </c>
      <c r="D31" s="70">
        <v>5</v>
      </c>
      <c r="E31" s="70">
        <v>0</v>
      </c>
      <c r="F31" s="70">
        <v>0</v>
      </c>
      <c r="G31" s="70">
        <v>0</v>
      </c>
      <c r="H31" s="70">
        <v>1</v>
      </c>
      <c r="I31" s="70">
        <v>0</v>
      </c>
      <c r="J31" s="70">
        <v>0</v>
      </c>
      <c r="K31" s="70">
        <v>0</v>
      </c>
      <c r="L31" s="108">
        <v>25</v>
      </c>
      <c r="M31" s="70">
        <v>0</v>
      </c>
      <c r="N31" s="88">
        <v>0</v>
      </c>
      <c r="O31" s="88">
        <f t="shared" si="2"/>
        <v>25</v>
      </c>
      <c r="P31" s="70">
        <v>53</v>
      </c>
      <c r="Q31" s="93"/>
      <c r="R31" s="93"/>
      <c r="S31" s="93"/>
    </row>
    <row r="32" spans="1:19" s="72" customFormat="1" ht="15.75" thickBot="1">
      <c r="A32" s="83">
        <v>45908</v>
      </c>
      <c r="B32" s="70">
        <v>0</v>
      </c>
      <c r="C32" s="70">
        <v>0</v>
      </c>
      <c r="D32" s="70">
        <v>0</v>
      </c>
      <c r="E32" s="70">
        <v>0</v>
      </c>
      <c r="F32" s="70">
        <v>0</v>
      </c>
      <c r="G32" s="70">
        <v>0</v>
      </c>
      <c r="H32" s="70">
        <v>0</v>
      </c>
      <c r="I32" s="70">
        <v>0</v>
      </c>
      <c r="J32" s="70">
        <v>0</v>
      </c>
      <c r="K32" s="70">
        <v>0</v>
      </c>
      <c r="L32" s="108">
        <v>55</v>
      </c>
      <c r="M32" s="70">
        <v>6</v>
      </c>
      <c r="N32" s="88">
        <v>0</v>
      </c>
      <c r="O32" s="88">
        <f t="shared" si="2"/>
        <v>61</v>
      </c>
      <c r="P32" s="70">
        <v>61</v>
      </c>
      <c r="Q32" s="93"/>
      <c r="R32" s="93"/>
      <c r="S32" s="94"/>
    </row>
    <row r="33" spans="1:19" s="72" customFormat="1" ht="15.75" thickTop="1">
      <c r="A33" s="82">
        <v>45909</v>
      </c>
      <c r="B33" s="128">
        <v>0</v>
      </c>
      <c r="C33" s="128">
        <v>0</v>
      </c>
      <c r="D33" s="128">
        <v>0</v>
      </c>
      <c r="E33" s="128">
        <v>0</v>
      </c>
      <c r="F33" s="128">
        <v>0</v>
      </c>
      <c r="G33" s="128">
        <v>0</v>
      </c>
      <c r="H33" s="128">
        <v>0</v>
      </c>
      <c r="I33" s="128">
        <v>0</v>
      </c>
      <c r="J33" s="128">
        <v>0</v>
      </c>
      <c r="K33" s="128">
        <v>0</v>
      </c>
      <c r="L33" s="128">
        <v>0</v>
      </c>
      <c r="M33" s="128">
        <v>0</v>
      </c>
      <c r="N33" s="129">
        <f t="shared" si="1"/>
        <v>0</v>
      </c>
      <c r="O33" s="129">
        <f t="shared" si="2"/>
        <v>0</v>
      </c>
      <c r="P33" s="128">
        <f t="shared" si="3"/>
        <v>0</v>
      </c>
      <c r="Q33" s="93"/>
      <c r="R33" s="93"/>
      <c r="S33" s="93"/>
    </row>
    <row r="34" spans="1:19" s="72" customFormat="1" ht="15.75" thickBot="1">
      <c r="A34" s="83">
        <v>45910</v>
      </c>
      <c r="B34" s="108">
        <v>2</v>
      </c>
      <c r="C34" s="108">
        <v>0</v>
      </c>
      <c r="D34" s="108">
        <v>4</v>
      </c>
      <c r="E34" s="108">
        <v>0</v>
      </c>
      <c r="F34" s="108">
        <v>0</v>
      </c>
      <c r="G34" s="108">
        <v>0</v>
      </c>
      <c r="H34" s="108">
        <v>2</v>
      </c>
      <c r="I34" s="108">
        <v>0</v>
      </c>
      <c r="J34" s="108">
        <v>1</v>
      </c>
      <c r="K34" s="108">
        <v>0</v>
      </c>
      <c r="L34" s="108">
        <v>6</v>
      </c>
      <c r="M34" s="108">
        <v>0</v>
      </c>
      <c r="N34" s="88">
        <f t="shared" si="1"/>
        <v>9</v>
      </c>
      <c r="O34" s="88">
        <f t="shared" si="2"/>
        <v>6</v>
      </c>
      <c r="P34" s="71">
        <f t="shared" si="3"/>
        <v>15</v>
      </c>
      <c r="Q34" s="93"/>
      <c r="R34" s="93"/>
      <c r="S34" s="94"/>
    </row>
    <row r="35" spans="1:19" s="72" customFormat="1" ht="15.75" thickTop="1">
      <c r="A35" s="82">
        <v>45911</v>
      </c>
      <c r="B35" s="70">
        <v>2</v>
      </c>
      <c r="C35" s="70">
        <v>0</v>
      </c>
      <c r="D35" s="70">
        <v>6</v>
      </c>
      <c r="E35" s="70">
        <v>0</v>
      </c>
      <c r="F35" s="70">
        <v>0</v>
      </c>
      <c r="G35" s="70">
        <v>0</v>
      </c>
      <c r="H35" s="70">
        <v>0</v>
      </c>
      <c r="I35" s="70">
        <v>0</v>
      </c>
      <c r="J35" s="70">
        <v>0</v>
      </c>
      <c r="K35" s="70">
        <v>0</v>
      </c>
      <c r="L35" s="108">
        <v>0</v>
      </c>
      <c r="M35" s="70">
        <v>0</v>
      </c>
      <c r="N35" s="88">
        <v>10</v>
      </c>
      <c r="O35" s="88">
        <f t="shared" si="2"/>
        <v>0</v>
      </c>
      <c r="P35" s="70">
        <v>18</v>
      </c>
      <c r="Q35" s="93"/>
      <c r="R35" s="93"/>
      <c r="S35" s="93"/>
    </row>
    <row r="36" spans="1:19" s="72" customFormat="1" ht="15.75" thickBot="1">
      <c r="A36" s="83">
        <v>45912</v>
      </c>
      <c r="B36" s="70">
        <v>6</v>
      </c>
      <c r="C36" s="70">
        <v>4</v>
      </c>
      <c r="D36" s="70">
        <v>0</v>
      </c>
      <c r="E36" s="70">
        <v>0</v>
      </c>
      <c r="F36" s="70">
        <v>10</v>
      </c>
      <c r="G36" s="70">
        <v>0</v>
      </c>
      <c r="H36" s="70">
        <v>2</v>
      </c>
      <c r="I36" s="70">
        <v>0</v>
      </c>
      <c r="J36" s="70">
        <v>124</v>
      </c>
      <c r="K36" s="70">
        <v>0</v>
      </c>
      <c r="L36" s="108">
        <v>18</v>
      </c>
      <c r="M36" s="70">
        <v>0</v>
      </c>
      <c r="N36" s="88">
        <f t="shared" si="1"/>
        <v>146</v>
      </c>
      <c r="O36" s="88">
        <f t="shared" si="2"/>
        <v>18</v>
      </c>
      <c r="P36" s="70">
        <f t="shared" si="3"/>
        <v>164</v>
      </c>
      <c r="Q36" s="93"/>
      <c r="R36" s="93"/>
      <c r="S36" s="94"/>
    </row>
    <row r="37" spans="1:19" s="72" customFormat="1" ht="15.75" thickTop="1">
      <c r="A37" s="82">
        <v>45913</v>
      </c>
      <c r="B37" s="70">
        <v>9</v>
      </c>
      <c r="C37" s="70">
        <v>0</v>
      </c>
      <c r="D37" s="70">
        <v>2</v>
      </c>
      <c r="E37" s="70">
        <v>0</v>
      </c>
      <c r="F37" s="70">
        <v>0</v>
      </c>
      <c r="G37" s="70">
        <v>0</v>
      </c>
      <c r="H37" s="70">
        <v>0</v>
      </c>
      <c r="I37" s="70">
        <v>0</v>
      </c>
      <c r="J37" s="70">
        <v>0</v>
      </c>
      <c r="K37" s="70">
        <v>0</v>
      </c>
      <c r="L37" s="108">
        <v>41</v>
      </c>
      <c r="M37" s="70">
        <v>0</v>
      </c>
      <c r="N37" s="88">
        <f t="shared" si="1"/>
        <v>11</v>
      </c>
      <c r="O37" s="88">
        <f t="shared" si="2"/>
        <v>41</v>
      </c>
      <c r="P37" s="70">
        <f t="shared" si="3"/>
        <v>52</v>
      </c>
      <c r="Q37" s="93"/>
      <c r="R37" s="93"/>
      <c r="S37" s="93"/>
    </row>
    <row r="38" spans="1:19" s="72" customFormat="1" ht="15.75" thickBot="1">
      <c r="A38" s="83">
        <v>45914</v>
      </c>
      <c r="B38" s="70">
        <v>22</v>
      </c>
      <c r="C38" s="70">
        <v>0</v>
      </c>
      <c r="D38" s="70">
        <v>12</v>
      </c>
      <c r="E38" s="70">
        <v>0</v>
      </c>
      <c r="F38" s="70">
        <v>0</v>
      </c>
      <c r="G38" s="70">
        <v>0</v>
      </c>
      <c r="H38" s="70">
        <v>4</v>
      </c>
      <c r="I38" s="70">
        <v>0</v>
      </c>
      <c r="J38" s="70">
        <v>0</v>
      </c>
      <c r="K38" s="70">
        <v>0</v>
      </c>
      <c r="L38" s="108">
        <v>14</v>
      </c>
      <c r="M38" s="70">
        <v>0</v>
      </c>
      <c r="N38" s="88">
        <v>0</v>
      </c>
      <c r="O38" s="88">
        <f t="shared" si="2"/>
        <v>14</v>
      </c>
      <c r="P38" s="70">
        <v>52</v>
      </c>
      <c r="Q38" s="93"/>
      <c r="R38" s="93"/>
      <c r="S38" s="94"/>
    </row>
    <row r="39" spans="1:19" s="72" customFormat="1" ht="15.75" thickTop="1">
      <c r="A39" s="82">
        <v>45915</v>
      </c>
      <c r="B39" s="70">
        <v>0</v>
      </c>
      <c r="C39" s="70">
        <v>0</v>
      </c>
      <c r="D39" s="70">
        <v>0</v>
      </c>
      <c r="E39" s="70">
        <v>0</v>
      </c>
      <c r="F39" s="70">
        <v>0</v>
      </c>
      <c r="G39" s="70">
        <v>0</v>
      </c>
      <c r="H39" s="70">
        <v>0</v>
      </c>
      <c r="I39" s="70">
        <v>0</v>
      </c>
      <c r="J39" s="70">
        <v>0</v>
      </c>
      <c r="K39" s="70">
        <v>0</v>
      </c>
      <c r="L39" s="70">
        <v>56</v>
      </c>
      <c r="M39" s="70">
        <v>16</v>
      </c>
      <c r="N39" s="88">
        <f t="shared" si="1"/>
        <v>0</v>
      </c>
      <c r="O39" s="88">
        <f t="shared" si="2"/>
        <v>72</v>
      </c>
      <c r="P39" s="70">
        <f t="shared" si="3"/>
        <v>72</v>
      </c>
      <c r="Q39" s="93"/>
      <c r="R39" s="93"/>
      <c r="S39" s="93"/>
    </row>
    <row r="40" spans="1:19" s="72" customFormat="1" ht="15.75" thickBot="1">
      <c r="A40" s="83">
        <v>45916</v>
      </c>
      <c r="B40" s="128">
        <v>0</v>
      </c>
      <c r="C40" s="128">
        <v>0</v>
      </c>
      <c r="D40" s="128">
        <v>0</v>
      </c>
      <c r="E40" s="128">
        <v>0</v>
      </c>
      <c r="F40" s="128">
        <v>0</v>
      </c>
      <c r="G40" s="128">
        <v>0</v>
      </c>
      <c r="H40" s="128">
        <v>0</v>
      </c>
      <c r="I40" s="128">
        <v>0</v>
      </c>
      <c r="J40" s="128">
        <v>0</v>
      </c>
      <c r="K40" s="128">
        <v>0</v>
      </c>
      <c r="L40" s="128">
        <v>0</v>
      </c>
      <c r="M40" s="128">
        <v>0</v>
      </c>
      <c r="N40" s="129">
        <f t="shared" si="1"/>
        <v>0</v>
      </c>
      <c r="O40" s="129">
        <f t="shared" si="2"/>
        <v>0</v>
      </c>
      <c r="P40" s="128">
        <f t="shared" si="3"/>
        <v>0</v>
      </c>
      <c r="Q40" s="96"/>
      <c r="R40" s="93"/>
      <c r="S40" s="94"/>
    </row>
    <row r="41" spans="1:19" s="72" customFormat="1" ht="15.75" thickTop="1">
      <c r="A41" s="82">
        <v>45917</v>
      </c>
      <c r="B41" s="108">
        <v>0</v>
      </c>
      <c r="C41" s="108">
        <v>0</v>
      </c>
      <c r="D41" s="108">
        <v>11</v>
      </c>
      <c r="E41" s="108">
        <v>0</v>
      </c>
      <c r="F41" s="108">
        <v>3</v>
      </c>
      <c r="G41" s="108">
        <v>0</v>
      </c>
      <c r="H41" s="108">
        <v>0</v>
      </c>
      <c r="I41" s="108">
        <v>0</v>
      </c>
      <c r="J41" s="108">
        <v>0</v>
      </c>
      <c r="K41" s="108">
        <v>0</v>
      </c>
      <c r="L41" s="108">
        <v>45</v>
      </c>
      <c r="M41" s="108">
        <v>0</v>
      </c>
      <c r="N41" s="88">
        <f t="shared" si="1"/>
        <v>14</v>
      </c>
      <c r="O41" s="88">
        <f t="shared" si="2"/>
        <v>45</v>
      </c>
      <c r="P41" s="71">
        <f t="shared" si="3"/>
        <v>59</v>
      </c>
      <c r="Q41" s="93"/>
      <c r="R41" s="93"/>
      <c r="S41" s="93"/>
    </row>
    <row r="42" spans="1:19" s="72" customFormat="1" ht="15.75" thickBot="1">
      <c r="A42" s="83">
        <v>45918</v>
      </c>
      <c r="B42" s="70">
        <v>0</v>
      </c>
      <c r="C42" s="70">
        <v>0</v>
      </c>
      <c r="D42" s="70">
        <v>13</v>
      </c>
      <c r="E42" s="70">
        <v>0</v>
      </c>
      <c r="F42" s="70">
        <v>0</v>
      </c>
      <c r="G42" s="70">
        <v>0</v>
      </c>
      <c r="H42" s="70">
        <v>2</v>
      </c>
      <c r="I42" s="70">
        <v>0</v>
      </c>
      <c r="J42" s="70">
        <v>2</v>
      </c>
      <c r="K42" s="70">
        <v>0</v>
      </c>
      <c r="L42" s="108">
        <v>29</v>
      </c>
      <c r="M42" s="70">
        <v>0</v>
      </c>
      <c r="N42" s="88">
        <v>0</v>
      </c>
      <c r="O42" s="88">
        <f t="shared" si="2"/>
        <v>29</v>
      </c>
      <c r="P42" s="70">
        <f t="shared" si="3"/>
        <v>46</v>
      </c>
      <c r="Q42" s="93"/>
      <c r="R42" s="93"/>
      <c r="S42" s="94"/>
    </row>
    <row r="43" spans="1:19" s="72" customFormat="1" ht="15.75" thickTop="1">
      <c r="A43" s="82">
        <v>45919</v>
      </c>
      <c r="B43" s="70">
        <v>0</v>
      </c>
      <c r="C43" s="70">
        <v>0</v>
      </c>
      <c r="D43" s="70">
        <v>9</v>
      </c>
      <c r="E43" s="70">
        <v>0</v>
      </c>
      <c r="F43" s="70">
        <v>0</v>
      </c>
      <c r="G43" s="70">
        <v>0</v>
      </c>
      <c r="H43" s="70">
        <v>0</v>
      </c>
      <c r="I43" s="70">
        <v>0</v>
      </c>
      <c r="J43" s="70">
        <v>1</v>
      </c>
      <c r="K43" s="70">
        <v>0</v>
      </c>
      <c r="L43" s="108">
        <v>149</v>
      </c>
      <c r="M43" s="70">
        <v>0</v>
      </c>
      <c r="N43" s="88">
        <v>0</v>
      </c>
      <c r="O43" s="88">
        <f t="shared" si="2"/>
        <v>149</v>
      </c>
      <c r="P43" s="70">
        <f t="shared" si="3"/>
        <v>159</v>
      </c>
      <c r="Q43" s="93"/>
      <c r="R43" s="93"/>
      <c r="S43" s="93"/>
    </row>
    <row r="44" spans="1:19" s="72" customFormat="1" ht="15.75" thickBot="1">
      <c r="A44" s="83">
        <v>45920</v>
      </c>
      <c r="B44" s="70">
        <v>10</v>
      </c>
      <c r="C44" s="70">
        <v>0</v>
      </c>
      <c r="D44" s="70">
        <v>4</v>
      </c>
      <c r="E44" s="70">
        <v>0</v>
      </c>
      <c r="F44" s="70">
        <v>1</v>
      </c>
      <c r="G44" s="70">
        <v>0</v>
      </c>
      <c r="H44" s="70">
        <v>2</v>
      </c>
      <c r="I44" s="70">
        <v>0</v>
      </c>
      <c r="J44" s="70">
        <v>1</v>
      </c>
      <c r="K44" s="70">
        <v>0</v>
      </c>
      <c r="L44" s="108">
        <v>12</v>
      </c>
      <c r="M44" s="70">
        <v>0</v>
      </c>
      <c r="N44" s="88">
        <v>0</v>
      </c>
      <c r="O44" s="88">
        <f t="shared" si="2"/>
        <v>12</v>
      </c>
      <c r="P44" s="70">
        <f t="shared" si="3"/>
        <v>30</v>
      </c>
      <c r="Q44" s="93"/>
      <c r="R44" s="93"/>
      <c r="S44" s="94"/>
    </row>
    <row r="45" spans="1:19" s="72" customFormat="1" ht="15.75" thickTop="1">
      <c r="A45" s="82">
        <v>45921</v>
      </c>
      <c r="B45" s="70">
        <v>18</v>
      </c>
      <c r="C45" s="70">
        <v>0</v>
      </c>
      <c r="D45" s="70">
        <v>4</v>
      </c>
      <c r="E45" s="70">
        <v>0</v>
      </c>
      <c r="F45" s="70">
        <v>0</v>
      </c>
      <c r="G45" s="70">
        <v>0</v>
      </c>
      <c r="H45" s="70">
        <v>0</v>
      </c>
      <c r="I45" s="70">
        <v>0</v>
      </c>
      <c r="J45" s="70">
        <v>2</v>
      </c>
      <c r="K45" s="70">
        <v>0</v>
      </c>
      <c r="L45" s="108">
        <v>19</v>
      </c>
      <c r="M45" s="70">
        <v>0</v>
      </c>
      <c r="N45" s="88">
        <v>0</v>
      </c>
      <c r="O45" s="88">
        <f t="shared" si="2"/>
        <v>19</v>
      </c>
      <c r="P45" s="70">
        <f t="shared" si="3"/>
        <v>43</v>
      </c>
      <c r="Q45" s="95"/>
      <c r="R45" s="95"/>
      <c r="S45" s="95"/>
    </row>
    <row r="46" spans="1:19" s="72" customFormat="1" ht="15.75" thickBot="1">
      <c r="A46" s="83">
        <v>45922</v>
      </c>
      <c r="B46" s="70">
        <v>0</v>
      </c>
      <c r="C46" s="70">
        <v>0</v>
      </c>
      <c r="D46" s="70">
        <v>0</v>
      </c>
      <c r="E46" s="70">
        <v>0</v>
      </c>
      <c r="F46" s="70">
        <v>0</v>
      </c>
      <c r="G46" s="70">
        <v>0</v>
      </c>
      <c r="H46" s="70">
        <v>0</v>
      </c>
      <c r="I46" s="70">
        <v>0</v>
      </c>
      <c r="J46" s="70">
        <v>0</v>
      </c>
      <c r="K46" s="70">
        <v>0</v>
      </c>
      <c r="L46" s="108">
        <v>29</v>
      </c>
      <c r="M46" s="70">
        <v>5</v>
      </c>
      <c r="N46" s="88">
        <v>0</v>
      </c>
      <c r="O46" s="88">
        <f t="shared" si="2"/>
        <v>34</v>
      </c>
      <c r="P46" s="70">
        <f t="shared" si="3"/>
        <v>34</v>
      </c>
      <c r="Q46" s="93"/>
      <c r="R46" s="93"/>
      <c r="S46" s="94"/>
    </row>
    <row r="47" spans="1:19" s="72" customFormat="1" ht="15.75" thickTop="1">
      <c r="A47" s="82">
        <v>45923</v>
      </c>
      <c r="B47" s="128">
        <v>0</v>
      </c>
      <c r="C47" s="128">
        <v>0</v>
      </c>
      <c r="D47" s="128">
        <v>0</v>
      </c>
      <c r="E47" s="128">
        <v>0</v>
      </c>
      <c r="F47" s="128">
        <v>0</v>
      </c>
      <c r="G47" s="128">
        <v>0</v>
      </c>
      <c r="H47" s="128">
        <v>0</v>
      </c>
      <c r="I47" s="128">
        <v>0</v>
      </c>
      <c r="J47" s="128">
        <v>0</v>
      </c>
      <c r="K47" s="128">
        <v>0</v>
      </c>
      <c r="L47" s="128">
        <v>0</v>
      </c>
      <c r="M47" s="128">
        <v>0</v>
      </c>
      <c r="N47" s="129">
        <f t="shared" si="1"/>
        <v>0</v>
      </c>
      <c r="O47" s="129">
        <f t="shared" si="2"/>
        <v>0</v>
      </c>
      <c r="P47" s="128">
        <f t="shared" si="3"/>
        <v>0</v>
      </c>
      <c r="Q47" s="93"/>
      <c r="R47" s="93"/>
      <c r="S47" s="93"/>
    </row>
    <row r="48" spans="1:19" s="72" customFormat="1" ht="15.75" thickBot="1">
      <c r="A48" s="83">
        <v>45924</v>
      </c>
      <c r="B48" s="108">
        <v>2</v>
      </c>
      <c r="C48" s="108"/>
      <c r="D48" s="108">
        <v>10</v>
      </c>
      <c r="E48" s="108">
        <v>0</v>
      </c>
      <c r="F48" s="108">
        <v>2</v>
      </c>
      <c r="G48" s="108">
        <v>0</v>
      </c>
      <c r="H48" s="108">
        <v>0</v>
      </c>
      <c r="I48" s="108">
        <v>0</v>
      </c>
      <c r="J48" s="108">
        <v>4</v>
      </c>
      <c r="K48" s="108">
        <v>0</v>
      </c>
      <c r="L48" s="108">
        <v>8</v>
      </c>
      <c r="M48" s="108">
        <v>0</v>
      </c>
      <c r="N48" s="109">
        <f t="shared" si="1"/>
        <v>18</v>
      </c>
      <c r="O48" s="109">
        <f t="shared" si="2"/>
        <v>8</v>
      </c>
      <c r="P48" s="108">
        <f t="shared" si="3"/>
        <v>26</v>
      </c>
      <c r="Q48" s="93"/>
      <c r="R48" s="93"/>
      <c r="S48" s="94"/>
    </row>
    <row r="49" spans="1:19" s="72" customFormat="1" ht="15.75" thickTop="1">
      <c r="A49" s="82">
        <v>45925</v>
      </c>
      <c r="B49" s="70">
        <v>9</v>
      </c>
      <c r="C49" s="70">
        <v>0</v>
      </c>
      <c r="D49" s="70">
        <v>13</v>
      </c>
      <c r="E49" s="70">
        <v>0</v>
      </c>
      <c r="F49" s="70">
        <v>0</v>
      </c>
      <c r="G49" s="70">
        <v>0</v>
      </c>
      <c r="H49" s="70">
        <v>1</v>
      </c>
      <c r="I49" s="70">
        <v>0</v>
      </c>
      <c r="J49" s="70">
        <v>0</v>
      </c>
      <c r="K49" s="70">
        <v>0</v>
      </c>
      <c r="L49" s="108">
        <v>14</v>
      </c>
      <c r="M49" s="70">
        <v>0</v>
      </c>
      <c r="N49" s="88">
        <f t="shared" si="1"/>
        <v>23</v>
      </c>
      <c r="O49" s="88">
        <f t="shared" si="2"/>
        <v>14</v>
      </c>
      <c r="P49" s="70">
        <f t="shared" si="3"/>
        <v>37</v>
      </c>
      <c r="Q49" s="93" t="s">
        <v>95</v>
      </c>
      <c r="R49" s="93"/>
      <c r="S49" s="93"/>
    </row>
    <row r="50" spans="1:19" s="72" customFormat="1" ht="15.75" thickBot="1">
      <c r="A50" s="83">
        <v>45926</v>
      </c>
      <c r="B50" s="70">
        <v>5</v>
      </c>
      <c r="C50" s="70">
        <v>0</v>
      </c>
      <c r="D50" s="70">
        <v>6</v>
      </c>
      <c r="E50" s="70">
        <v>0</v>
      </c>
      <c r="F50" s="70">
        <v>0</v>
      </c>
      <c r="G50" s="70">
        <v>0</v>
      </c>
      <c r="H50" s="70">
        <v>0</v>
      </c>
      <c r="I50" s="70">
        <v>0</v>
      </c>
      <c r="J50" s="70">
        <v>0</v>
      </c>
      <c r="K50" s="70">
        <v>0</v>
      </c>
      <c r="L50" s="108">
        <v>33</v>
      </c>
      <c r="M50" s="70">
        <v>0</v>
      </c>
      <c r="N50" s="88">
        <f t="shared" si="1"/>
        <v>11</v>
      </c>
      <c r="O50" s="88">
        <f t="shared" si="2"/>
        <v>33</v>
      </c>
      <c r="P50" s="70">
        <f t="shared" si="3"/>
        <v>44</v>
      </c>
      <c r="Q50" s="93" t="s">
        <v>96</v>
      </c>
      <c r="R50" s="93"/>
      <c r="S50" s="94"/>
    </row>
    <row r="51" spans="1:19" s="72" customFormat="1" ht="15.75" thickTop="1">
      <c r="A51" s="82">
        <v>45927</v>
      </c>
      <c r="B51" s="70">
        <v>4</v>
      </c>
      <c r="C51" s="70">
        <v>0</v>
      </c>
      <c r="D51" s="70">
        <v>8</v>
      </c>
      <c r="E51" s="70">
        <v>0</v>
      </c>
      <c r="F51" s="70">
        <v>0</v>
      </c>
      <c r="G51" s="70">
        <v>0</v>
      </c>
      <c r="H51" s="70">
        <v>0</v>
      </c>
      <c r="I51" s="70">
        <v>0</v>
      </c>
      <c r="J51" s="70">
        <v>0</v>
      </c>
      <c r="K51" s="70">
        <v>0</v>
      </c>
      <c r="L51" s="108">
        <v>23</v>
      </c>
      <c r="M51" s="70">
        <v>0</v>
      </c>
      <c r="N51" s="88">
        <v>0</v>
      </c>
      <c r="O51" s="88">
        <f t="shared" si="2"/>
        <v>23</v>
      </c>
      <c r="P51" s="70">
        <f t="shared" si="3"/>
        <v>35</v>
      </c>
      <c r="Q51" s="93" t="s">
        <v>96</v>
      </c>
      <c r="R51" s="93"/>
      <c r="S51" s="93"/>
    </row>
    <row r="52" spans="1:19" s="72" customFormat="1" ht="15.75" thickBot="1">
      <c r="A52" s="83">
        <v>45928</v>
      </c>
      <c r="B52" s="70">
        <v>16</v>
      </c>
      <c r="C52" s="70">
        <v>0</v>
      </c>
      <c r="D52" s="70">
        <v>3</v>
      </c>
      <c r="E52" s="70">
        <v>0</v>
      </c>
      <c r="F52" s="70">
        <v>1</v>
      </c>
      <c r="G52" s="70">
        <v>0</v>
      </c>
      <c r="H52" s="70">
        <v>1</v>
      </c>
      <c r="I52" s="70">
        <v>0</v>
      </c>
      <c r="J52" s="70">
        <v>0</v>
      </c>
      <c r="K52" s="70">
        <v>0</v>
      </c>
      <c r="L52" s="108">
        <v>24</v>
      </c>
      <c r="M52" s="70">
        <v>0</v>
      </c>
      <c r="N52" s="88">
        <v>0</v>
      </c>
      <c r="O52" s="88">
        <f t="shared" si="2"/>
        <v>24</v>
      </c>
      <c r="P52" s="70">
        <f t="shared" si="3"/>
        <v>45</v>
      </c>
      <c r="Q52" s="93"/>
      <c r="R52" s="93"/>
      <c r="S52" s="94"/>
    </row>
    <row r="53" spans="1:19" s="72" customFormat="1" ht="15.75" thickTop="1">
      <c r="A53" s="82">
        <v>45929</v>
      </c>
      <c r="B53" s="70">
        <v>0</v>
      </c>
      <c r="C53" s="70">
        <v>0</v>
      </c>
      <c r="D53" s="70">
        <v>0</v>
      </c>
      <c r="E53" s="70">
        <v>0</v>
      </c>
      <c r="F53" s="70">
        <v>0</v>
      </c>
      <c r="G53" s="70">
        <v>0</v>
      </c>
      <c r="H53" s="70">
        <v>0</v>
      </c>
      <c r="I53" s="70">
        <v>0</v>
      </c>
      <c r="J53" s="70">
        <v>0</v>
      </c>
      <c r="K53" s="70">
        <v>0</v>
      </c>
      <c r="L53" s="108">
        <v>41</v>
      </c>
      <c r="M53" s="70">
        <v>6</v>
      </c>
      <c r="N53" s="88">
        <v>0</v>
      </c>
      <c r="O53" s="88">
        <f t="shared" si="2"/>
        <v>47</v>
      </c>
      <c r="P53" s="70">
        <f t="shared" si="3"/>
        <v>47</v>
      </c>
      <c r="Q53" s="93"/>
      <c r="R53" s="93"/>
      <c r="S53" s="93"/>
    </row>
    <row r="54" spans="1:19" s="72" customFormat="1">
      <c r="A54" s="83">
        <v>45930</v>
      </c>
      <c r="B54" s="128">
        <v>1</v>
      </c>
      <c r="C54" s="128">
        <v>0</v>
      </c>
      <c r="D54" s="128">
        <v>8</v>
      </c>
      <c r="E54" s="128">
        <v>0</v>
      </c>
      <c r="F54" s="128">
        <v>0</v>
      </c>
      <c r="G54" s="128">
        <v>0</v>
      </c>
      <c r="H54" s="128">
        <v>0</v>
      </c>
      <c r="I54" s="128">
        <v>0</v>
      </c>
      <c r="J54" s="128">
        <v>0</v>
      </c>
      <c r="K54" s="128">
        <v>0</v>
      </c>
      <c r="L54" s="128">
        <v>21</v>
      </c>
      <c r="M54" s="128">
        <v>0</v>
      </c>
      <c r="N54" s="129">
        <f t="shared" si="1"/>
        <v>9</v>
      </c>
      <c r="O54" s="129">
        <f t="shared" si="2"/>
        <v>21</v>
      </c>
      <c r="P54" s="128">
        <f t="shared" si="3"/>
        <v>30</v>
      </c>
      <c r="Q54" s="93"/>
      <c r="R54" s="93"/>
      <c r="S54" s="94"/>
    </row>
    <row r="55" spans="1:19" s="72" customFormat="1" ht="15.75" thickBot="1">
      <c r="A55" s="157"/>
      <c r="B55" s="158"/>
      <c r="C55" s="158"/>
      <c r="D55" s="158"/>
      <c r="E55" s="158"/>
      <c r="F55" s="158"/>
      <c r="G55" s="158"/>
      <c r="H55" s="158"/>
      <c r="I55" s="158"/>
      <c r="J55" s="158"/>
      <c r="K55" s="158"/>
      <c r="L55" s="158"/>
      <c r="M55" s="158"/>
      <c r="N55" s="159"/>
      <c r="O55" s="159"/>
      <c r="P55" s="158"/>
      <c r="Q55" s="160"/>
      <c r="R55" s="160"/>
      <c r="S55" s="161"/>
    </row>
    <row r="56" spans="1:19" s="72" customFormat="1" ht="16.5" thickTop="1" thickBot="1">
      <c r="A56" s="84" t="s">
        <v>147</v>
      </c>
      <c r="B56" s="85">
        <f t="shared" ref="B56:P56" si="4">SUM(B25:B54)</f>
        <v>153</v>
      </c>
      <c r="C56" s="85">
        <f t="shared" si="4"/>
        <v>4</v>
      </c>
      <c r="D56" s="85">
        <f t="shared" si="4"/>
        <v>164</v>
      </c>
      <c r="E56" s="85">
        <f t="shared" si="4"/>
        <v>0</v>
      </c>
      <c r="F56" s="85">
        <f t="shared" si="4"/>
        <v>18</v>
      </c>
      <c r="G56" s="85">
        <f t="shared" si="4"/>
        <v>0</v>
      </c>
      <c r="H56" s="85">
        <f t="shared" si="4"/>
        <v>15</v>
      </c>
      <c r="I56" s="85">
        <f t="shared" si="4"/>
        <v>0</v>
      </c>
      <c r="J56" s="85">
        <f t="shared" si="4"/>
        <v>137</v>
      </c>
      <c r="K56" s="85">
        <f t="shared" si="4"/>
        <v>0</v>
      </c>
      <c r="L56" s="85">
        <f t="shared" si="4"/>
        <v>880</v>
      </c>
      <c r="M56" s="85">
        <f t="shared" si="4"/>
        <v>39</v>
      </c>
      <c r="N56" s="85">
        <f t="shared" si="4"/>
        <v>299</v>
      </c>
      <c r="O56" s="85">
        <f t="shared" si="4"/>
        <v>919</v>
      </c>
      <c r="P56" s="85">
        <f t="shared" si="4"/>
        <v>1416</v>
      </c>
      <c r="Q56" s="85"/>
      <c r="R56" s="85"/>
      <c r="S56" s="85"/>
    </row>
    <row r="57" spans="1:19" ht="15.75" thickTop="1">
      <c r="D57" s="119">
        <v>0</v>
      </c>
    </row>
    <row r="76" spans="8:17">
      <c r="I76" t="s">
        <v>109</v>
      </c>
      <c r="J76" t="s">
        <v>110</v>
      </c>
    </row>
    <row r="77" spans="8:17" ht="15.75" thickBot="1">
      <c r="H77" s="144">
        <v>45536</v>
      </c>
      <c r="I77">
        <v>337</v>
      </c>
      <c r="J77">
        <v>987</v>
      </c>
    </row>
    <row r="78" spans="8:17" ht="15.75" thickTop="1">
      <c r="H78" s="144">
        <v>45566</v>
      </c>
      <c r="I78">
        <v>412</v>
      </c>
      <c r="J78">
        <v>939</v>
      </c>
      <c r="O78" s="168"/>
      <c r="P78" s="168"/>
      <c r="Q78" s="168"/>
    </row>
    <row r="79" spans="8:17">
      <c r="H79" s="144">
        <v>45597</v>
      </c>
      <c r="I79">
        <v>268</v>
      </c>
      <c r="J79">
        <v>729</v>
      </c>
      <c r="O79" s="169"/>
      <c r="P79" s="169"/>
      <c r="Q79" s="169"/>
    </row>
    <row r="80" spans="8:17">
      <c r="H80" s="144">
        <v>45627</v>
      </c>
      <c r="I80">
        <v>446</v>
      </c>
      <c r="J80">
        <v>667</v>
      </c>
      <c r="O80" s="169"/>
      <c r="P80" s="169"/>
      <c r="Q80" s="169"/>
    </row>
    <row r="81" spans="8:17" ht="15.75" thickBot="1">
      <c r="H81" t="s">
        <v>104</v>
      </c>
      <c r="I81">
        <v>295</v>
      </c>
      <c r="J81">
        <v>1023</v>
      </c>
      <c r="O81" s="169"/>
      <c r="P81" s="169"/>
      <c r="Q81" s="169"/>
    </row>
    <row r="82" spans="8:17" ht="16.5" thickTop="1" thickBot="1">
      <c r="H82" t="s">
        <v>105</v>
      </c>
      <c r="I82" s="145">
        <v>1002</v>
      </c>
      <c r="J82">
        <v>3246</v>
      </c>
      <c r="O82" s="85"/>
      <c r="P82" s="85"/>
      <c r="Q82" s="85"/>
    </row>
    <row r="83" spans="8:17" ht="15.75" thickTop="1">
      <c r="H83" t="s">
        <v>106</v>
      </c>
      <c r="I83">
        <v>368</v>
      </c>
      <c r="J83">
        <v>1269</v>
      </c>
    </row>
    <row r="84" spans="8:17">
      <c r="H84" t="s">
        <v>97</v>
      </c>
      <c r="I84">
        <v>635</v>
      </c>
      <c r="J84">
        <v>714</v>
      </c>
    </row>
    <row r="85" spans="8:17">
      <c r="H85" t="s">
        <v>107</v>
      </c>
      <c r="I85">
        <v>250</v>
      </c>
      <c r="J85">
        <v>2447</v>
      </c>
    </row>
    <row r="86" spans="8:17">
      <c r="H86" t="s">
        <v>99</v>
      </c>
      <c r="I86">
        <v>290</v>
      </c>
      <c r="J86">
        <v>898</v>
      </c>
    </row>
    <row r="87" spans="8:17">
      <c r="H87" t="s">
        <v>108</v>
      </c>
      <c r="I87" s="146">
        <v>200</v>
      </c>
      <c r="J87" s="146">
        <v>350</v>
      </c>
    </row>
    <row r="88" spans="8:17">
      <c r="H88" t="s">
        <v>111</v>
      </c>
      <c r="I88" s="98">
        <v>200</v>
      </c>
      <c r="J88" s="98">
        <v>370</v>
      </c>
    </row>
    <row r="89" spans="8:17">
      <c r="H89" t="s">
        <v>112</v>
      </c>
      <c r="I89" s="98">
        <f t="shared" ref="I89:J89" si="5">SUM(I88)</f>
        <v>200</v>
      </c>
      <c r="J89" s="98">
        <f t="shared" si="5"/>
        <v>370</v>
      </c>
    </row>
    <row r="90" spans="8:17">
      <c r="I90" s="98">
        <f t="shared" ref="I90:J90" si="6">SUM(I77:I89)</f>
        <v>4903</v>
      </c>
      <c r="J90" s="98">
        <f t="shared" si="6"/>
        <v>14009</v>
      </c>
      <c r="K90">
        <v>17486</v>
      </c>
    </row>
  </sheetData>
  <mergeCells count="22">
    <mergeCell ref="A2:A5"/>
    <mergeCell ref="B2:C3"/>
    <mergeCell ref="D2:E3"/>
    <mergeCell ref="F2:G3"/>
    <mergeCell ref="H2:I3"/>
    <mergeCell ref="R2:R5"/>
    <mergeCell ref="S2:S5"/>
    <mergeCell ref="Q1:S1"/>
    <mergeCell ref="B5:C5"/>
    <mergeCell ref="D5:K5"/>
    <mergeCell ref="L5:M5"/>
    <mergeCell ref="N2:N5"/>
    <mergeCell ref="O2:O5"/>
    <mergeCell ref="J2:K2"/>
    <mergeCell ref="L2:M3"/>
    <mergeCell ref="P2:P5"/>
    <mergeCell ref="J3:K3"/>
    <mergeCell ref="O78:O81"/>
    <mergeCell ref="P78:P81"/>
    <mergeCell ref="Q78:Q81"/>
    <mergeCell ref="N1:P1"/>
    <mergeCell ref="Q2:Q5"/>
  </mergeCell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48"/>
  <sheetViews>
    <sheetView topLeftCell="A43" workbookViewId="0">
      <selection activeCell="F48" sqref="F48"/>
    </sheetView>
  </sheetViews>
  <sheetFormatPr baseColWidth="10" defaultRowHeight="15"/>
  <cols>
    <col min="1" max="1" width="21.5703125" customWidth="1"/>
    <col min="2" max="2" width="15.28515625" customWidth="1"/>
    <col min="3" max="3" width="11.42578125" customWidth="1"/>
    <col min="4" max="4" width="12.7109375" customWidth="1"/>
    <col min="5" max="5" width="14.5703125" customWidth="1"/>
    <col min="6" max="6" width="15.7109375" customWidth="1"/>
    <col min="7" max="7" width="12" customWidth="1"/>
    <col min="8" max="8" width="10.28515625" customWidth="1"/>
    <col min="9" max="9" width="11.85546875" customWidth="1"/>
    <col min="10" max="10" width="11.42578125" customWidth="1"/>
    <col min="11" max="11" width="24.7109375" customWidth="1"/>
    <col min="13" max="13" width="18.5703125" customWidth="1"/>
    <col min="16" max="16" width="13.5703125" customWidth="1"/>
    <col min="17" max="17" width="14.7109375" customWidth="1"/>
    <col min="18" max="18" width="15.140625" customWidth="1"/>
    <col min="19" max="19" width="16.28515625" customWidth="1"/>
  </cols>
  <sheetData>
    <row r="1" spans="1:20">
      <c r="A1" s="42"/>
      <c r="B1" s="42"/>
      <c r="C1" s="42"/>
      <c r="D1" s="42"/>
      <c r="E1" s="42"/>
      <c r="F1" s="42"/>
      <c r="G1" s="42"/>
      <c r="H1" s="42"/>
      <c r="I1" s="42"/>
      <c r="J1" s="42"/>
      <c r="L1" s="186" t="s">
        <v>31</v>
      </c>
      <c r="M1" s="186"/>
      <c r="N1" s="186"/>
      <c r="O1" s="186"/>
      <c r="P1" s="186"/>
      <c r="Q1" s="186"/>
      <c r="R1" s="186"/>
      <c r="S1" s="186"/>
    </row>
    <row r="2" spans="1:20" ht="15" customHeight="1" thickBot="1">
      <c r="A2" s="42"/>
      <c r="B2" s="188" t="s">
        <v>38</v>
      </c>
      <c r="C2" s="188"/>
      <c r="D2" s="188"/>
      <c r="E2" s="188"/>
      <c r="F2" s="188"/>
      <c r="G2" s="188"/>
      <c r="H2" s="188"/>
      <c r="I2" s="188"/>
      <c r="J2" s="188"/>
      <c r="K2" s="135"/>
      <c r="L2" s="187"/>
      <c r="M2" s="187"/>
      <c r="N2" s="187"/>
      <c r="O2" s="187"/>
      <c r="P2" s="187"/>
      <c r="Q2" s="187"/>
      <c r="R2" s="187"/>
      <c r="S2" s="187"/>
      <c r="T2" s="135"/>
    </row>
    <row r="3" spans="1:20" ht="15" customHeight="1">
      <c r="A3" s="42"/>
      <c r="B3" s="188"/>
      <c r="C3" s="188"/>
      <c r="D3" s="188"/>
      <c r="E3" s="188"/>
      <c r="F3" s="188"/>
      <c r="G3" s="188"/>
      <c r="H3" s="188"/>
      <c r="I3" s="188"/>
      <c r="J3" s="188"/>
      <c r="K3" s="135"/>
      <c r="L3" s="136"/>
      <c r="M3" s="136"/>
      <c r="N3" s="136"/>
      <c r="O3" s="136"/>
      <c r="P3" s="136"/>
      <c r="Q3" s="136"/>
      <c r="R3" s="135"/>
      <c r="S3" s="135"/>
      <c r="T3" s="135"/>
    </row>
    <row r="4" spans="1:20" ht="15" customHeight="1">
      <c r="A4" s="42"/>
      <c r="B4" s="188"/>
      <c r="C4" s="188"/>
      <c r="D4" s="188"/>
      <c r="E4" s="188"/>
      <c r="F4" s="188"/>
      <c r="G4" s="188"/>
      <c r="H4" s="188"/>
      <c r="I4" s="188"/>
      <c r="J4" s="188"/>
      <c r="K4" s="135"/>
      <c r="L4" s="136"/>
      <c r="M4" s="136"/>
      <c r="N4" s="136"/>
      <c r="O4" s="136"/>
      <c r="P4" s="136"/>
      <c r="Q4" s="136"/>
      <c r="R4" s="135"/>
      <c r="S4" s="135"/>
      <c r="T4" s="135"/>
    </row>
    <row r="5" spans="1:20" ht="15" customHeight="1">
      <c r="A5" s="42"/>
      <c r="B5" s="188"/>
      <c r="C5" s="188"/>
      <c r="D5" s="188"/>
      <c r="E5" s="188"/>
      <c r="F5" s="188"/>
      <c r="G5" s="188"/>
      <c r="H5" s="188"/>
      <c r="I5" s="188"/>
      <c r="J5" s="188"/>
      <c r="M5" s="4"/>
      <c r="N5" s="137"/>
      <c r="O5" s="137"/>
      <c r="P5" s="137"/>
      <c r="Q5" s="137"/>
      <c r="R5" s="137"/>
      <c r="S5" s="137"/>
      <c r="T5" s="137"/>
    </row>
    <row r="6" spans="1:20" ht="18.75" thickBot="1">
      <c r="A6" s="43" t="s">
        <v>22</v>
      </c>
      <c r="B6" s="42"/>
      <c r="C6" s="42"/>
      <c r="D6" s="42"/>
      <c r="E6" s="42"/>
      <c r="F6" s="42"/>
      <c r="G6" s="42"/>
      <c r="H6" s="42"/>
      <c r="I6" s="42"/>
      <c r="J6" s="42"/>
      <c r="M6" s="4"/>
      <c r="N6" s="185" t="s">
        <v>39</v>
      </c>
      <c r="O6" s="185"/>
      <c r="P6" s="185"/>
      <c r="Q6" s="185"/>
      <c r="R6" s="137"/>
      <c r="S6" s="137"/>
      <c r="T6" s="137"/>
    </row>
    <row r="7" spans="1:20" ht="61.5" customHeight="1" thickTop="1">
      <c r="A7" s="179" t="s">
        <v>23</v>
      </c>
      <c r="B7" s="44" t="s">
        <v>108</v>
      </c>
      <c r="C7" s="60" t="s">
        <v>24</v>
      </c>
      <c r="D7" s="54" t="s">
        <v>25</v>
      </c>
      <c r="E7" s="53" t="s">
        <v>26</v>
      </c>
      <c r="F7" s="54" t="s">
        <v>25</v>
      </c>
      <c r="G7" s="53" t="s">
        <v>27</v>
      </c>
      <c r="H7" s="54" t="s">
        <v>25</v>
      </c>
      <c r="I7" s="139" t="s">
        <v>28</v>
      </c>
      <c r="J7" s="140" t="s">
        <v>25</v>
      </c>
      <c r="M7" s="4"/>
      <c r="N7" s="182" t="s">
        <v>73</v>
      </c>
      <c r="O7" s="182" t="s">
        <v>53</v>
      </c>
      <c r="P7" s="182" t="s">
        <v>54</v>
      </c>
      <c r="Q7" s="182" t="s">
        <v>47</v>
      </c>
      <c r="R7" s="137"/>
      <c r="S7" s="137"/>
      <c r="T7" s="137"/>
    </row>
    <row r="8" spans="1:20">
      <c r="A8" s="179"/>
      <c r="B8" s="45" t="s">
        <v>29</v>
      </c>
      <c r="C8" s="46"/>
      <c r="D8" s="47"/>
      <c r="E8" s="48"/>
      <c r="F8" s="49"/>
      <c r="G8" s="48"/>
      <c r="H8" s="48"/>
      <c r="I8" s="50"/>
      <c r="J8" s="50"/>
      <c r="L8" s="125">
        <v>37</v>
      </c>
      <c r="N8" s="183"/>
      <c r="O8" s="183"/>
      <c r="P8" s="183"/>
      <c r="Q8" s="183"/>
    </row>
    <row r="9" spans="1:20" ht="25.5">
      <c r="A9" s="179"/>
      <c r="B9" s="45" t="s">
        <v>30</v>
      </c>
      <c r="C9" s="50"/>
      <c r="D9" s="51"/>
      <c r="E9" s="50"/>
      <c r="F9" s="50"/>
      <c r="G9" s="50"/>
      <c r="H9" s="50"/>
      <c r="I9" s="50"/>
      <c r="J9" s="50"/>
      <c r="L9" s="125">
        <v>25</v>
      </c>
      <c r="M9" s="31"/>
      <c r="N9" s="183"/>
      <c r="O9" s="183"/>
      <c r="P9" s="183"/>
      <c r="Q9" s="183"/>
    </row>
    <row r="10" spans="1:20">
      <c r="A10" s="179"/>
      <c r="B10" s="45"/>
      <c r="C10" s="42"/>
      <c r="D10" s="42"/>
      <c r="E10" s="42"/>
      <c r="F10" s="42"/>
      <c r="G10" s="42"/>
      <c r="H10" s="42"/>
      <c r="I10" s="50"/>
      <c r="J10" s="50"/>
      <c r="L10" s="125">
        <v>40</v>
      </c>
      <c r="M10" s="31"/>
      <c r="N10" s="184"/>
      <c r="O10" s="184"/>
      <c r="P10" s="184"/>
      <c r="Q10" s="184"/>
    </row>
    <row r="11" spans="1:20" ht="18.75" customHeight="1">
      <c r="A11" s="179"/>
      <c r="B11" s="44" t="s">
        <v>111</v>
      </c>
      <c r="C11" s="52"/>
      <c r="D11" s="53"/>
      <c r="E11" s="52"/>
      <c r="F11" s="53"/>
      <c r="G11" s="54"/>
      <c r="H11" s="55"/>
      <c r="I11" s="56"/>
      <c r="J11" s="56"/>
      <c r="L11" s="125">
        <v>45</v>
      </c>
      <c r="M11" s="189" t="s">
        <v>101</v>
      </c>
      <c r="N11" t="s">
        <v>13</v>
      </c>
      <c r="O11" s="97">
        <v>295</v>
      </c>
      <c r="P11" s="97">
        <v>1023</v>
      </c>
      <c r="Q11" s="97">
        <v>1318</v>
      </c>
    </row>
    <row r="12" spans="1:20">
      <c r="A12" s="179"/>
      <c r="B12" s="45" t="s">
        <v>29</v>
      </c>
      <c r="C12" s="57"/>
      <c r="D12" s="58"/>
      <c r="E12" s="57"/>
      <c r="F12" s="59"/>
      <c r="G12" s="57"/>
      <c r="H12" s="57"/>
      <c r="I12" s="50"/>
      <c r="J12" s="50"/>
      <c r="L12" s="125">
        <v>45</v>
      </c>
      <c r="M12" s="189"/>
      <c r="N12" t="s">
        <v>14</v>
      </c>
      <c r="O12" s="97">
        <v>1002</v>
      </c>
      <c r="P12" s="97">
        <v>3246</v>
      </c>
      <c r="Q12" s="97">
        <v>4192</v>
      </c>
    </row>
    <row r="13" spans="1:20" ht="26.25" thickBot="1">
      <c r="A13" s="179"/>
      <c r="B13" s="45" t="s">
        <v>30</v>
      </c>
      <c r="C13" s="57"/>
      <c r="D13" s="58"/>
      <c r="E13" s="57"/>
      <c r="F13" s="58"/>
      <c r="G13" s="57"/>
      <c r="H13" s="58"/>
      <c r="I13" s="51"/>
      <c r="J13" s="51"/>
      <c r="L13" s="125">
        <v>41</v>
      </c>
      <c r="M13" s="189"/>
      <c r="N13" t="s">
        <v>15</v>
      </c>
      <c r="O13" s="97">
        <v>368</v>
      </c>
      <c r="P13" s="97">
        <v>1269</v>
      </c>
      <c r="Q13" s="97">
        <v>1637</v>
      </c>
    </row>
    <row r="14" spans="1:20" ht="16.5" thickBot="1">
      <c r="A14" s="179"/>
      <c r="B14" s="45"/>
      <c r="C14" s="42"/>
      <c r="D14" s="42"/>
      <c r="E14" s="42"/>
      <c r="F14" s="42"/>
      <c r="G14" s="42"/>
      <c r="H14" s="42"/>
      <c r="I14" s="50"/>
      <c r="J14" s="50"/>
      <c r="L14" s="125">
        <v>44</v>
      </c>
      <c r="N14" t="s">
        <v>57</v>
      </c>
      <c r="O14" s="101">
        <f>SUM(O11:O13)</f>
        <v>1665</v>
      </c>
      <c r="P14" s="102">
        <f>SUM(P11:P13)</f>
        <v>5538</v>
      </c>
      <c r="Q14" s="103"/>
      <c r="R14" s="138">
        <v>7147</v>
      </c>
    </row>
    <row r="15" spans="1:20" ht="18.75" thickBot="1">
      <c r="A15" s="179"/>
      <c r="B15" s="44" t="s">
        <v>144</v>
      </c>
      <c r="C15" s="60"/>
      <c r="D15" s="53"/>
      <c r="E15" s="52"/>
      <c r="F15" s="53"/>
      <c r="G15" s="54"/>
      <c r="H15" s="55"/>
      <c r="I15" s="56"/>
      <c r="J15" s="56"/>
      <c r="L15" s="125">
        <v>10</v>
      </c>
    </row>
    <row r="16" spans="1:20" ht="16.5" thickTop="1" thickBot="1">
      <c r="A16" s="179"/>
      <c r="B16" s="45" t="s">
        <v>29</v>
      </c>
      <c r="C16" s="61"/>
      <c r="D16" s="58"/>
      <c r="E16" s="57"/>
      <c r="F16" s="59"/>
      <c r="G16" s="57"/>
      <c r="H16" s="57"/>
      <c r="I16" s="50"/>
      <c r="J16" s="50"/>
      <c r="L16" s="111">
        <f>SUM(L8:L15)</f>
        <v>287</v>
      </c>
      <c r="M16" s="189" t="s">
        <v>100</v>
      </c>
      <c r="N16" t="s">
        <v>97</v>
      </c>
      <c r="O16" s="133">
        <v>635</v>
      </c>
      <c r="P16" s="133">
        <v>714</v>
      </c>
      <c r="Q16" s="133">
        <v>1420</v>
      </c>
    </row>
    <row r="17" spans="1:23" ht="26.25" thickBot="1">
      <c r="A17" s="179"/>
      <c r="B17" s="45" t="s">
        <v>30</v>
      </c>
      <c r="C17" s="62"/>
      <c r="D17" s="63"/>
      <c r="E17" s="64"/>
      <c r="F17" s="63"/>
      <c r="G17" s="64"/>
      <c r="H17" s="63"/>
      <c r="I17" s="51"/>
      <c r="J17" s="51"/>
      <c r="L17" s="111"/>
      <c r="M17" s="189"/>
      <c r="N17" t="s">
        <v>98</v>
      </c>
      <c r="O17" s="130">
        <v>250</v>
      </c>
      <c r="P17" s="130">
        <v>2447</v>
      </c>
      <c r="Q17" s="130">
        <v>3369</v>
      </c>
    </row>
    <row r="18" spans="1:23" ht="15.75" thickBot="1">
      <c r="A18" s="42"/>
      <c r="B18" s="42" t="s">
        <v>58</v>
      </c>
      <c r="C18" s="42"/>
      <c r="D18" s="42"/>
      <c r="E18" s="42"/>
      <c r="F18" s="42"/>
      <c r="G18" s="42">
        <v>6</v>
      </c>
      <c r="H18" s="42"/>
      <c r="I18" s="42">
        <v>7</v>
      </c>
      <c r="J18" s="42"/>
      <c r="K18" s="98"/>
      <c r="L18" s="111"/>
      <c r="M18" s="189"/>
      <c r="N18" t="s">
        <v>99</v>
      </c>
      <c r="O18" s="130">
        <v>290</v>
      </c>
      <c r="P18" s="130">
        <v>898</v>
      </c>
      <c r="Q18" s="130">
        <v>1386</v>
      </c>
    </row>
    <row r="19" spans="1:23" ht="15.75">
      <c r="A19" s="42"/>
      <c r="B19" s="42"/>
      <c r="C19" s="42"/>
      <c r="D19" s="42"/>
      <c r="E19" s="42"/>
      <c r="F19" s="42"/>
      <c r="G19" s="42"/>
      <c r="H19" s="42"/>
      <c r="I19" s="42"/>
      <c r="J19" s="42"/>
      <c r="K19" s="98"/>
      <c r="L19" s="115"/>
      <c r="N19" t="s">
        <v>57</v>
      </c>
      <c r="O19" s="134">
        <f t="shared" ref="O19:P19" si="0">SUM(O16:O18)</f>
        <v>1175</v>
      </c>
      <c r="P19" s="134">
        <f t="shared" si="0"/>
        <v>4059</v>
      </c>
      <c r="Q19" s="134"/>
      <c r="R19" s="138">
        <v>6175</v>
      </c>
    </row>
    <row r="20" spans="1:23">
      <c r="A20" s="42"/>
      <c r="B20" s="42"/>
      <c r="C20" s="42"/>
      <c r="D20" s="42"/>
      <c r="E20" s="42"/>
      <c r="F20" s="42"/>
      <c r="G20" s="42"/>
      <c r="H20" s="42"/>
      <c r="I20" s="42"/>
      <c r="J20" s="42"/>
      <c r="L20" s="115"/>
    </row>
    <row r="21" spans="1:23" ht="18">
      <c r="A21" s="43" t="s">
        <v>22</v>
      </c>
      <c r="B21" s="42"/>
      <c r="C21" s="42"/>
      <c r="D21" s="42"/>
      <c r="E21" s="42"/>
      <c r="F21" s="42"/>
      <c r="G21" s="42"/>
      <c r="H21" s="42"/>
      <c r="I21" s="42"/>
      <c r="J21" s="42"/>
      <c r="L21" s="115"/>
    </row>
    <row r="22" spans="1:23" ht="25.5" customHeight="1">
      <c r="A22" s="179" t="s">
        <v>31</v>
      </c>
      <c r="B22" s="44" t="s">
        <v>145</v>
      </c>
      <c r="C22" s="60" t="s">
        <v>32</v>
      </c>
      <c r="D22" s="52" t="s">
        <v>33</v>
      </c>
      <c r="E22" s="50"/>
      <c r="F22" s="42"/>
      <c r="G22" s="42"/>
      <c r="H22" s="42"/>
      <c r="I22" s="42"/>
      <c r="J22" s="42"/>
      <c r="L22" s="115"/>
      <c r="N22" s="98"/>
    </row>
    <row r="23" spans="1:23" ht="25.5" customHeight="1">
      <c r="A23" s="179"/>
      <c r="B23" s="44"/>
      <c r="C23" s="131"/>
      <c r="D23" s="132"/>
      <c r="E23" s="48"/>
      <c r="F23" s="42"/>
      <c r="G23" s="42"/>
      <c r="H23" s="42"/>
      <c r="I23" s="42"/>
      <c r="J23" s="42"/>
      <c r="N23" s="98"/>
    </row>
    <row r="24" spans="1:23" ht="17.25" customHeight="1">
      <c r="A24" s="179"/>
      <c r="B24" s="45"/>
      <c r="C24" s="48"/>
      <c r="D24" s="47"/>
      <c r="E24" s="65"/>
      <c r="F24" s="42"/>
      <c r="G24" s="42"/>
      <c r="H24" s="42"/>
      <c r="I24" s="42"/>
      <c r="J24" s="42"/>
      <c r="V24" s="42"/>
      <c r="W24" s="42"/>
    </row>
    <row r="25" spans="1:23" ht="15.75" customHeight="1" thickBot="1">
      <c r="A25" s="179"/>
      <c r="B25" s="45"/>
      <c r="C25" s="50"/>
      <c r="D25" s="50"/>
      <c r="E25" s="50"/>
      <c r="F25" s="42"/>
      <c r="G25" s="42"/>
      <c r="H25" s="42"/>
      <c r="I25" s="42"/>
      <c r="J25" s="42"/>
      <c r="V25" s="68"/>
      <c r="W25" s="69"/>
    </row>
    <row r="26" spans="1:23" ht="29.25" customHeight="1">
      <c r="A26" s="179"/>
      <c r="B26" s="44" t="s">
        <v>146</v>
      </c>
      <c r="C26" s="52" t="s">
        <v>32</v>
      </c>
      <c r="D26" s="54" t="s">
        <v>33</v>
      </c>
      <c r="E26" s="57"/>
      <c r="F26" s="42"/>
      <c r="G26" s="42"/>
      <c r="H26" s="42"/>
      <c r="I26" s="42"/>
      <c r="J26" s="42"/>
      <c r="N26" s="42"/>
      <c r="O26" s="42"/>
      <c r="P26" s="42"/>
      <c r="Q26" s="42"/>
      <c r="R26" s="42"/>
      <c r="S26" s="42"/>
      <c r="T26" s="42"/>
      <c r="U26" s="42"/>
      <c r="V26" s="42"/>
      <c r="W26" s="42"/>
    </row>
    <row r="27" spans="1:23">
      <c r="A27" s="179"/>
      <c r="B27" s="45"/>
      <c r="C27" s="57"/>
      <c r="D27" s="58"/>
      <c r="E27" s="66"/>
      <c r="F27" s="42"/>
      <c r="G27" s="42"/>
      <c r="H27" s="42"/>
      <c r="I27" s="42"/>
      <c r="J27" s="42"/>
    </row>
    <row r="28" spans="1:23">
      <c r="A28" s="179"/>
      <c r="B28" s="45"/>
      <c r="C28" s="57"/>
      <c r="D28" s="58"/>
      <c r="E28" s="57"/>
      <c r="F28" s="42"/>
      <c r="G28" s="42"/>
      <c r="H28" s="42"/>
      <c r="I28" s="42"/>
      <c r="J28" s="42"/>
    </row>
    <row r="29" spans="1:23" ht="25.5">
      <c r="A29" s="179"/>
      <c r="B29" s="44" t="s">
        <v>144</v>
      </c>
      <c r="C29" s="52" t="s">
        <v>32</v>
      </c>
      <c r="D29" s="54" t="s">
        <v>33</v>
      </c>
      <c r="E29" s="57"/>
      <c r="F29" s="42"/>
      <c r="G29" s="42"/>
      <c r="H29" s="42"/>
      <c r="I29" s="42"/>
      <c r="J29" s="42"/>
    </row>
    <row r="30" spans="1:23">
      <c r="A30" s="179"/>
      <c r="B30" s="45"/>
      <c r="C30" s="57"/>
      <c r="D30" s="58"/>
      <c r="E30" s="66"/>
      <c r="F30" s="42"/>
      <c r="G30" s="42"/>
      <c r="H30" s="42"/>
      <c r="I30" s="42"/>
      <c r="J30" s="42"/>
    </row>
    <row r="31" spans="1:23" ht="15.75" thickBot="1">
      <c r="A31" s="179"/>
      <c r="B31" s="45"/>
      <c r="C31" s="64"/>
      <c r="D31" s="63"/>
      <c r="E31" s="64"/>
      <c r="F31" s="42"/>
      <c r="G31" s="42"/>
      <c r="H31" s="42"/>
      <c r="I31" s="42"/>
      <c r="J31" s="42"/>
    </row>
    <row r="32" spans="1:23" ht="45">
      <c r="A32" s="42"/>
      <c r="B32" s="42" t="s">
        <v>57</v>
      </c>
      <c r="C32" s="42" t="s">
        <v>71</v>
      </c>
      <c r="D32" s="42" t="s">
        <v>72</v>
      </c>
      <c r="E32" s="42"/>
      <c r="F32" s="42"/>
      <c r="G32" s="42"/>
      <c r="H32" s="42"/>
      <c r="I32" s="42"/>
      <c r="J32" s="42"/>
    </row>
    <row r="33" spans="1:10" ht="18">
      <c r="A33" s="43" t="s">
        <v>22</v>
      </c>
      <c r="B33" s="42"/>
      <c r="C33" s="42"/>
      <c r="D33" s="42"/>
      <c r="E33" s="42"/>
      <c r="F33" s="42"/>
      <c r="G33" s="42"/>
      <c r="H33" s="42"/>
      <c r="I33" s="42"/>
      <c r="J33" s="42"/>
    </row>
    <row r="34" spans="1:10" ht="18.75" customHeight="1">
      <c r="A34" s="179" t="s">
        <v>34</v>
      </c>
      <c r="B34" s="180" t="s">
        <v>70</v>
      </c>
      <c r="C34" s="181"/>
      <c r="D34" s="67" t="s">
        <v>75</v>
      </c>
      <c r="E34" s="67" t="s">
        <v>76</v>
      </c>
      <c r="F34" s="67" t="s">
        <v>78</v>
      </c>
    </row>
    <row r="35" spans="1:10" ht="87.75" customHeight="1" thickBot="1">
      <c r="A35" s="179"/>
      <c r="B35" s="42"/>
      <c r="C35" s="104" t="s">
        <v>35</v>
      </c>
      <c r="D35" s="57" t="s">
        <v>59</v>
      </c>
      <c r="E35" s="57" t="s">
        <v>87</v>
      </c>
      <c r="F35" s="57" t="s">
        <v>87</v>
      </c>
      <c r="G35" s="106"/>
      <c r="H35" s="106"/>
    </row>
    <row r="36" spans="1:10" ht="69.75" thickBot="1">
      <c r="A36" s="179"/>
      <c r="B36" s="42"/>
      <c r="C36" s="104" t="s">
        <v>36</v>
      </c>
      <c r="D36" s="141"/>
      <c r="E36" s="141" t="s">
        <v>88</v>
      </c>
      <c r="F36" s="141" t="s">
        <v>88</v>
      </c>
      <c r="G36" s="106"/>
      <c r="H36" s="106"/>
    </row>
    <row r="37" spans="1:10" ht="77.25" thickBot="1">
      <c r="A37" s="179"/>
      <c r="B37" s="99"/>
      <c r="C37" s="105" t="s">
        <v>37</v>
      </c>
      <c r="D37" s="141"/>
      <c r="E37" s="141" t="s">
        <v>89</v>
      </c>
      <c r="F37" s="141" t="s">
        <v>102</v>
      </c>
      <c r="G37" s="106"/>
      <c r="H37" s="106"/>
    </row>
    <row r="38" spans="1:10" ht="64.5" thickBot="1">
      <c r="A38" s="179"/>
      <c r="B38" s="99"/>
      <c r="C38" s="105" t="s">
        <v>60</v>
      </c>
      <c r="D38" s="141"/>
      <c r="E38" s="141" t="s">
        <v>90</v>
      </c>
      <c r="F38" s="141" t="s">
        <v>90</v>
      </c>
      <c r="G38" s="106"/>
      <c r="H38" s="106"/>
    </row>
    <row r="39" spans="1:10">
      <c r="A39" s="179"/>
      <c r="B39" s="42"/>
      <c r="C39" s="100"/>
      <c r="D39" s="142"/>
      <c r="E39" s="142"/>
      <c r="F39" s="143"/>
      <c r="G39" s="107"/>
      <c r="H39" s="107"/>
    </row>
    <row r="40" spans="1:10" ht="60.75" customHeight="1" thickBot="1">
      <c r="A40" s="179"/>
      <c r="B40" s="42"/>
      <c r="C40" s="104" t="s">
        <v>61</v>
      </c>
      <c r="D40" s="141" t="s">
        <v>66</v>
      </c>
      <c r="E40" s="141" t="s">
        <v>91</v>
      </c>
      <c r="F40" s="141" t="s">
        <v>66</v>
      </c>
      <c r="G40" s="106"/>
      <c r="H40" s="106"/>
    </row>
    <row r="41" spans="1:10" ht="60.75" customHeight="1" thickBot="1">
      <c r="A41" s="179"/>
      <c r="B41" s="42"/>
      <c r="C41" s="104" t="s">
        <v>62</v>
      </c>
      <c r="D41" s="141"/>
      <c r="E41" s="141"/>
      <c r="F41" s="141"/>
      <c r="G41" s="106"/>
      <c r="H41" s="106"/>
    </row>
    <row r="42" spans="1:10" ht="89.25" customHeight="1" thickBot="1">
      <c r="A42" s="179"/>
      <c r="B42" s="42"/>
      <c r="C42" s="104" t="s">
        <v>67</v>
      </c>
      <c r="D42" s="141" t="s">
        <v>63</v>
      </c>
      <c r="E42" s="141" t="s">
        <v>63</v>
      </c>
      <c r="F42" s="141" t="s">
        <v>63</v>
      </c>
      <c r="G42" s="106"/>
      <c r="H42" s="106"/>
    </row>
    <row r="43" spans="1:10" ht="89.25" customHeight="1" thickBot="1">
      <c r="A43" s="120"/>
      <c r="B43" s="42"/>
      <c r="C43" s="104" t="s">
        <v>103</v>
      </c>
      <c r="D43" s="141"/>
      <c r="E43" s="141"/>
      <c r="F43" s="141"/>
      <c r="G43" s="106"/>
      <c r="H43" s="106"/>
    </row>
    <row r="44" spans="1:10" ht="78.75" customHeight="1" thickBot="1">
      <c r="A44" s="42"/>
      <c r="B44" s="42"/>
      <c r="C44" s="104" t="s">
        <v>68</v>
      </c>
      <c r="D44" s="141" t="s">
        <v>64</v>
      </c>
      <c r="E44" s="141" t="s">
        <v>64</v>
      </c>
      <c r="F44" s="141" t="s">
        <v>64</v>
      </c>
      <c r="G44" s="106"/>
      <c r="H44" s="106"/>
    </row>
    <row r="45" spans="1:10" ht="59.25" customHeight="1" thickBot="1">
      <c r="A45" s="42"/>
      <c r="B45" s="42"/>
      <c r="C45" s="104" t="s">
        <v>65</v>
      </c>
      <c r="D45" s="141" t="s">
        <v>69</v>
      </c>
      <c r="E45" s="141" t="s">
        <v>69</v>
      </c>
      <c r="F45" s="141" t="s">
        <v>69</v>
      </c>
      <c r="G45" s="106"/>
      <c r="H45" s="106"/>
    </row>
    <row r="46" spans="1:10">
      <c r="A46" s="42"/>
      <c r="G46" s="42"/>
      <c r="H46" s="42"/>
      <c r="I46" s="42"/>
      <c r="J46" s="42"/>
    </row>
    <row r="47" spans="1:10">
      <c r="A47" s="42"/>
      <c r="B47" s="42"/>
      <c r="C47" s="42"/>
      <c r="D47" s="42"/>
      <c r="E47" s="42"/>
      <c r="F47" s="42"/>
      <c r="G47" s="42"/>
      <c r="H47" s="42"/>
      <c r="I47" s="42"/>
      <c r="J47" s="42"/>
    </row>
    <row r="48" spans="1:10">
      <c r="A48" s="42"/>
      <c r="B48" s="42"/>
      <c r="C48" s="42"/>
      <c r="D48" s="42"/>
      <c r="E48" s="42"/>
      <c r="F48" s="42"/>
      <c r="G48" s="42"/>
      <c r="H48" s="42"/>
      <c r="I48" s="42"/>
      <c r="J48" s="42"/>
    </row>
  </sheetData>
  <mergeCells count="13">
    <mergeCell ref="A34:A42"/>
    <mergeCell ref="B34:C34"/>
    <mergeCell ref="O7:O10"/>
    <mergeCell ref="N6:Q6"/>
    <mergeCell ref="L1:S2"/>
    <mergeCell ref="P7:P10"/>
    <mergeCell ref="Q7:Q10"/>
    <mergeCell ref="A7:A17"/>
    <mergeCell ref="A22:A31"/>
    <mergeCell ref="B2:J5"/>
    <mergeCell ref="M11:M13"/>
    <mergeCell ref="M16:M18"/>
    <mergeCell ref="N7:N10"/>
  </mergeCells>
  <phoneticPr fontId="18"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Actividades de divulgación cult</vt:lpstr>
      <vt:lpstr>AFLUENCIA DE VIST</vt:lpstr>
      <vt:lpstr>RESULTADOS X IND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Margarita Juárez</dc:creator>
  <cp:lastModifiedBy>ArchivoMAC</cp:lastModifiedBy>
  <dcterms:created xsi:type="dcterms:W3CDTF">2025-01-22T16:09:25Z</dcterms:created>
  <dcterms:modified xsi:type="dcterms:W3CDTF">2025-10-08T15:28:48Z</dcterms:modified>
</cp:coreProperties>
</file>