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5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ritza  Campos\Desktop\INFORMES CASMMJ\02.POA\POA 2025\"/>
    </mc:Choice>
  </mc:AlternateContent>
  <xr:revisionPtr revIDLastSave="0" documentId="13_ncr:1_{7F9B9899-6130-41FB-A109-F589D960B17D}" xr6:coauthVersionLast="47" xr6:coauthVersionMax="47" xr10:uidLastSave="{00000000-0000-0000-0000-000000000000}"/>
  <bookViews>
    <workbookView xWindow="-120" yWindow="-120" windowWidth="24240" windowHeight="13140" activeTab="1" xr2:uid="{00000000-000D-0000-FFFF-FFFF00000000}"/>
  </bookViews>
  <sheets>
    <sheet name="1.-POA-2025" sheetId="1" r:id="rId1"/>
    <sheet name="1.-POA-A-2025" sheetId="2" r:id="rId2"/>
  </sheets>
  <externalReferences>
    <externalReference r:id="rId3"/>
  </externalReferences>
  <definedNames>
    <definedName name="_Key1" localSheetId="0" hidden="1">[1]DIA!#REF!</definedName>
    <definedName name="_Key1" localSheetId="1" hidden="1">[1]DIA!#REF!</definedName>
    <definedName name="_Key1" hidden="1">[1]DIA!#REF!</definedName>
    <definedName name="_Order1" hidden="1">255</definedName>
    <definedName name="_Sort" localSheetId="0" hidden="1">[1]DIA!#REF!</definedName>
    <definedName name="_Sort" localSheetId="1" hidden="1">[1]DIA!#REF!</definedName>
    <definedName name="_Sort" hidden="1">[1]DIA!#REF!</definedName>
    <definedName name="_xlnm.Print_Area" localSheetId="0">'1.-POA-2025'!$A$1:$W$62</definedName>
    <definedName name="_xlnm.Print_Area" localSheetId="1">'1.-POA-A-2025'!$A$1:$Y$63</definedName>
  </definedNames>
  <calcPr calcId="181029"/>
</workbook>
</file>

<file path=xl/calcChain.xml><?xml version="1.0" encoding="utf-8"?>
<calcChain xmlns="http://schemas.openxmlformats.org/spreadsheetml/2006/main">
  <c r="R18" i="2" l="1"/>
  <c r="R55" i="2" l="1"/>
  <c r="U57" i="2" s="1"/>
  <c r="R54" i="2"/>
  <c r="R53" i="2"/>
  <c r="R45" i="2"/>
  <c r="R44" i="2"/>
  <c r="R43" i="2"/>
  <c r="R40" i="2"/>
  <c r="R39" i="2"/>
  <c r="R37" i="2"/>
  <c r="R35" i="2"/>
  <c r="R34" i="2"/>
  <c r="R32" i="2"/>
  <c r="R31" i="2"/>
  <c r="R30" i="2"/>
  <c r="R28" i="2"/>
  <c r="R27" i="2"/>
  <c r="R26" i="2"/>
  <c r="R25" i="2"/>
  <c r="R24" i="2"/>
  <c r="S24" i="2" s="1"/>
  <c r="R22" i="2"/>
  <c r="R21" i="2"/>
  <c r="R20" i="2"/>
  <c r="X19" i="2"/>
  <c r="R19" i="2"/>
  <c r="X18" i="2"/>
  <c r="R14" i="2"/>
  <c r="X14" i="2" s="1"/>
  <c r="R12" i="2"/>
  <c r="X12" i="2" s="1"/>
  <c r="Q54" i="1"/>
  <c r="E55" i="2" s="1"/>
  <c r="Q53" i="1"/>
  <c r="E54" i="2" s="1"/>
  <c r="Q52" i="1"/>
  <c r="E53" i="2" s="1"/>
  <c r="Q45" i="1"/>
  <c r="E45" i="2" s="1"/>
  <c r="Q44" i="1"/>
  <c r="V44" i="1" s="1"/>
  <c r="Q43" i="1"/>
  <c r="V43" i="1" s="1"/>
  <c r="Q40" i="1"/>
  <c r="E40" i="2" s="1"/>
  <c r="Q39" i="1"/>
  <c r="E39" i="2" s="1"/>
  <c r="Q37" i="1"/>
  <c r="E37" i="2" s="1"/>
  <c r="Q35" i="1"/>
  <c r="E35" i="2" s="1"/>
  <c r="Q34" i="1"/>
  <c r="E34" i="2" s="1"/>
  <c r="Q32" i="1"/>
  <c r="E32" i="2" s="1"/>
  <c r="Q31" i="1"/>
  <c r="E31" i="2" s="1"/>
  <c r="Q30" i="1"/>
  <c r="E30" i="2" s="1"/>
  <c r="Q28" i="1"/>
  <c r="E28" i="2" s="1"/>
  <c r="Q27" i="1"/>
  <c r="E27" i="2" s="1"/>
  <c r="Q26" i="1"/>
  <c r="E26" i="2" s="1"/>
  <c r="Q25" i="1"/>
  <c r="E25" i="2" s="1"/>
  <c r="Q24" i="1"/>
  <c r="Q22" i="1"/>
  <c r="E22" i="2" s="1"/>
  <c r="Q21" i="1"/>
  <c r="E21" i="2" s="1"/>
  <c r="Q20" i="1"/>
  <c r="E20" i="2" s="1"/>
  <c r="V19" i="1"/>
  <c r="Q19" i="1"/>
  <c r="E19" i="2" s="1"/>
  <c r="V18" i="1"/>
  <c r="Q18" i="1"/>
  <c r="E18" i="2" s="1"/>
  <c r="Q14" i="1"/>
  <c r="E14" i="2" s="1"/>
  <c r="Q12" i="1"/>
  <c r="E12" i="2" s="1"/>
  <c r="S53" i="2" l="1"/>
  <c r="S27" i="2"/>
  <c r="S39" i="2"/>
  <c r="S26" i="2"/>
  <c r="S25" i="2"/>
  <c r="S22" i="2"/>
  <c r="X20" i="2"/>
  <c r="S21" i="2"/>
  <c r="S20" i="2"/>
  <c r="S28" i="2"/>
  <c r="S54" i="2"/>
  <c r="S30" i="2"/>
  <c r="S31" i="2"/>
  <c r="S19" i="2"/>
  <c r="S18" i="2"/>
  <c r="S14" i="2"/>
  <c r="S12" i="2"/>
  <c r="V24" i="1"/>
  <c r="V52" i="1"/>
  <c r="S34" i="2"/>
  <c r="S37" i="2"/>
  <c r="E44" i="2"/>
  <c r="S44" i="2" s="1"/>
  <c r="V12" i="1"/>
  <c r="V20" i="1"/>
  <c r="S40" i="2"/>
  <c r="E43" i="2"/>
  <c r="S32" i="2"/>
  <c r="S35" i="2"/>
  <c r="V14" i="1"/>
  <c r="S43" i="2"/>
  <c r="S45" i="2"/>
  <c r="S55" i="2"/>
  <c r="X53" i="2"/>
  <c r="X44" i="2"/>
  <c r="X43" i="2"/>
  <c r="X24" i="2"/>
</calcChain>
</file>

<file path=xl/sharedStrings.xml><?xml version="1.0" encoding="utf-8"?>
<sst xmlns="http://schemas.openxmlformats.org/spreadsheetml/2006/main" count="327" uniqueCount="82">
  <si>
    <t>ÁREA OPERATIVA: CENTRO DE ASISTENCIA SOCIAL MARGARITA MAZA DE JUAREZ</t>
  </si>
  <si>
    <r>
      <rPr>
        <b/>
        <sz val="8"/>
        <color theme="1"/>
        <rFont val="Arial"/>
        <family val="2"/>
      </rPr>
      <t>OBJETIVO 1</t>
    </r>
    <r>
      <rPr>
        <sz val="8"/>
        <color theme="1"/>
        <rFont val="Arial"/>
        <family val="2"/>
      </rPr>
      <t>.- BENEFICIAR A MÁS DE UN MILLÓN DE PERSONAS SUJETAS A LA ASISTENCIA SOCIAL CON PROGRAMAS DE SALUD, ALIMENTACIÓN A NIÑAS Y NIÑOS, APOYOS PARA MUJERES, MADRES SOLTERAS, PERSONAS CON DISCAPACIDAD, ADULTOS MAYORES, JÓVENES Y MIGRANTES</t>
    </r>
  </si>
  <si>
    <t>ACTIVIDAD</t>
  </si>
  <si>
    <t>UNIDAD
DE MEDIDA</t>
  </si>
  <si>
    <t>CRITERIO
DE CÁLCULO</t>
  </si>
  <si>
    <t>ENE</t>
  </si>
  <si>
    <t>FEB</t>
  </si>
  <si>
    <t>MAR</t>
  </si>
  <si>
    <t>ABR</t>
  </si>
  <si>
    <t>MAY</t>
  </si>
  <si>
    <t>JUN</t>
  </si>
  <si>
    <t>JUL</t>
  </si>
  <si>
    <t>AGO</t>
  </si>
  <si>
    <t>SEP</t>
  </si>
  <si>
    <t>OCT</t>
  </si>
  <si>
    <t>NOV</t>
  </si>
  <si>
    <t>DIC</t>
  </si>
  <si>
    <t>META
ANUAL</t>
  </si>
  <si>
    <t>POA 2024</t>
  </si>
  <si>
    <t>ABIERTO</t>
  </si>
  <si>
    <t>CAUTIVO</t>
  </si>
  <si>
    <r>
      <rPr>
        <b/>
        <sz val="8"/>
        <color theme="1"/>
        <rFont val="Arial"/>
        <family val="2"/>
      </rPr>
      <t>ESTRATEGIA 1.1</t>
    </r>
    <r>
      <rPr>
        <sz val="8"/>
        <color theme="1"/>
        <rFont val="Arial"/>
        <family val="2"/>
      </rPr>
      <t>.- GARANTIZAR ALIMENTACIÓN DE CALIDAD A LA POBLACIÓN SUJETA A LA ASISTENCIA SOCIAL MEDIANTE EL FORTALECIMIENTO DE PROGRAMAS ALIMENTARIOS</t>
    </r>
  </si>
  <si>
    <t>ALIMENTACION A LA POBLACION ALBERGADA</t>
  </si>
  <si>
    <r>
      <rPr>
        <b/>
        <sz val="8"/>
        <color theme="1"/>
        <rFont val="Arial"/>
        <family val="2"/>
      </rPr>
      <t xml:space="preserve">LÍNEA DE ACCIÓN 1.1.1.- </t>
    </r>
    <r>
      <rPr>
        <sz val="8"/>
        <color theme="1"/>
        <rFont val="Arial"/>
        <family val="2"/>
      </rPr>
      <t>DOTAR DE ALIMENTOS DIRIGIDOS A LA PRIMERA INFANCIA, ATENDIENDO A LAS MUJERES EMBARAZADAS, A LOS LACTANTES Y A MENORES DE 3 AÑOS, CUMPLIENDO CON CRITERIOS DE CALIDAD NUTRICIA</t>
    </r>
  </si>
  <si>
    <t>SERVICIO ALIMENTARIO BRINDADO</t>
  </si>
  <si>
    <t xml:space="preserve">APOYO </t>
  </si>
  <si>
    <t>*</t>
  </si>
  <si>
    <t>APOYO</t>
  </si>
  <si>
    <r>
      <rPr>
        <b/>
        <sz val="8"/>
        <color theme="1"/>
        <rFont val="Arial"/>
        <family val="2"/>
      </rPr>
      <t>LÍNEA DE ACCIÓN 1.1.2</t>
    </r>
    <r>
      <rPr>
        <sz val="8"/>
        <color theme="1"/>
        <rFont val="Arial"/>
        <family val="2"/>
      </rPr>
      <t>.- DOTAR DE ALIMENTOS DIRIGIDOS A LAS NIÑAS Y NIÑOS EN EDAD ESCOLAR, CON CRITERIOS DE CALIDAD NUTRICIA</t>
    </r>
  </si>
  <si>
    <r>
      <rPr>
        <b/>
        <sz val="8"/>
        <color theme="1"/>
        <rFont val="Arial"/>
        <family val="2"/>
      </rPr>
      <t>ESTRATEGIA 1.2</t>
    </r>
    <r>
      <rPr>
        <sz val="8"/>
        <color theme="1"/>
        <rFont val="Arial"/>
        <family val="2"/>
      </rPr>
      <t>.- CONTRIBUIR AL DESARROLLO INTEGRAL DE LAS NIÑAS, NIÑOS Y ADOLESCENTES</t>
    </r>
  </si>
  <si>
    <r>
      <rPr>
        <b/>
        <sz val="8"/>
        <color theme="1"/>
        <rFont val="Arial"/>
        <family val="2"/>
      </rPr>
      <t>LÍNEA DE ACCIÓN 1.2.1</t>
    </r>
    <r>
      <rPr>
        <sz val="8"/>
        <color theme="1"/>
        <rFont val="Arial"/>
        <family val="2"/>
      </rPr>
      <t>.- BRINDAR ALBERGUE EN CENTROS ASISTENCIALES CON PERSONAL ALTAMENTE CAPACITADO CON PERSPECTIVA DE NIÑEZ</t>
    </r>
  </si>
  <si>
    <t>POBLACION ALBERGADA</t>
  </si>
  <si>
    <t xml:space="preserve">NIÑAS Y NIÑOS BENEFICIADOS CON LA ASISTENCIA SOCIAL </t>
  </si>
  <si>
    <t>PERSONA</t>
  </si>
  <si>
    <t xml:space="preserve">INGRESOS </t>
  </si>
  <si>
    <t xml:space="preserve">ADOPCIONES </t>
  </si>
  <si>
    <t xml:space="preserve">REINTEGRACIONES FAMILIARES </t>
  </si>
  <si>
    <t xml:space="preserve">CANALIZACIONES A OTROS ALBERGUES </t>
  </si>
  <si>
    <t>ATENCION A LA SALUD</t>
  </si>
  <si>
    <t xml:space="preserve">REVISIONES MEDICAS </t>
  </si>
  <si>
    <t xml:space="preserve">SERVICIO </t>
  </si>
  <si>
    <t>SERVICIO</t>
  </si>
  <si>
    <t xml:space="preserve">CUIDADOS DE ENFERMERIA </t>
  </si>
  <si>
    <t>GESTION DE CONSULTAS DE ESPECIALIDAD</t>
  </si>
  <si>
    <t>GESTION DE APLICACIÓN DE INMUNIZACIONES</t>
  </si>
  <si>
    <t>GESTION DE ATENCIÓN ODONTOLOGICA</t>
  </si>
  <si>
    <t>TERAPIA DE REHABILITACION</t>
  </si>
  <si>
    <t>ESTIMULACIÓN TEMPRANA</t>
  </si>
  <si>
    <t>TERAPIA FISICA</t>
  </si>
  <si>
    <t>TERAPIA DE LENGUAJE</t>
  </si>
  <si>
    <t>ATENCION PSICOLOGICA</t>
  </si>
  <si>
    <t>TERAPIA PSICOLOGICA INDIVIDUAL</t>
  </si>
  <si>
    <t>TERAPIA PSICOLOGICA GRUPAL</t>
  </si>
  <si>
    <t>ATENCION PEDAGOGICA</t>
  </si>
  <si>
    <t xml:space="preserve">ATENCION EDUCATIVA EN CAMPOS FORMATIVOS </t>
  </si>
  <si>
    <t xml:space="preserve">TRABAJO SOCIAL </t>
  </si>
  <si>
    <t>INTEGRACION DE EXPEDIENTE UNICOS</t>
  </si>
  <si>
    <t xml:space="preserve">ENTREVISTAS DE INTEGRACION FAMILIAR </t>
  </si>
  <si>
    <r>
      <rPr>
        <b/>
        <sz val="8"/>
        <color theme="1"/>
        <rFont val="Arial"/>
        <family val="2"/>
      </rPr>
      <t>LÍNEA DE ACCIÓN 1.2.3</t>
    </r>
    <r>
      <rPr>
        <sz val="8"/>
        <color theme="1"/>
        <rFont val="Arial"/>
        <family val="2"/>
      </rPr>
      <t>.- FORTALECER LOS PROCESOS DE ADOPCIÓN CON EL FIN DE PRIVILEGIAR EL DERECHO A VIVIR EN UNA FAMILIA</t>
    </r>
  </si>
  <si>
    <t xml:space="preserve">ATENCION EN EL PROCESO DE ADOPCIONES </t>
  </si>
  <si>
    <t xml:space="preserve">ASESORIAS Y SUPERVISION EN EL PROCESO DE VINCULACION </t>
  </si>
  <si>
    <t xml:space="preserve">MADRES Y PADRES ADOPTIVOS BENEFICIADOS </t>
  </si>
  <si>
    <t>PEROSNAS</t>
  </si>
  <si>
    <t xml:space="preserve">ENTREVISTAS A PADRES Y MADES EN ADOPCIONES </t>
  </si>
  <si>
    <r>
      <rPr>
        <b/>
        <sz val="8"/>
        <color theme="1"/>
        <rFont val="Arial"/>
        <family val="2"/>
      </rPr>
      <t xml:space="preserve">OBJETIVO 2. </t>
    </r>
    <r>
      <rPr>
        <sz val="8"/>
        <color theme="1"/>
        <rFont val="Arial"/>
        <family val="2"/>
      </rPr>
      <t>FORTALECER LOS PROGRAMAS DE ATENCIÓN E INCLUSIÓN SOCIAL PARA PERSONAS CON DISCAPACIDAD</t>
    </r>
  </si>
  <si>
    <r>
      <rPr>
        <b/>
        <sz val="8"/>
        <color theme="1"/>
        <rFont val="Arial"/>
        <family val="2"/>
      </rPr>
      <t>ESTRATEGIA 2.1.-</t>
    </r>
    <r>
      <rPr>
        <sz val="8"/>
        <color theme="1"/>
        <rFont val="Arial"/>
        <family val="2"/>
      </rPr>
      <t xml:space="preserve"> GARANTIZAR LA INCLUSIÓN, FACILITAR Y VIGILAR QUE SE CUMPLA CON LA ACCESIBILIDAD EN ESTRICTO RESPETO A LOS DERECHOS HUMANOS DE LAS PERSONAS CON DISCAPACIDAD</t>
    </r>
  </si>
  <si>
    <r>
      <rPr>
        <b/>
        <sz val="8"/>
        <color theme="1"/>
        <rFont val="Arial"/>
        <family val="2"/>
      </rPr>
      <t>LÍNEA DE ACCIÓN 2.1.1</t>
    </r>
    <r>
      <rPr>
        <sz val="8"/>
        <color theme="1"/>
        <rFont val="Arial"/>
        <family val="2"/>
      </rPr>
      <t>.- BRINDAR AYUDAS TÉCNICAS, SERVICIOS ESPECIALIZADOS Y SERVICIOS DE REHABILITACIÓN DE CALIDAD PARA TODAS LAS PERSONAS CON DISCAPACIDAD</t>
    </r>
  </si>
  <si>
    <t>TERAPIA DE REHABILITACION A NIÑAS Y NIÑOS CON DISCAPACIDAD</t>
  </si>
  <si>
    <t xml:space="preserve">ESTIMULACIÓN TEMPRANA A NIÑAS Y NIÑOS CON DISCAPACIDAD </t>
  </si>
  <si>
    <t>TERAPIA FISICA A NIÑAS Y NIÑOS CON DISCAPACIDAD</t>
  </si>
  <si>
    <t>TERAPIA DE LENGUAJE  A NIÑAS Y NIÑOS CON DISCAPACIDAD</t>
  </si>
  <si>
    <t xml:space="preserve">Elaboro y Autorizo </t>
  </si>
  <si>
    <t>_________________________________</t>
  </si>
  <si>
    <t xml:space="preserve">ANA MARIA LUQUEÑO CASTRO </t>
  </si>
  <si>
    <t xml:space="preserve">DIRECTORA GENERAL </t>
  </si>
  <si>
    <t>CENTRO DE ASISTENCIA SOCIAL MARGARITA MAZA DE JUAREZ</t>
  </si>
  <si>
    <t>AVANCE
ANUAL</t>
  </si>
  <si>
    <t>%</t>
  </si>
  <si>
    <t xml:space="preserve">RESUMEN GENERAL </t>
  </si>
  <si>
    <r>
      <rPr>
        <b/>
        <sz val="8"/>
        <color theme="1"/>
        <rFont val="Arial"/>
        <family val="2"/>
      </rPr>
      <t>LÍNEA DE ACCIÓN 1.2.4</t>
    </r>
    <r>
      <rPr>
        <sz val="8"/>
        <color theme="1"/>
        <rFont val="Arial"/>
        <family val="2"/>
      </rPr>
      <t>.- FORTALECER LOS PROCESOS DE ADOPCIÓN CON EL FIN DE PRIVILEGIAR EL DERECHO A VIVIR EN UNA FAMILIA</t>
    </r>
  </si>
  <si>
    <t>POA 2025</t>
  </si>
  <si>
    <t xml:space="preserve">Para el mes de Marzo de 2025 se han albergado un total de 35 Niñas y Niños, a los que se les ha otorgado 12,327 raciones alimenticias, albergue y cuidado integral reflejado en 22,699 servicios en: Atención a la Salud, Terapia Rehabilitatoria, Atención Psicológica,Educativa y Trabajo Social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</si>
</sst>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>
    <font>
      <sz val="11"/>
      <color theme="1"/>
      <name val="Calibri"/>
      <charset val="134"/>
      <scheme val="minor"/>
    </font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8"/>
      <color theme="1"/>
      <name val="Arial"/>
      <family val="2"/>
    </font>
    <font>
      <b/>
      <sz val="8"/>
      <name val="Arial"/>
      <family val="2"/>
    </font>
    <font>
      <b/>
      <sz val="8"/>
      <color theme="1"/>
      <name val="Arial"/>
      <family val="2"/>
    </font>
    <font>
      <sz val="8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 Narrow"/>
      <family val="2"/>
    </font>
    <font>
      <b/>
      <sz val="8"/>
      <name val="Arial"/>
      <family val="2"/>
    </font>
    <font>
      <sz val="8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4.9989318521683403E-2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4">
    <xf numFmtId="0" fontId="0" fillId="0" borderId="0"/>
    <xf numFmtId="9" fontId="8" fillId="0" borderId="0" applyFont="0" applyFill="0" applyBorder="0" applyAlignment="0" applyProtection="0"/>
    <xf numFmtId="0" fontId="9" fillId="0" borderId="0"/>
    <xf numFmtId="0" fontId="10" fillId="0" borderId="0"/>
  </cellStyleXfs>
  <cellXfs count="129">
    <xf numFmtId="0" fontId="0" fillId="0" borderId="0" xfId="0"/>
    <xf numFmtId="0" fontId="0" fillId="2" borderId="0" xfId="0" applyFill="1"/>
    <xf numFmtId="0" fontId="2" fillId="0" borderId="0" xfId="0" applyFont="1" applyAlignment="1">
      <alignment vertical="center" wrapText="1"/>
    </xf>
    <xf numFmtId="0" fontId="3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5" fillId="3" borderId="4" xfId="2" applyFont="1" applyFill="1" applyBorder="1" applyAlignment="1">
      <alignment horizontal="center" vertical="center" shrinkToFit="1"/>
    </xf>
    <xf numFmtId="0" fontId="4" fillId="4" borderId="6" xfId="0" applyFont="1" applyFill="1" applyBorder="1" applyAlignment="1">
      <alignment vertical="center"/>
    </xf>
    <xf numFmtId="0" fontId="4" fillId="4" borderId="7" xfId="0" applyFont="1" applyFill="1" applyBorder="1" applyAlignment="1">
      <alignment vertical="center"/>
    </xf>
    <xf numFmtId="0" fontId="4" fillId="0" borderId="8" xfId="0" applyFont="1" applyBorder="1" applyAlignment="1">
      <alignment vertical="center"/>
    </xf>
    <xf numFmtId="0" fontId="4" fillId="0" borderId="0" xfId="0" applyFont="1" applyAlignment="1">
      <alignment vertical="center"/>
    </xf>
    <xf numFmtId="0" fontId="5" fillId="2" borderId="9" xfId="2" applyFont="1" applyFill="1" applyBorder="1" applyAlignment="1">
      <alignment horizontal="center" vertical="center" wrapText="1"/>
    </xf>
    <xf numFmtId="0" fontId="7" fillId="2" borderId="4" xfId="0" applyFont="1" applyFill="1" applyBorder="1" applyAlignment="1">
      <alignment vertical="center" wrapText="1"/>
    </xf>
    <xf numFmtId="0" fontId="7" fillId="2" borderId="4" xfId="0" applyFont="1" applyFill="1" applyBorder="1" applyAlignment="1">
      <alignment horizontal="center" vertical="center" shrinkToFit="1"/>
    </xf>
    <xf numFmtId="0" fontId="7" fillId="0" borderId="4" xfId="0" applyFont="1" applyBorder="1" applyAlignment="1">
      <alignment horizontal="center" vertical="center" shrinkToFit="1"/>
    </xf>
    <xf numFmtId="0" fontId="4" fillId="0" borderId="6" xfId="0" applyFont="1" applyBorder="1" applyAlignment="1">
      <alignment vertical="center"/>
    </xf>
    <xf numFmtId="0" fontId="4" fillId="0" borderId="7" xfId="0" applyFont="1" applyBorder="1" applyAlignment="1">
      <alignment vertical="center"/>
    </xf>
    <xf numFmtId="3" fontId="5" fillId="2" borderId="5" xfId="2" applyNumberFormat="1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vertical="center"/>
    </xf>
    <xf numFmtId="0" fontId="4" fillId="4" borderId="2" xfId="0" applyFont="1" applyFill="1" applyBorder="1" applyAlignment="1">
      <alignment vertical="center"/>
    </xf>
    <xf numFmtId="0" fontId="4" fillId="0" borderId="4" xfId="0" applyFont="1" applyBorder="1" applyAlignment="1">
      <alignment horizontal="left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4" xfId="0" applyFont="1" applyBorder="1" applyAlignment="1">
      <alignment vertical="center"/>
    </xf>
    <xf numFmtId="3" fontId="7" fillId="0" borderId="4" xfId="3" applyNumberFormat="1" applyFont="1" applyBorder="1" applyAlignment="1">
      <alignment horizontal="center" vertical="center"/>
    </xf>
    <xf numFmtId="0" fontId="4" fillId="2" borderId="1" xfId="0" applyFont="1" applyFill="1" applyBorder="1" applyAlignment="1">
      <alignment horizontal="left" vertical="center" wrapText="1"/>
    </xf>
    <xf numFmtId="0" fontId="6" fillId="4" borderId="7" xfId="0" applyFont="1" applyFill="1" applyBorder="1" applyAlignment="1">
      <alignment vertical="center" wrapText="1"/>
    </xf>
    <xf numFmtId="0" fontId="4" fillId="0" borderId="4" xfId="0" applyFont="1" applyBorder="1" applyAlignment="1">
      <alignment vertical="center" wrapText="1"/>
    </xf>
    <xf numFmtId="3" fontId="6" fillId="0" borderId="4" xfId="0" applyNumberFormat="1" applyFont="1" applyBorder="1" applyAlignment="1">
      <alignment horizontal="center" vertical="center" wrapText="1"/>
    </xf>
    <xf numFmtId="0" fontId="7" fillId="2" borderId="7" xfId="0" applyFont="1" applyFill="1" applyBorder="1" applyAlignment="1">
      <alignment vertical="center" shrinkToFit="1"/>
    </xf>
    <xf numFmtId="0" fontId="7" fillId="2" borderId="7" xfId="0" applyFont="1" applyFill="1" applyBorder="1" applyAlignment="1">
      <alignment horizontal="center" vertical="center" shrinkToFit="1"/>
    </xf>
    <xf numFmtId="3" fontId="7" fillId="2" borderId="7" xfId="3" applyNumberFormat="1" applyFont="1" applyFill="1" applyBorder="1" applyAlignment="1">
      <alignment horizontal="right" vertical="center"/>
    </xf>
    <xf numFmtId="3" fontId="7" fillId="2" borderId="7" xfId="3" applyNumberFormat="1" applyFont="1" applyFill="1" applyBorder="1" applyAlignment="1" applyProtection="1">
      <alignment horizontal="right" vertical="center"/>
      <protection locked="0"/>
    </xf>
    <xf numFmtId="0" fontId="7" fillId="2" borderId="0" xfId="0" applyFont="1" applyFill="1" applyAlignment="1">
      <alignment vertical="center" shrinkToFit="1"/>
    </xf>
    <xf numFmtId="0" fontId="7" fillId="2" borderId="0" xfId="0" applyFont="1" applyFill="1" applyAlignment="1">
      <alignment horizontal="center" vertical="center" shrinkToFit="1"/>
    </xf>
    <xf numFmtId="3" fontId="7" fillId="2" borderId="0" xfId="3" applyNumberFormat="1" applyFont="1" applyFill="1" applyAlignment="1">
      <alignment horizontal="right" vertical="center"/>
    </xf>
    <xf numFmtId="3" fontId="7" fillId="2" borderId="0" xfId="3" applyNumberFormat="1" applyFont="1" applyFill="1" applyAlignment="1" applyProtection="1">
      <alignment horizontal="right" vertical="center"/>
      <protection locked="0"/>
    </xf>
    <xf numFmtId="0" fontId="6" fillId="3" borderId="4" xfId="0" applyFont="1" applyFill="1" applyBorder="1" applyAlignment="1">
      <alignment horizontal="center" vertical="center" wrapText="1"/>
    </xf>
    <xf numFmtId="0" fontId="0" fillId="2" borderId="0" xfId="0" applyFill="1" applyAlignment="1">
      <alignment vertical="center"/>
    </xf>
    <xf numFmtId="0" fontId="2" fillId="2" borderId="0" xfId="0" applyFont="1" applyFill="1" applyAlignment="1">
      <alignment vertical="center" wrapText="1"/>
    </xf>
    <xf numFmtId="0" fontId="3" fillId="2" borderId="0" xfId="0" applyFont="1" applyFill="1" applyAlignment="1">
      <alignment vertical="center"/>
    </xf>
    <xf numFmtId="0" fontId="4" fillId="2" borderId="8" xfId="0" applyFont="1" applyFill="1" applyBorder="1" applyAlignment="1">
      <alignment horizontal="justify" vertical="center" wrapText="1"/>
    </xf>
    <xf numFmtId="0" fontId="4" fillId="0" borderId="0" xfId="0" applyFont="1" applyAlignment="1">
      <alignment horizontal="justify" vertical="center" wrapText="1"/>
    </xf>
    <xf numFmtId="0" fontId="5" fillId="2" borderId="11" xfId="2" applyFont="1" applyFill="1" applyBorder="1" applyAlignment="1">
      <alignment horizontal="center" vertical="center" wrapText="1"/>
    </xf>
    <xf numFmtId="0" fontId="5" fillId="2" borderId="8" xfId="2" applyFont="1" applyFill="1" applyBorder="1" applyAlignment="1">
      <alignment horizontal="center" vertical="center" wrapText="1"/>
    </xf>
    <xf numFmtId="0" fontId="5" fillId="2" borderId="13" xfId="2" applyFont="1" applyFill="1" applyBorder="1" applyAlignment="1">
      <alignment vertical="center" wrapText="1"/>
    </xf>
    <xf numFmtId="0" fontId="5" fillId="2" borderId="4" xfId="2" applyFont="1" applyFill="1" applyBorder="1" applyAlignment="1">
      <alignment horizontal="center" vertical="center" shrinkToFit="1"/>
    </xf>
    <xf numFmtId="0" fontId="5" fillId="2" borderId="6" xfId="2" applyFont="1" applyFill="1" applyBorder="1" applyAlignment="1">
      <alignment vertical="center" wrapText="1"/>
    </xf>
    <xf numFmtId="0" fontId="4" fillId="4" borderId="13" xfId="0" applyFont="1" applyFill="1" applyBorder="1" applyAlignment="1">
      <alignment vertical="center"/>
    </xf>
    <xf numFmtId="0" fontId="4" fillId="2" borderId="8" xfId="0" applyFont="1" applyFill="1" applyBorder="1" applyAlignment="1">
      <alignment horizontal="left" vertical="center" wrapText="1"/>
    </xf>
    <xf numFmtId="0" fontId="4" fillId="0" borderId="0" xfId="0" applyFont="1" applyAlignment="1">
      <alignment horizontal="left" vertical="center" wrapText="1"/>
    </xf>
    <xf numFmtId="0" fontId="6" fillId="2" borderId="8" xfId="0" applyFont="1" applyFill="1" applyBorder="1" applyAlignment="1">
      <alignment horizontal="left" vertical="center" wrapText="1"/>
    </xf>
    <xf numFmtId="0" fontId="6" fillId="0" borderId="0" xfId="0" applyFont="1" applyAlignment="1">
      <alignment horizontal="left" vertical="center" wrapText="1"/>
    </xf>
    <xf numFmtId="0" fontId="4" fillId="0" borderId="14" xfId="0" applyFont="1" applyBorder="1" applyAlignment="1">
      <alignment vertical="center"/>
    </xf>
    <xf numFmtId="9" fontId="5" fillId="2" borderId="4" xfId="1" applyFont="1" applyFill="1" applyBorder="1" applyAlignment="1">
      <alignment horizontal="center" vertical="center"/>
    </xf>
    <xf numFmtId="3" fontId="5" fillId="2" borderId="11" xfId="2" applyNumberFormat="1" applyFont="1" applyFill="1" applyBorder="1" applyAlignment="1">
      <alignment horizontal="right" vertical="center"/>
    </xf>
    <xf numFmtId="3" fontId="5" fillId="5" borderId="4" xfId="2" applyNumberFormat="1" applyFont="1" applyFill="1" applyBorder="1" applyAlignment="1">
      <alignment horizontal="right" vertical="center"/>
    </xf>
    <xf numFmtId="0" fontId="4" fillId="0" borderId="13" xfId="0" applyFont="1" applyBorder="1" applyAlignment="1">
      <alignment horizontal="center" vertical="center"/>
    </xf>
    <xf numFmtId="0" fontId="4" fillId="4" borderId="12" xfId="0" applyFont="1" applyFill="1" applyBorder="1" applyAlignment="1">
      <alignment vertical="center"/>
    </xf>
    <xf numFmtId="0" fontId="4" fillId="2" borderId="0" xfId="0" applyFont="1" applyFill="1" applyAlignment="1">
      <alignment horizontal="left" vertical="center" wrapText="1"/>
    </xf>
    <xf numFmtId="0" fontId="6" fillId="2" borderId="0" xfId="0" applyFont="1" applyFill="1" applyAlignment="1">
      <alignment horizontal="left" vertical="center" wrapText="1"/>
    </xf>
    <xf numFmtId="9" fontId="5" fillId="2" borderId="4" xfId="1" applyFont="1" applyFill="1" applyBorder="1" applyAlignment="1">
      <alignment horizontal="right" vertical="center"/>
    </xf>
    <xf numFmtId="3" fontId="5" fillId="2" borderId="0" xfId="2" applyNumberFormat="1" applyFont="1" applyFill="1" applyAlignment="1">
      <alignment horizontal="right" vertical="center"/>
    </xf>
    <xf numFmtId="3" fontId="5" fillId="0" borderId="4" xfId="2" applyNumberFormat="1" applyFont="1" applyBorder="1" applyAlignment="1">
      <alignment horizontal="center" vertical="center"/>
    </xf>
    <xf numFmtId="3" fontId="5" fillId="2" borderId="0" xfId="2" applyNumberFormat="1" applyFont="1" applyFill="1" applyAlignment="1">
      <alignment horizontal="left" vertical="center"/>
    </xf>
    <xf numFmtId="9" fontId="5" fillId="0" borderId="4" xfId="1" applyFont="1" applyFill="1" applyBorder="1" applyAlignment="1">
      <alignment horizontal="center" vertical="center"/>
    </xf>
    <xf numFmtId="0" fontId="6" fillId="4" borderId="13" xfId="0" applyFont="1" applyFill="1" applyBorder="1" applyAlignment="1">
      <alignment vertical="center" wrapText="1"/>
    </xf>
    <xf numFmtId="0" fontId="4" fillId="2" borderId="0" xfId="0" applyFont="1" applyFill="1" applyAlignment="1">
      <alignment horizontal="justify" vertical="center" wrapText="1"/>
    </xf>
    <xf numFmtId="0" fontId="5" fillId="2" borderId="0" xfId="2" applyFont="1" applyFill="1" applyAlignment="1">
      <alignment horizontal="center" vertical="center" wrapText="1"/>
    </xf>
    <xf numFmtId="3" fontId="5" fillId="2" borderId="7" xfId="2" applyNumberFormat="1" applyFont="1" applyFill="1" applyBorder="1" applyAlignment="1">
      <alignment horizontal="right" vertical="center"/>
    </xf>
    <xf numFmtId="3" fontId="0" fillId="0" borderId="0" xfId="0" applyNumberFormat="1"/>
    <xf numFmtId="0" fontId="0" fillId="2" borderId="0" xfId="0" applyFill="1" applyAlignment="1">
      <alignment vertical="top"/>
    </xf>
    <xf numFmtId="3" fontId="7" fillId="2" borderId="4" xfId="3" applyNumberFormat="1" applyFont="1" applyFill="1" applyBorder="1" applyAlignment="1">
      <alignment horizontal="right" vertical="center"/>
    </xf>
    <xf numFmtId="3" fontId="7" fillId="0" borderId="4" xfId="3" applyNumberFormat="1" applyFont="1" applyBorder="1" applyAlignment="1">
      <alignment horizontal="right" vertical="center"/>
    </xf>
    <xf numFmtId="0" fontId="5" fillId="0" borderId="4" xfId="2" applyFont="1" applyBorder="1" applyAlignment="1">
      <alignment horizontal="center" vertical="center" shrinkToFit="1"/>
    </xf>
    <xf numFmtId="3" fontId="5" fillId="0" borderId="4" xfId="2" applyNumberFormat="1" applyFont="1" applyBorder="1" applyAlignment="1">
      <alignment horizontal="right" vertical="center"/>
    </xf>
    <xf numFmtId="0" fontId="4" fillId="0" borderId="13" xfId="0" applyFont="1" applyBorder="1" applyAlignment="1">
      <alignment vertical="center"/>
    </xf>
    <xf numFmtId="3" fontId="5" fillId="2" borderId="4" xfId="2" applyNumberFormat="1" applyFont="1" applyFill="1" applyBorder="1" applyAlignment="1">
      <alignment horizontal="right" vertical="center"/>
    </xf>
    <xf numFmtId="3" fontId="5" fillId="0" borderId="5" xfId="2" applyNumberFormat="1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/>
    </xf>
    <xf numFmtId="3" fontId="5" fillId="0" borderId="4" xfId="0" applyNumberFormat="1" applyFont="1" applyBorder="1" applyAlignment="1">
      <alignment horizontal="center" vertical="center" shrinkToFit="1"/>
    </xf>
    <xf numFmtId="3" fontId="11" fillId="0" borderId="7" xfId="0" applyNumberFormat="1" applyFont="1" applyBorder="1" applyAlignment="1">
      <alignment horizontal="center" vertical="center" shrinkToFit="1"/>
    </xf>
    <xf numFmtId="3" fontId="6" fillId="0" borderId="5" xfId="2" applyNumberFormat="1" applyFont="1" applyBorder="1" applyAlignment="1">
      <alignment horizontal="center" vertical="center" wrapText="1"/>
    </xf>
    <xf numFmtId="3" fontId="6" fillId="0" borderId="2" xfId="0" applyNumberFormat="1" applyFont="1" applyBorder="1" applyAlignment="1">
      <alignment horizontal="center" vertical="center" wrapText="1"/>
    </xf>
    <xf numFmtId="3" fontId="6" fillId="0" borderId="4" xfId="2" applyNumberFormat="1" applyFont="1" applyBorder="1" applyAlignment="1">
      <alignment horizontal="center" vertical="center" wrapText="1"/>
    </xf>
    <xf numFmtId="0" fontId="12" fillId="4" borderId="6" xfId="0" applyFont="1" applyFill="1" applyBorder="1" applyAlignment="1">
      <alignment vertical="center"/>
    </xf>
    <xf numFmtId="0" fontId="4" fillId="6" borderId="10" xfId="0" applyFont="1" applyFill="1" applyBorder="1" applyAlignment="1">
      <alignment vertical="center"/>
    </xf>
    <xf numFmtId="0" fontId="4" fillId="6" borderId="9" xfId="0" applyFont="1" applyFill="1" applyBorder="1" applyAlignment="1">
      <alignment vertical="center"/>
    </xf>
    <xf numFmtId="0" fontId="4" fillId="6" borderId="15" xfId="0" applyFont="1" applyFill="1" applyBorder="1" applyAlignment="1">
      <alignment vertical="center"/>
    </xf>
    <xf numFmtId="0" fontId="0" fillId="2" borderId="0" xfId="0" applyFill="1" applyAlignment="1">
      <alignment horizontal="center" vertical="center"/>
    </xf>
    <xf numFmtId="0" fontId="5" fillId="2" borderId="3" xfId="2" applyFont="1" applyFill="1" applyBorder="1" applyAlignment="1">
      <alignment horizontal="center" vertical="center" wrapText="1"/>
    </xf>
    <xf numFmtId="0" fontId="5" fillId="2" borderId="5" xfId="2" applyFont="1" applyFill="1" applyBorder="1" applyAlignment="1">
      <alignment horizontal="center" vertical="center" wrapText="1"/>
    </xf>
    <xf numFmtId="0" fontId="5" fillId="2" borderId="3" xfId="2" applyFont="1" applyFill="1" applyBorder="1" applyAlignment="1">
      <alignment horizontal="center" vertical="center"/>
    </xf>
    <xf numFmtId="0" fontId="5" fillId="2" borderId="5" xfId="2" applyFont="1" applyFill="1" applyBorder="1" applyAlignment="1">
      <alignment horizontal="center" vertical="center"/>
    </xf>
    <xf numFmtId="3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 wrapText="1"/>
    </xf>
    <xf numFmtId="0" fontId="6" fillId="2" borderId="1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0" fontId="6" fillId="0" borderId="15" xfId="0" applyFont="1" applyBorder="1" applyAlignment="1">
      <alignment horizontal="center" vertical="center" wrapText="1"/>
    </xf>
    <xf numFmtId="0" fontId="5" fillId="0" borderId="4" xfId="2" applyFont="1" applyBorder="1" applyAlignment="1">
      <alignment horizontal="center" vertical="center" wrapText="1"/>
    </xf>
    <xf numFmtId="0" fontId="4" fillId="0" borderId="10" xfId="0" applyFont="1" applyBorder="1" applyAlignment="1">
      <alignment horizontal="left" vertical="center"/>
    </xf>
    <xf numFmtId="0" fontId="4" fillId="0" borderId="9" xfId="0" applyFont="1" applyBorder="1" applyAlignment="1">
      <alignment horizontal="left" vertical="center"/>
    </xf>
    <xf numFmtId="0" fontId="4" fillId="0" borderId="15" xfId="0" applyFont="1" applyBorder="1" applyAlignment="1">
      <alignment horizontal="left" vertical="center"/>
    </xf>
    <xf numFmtId="0" fontId="6" fillId="0" borderId="1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4" fillId="6" borderId="1" xfId="0" applyFont="1" applyFill="1" applyBorder="1" applyAlignment="1">
      <alignment horizontal="justify" vertical="center" wrapText="1"/>
    </xf>
    <xf numFmtId="0" fontId="4" fillId="6" borderId="2" xfId="0" applyFont="1" applyFill="1" applyBorder="1" applyAlignment="1">
      <alignment horizontal="justify" vertical="center" wrapText="1"/>
    </xf>
    <xf numFmtId="0" fontId="4" fillId="6" borderId="12" xfId="0" applyFont="1" applyFill="1" applyBorder="1" applyAlignment="1">
      <alignment horizontal="justify" vertical="center" wrapText="1"/>
    </xf>
    <xf numFmtId="0" fontId="5" fillId="2" borderId="4" xfId="2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4" fillId="0" borderId="2" xfId="0" applyFont="1" applyBorder="1" applyAlignment="1">
      <alignment horizontal="left" vertical="center"/>
    </xf>
    <xf numFmtId="0" fontId="4" fillId="0" borderId="12" xfId="0" applyFont="1" applyBorder="1" applyAlignment="1">
      <alignment horizontal="left" vertical="center"/>
    </xf>
    <xf numFmtId="0" fontId="5" fillId="3" borderId="3" xfId="2" applyFont="1" applyFill="1" applyBorder="1" applyAlignment="1">
      <alignment horizontal="center" vertical="center" wrapText="1"/>
    </xf>
    <xf numFmtId="0" fontId="5" fillId="3" borderId="5" xfId="2" applyFont="1" applyFill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5" fillId="3" borderId="3" xfId="2" applyFont="1" applyFill="1" applyBorder="1" applyAlignment="1">
      <alignment horizontal="center" vertical="center"/>
    </xf>
    <xf numFmtId="0" fontId="5" fillId="3" borderId="5" xfId="2" applyFont="1" applyFill="1" applyBorder="1" applyAlignment="1">
      <alignment horizontal="center" vertical="center"/>
    </xf>
    <xf numFmtId="3" fontId="5" fillId="2" borderId="0" xfId="2" applyNumberFormat="1" applyFont="1" applyFill="1" applyAlignment="1">
      <alignment horizontal="center" vertical="center"/>
    </xf>
    <xf numFmtId="0" fontId="5" fillId="3" borderId="4" xfId="2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justify" vertical="center" wrapText="1"/>
    </xf>
    <xf numFmtId="0" fontId="4" fillId="0" borderId="2" xfId="0" applyFont="1" applyBorder="1" applyAlignment="1">
      <alignment horizontal="justify" vertical="center" wrapText="1"/>
    </xf>
    <xf numFmtId="0" fontId="4" fillId="0" borderId="12" xfId="0" applyFont="1" applyBorder="1" applyAlignment="1">
      <alignment horizontal="justify" vertical="center" wrapText="1"/>
    </xf>
  </cellXfs>
  <cellStyles count="4">
    <cellStyle name="Normal" xfId="0" builtinId="0"/>
    <cellStyle name="Normal 4" xfId="2" xr:uid="{00000000-0005-0000-0000-000001000000}"/>
    <cellStyle name="Normal_Dir Alimentacion - CGR" xfId="3" xr:uid="{00000000-0005-0000-0000-000002000000}"/>
    <cellStyle name="Porcentaje" xfId="1" builtinId="5"/>
  </cellStyles>
  <dxfs count="4">
    <dxf>
      <font>
        <color rgb="FF006100"/>
      </font>
      <fill>
        <patternFill patternType="solid">
          <bgColor rgb="FFC6EFCE"/>
        </patternFill>
      </fill>
    </dxf>
    <dxf>
      <font>
        <color rgb="FF006100"/>
      </font>
      <fill>
        <patternFill patternType="solid">
          <bgColor rgb="FFC6EFCE"/>
        </patternFill>
      </fill>
    </dxf>
    <dxf>
      <font>
        <color rgb="FF006100"/>
      </font>
      <fill>
        <patternFill patternType="solid">
          <bgColor rgb="FFC6EFCE"/>
        </patternFill>
      </fill>
    </dxf>
    <dxf>
      <font>
        <color rgb="FF006100"/>
      </font>
      <fill>
        <patternFill patternType="solid"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95251</xdr:rowOff>
    </xdr:from>
    <xdr:to>
      <xdr:col>17</xdr:col>
      <xdr:colOff>0</xdr:colOff>
      <xdr:row>1</xdr:row>
      <xdr:rowOff>476251</xdr:rowOff>
    </xdr:to>
    <xdr:sp macro="" textlink="">
      <xdr:nvSpPr>
        <xdr:cNvPr id="2" name="CuadroTexto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66675" y="95250"/>
          <a:ext cx="11277600" cy="41529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 rtl="0" eaLnBrk="1" latinLnBrk="0" hangingPunct="1"/>
          <a:r>
            <a:rPr lang="es-MX" sz="1600" b="1">
              <a:solidFill>
                <a:schemeClr val="dk1"/>
              </a:solidFill>
              <a:effectLst/>
              <a:latin typeface="Arial" panose="020B0604020202020204" pitchFamily="7" charset="0"/>
              <a:ea typeface="+mn-ea"/>
              <a:cs typeface="Arial" panose="020B0604020202020204" pitchFamily="7" charset="0"/>
            </a:rPr>
            <a:t>GOBIERNO DEL ESTADO DE SAN LUIS POTOSI</a:t>
          </a:r>
          <a:endParaRPr lang="es-MX" sz="1600">
            <a:effectLst/>
            <a:latin typeface="Arial" panose="020B0604020202020204" pitchFamily="7" charset="0"/>
            <a:cs typeface="Arial" panose="020B0604020202020204" pitchFamily="7" charset="0"/>
          </a:endParaRPr>
        </a:p>
        <a:p>
          <a:pPr algn="ctr" rtl="0" eaLnBrk="1" latinLnBrk="0" hangingPunct="1"/>
          <a:r>
            <a:rPr lang="es-MX" sz="1400" b="1">
              <a:solidFill>
                <a:schemeClr val="dk1"/>
              </a:solidFill>
              <a:effectLst/>
              <a:latin typeface="Arial" panose="020B0604020202020204" pitchFamily="7" charset="0"/>
              <a:ea typeface="+mn-ea"/>
              <a:cs typeface="Arial" panose="020B0604020202020204" pitchFamily="7" charset="0"/>
            </a:rPr>
            <a:t>SISTEMA ESTATAL PARA EL DESARROLLO INTEGRAL DE LA FAMILIA</a:t>
          </a:r>
          <a:endParaRPr lang="es-MX" sz="1400">
            <a:effectLst/>
            <a:latin typeface="Arial" panose="020B0604020202020204" pitchFamily="7" charset="0"/>
            <a:cs typeface="Arial" panose="020B0604020202020204" pitchFamily="7" charset="0"/>
          </a:endParaRPr>
        </a:p>
      </xdr:txBody>
    </xdr:sp>
    <xdr:clientData/>
  </xdr:twoCellAnchor>
  <xdr:twoCellAnchor>
    <xdr:from>
      <xdr:col>12</xdr:col>
      <xdr:colOff>133350</xdr:colOff>
      <xdr:row>0</xdr:row>
      <xdr:rowOff>95251</xdr:rowOff>
    </xdr:from>
    <xdr:to>
      <xdr:col>16</xdr:col>
      <xdr:colOff>428625</xdr:colOff>
      <xdr:row>2</xdr:row>
      <xdr:rowOff>104775</xdr:rowOff>
    </xdr:to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9172575" y="95250"/>
          <a:ext cx="2085975" cy="52006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200" b="1">
              <a:latin typeface="Arial" panose="020B0604020202020204" pitchFamily="7" charset="0"/>
              <a:cs typeface="Arial" panose="020B0604020202020204" pitchFamily="7" charset="0"/>
            </a:rPr>
            <a:t>PROGRAMACIÓN ANUAL</a:t>
          </a:r>
        </a:p>
        <a:p>
          <a:pPr algn="ctr"/>
          <a:r>
            <a:rPr lang="es-MX" sz="1200" b="1">
              <a:latin typeface="Arial" panose="020B0604020202020204" pitchFamily="7" charset="0"/>
              <a:cs typeface="Arial" panose="020B0604020202020204" pitchFamily="7" charset="0"/>
            </a:rPr>
            <a:t>AÑO _____</a:t>
          </a:r>
        </a:p>
      </xdr:txBody>
    </xdr:sp>
    <xdr:clientData/>
  </xdr:twoCellAnchor>
  <xdr:oneCellAnchor>
    <xdr:from>
      <xdr:col>1</xdr:col>
      <xdr:colOff>342900</xdr:colOff>
      <xdr:row>0</xdr:row>
      <xdr:rowOff>66675</xdr:rowOff>
    </xdr:from>
    <xdr:ext cx="1933575" cy="733425"/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24275" y="66675"/>
          <a:ext cx="1933575" cy="733425"/>
        </a:xfrm>
        <a:prstGeom prst="rect">
          <a:avLst/>
        </a:prstGeom>
      </xdr:spPr>
    </xdr:pic>
    <xdr:clientData/>
  </xdr:oneCellAnchor>
  <xdr:twoCellAnchor>
    <xdr:from>
      <xdr:col>0</xdr:col>
      <xdr:colOff>66675</xdr:colOff>
      <xdr:row>0</xdr:row>
      <xdr:rowOff>95250</xdr:rowOff>
    </xdr:from>
    <xdr:to>
      <xdr:col>17</xdr:col>
      <xdr:colOff>0</xdr:colOff>
      <xdr:row>3</xdr:row>
      <xdr:rowOff>85726</xdr:rowOff>
    </xdr:to>
    <xdr:sp macro="" textlink="">
      <xdr:nvSpPr>
        <xdr:cNvPr id="5" name="CuadroTexto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66675" y="95250"/>
          <a:ext cx="11277600" cy="75628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 rtl="0" eaLnBrk="1" latinLnBrk="0" hangingPunct="1"/>
          <a:r>
            <a:rPr lang="es-MX" sz="1600" b="1">
              <a:solidFill>
                <a:schemeClr val="dk1"/>
              </a:solidFill>
              <a:effectLst/>
              <a:latin typeface="Arial" panose="020B0604020202020204" pitchFamily="7" charset="0"/>
              <a:ea typeface="+mn-ea"/>
              <a:cs typeface="Arial" panose="020B0604020202020204" pitchFamily="7" charset="0"/>
            </a:rPr>
            <a:t>GOBIERNO DEL ESTADO DE SAN LUIS POTOSI</a:t>
          </a:r>
          <a:endParaRPr lang="es-MX" sz="1600">
            <a:effectLst/>
            <a:latin typeface="Arial" panose="020B0604020202020204" pitchFamily="7" charset="0"/>
            <a:cs typeface="Arial" panose="020B0604020202020204" pitchFamily="7" charset="0"/>
          </a:endParaRPr>
        </a:p>
        <a:p>
          <a:pPr algn="ctr" rtl="0" eaLnBrk="1" latinLnBrk="0" hangingPunct="1"/>
          <a:r>
            <a:rPr lang="es-MX" sz="1400" b="1">
              <a:solidFill>
                <a:schemeClr val="dk1"/>
              </a:solidFill>
              <a:effectLst/>
              <a:latin typeface="Arial" panose="020B0604020202020204" pitchFamily="7" charset="0"/>
              <a:ea typeface="+mn-ea"/>
              <a:cs typeface="Arial" panose="020B0604020202020204" pitchFamily="7" charset="0"/>
            </a:rPr>
            <a:t>SISTEMA ESTATAL PARA EL DESARROLLO INTEGRAL DE LA FAMILIA</a:t>
          </a:r>
          <a:endParaRPr lang="es-MX" sz="1400">
            <a:effectLst/>
            <a:latin typeface="Arial" panose="020B0604020202020204" pitchFamily="7" charset="0"/>
            <a:cs typeface="Arial" panose="020B0604020202020204" pitchFamily="7" charset="0"/>
          </a:endParaRPr>
        </a:p>
      </xdr:txBody>
    </xdr:sp>
    <xdr:clientData/>
  </xdr:twoCellAnchor>
  <xdr:twoCellAnchor>
    <xdr:from>
      <xdr:col>13</xdr:col>
      <xdr:colOff>352425</xdr:colOff>
      <xdr:row>0</xdr:row>
      <xdr:rowOff>95251</xdr:rowOff>
    </xdr:from>
    <xdr:to>
      <xdr:col>17</xdr:col>
      <xdr:colOff>0</xdr:colOff>
      <xdr:row>3</xdr:row>
      <xdr:rowOff>200025</xdr:rowOff>
    </xdr:to>
    <xdr:sp macro="" textlink="">
      <xdr:nvSpPr>
        <xdr:cNvPr id="6" name="CuadroTexto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/>
      </xdr:nvSpPr>
      <xdr:spPr>
        <a:xfrm>
          <a:off x="9839325" y="95250"/>
          <a:ext cx="1504950" cy="87058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600" b="1">
              <a:latin typeface="Arial" panose="020B0604020202020204" pitchFamily="7" charset="0"/>
              <a:cs typeface="Arial" panose="020B0604020202020204" pitchFamily="7" charset="0"/>
            </a:rPr>
            <a:t>P</a:t>
          </a:r>
          <a:r>
            <a:rPr lang="es-MX" sz="1200" b="1">
              <a:latin typeface="Arial" panose="020B0604020202020204" pitchFamily="7" charset="0"/>
              <a:cs typeface="Arial" panose="020B0604020202020204" pitchFamily="7" charset="0"/>
            </a:rPr>
            <a:t>ROGRAMACION </a:t>
          </a:r>
          <a:r>
            <a:rPr lang="es-MX" sz="1600" b="1">
              <a:latin typeface="Arial" panose="020B0604020202020204" pitchFamily="7" charset="0"/>
              <a:cs typeface="Arial" panose="020B0604020202020204" pitchFamily="7" charset="0"/>
            </a:rPr>
            <a:t>O</a:t>
          </a:r>
          <a:r>
            <a:rPr lang="es-MX" sz="1200" b="1">
              <a:latin typeface="Arial" panose="020B0604020202020204" pitchFamily="7" charset="0"/>
              <a:cs typeface="Arial" panose="020B0604020202020204" pitchFamily="7" charset="0"/>
            </a:rPr>
            <a:t>PERATIVA</a:t>
          </a:r>
        </a:p>
        <a:p>
          <a:pPr algn="ctr"/>
          <a:r>
            <a:rPr lang="es-MX" sz="1600" b="1">
              <a:latin typeface="Arial" panose="020B0604020202020204" pitchFamily="7" charset="0"/>
              <a:cs typeface="Arial" panose="020B0604020202020204" pitchFamily="7" charset="0"/>
            </a:rPr>
            <a:t>A</a:t>
          </a:r>
          <a:r>
            <a:rPr lang="es-MX" sz="1200" b="1">
              <a:latin typeface="Arial" panose="020B0604020202020204" pitchFamily="7" charset="0"/>
              <a:cs typeface="Arial" panose="020B0604020202020204" pitchFamily="7" charset="0"/>
            </a:rPr>
            <a:t>NUAL 2025</a:t>
          </a:r>
        </a:p>
      </xdr:txBody>
    </xdr:sp>
    <xdr:clientData/>
  </xdr:twoCellAnchor>
  <xdr:oneCellAnchor>
    <xdr:from>
      <xdr:col>0</xdr:col>
      <xdr:colOff>0</xdr:colOff>
      <xdr:row>0</xdr:row>
      <xdr:rowOff>0</xdr:rowOff>
    </xdr:from>
    <xdr:ext cx="1933575" cy="932666"/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933575" cy="932180"/>
        </a:xfrm>
        <a:prstGeom prst="rect">
          <a:avLst/>
        </a:prstGeom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133350</xdr:colOff>
      <xdr:row>0</xdr:row>
      <xdr:rowOff>95251</xdr:rowOff>
    </xdr:from>
    <xdr:to>
      <xdr:col>18</xdr:col>
      <xdr:colOff>428625</xdr:colOff>
      <xdr:row>2</xdr:row>
      <xdr:rowOff>104775</xdr:rowOff>
    </xdr:to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9677400" y="95250"/>
          <a:ext cx="2600325" cy="52006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200" b="1">
            <a:latin typeface="Arial" panose="020B0604020202020204" pitchFamily="7" charset="0"/>
            <a:cs typeface="Arial" panose="020B0604020202020204" pitchFamily="7" charset="0"/>
          </a:endParaRPr>
        </a:p>
      </xdr:txBody>
    </xdr:sp>
    <xdr:clientData/>
  </xdr:twoCellAnchor>
  <xdr:twoCellAnchor>
    <xdr:from>
      <xdr:col>0</xdr:col>
      <xdr:colOff>0</xdr:colOff>
      <xdr:row>0</xdr:row>
      <xdr:rowOff>209550</xdr:rowOff>
    </xdr:from>
    <xdr:to>
      <xdr:col>18</xdr:col>
      <xdr:colOff>447675</xdr:colOff>
      <xdr:row>3</xdr:row>
      <xdr:rowOff>200026</xdr:rowOff>
    </xdr:to>
    <xdr:sp macro="" textlink="">
      <xdr:nvSpPr>
        <xdr:cNvPr id="5" name="CuadroTexto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 txBox="1"/>
      </xdr:nvSpPr>
      <xdr:spPr>
        <a:xfrm>
          <a:off x="0" y="209550"/>
          <a:ext cx="12296775" cy="75628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 rtl="0" eaLnBrk="1" latinLnBrk="0" hangingPunct="1"/>
          <a:r>
            <a:rPr lang="es-MX" sz="1600" b="1">
              <a:solidFill>
                <a:schemeClr val="dk1"/>
              </a:solidFill>
              <a:effectLst/>
              <a:latin typeface="Arial" panose="020B0604020202020204" pitchFamily="7" charset="0"/>
              <a:ea typeface="+mn-ea"/>
              <a:cs typeface="Arial" panose="020B0604020202020204" pitchFamily="7" charset="0"/>
            </a:rPr>
            <a:t>GOBIERNO DEL ESTADO DE SAN LUIS POTOSI</a:t>
          </a:r>
          <a:endParaRPr lang="es-MX" sz="1600">
            <a:effectLst/>
            <a:latin typeface="Arial" panose="020B0604020202020204" pitchFamily="7" charset="0"/>
            <a:cs typeface="Arial" panose="020B0604020202020204" pitchFamily="7" charset="0"/>
          </a:endParaRPr>
        </a:p>
        <a:p>
          <a:pPr algn="ctr" rtl="0" eaLnBrk="1" latinLnBrk="0" hangingPunct="1"/>
          <a:r>
            <a:rPr lang="es-MX" sz="1400" b="1">
              <a:solidFill>
                <a:schemeClr val="dk1"/>
              </a:solidFill>
              <a:effectLst/>
              <a:latin typeface="Arial" panose="020B0604020202020204" pitchFamily="7" charset="0"/>
              <a:ea typeface="+mn-ea"/>
              <a:cs typeface="Arial" panose="020B0604020202020204" pitchFamily="7" charset="0"/>
            </a:rPr>
            <a:t>SISTEMA ESTATAL PARA EL DESARROLLO INTEGRAL DE LA FAMILIA</a:t>
          </a:r>
          <a:endParaRPr lang="es-MX" sz="1400">
            <a:effectLst/>
            <a:latin typeface="Arial" panose="020B0604020202020204" pitchFamily="7" charset="0"/>
            <a:cs typeface="Arial" panose="020B0604020202020204" pitchFamily="7" charset="0"/>
          </a:endParaRPr>
        </a:p>
      </xdr:txBody>
    </xdr:sp>
    <xdr:clientData/>
  </xdr:twoCellAnchor>
  <xdr:twoCellAnchor>
    <xdr:from>
      <xdr:col>14</xdr:col>
      <xdr:colOff>352425</xdr:colOff>
      <xdr:row>0</xdr:row>
      <xdr:rowOff>95251</xdr:rowOff>
    </xdr:from>
    <xdr:to>
      <xdr:col>19</xdr:col>
      <xdr:colOff>0</xdr:colOff>
      <xdr:row>3</xdr:row>
      <xdr:rowOff>200025</xdr:rowOff>
    </xdr:to>
    <xdr:sp macro="" textlink="">
      <xdr:nvSpPr>
        <xdr:cNvPr id="6" name="CuadroTexto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 txBox="1"/>
      </xdr:nvSpPr>
      <xdr:spPr>
        <a:xfrm>
          <a:off x="10344150" y="95250"/>
          <a:ext cx="2019300" cy="87058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600" b="1">
              <a:latin typeface="Arial" panose="020B0604020202020204" pitchFamily="7" charset="0"/>
              <a:cs typeface="Arial" panose="020B0604020202020204" pitchFamily="7" charset="0"/>
            </a:rPr>
            <a:t>P</a:t>
          </a:r>
          <a:r>
            <a:rPr lang="es-MX" sz="1200" b="1">
              <a:latin typeface="Arial" panose="020B0604020202020204" pitchFamily="7" charset="0"/>
              <a:cs typeface="Arial" panose="020B0604020202020204" pitchFamily="7" charset="0"/>
            </a:rPr>
            <a:t>ROGRAMACION </a:t>
          </a:r>
          <a:r>
            <a:rPr lang="es-MX" sz="1600" b="1">
              <a:latin typeface="Arial" panose="020B0604020202020204" pitchFamily="7" charset="0"/>
              <a:cs typeface="Arial" panose="020B0604020202020204" pitchFamily="7" charset="0"/>
            </a:rPr>
            <a:t>O</a:t>
          </a:r>
          <a:r>
            <a:rPr lang="es-MX" sz="1200" b="1">
              <a:latin typeface="Arial" panose="020B0604020202020204" pitchFamily="7" charset="0"/>
              <a:cs typeface="Arial" panose="020B0604020202020204" pitchFamily="7" charset="0"/>
            </a:rPr>
            <a:t>PERATIVA</a:t>
          </a:r>
        </a:p>
        <a:p>
          <a:pPr algn="ctr"/>
          <a:r>
            <a:rPr lang="es-MX" sz="1600" b="1">
              <a:latin typeface="Arial" panose="020B0604020202020204" pitchFamily="7" charset="0"/>
              <a:cs typeface="Arial" panose="020B0604020202020204" pitchFamily="7" charset="0"/>
            </a:rPr>
            <a:t>A</a:t>
          </a:r>
          <a:r>
            <a:rPr lang="es-MX" sz="1200" b="1">
              <a:latin typeface="Arial" panose="020B0604020202020204" pitchFamily="7" charset="0"/>
              <a:cs typeface="Arial" panose="020B0604020202020204" pitchFamily="7" charset="0"/>
            </a:rPr>
            <a:t>NUAL 2025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CRITE97\EST-PROG\EST-PROG\DI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DIA"/>
      <sheetName val="Ts_salud"/>
      <sheetName val="Estadística"/>
      <sheetName val="Psiq"/>
      <sheetName val="Equidad"/>
      <sheetName val="Coord_ss"/>
      <sheetName val="Coord_inst"/>
      <sheetName val="Prog_Est"/>
      <sheetName val="Prog_Nac"/>
      <sheetName val="Cap_Est"/>
      <sheetName val="Cap_Nac"/>
      <sheetName val="Rep_Est"/>
      <sheetName val="Rep_Nac"/>
      <sheetName val="RME"/>
      <sheetName val="RMN"/>
      <sheetName val="Autoproduccion"/>
      <sheetName val="CEA"/>
      <sheetName val="PASAF_Trad_Transf"/>
      <sheetName val="PASAF_Piloto"/>
      <sheetName val="DEF_PRA"/>
      <sheetName val="DEC"/>
      <sheetName val="COPUSI"/>
      <sheetName val="Modelos"/>
      <sheetName val="Asistencia Alimentaria"/>
      <sheetName val="Desarrollo Comunitario"/>
      <sheetName val="Region"/>
      <sheetName val="SepDic04-EneAgo05"/>
      <sheetName val="Asistencia_Alimentaria"/>
      <sheetName val="Desarrollo_Comunitario"/>
      <sheetName val="Asistencia_Alimentaria1"/>
      <sheetName val="Desarrollo_Comunitario1"/>
      <sheetName val="Asistencia_Alimentaria2"/>
      <sheetName val="Desarrollo_Comunitario2"/>
      <sheetName val="Asistencia_Alimentaria3"/>
      <sheetName val="Desarrollo_Comunitario3"/>
    </sheetNames>
    <sheetDataSet>
      <sheetData sheetId="0"/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Hoja1">
    <pageSetUpPr fitToPage="1"/>
  </sheetPr>
  <dimension ref="A1:V62"/>
  <sheetViews>
    <sheetView view="pageBreakPreview" topLeftCell="A31" zoomScale="150" zoomScaleNormal="100" workbookViewId="0">
      <selection activeCell="F34" sqref="E34:F34"/>
    </sheetView>
  </sheetViews>
  <sheetFormatPr baseColWidth="10" defaultColWidth="11" defaultRowHeight="15"/>
  <cols>
    <col min="1" max="1" width="50.7109375" customWidth="1"/>
    <col min="2" max="2" width="15.7109375" customWidth="1"/>
    <col min="3" max="4" width="7.7109375" customWidth="1"/>
    <col min="5" max="16" width="6.7109375" customWidth="1"/>
    <col min="17" max="17" width="7.7109375" customWidth="1"/>
    <col min="18" max="18" width="1.7109375" style="1" customWidth="1"/>
    <col min="19" max="19" width="8" customWidth="1"/>
    <col min="20" max="21" width="7.7109375" customWidth="1"/>
    <col min="22" max="22" width="5.7109375" customWidth="1"/>
  </cols>
  <sheetData>
    <row r="1" spans="1:22" ht="20.100000000000001" customHeight="1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37"/>
      <c r="S1" s="2"/>
      <c r="T1" s="2"/>
      <c r="U1" s="2"/>
    </row>
    <row r="2" spans="1:22" ht="20.100000000000001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8"/>
      <c r="S2" s="3"/>
      <c r="T2" s="3"/>
      <c r="U2" s="3"/>
    </row>
    <row r="3" spans="1:22" ht="20.100000000000001" customHeigh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8"/>
      <c r="S3" s="3"/>
      <c r="T3" s="3"/>
      <c r="U3" s="3"/>
    </row>
    <row r="4" spans="1:22" ht="20.100000000000001" customHeight="1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8"/>
      <c r="S4" s="3"/>
      <c r="T4" s="3"/>
      <c r="U4" s="3"/>
    </row>
    <row r="5" spans="1:22" ht="20.100000000000001" customHeight="1">
      <c r="A5" s="4" t="s">
        <v>0</v>
      </c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8"/>
      <c r="S5" s="3"/>
      <c r="T5" s="3"/>
      <c r="U5" s="3"/>
    </row>
    <row r="6" spans="1:22" ht="30" customHeight="1">
      <c r="A6" s="107" t="s">
        <v>1</v>
      </c>
      <c r="B6" s="108"/>
      <c r="C6" s="108"/>
      <c r="D6" s="108"/>
      <c r="E6" s="108"/>
      <c r="F6" s="108"/>
      <c r="G6" s="108"/>
      <c r="H6" s="108"/>
      <c r="I6" s="108"/>
      <c r="J6" s="108"/>
      <c r="K6" s="108"/>
      <c r="L6" s="108"/>
      <c r="M6" s="108"/>
      <c r="N6" s="108"/>
      <c r="O6" s="108"/>
      <c r="P6" s="108"/>
      <c r="Q6" s="109"/>
      <c r="R6" s="39"/>
      <c r="S6" s="40"/>
      <c r="T6" s="40"/>
      <c r="U6" s="40"/>
    </row>
    <row r="7" spans="1:22" ht="20.100000000000001" customHeight="1">
      <c r="A7" s="88" t="s">
        <v>2</v>
      </c>
      <c r="B7" s="88" t="s">
        <v>3</v>
      </c>
      <c r="C7" s="110" t="s">
        <v>4</v>
      </c>
      <c r="D7" s="110"/>
      <c r="E7" s="90" t="s">
        <v>5</v>
      </c>
      <c r="F7" s="90" t="s">
        <v>6</v>
      </c>
      <c r="G7" s="90" t="s">
        <v>7</v>
      </c>
      <c r="H7" s="90" t="s">
        <v>8</v>
      </c>
      <c r="I7" s="90" t="s">
        <v>9</v>
      </c>
      <c r="J7" s="90" t="s">
        <v>10</v>
      </c>
      <c r="K7" s="90" t="s">
        <v>11</v>
      </c>
      <c r="L7" s="90" t="s">
        <v>12</v>
      </c>
      <c r="M7" s="90" t="s">
        <v>13</v>
      </c>
      <c r="N7" s="90" t="s">
        <v>14</v>
      </c>
      <c r="O7" s="90" t="s">
        <v>15</v>
      </c>
      <c r="P7" s="90" t="s">
        <v>16</v>
      </c>
      <c r="Q7" s="88" t="s">
        <v>17</v>
      </c>
      <c r="R7" s="41"/>
      <c r="S7" s="110" t="s">
        <v>18</v>
      </c>
      <c r="T7" s="110"/>
      <c r="U7" s="110"/>
      <c r="V7" s="110"/>
    </row>
    <row r="8" spans="1:22" ht="20.100000000000001" customHeight="1">
      <c r="A8" s="89"/>
      <c r="B8" s="89"/>
      <c r="C8" s="44" t="s">
        <v>19</v>
      </c>
      <c r="D8" s="44" t="s">
        <v>20</v>
      </c>
      <c r="E8" s="91"/>
      <c r="F8" s="91"/>
      <c r="G8" s="91"/>
      <c r="H8" s="91"/>
      <c r="I8" s="91"/>
      <c r="J8" s="91"/>
      <c r="K8" s="91"/>
      <c r="L8" s="91"/>
      <c r="M8" s="91"/>
      <c r="N8" s="91"/>
      <c r="O8" s="91"/>
      <c r="P8" s="91"/>
      <c r="Q8" s="89"/>
      <c r="R8" s="42"/>
      <c r="S8" s="43"/>
      <c r="T8" s="44" t="s">
        <v>19</v>
      </c>
      <c r="U8" s="44" t="s">
        <v>20</v>
      </c>
      <c r="V8" s="45"/>
    </row>
    <row r="9" spans="1:22" ht="20.100000000000001" customHeight="1">
      <c r="A9" s="6" t="s">
        <v>21</v>
      </c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46"/>
      <c r="R9" s="47"/>
      <c r="S9" s="48"/>
      <c r="T9" s="48"/>
      <c r="U9" s="48"/>
    </row>
    <row r="10" spans="1:22" ht="20.100000000000001" customHeight="1">
      <c r="A10" s="111" t="s">
        <v>22</v>
      </c>
      <c r="B10" s="112"/>
      <c r="C10" s="112"/>
      <c r="D10" s="112"/>
      <c r="E10" s="112"/>
      <c r="F10" s="112"/>
      <c r="G10" s="112"/>
      <c r="H10" s="112"/>
      <c r="I10" s="112"/>
      <c r="J10" s="112"/>
      <c r="K10" s="112"/>
      <c r="L10" s="112"/>
      <c r="M10" s="112"/>
      <c r="N10" s="112"/>
      <c r="O10" s="112"/>
      <c r="P10" s="112"/>
      <c r="Q10" s="113"/>
      <c r="R10" s="49"/>
      <c r="S10" s="50"/>
      <c r="T10" s="50"/>
      <c r="U10" s="50"/>
    </row>
    <row r="11" spans="1:22" ht="20.100000000000001" customHeight="1">
      <c r="A11" s="8" t="s">
        <v>23</v>
      </c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51"/>
      <c r="R11" s="47"/>
      <c r="S11" s="48"/>
      <c r="T11" s="48"/>
      <c r="U11" s="48"/>
    </row>
    <row r="12" spans="1:22" ht="20.100000000000001" customHeight="1">
      <c r="A12" s="11" t="s">
        <v>24</v>
      </c>
      <c r="B12" s="12" t="s">
        <v>25</v>
      </c>
      <c r="C12" s="13"/>
      <c r="D12" s="13" t="s">
        <v>26</v>
      </c>
      <c r="E12" s="70">
        <v>3850</v>
      </c>
      <c r="F12" s="70">
        <v>3850</v>
      </c>
      <c r="G12" s="70">
        <v>3850</v>
      </c>
      <c r="H12" s="70">
        <v>3850</v>
      </c>
      <c r="I12" s="70">
        <v>3850</v>
      </c>
      <c r="J12" s="70">
        <v>3850</v>
      </c>
      <c r="K12" s="70">
        <v>3850</v>
      </c>
      <c r="L12" s="70">
        <v>3850</v>
      </c>
      <c r="M12" s="70">
        <v>3850</v>
      </c>
      <c r="N12" s="70">
        <v>3850</v>
      </c>
      <c r="O12" s="70">
        <v>3850</v>
      </c>
      <c r="P12" s="70">
        <v>3850</v>
      </c>
      <c r="Q12" s="73">
        <f>IF(D12="*",SUM(E12:P12),MAX(E12:P12))</f>
        <v>46200</v>
      </c>
      <c r="R12" s="53"/>
      <c r="S12" s="12" t="s">
        <v>27</v>
      </c>
      <c r="T12" s="12" t="s">
        <v>26</v>
      </c>
      <c r="U12" s="12"/>
      <c r="V12" s="54">
        <f>Q12</f>
        <v>46200</v>
      </c>
    </row>
    <row r="13" spans="1:22" ht="20.100000000000001" customHeight="1">
      <c r="A13" s="14" t="s">
        <v>28</v>
      </c>
      <c r="B13" s="15"/>
      <c r="C13" s="15"/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74"/>
      <c r="R13" s="49"/>
      <c r="S13" s="50"/>
      <c r="T13" s="50"/>
      <c r="U13" s="50"/>
    </row>
    <row r="14" spans="1:22" ht="20.100000000000001" customHeight="1">
      <c r="A14" s="11" t="s">
        <v>24</v>
      </c>
      <c r="B14" s="12" t="s">
        <v>25</v>
      </c>
      <c r="C14" s="13"/>
      <c r="D14" s="13" t="s">
        <v>26</v>
      </c>
      <c r="E14" s="70">
        <v>1000</v>
      </c>
      <c r="F14" s="70">
        <v>1000</v>
      </c>
      <c r="G14" s="70">
        <v>1000</v>
      </c>
      <c r="H14" s="70">
        <v>1000</v>
      </c>
      <c r="I14" s="70">
        <v>1000</v>
      </c>
      <c r="J14" s="70">
        <v>1000</v>
      </c>
      <c r="K14" s="70">
        <v>1000</v>
      </c>
      <c r="L14" s="70">
        <v>1000</v>
      </c>
      <c r="M14" s="70">
        <v>1000</v>
      </c>
      <c r="N14" s="70">
        <v>1000</v>
      </c>
      <c r="O14" s="70">
        <v>1000</v>
      </c>
      <c r="P14" s="70">
        <v>1000</v>
      </c>
      <c r="Q14" s="73">
        <f>IF(D14="*",SUM(E14:P14),MAX(E14:P14))</f>
        <v>12000</v>
      </c>
      <c r="R14" s="53"/>
      <c r="S14" s="12" t="s">
        <v>27</v>
      </c>
      <c r="T14" s="12" t="s">
        <v>26</v>
      </c>
      <c r="U14" s="12"/>
      <c r="V14" s="54">
        <f>Q14</f>
        <v>12000</v>
      </c>
    </row>
    <row r="15" spans="1:22" ht="20.100000000000001" customHeight="1">
      <c r="A15" s="17" t="s">
        <v>29</v>
      </c>
      <c r="B15" s="18"/>
      <c r="C15" s="18"/>
      <c r="D15" s="18"/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56"/>
      <c r="R15" s="57"/>
      <c r="S15" s="48"/>
      <c r="T15" s="48"/>
      <c r="U15" s="48"/>
    </row>
    <row r="16" spans="1:22" ht="20.100000000000001" customHeight="1">
      <c r="A16" s="114" t="s">
        <v>30</v>
      </c>
      <c r="B16" s="115"/>
      <c r="C16" s="115"/>
      <c r="D16" s="115"/>
      <c r="E16" s="115"/>
      <c r="F16" s="115"/>
      <c r="G16" s="115"/>
      <c r="H16" s="115"/>
      <c r="I16" s="115"/>
      <c r="J16" s="115"/>
      <c r="K16" s="115"/>
      <c r="L16" s="115"/>
      <c r="M16" s="115"/>
      <c r="N16" s="115"/>
      <c r="O16" s="115"/>
      <c r="P16" s="115"/>
      <c r="Q16" s="116"/>
      <c r="R16" s="58"/>
      <c r="S16" s="50"/>
      <c r="T16" s="50"/>
      <c r="U16" s="50"/>
    </row>
    <row r="17" spans="1:22" ht="20.100000000000001" customHeight="1">
      <c r="A17" s="97" t="s">
        <v>31</v>
      </c>
      <c r="B17" s="98"/>
      <c r="C17" s="98"/>
      <c r="D17" s="98"/>
      <c r="E17" s="98"/>
      <c r="F17" s="98"/>
      <c r="G17" s="98"/>
      <c r="H17" s="98"/>
      <c r="I17" s="98"/>
      <c r="J17" s="98"/>
      <c r="K17" s="98"/>
      <c r="L17" s="98"/>
      <c r="M17" s="98"/>
      <c r="N17" s="98"/>
      <c r="O17" s="98"/>
      <c r="P17" s="98"/>
      <c r="Q17" s="99"/>
      <c r="R17" s="58"/>
      <c r="S17" s="50"/>
      <c r="T17" s="50"/>
      <c r="U17" s="50"/>
    </row>
    <row r="18" spans="1:22" ht="20.100000000000001" customHeight="1">
      <c r="A18" s="19" t="s">
        <v>32</v>
      </c>
      <c r="B18" s="20" t="s">
        <v>33</v>
      </c>
      <c r="C18" s="13"/>
      <c r="D18" s="13" t="s">
        <v>26</v>
      </c>
      <c r="E18" s="70">
        <v>28</v>
      </c>
      <c r="F18" s="70">
        <v>4</v>
      </c>
      <c r="G18" s="70">
        <v>3</v>
      </c>
      <c r="H18" s="70">
        <v>3</v>
      </c>
      <c r="I18" s="70">
        <v>4</v>
      </c>
      <c r="J18" s="70">
        <v>5</v>
      </c>
      <c r="K18" s="70">
        <v>5</v>
      </c>
      <c r="L18" s="70">
        <v>5</v>
      </c>
      <c r="M18" s="70">
        <v>5</v>
      </c>
      <c r="N18" s="70">
        <v>5</v>
      </c>
      <c r="O18" s="70">
        <v>4</v>
      </c>
      <c r="P18" s="70">
        <v>4</v>
      </c>
      <c r="Q18" s="73">
        <f>IF(D18="*",SUM(E18:P18),MAX(E18:P18))</f>
        <v>75</v>
      </c>
      <c r="R18" s="60"/>
      <c r="S18" s="12" t="s">
        <v>33</v>
      </c>
      <c r="T18" s="12" t="s">
        <v>26</v>
      </c>
      <c r="U18" s="12"/>
      <c r="V18" s="54">
        <f>SUM(E18:P18)</f>
        <v>75</v>
      </c>
    </row>
    <row r="19" spans="1:22" ht="20.100000000000001" customHeight="1">
      <c r="A19" s="19" t="s">
        <v>34</v>
      </c>
      <c r="B19" s="20" t="s">
        <v>33</v>
      </c>
      <c r="C19" s="13"/>
      <c r="D19" s="13" t="s">
        <v>26</v>
      </c>
      <c r="E19" s="70">
        <v>4</v>
      </c>
      <c r="F19" s="70">
        <v>4</v>
      </c>
      <c r="G19" s="70">
        <v>3</v>
      </c>
      <c r="H19" s="70">
        <v>4</v>
      </c>
      <c r="I19" s="70">
        <v>4</v>
      </c>
      <c r="J19" s="70">
        <v>5</v>
      </c>
      <c r="K19" s="70">
        <v>4</v>
      </c>
      <c r="L19" s="70">
        <v>4</v>
      </c>
      <c r="M19" s="70">
        <v>4</v>
      </c>
      <c r="N19" s="70">
        <v>4</v>
      </c>
      <c r="O19" s="70">
        <v>4</v>
      </c>
      <c r="P19" s="70">
        <v>4</v>
      </c>
      <c r="Q19" s="73">
        <f>IF(D19="*",SUM(E19:P19),MAX(E19:P19))</f>
        <v>48</v>
      </c>
      <c r="R19" s="60"/>
      <c r="S19" s="12" t="s">
        <v>33</v>
      </c>
      <c r="T19" s="12" t="s">
        <v>26</v>
      </c>
      <c r="U19" s="12"/>
      <c r="V19" s="54">
        <f>SUM(E19:P19)</f>
        <v>48</v>
      </c>
    </row>
    <row r="20" spans="1:22" ht="20.100000000000001" customHeight="1">
      <c r="A20" s="21" t="s">
        <v>35</v>
      </c>
      <c r="B20" s="20" t="s">
        <v>33</v>
      </c>
      <c r="C20" s="13"/>
      <c r="D20" s="13" t="s">
        <v>26</v>
      </c>
      <c r="E20" s="70">
        <v>1</v>
      </c>
      <c r="F20" s="70">
        <v>0</v>
      </c>
      <c r="G20" s="70">
        <v>3</v>
      </c>
      <c r="H20" s="70">
        <v>0</v>
      </c>
      <c r="I20" s="70">
        <v>0</v>
      </c>
      <c r="J20" s="70">
        <v>0</v>
      </c>
      <c r="K20" s="70">
        <v>2</v>
      </c>
      <c r="L20" s="70">
        <v>2</v>
      </c>
      <c r="M20" s="70">
        <v>0</v>
      </c>
      <c r="N20" s="70">
        <v>0</v>
      </c>
      <c r="O20" s="70">
        <v>0</v>
      </c>
      <c r="P20" s="70">
        <v>0</v>
      </c>
      <c r="Q20" s="73">
        <f>IF(D20="*",SUM(E20:P20),MAX(E20:P20))</f>
        <v>8</v>
      </c>
      <c r="R20" s="60"/>
      <c r="S20" s="12" t="s">
        <v>33</v>
      </c>
      <c r="T20" s="12" t="s">
        <v>26</v>
      </c>
      <c r="U20" s="12"/>
      <c r="V20" s="54">
        <f>Q20+Q21+Q22</f>
        <v>50</v>
      </c>
    </row>
    <row r="21" spans="1:22" ht="20.100000000000001" customHeight="1">
      <c r="A21" s="21" t="s">
        <v>36</v>
      </c>
      <c r="B21" s="20" t="s">
        <v>33</v>
      </c>
      <c r="C21" s="13"/>
      <c r="D21" s="13" t="s">
        <v>26</v>
      </c>
      <c r="E21" s="70">
        <v>2</v>
      </c>
      <c r="F21" s="70">
        <v>3</v>
      </c>
      <c r="G21" s="70">
        <v>3</v>
      </c>
      <c r="H21" s="70">
        <v>3</v>
      </c>
      <c r="I21" s="70">
        <v>4</v>
      </c>
      <c r="J21" s="70">
        <v>4</v>
      </c>
      <c r="K21" s="70">
        <v>4</v>
      </c>
      <c r="L21" s="70">
        <v>4</v>
      </c>
      <c r="M21" s="70">
        <v>3</v>
      </c>
      <c r="N21" s="70">
        <v>4</v>
      </c>
      <c r="O21" s="70">
        <v>4</v>
      </c>
      <c r="P21" s="70">
        <v>2</v>
      </c>
      <c r="Q21" s="73">
        <f>IF(D21="*",SUM(E21:P21),MAX(E21:P21))</f>
        <v>40</v>
      </c>
      <c r="R21" s="60"/>
      <c r="S21" s="60"/>
      <c r="T21" s="60"/>
      <c r="U21" s="60"/>
    </row>
    <row r="22" spans="1:22" ht="20.100000000000001" customHeight="1">
      <c r="A22" s="21" t="s">
        <v>37</v>
      </c>
      <c r="B22" s="20" t="s">
        <v>33</v>
      </c>
      <c r="C22" s="13"/>
      <c r="D22" s="13" t="s">
        <v>26</v>
      </c>
      <c r="E22" s="70">
        <v>0</v>
      </c>
      <c r="F22" s="70">
        <v>0</v>
      </c>
      <c r="G22" s="70">
        <v>1</v>
      </c>
      <c r="H22" s="70">
        <v>0</v>
      </c>
      <c r="I22" s="70">
        <v>0</v>
      </c>
      <c r="J22" s="70">
        <v>0</v>
      </c>
      <c r="K22" s="70">
        <v>1</v>
      </c>
      <c r="L22" s="70">
        <v>0</v>
      </c>
      <c r="M22" s="70">
        <v>0</v>
      </c>
      <c r="N22" s="70">
        <v>0</v>
      </c>
      <c r="O22" s="70">
        <v>0</v>
      </c>
      <c r="P22" s="70">
        <v>0</v>
      </c>
      <c r="Q22" s="73">
        <f>IF(D22="*",SUM(E22:P22),MAX(E22:P22))</f>
        <v>2</v>
      </c>
      <c r="R22" s="60"/>
      <c r="S22" s="60"/>
      <c r="T22" s="60"/>
      <c r="U22" s="60"/>
    </row>
    <row r="23" spans="1:22" ht="20.100000000000001" customHeight="1">
      <c r="A23" s="104" t="s">
        <v>38</v>
      </c>
      <c r="B23" s="105"/>
      <c r="C23" s="105"/>
      <c r="D23" s="105"/>
      <c r="E23" s="105"/>
      <c r="F23" s="105"/>
      <c r="G23" s="105"/>
      <c r="H23" s="105"/>
      <c r="I23" s="105"/>
      <c r="J23" s="105"/>
      <c r="K23" s="105"/>
      <c r="L23" s="105"/>
      <c r="M23" s="105"/>
      <c r="N23" s="105"/>
      <c r="O23" s="105"/>
      <c r="P23" s="105"/>
      <c r="Q23" s="106"/>
      <c r="R23" s="58"/>
      <c r="S23" s="50"/>
      <c r="T23" s="50"/>
      <c r="U23" s="50"/>
    </row>
    <row r="24" spans="1:22" ht="20.100000000000001" customHeight="1">
      <c r="A24" s="19" t="s">
        <v>39</v>
      </c>
      <c r="B24" s="20" t="s">
        <v>40</v>
      </c>
      <c r="C24" s="13"/>
      <c r="D24" s="13" t="s">
        <v>26</v>
      </c>
      <c r="E24" s="71">
        <v>150</v>
      </c>
      <c r="F24" s="71">
        <v>150</v>
      </c>
      <c r="G24" s="71">
        <v>150</v>
      </c>
      <c r="H24" s="71">
        <v>150</v>
      </c>
      <c r="I24" s="71">
        <v>150</v>
      </c>
      <c r="J24" s="71">
        <v>150</v>
      </c>
      <c r="K24" s="71">
        <v>150</v>
      </c>
      <c r="L24" s="71">
        <v>150</v>
      </c>
      <c r="M24" s="71">
        <v>150</v>
      </c>
      <c r="N24" s="71">
        <v>150</v>
      </c>
      <c r="O24" s="71">
        <v>150</v>
      </c>
      <c r="P24" s="71">
        <v>150</v>
      </c>
      <c r="Q24" s="73">
        <f>IF(D24="*",SUM(E24:P24),MAX(E24:P24))</f>
        <v>1800</v>
      </c>
      <c r="R24" s="60"/>
      <c r="S24" s="12" t="s">
        <v>41</v>
      </c>
      <c r="T24" s="12" t="s">
        <v>26</v>
      </c>
      <c r="U24" s="12"/>
      <c r="V24" s="54" t="e">
        <f>Q24+Q26+Q27+Q28+Q29+Q31+Q32+Q33+Q34+Q35+Q37+Q25+#REF!+Q39+Q40+Q43+Q45+Q52+Q53+Q54</f>
        <v>#REF!</v>
      </c>
    </row>
    <row r="25" spans="1:22" ht="20.100000000000001" customHeight="1">
      <c r="A25" s="19" t="s">
        <v>42</v>
      </c>
      <c r="B25" s="20" t="s">
        <v>40</v>
      </c>
      <c r="C25" s="13"/>
      <c r="D25" s="13" t="s">
        <v>26</v>
      </c>
      <c r="E25" s="71">
        <v>5800</v>
      </c>
      <c r="F25" s="71">
        <v>5800</v>
      </c>
      <c r="G25" s="71">
        <v>5800</v>
      </c>
      <c r="H25" s="71">
        <v>5800</v>
      </c>
      <c r="I25" s="71">
        <v>5800</v>
      </c>
      <c r="J25" s="71">
        <v>5800</v>
      </c>
      <c r="K25" s="71">
        <v>5800</v>
      </c>
      <c r="L25" s="71">
        <v>5800</v>
      </c>
      <c r="M25" s="71">
        <v>5800</v>
      </c>
      <c r="N25" s="71">
        <v>5800</v>
      </c>
      <c r="O25" s="71">
        <v>5800</v>
      </c>
      <c r="P25" s="71">
        <v>5800</v>
      </c>
      <c r="Q25" s="73">
        <f>IF(D25="*",SUM(E25:P25),MAX(E25:P25))</f>
        <v>69600</v>
      </c>
      <c r="R25" s="60"/>
      <c r="S25" s="32"/>
      <c r="T25" s="32"/>
      <c r="U25" s="32"/>
    </row>
    <row r="26" spans="1:22" ht="20.100000000000001" customHeight="1">
      <c r="A26" s="19" t="s">
        <v>43</v>
      </c>
      <c r="B26" s="20" t="s">
        <v>40</v>
      </c>
      <c r="C26" s="20" t="s">
        <v>26</v>
      </c>
      <c r="D26" s="20"/>
      <c r="E26" s="71">
        <v>12</v>
      </c>
      <c r="F26" s="71">
        <v>12</v>
      </c>
      <c r="G26" s="71">
        <v>12</v>
      </c>
      <c r="H26" s="71">
        <v>12</v>
      </c>
      <c r="I26" s="71">
        <v>12</v>
      </c>
      <c r="J26" s="71">
        <v>12</v>
      </c>
      <c r="K26" s="71">
        <v>12</v>
      </c>
      <c r="L26" s="71">
        <v>12</v>
      </c>
      <c r="M26" s="71">
        <v>12</v>
      </c>
      <c r="N26" s="71">
        <v>12</v>
      </c>
      <c r="O26" s="71">
        <v>12</v>
      </c>
      <c r="P26" s="71">
        <v>12</v>
      </c>
      <c r="Q26" s="75">
        <f t="shared" ref="Q26:Q28" si="0">IF(C26="*",SUM(E26:P26),MAX(E26:P26))</f>
        <v>144</v>
      </c>
      <c r="R26" s="60"/>
      <c r="S26" s="60"/>
      <c r="T26" s="60"/>
      <c r="U26" s="60"/>
    </row>
    <row r="27" spans="1:22" ht="20.100000000000001" customHeight="1">
      <c r="A27" s="19" t="s">
        <v>44</v>
      </c>
      <c r="B27" s="20" t="s">
        <v>40</v>
      </c>
      <c r="C27" s="20" t="s">
        <v>26</v>
      </c>
      <c r="D27" s="20"/>
      <c r="E27" s="70">
        <v>15</v>
      </c>
      <c r="F27" s="70">
        <v>15</v>
      </c>
      <c r="G27" s="70">
        <v>15</v>
      </c>
      <c r="H27" s="70">
        <v>15</v>
      </c>
      <c r="I27" s="70">
        <v>15</v>
      </c>
      <c r="J27" s="70">
        <v>15</v>
      </c>
      <c r="K27" s="70">
        <v>15</v>
      </c>
      <c r="L27" s="70">
        <v>15</v>
      </c>
      <c r="M27" s="70">
        <v>15</v>
      </c>
      <c r="N27" s="70">
        <v>15</v>
      </c>
      <c r="O27" s="70">
        <v>15</v>
      </c>
      <c r="P27" s="70">
        <v>15</v>
      </c>
      <c r="Q27" s="75">
        <f t="shared" si="0"/>
        <v>180</v>
      </c>
      <c r="R27" s="60"/>
      <c r="S27" s="60"/>
      <c r="T27" s="60"/>
      <c r="U27" s="60"/>
    </row>
    <row r="28" spans="1:22" ht="20.100000000000001" customHeight="1">
      <c r="A28" s="19" t="s">
        <v>45</v>
      </c>
      <c r="B28" s="20" t="s">
        <v>40</v>
      </c>
      <c r="C28" s="20" t="s">
        <v>26</v>
      </c>
      <c r="D28" s="20"/>
      <c r="E28" s="70">
        <v>2</v>
      </c>
      <c r="F28" s="70">
        <v>2</v>
      </c>
      <c r="G28" s="70">
        <v>1</v>
      </c>
      <c r="H28" s="70">
        <v>2</v>
      </c>
      <c r="I28" s="70">
        <v>2</v>
      </c>
      <c r="J28" s="70">
        <v>2</v>
      </c>
      <c r="K28" s="70">
        <v>1</v>
      </c>
      <c r="L28" s="70">
        <v>2</v>
      </c>
      <c r="M28" s="70">
        <v>1</v>
      </c>
      <c r="N28" s="70">
        <v>2</v>
      </c>
      <c r="O28" s="70">
        <v>1</v>
      </c>
      <c r="P28" s="70">
        <v>2</v>
      </c>
      <c r="Q28" s="75">
        <f t="shared" si="0"/>
        <v>20</v>
      </c>
      <c r="R28" s="60"/>
      <c r="S28" s="60"/>
      <c r="T28" s="60"/>
      <c r="U28" s="60"/>
    </row>
    <row r="29" spans="1:22" ht="20.100000000000001" customHeight="1">
      <c r="A29" s="104" t="s">
        <v>46</v>
      </c>
      <c r="B29" s="105"/>
      <c r="C29" s="105"/>
      <c r="D29" s="105"/>
      <c r="E29" s="105"/>
      <c r="F29" s="105"/>
      <c r="G29" s="105"/>
      <c r="H29" s="105"/>
      <c r="I29" s="105"/>
      <c r="J29" s="105"/>
      <c r="K29" s="105"/>
      <c r="L29" s="105"/>
      <c r="M29" s="105"/>
      <c r="N29" s="105"/>
      <c r="O29" s="105"/>
      <c r="P29" s="105"/>
      <c r="Q29" s="106"/>
      <c r="R29" s="58"/>
      <c r="S29" s="50"/>
      <c r="T29" s="50"/>
      <c r="U29" s="50"/>
    </row>
    <row r="30" spans="1:22" ht="20.100000000000001" customHeight="1">
      <c r="A30" s="19" t="s">
        <v>47</v>
      </c>
      <c r="B30" s="20" t="s">
        <v>40</v>
      </c>
      <c r="C30" s="13"/>
      <c r="D30" s="13" t="s">
        <v>26</v>
      </c>
      <c r="E30" s="70">
        <v>58</v>
      </c>
      <c r="F30" s="70">
        <v>58</v>
      </c>
      <c r="G30" s="70">
        <v>58</v>
      </c>
      <c r="H30" s="70">
        <v>58</v>
      </c>
      <c r="I30" s="70">
        <v>58</v>
      </c>
      <c r="J30" s="70">
        <v>58</v>
      </c>
      <c r="K30" s="70">
        <v>58</v>
      </c>
      <c r="L30" s="70">
        <v>58</v>
      </c>
      <c r="M30" s="70">
        <v>58</v>
      </c>
      <c r="N30" s="70">
        <v>58</v>
      </c>
      <c r="O30" s="70">
        <v>58</v>
      </c>
      <c r="P30" s="70">
        <v>58</v>
      </c>
      <c r="Q30" s="73">
        <f>IF(D30="*",SUM(E30:P30),MAX(E30:P30))</f>
        <v>696</v>
      </c>
      <c r="R30" s="60"/>
      <c r="S30" s="60"/>
      <c r="T30" s="60"/>
      <c r="U30" s="60"/>
    </row>
    <row r="31" spans="1:22" ht="20.100000000000001" customHeight="1">
      <c r="A31" s="19" t="s">
        <v>48</v>
      </c>
      <c r="B31" s="20" t="s">
        <v>40</v>
      </c>
      <c r="C31" s="13"/>
      <c r="D31" s="13" t="s">
        <v>26</v>
      </c>
      <c r="E31" s="70">
        <v>125</v>
      </c>
      <c r="F31" s="70">
        <v>125</v>
      </c>
      <c r="G31" s="70">
        <v>125</v>
      </c>
      <c r="H31" s="70">
        <v>125</v>
      </c>
      <c r="I31" s="70">
        <v>125</v>
      </c>
      <c r="J31" s="70">
        <v>125</v>
      </c>
      <c r="K31" s="70">
        <v>125</v>
      </c>
      <c r="L31" s="70">
        <v>125</v>
      </c>
      <c r="M31" s="70">
        <v>125</v>
      </c>
      <c r="N31" s="70">
        <v>125</v>
      </c>
      <c r="O31" s="70">
        <v>125</v>
      </c>
      <c r="P31" s="70">
        <v>125</v>
      </c>
      <c r="Q31" s="73">
        <f>IF(D31="*",SUM(E31:P31),MAX(E31:P31))</f>
        <v>1500</v>
      </c>
      <c r="R31" s="60"/>
      <c r="S31" s="60"/>
      <c r="T31" s="60"/>
      <c r="U31" s="60"/>
    </row>
    <row r="32" spans="1:22" ht="20.100000000000001" customHeight="1">
      <c r="A32" s="19" t="s">
        <v>49</v>
      </c>
      <c r="B32" s="20" t="s">
        <v>40</v>
      </c>
      <c r="C32" s="13"/>
      <c r="D32" s="13" t="s">
        <v>26</v>
      </c>
      <c r="E32" s="70">
        <v>30</v>
      </c>
      <c r="F32" s="70">
        <v>30</v>
      </c>
      <c r="G32" s="70">
        <v>30</v>
      </c>
      <c r="H32" s="70">
        <v>30</v>
      </c>
      <c r="I32" s="70">
        <v>30</v>
      </c>
      <c r="J32" s="70">
        <v>30</v>
      </c>
      <c r="K32" s="70">
        <v>30</v>
      </c>
      <c r="L32" s="70">
        <v>30</v>
      </c>
      <c r="M32" s="70">
        <v>30</v>
      </c>
      <c r="N32" s="70">
        <v>30</v>
      </c>
      <c r="O32" s="70">
        <v>30</v>
      </c>
      <c r="P32" s="70">
        <v>30</v>
      </c>
      <c r="Q32" s="73">
        <f>IF(D32="*",SUM(E32:P32),MAX(E32:P32))</f>
        <v>360</v>
      </c>
      <c r="R32" s="60"/>
      <c r="S32" s="60"/>
      <c r="T32" s="60"/>
      <c r="U32" s="60"/>
    </row>
    <row r="33" spans="1:22" ht="20.100000000000001" customHeight="1">
      <c r="A33" s="104" t="s">
        <v>50</v>
      </c>
      <c r="B33" s="105"/>
      <c r="C33" s="105"/>
      <c r="D33" s="105"/>
      <c r="E33" s="105"/>
      <c r="F33" s="105"/>
      <c r="G33" s="105"/>
      <c r="H33" s="105"/>
      <c r="I33" s="105"/>
      <c r="J33" s="105"/>
      <c r="K33" s="105"/>
      <c r="L33" s="105"/>
      <c r="M33" s="105"/>
      <c r="N33" s="105"/>
      <c r="O33" s="105"/>
      <c r="P33" s="105"/>
      <c r="Q33" s="106"/>
      <c r="R33" s="58"/>
      <c r="S33" s="50"/>
      <c r="T33" s="50"/>
      <c r="U33" s="50"/>
    </row>
    <row r="34" spans="1:22" ht="20.100000000000001" customHeight="1">
      <c r="A34" s="19" t="s">
        <v>51</v>
      </c>
      <c r="B34" s="20" t="s">
        <v>40</v>
      </c>
      <c r="C34" s="13"/>
      <c r="D34" s="13" t="s">
        <v>26</v>
      </c>
      <c r="E34" s="70">
        <v>55</v>
      </c>
      <c r="F34" s="70">
        <v>55</v>
      </c>
      <c r="G34" s="70">
        <v>55</v>
      </c>
      <c r="H34" s="70">
        <v>55</v>
      </c>
      <c r="I34" s="70">
        <v>55</v>
      </c>
      <c r="J34" s="70">
        <v>55</v>
      </c>
      <c r="K34" s="70">
        <v>55</v>
      </c>
      <c r="L34" s="70">
        <v>55</v>
      </c>
      <c r="M34" s="70">
        <v>55</v>
      </c>
      <c r="N34" s="70">
        <v>55</v>
      </c>
      <c r="O34" s="70">
        <v>55</v>
      </c>
      <c r="P34" s="70">
        <v>55</v>
      </c>
      <c r="Q34" s="73">
        <f>IF(D34="*",SUM(E34:P34),MAX(E34:P34))</f>
        <v>660</v>
      </c>
      <c r="R34" s="60"/>
      <c r="S34" s="60"/>
      <c r="T34" s="60"/>
      <c r="U34" s="60"/>
    </row>
    <row r="35" spans="1:22" ht="20.100000000000001" customHeight="1">
      <c r="A35" s="19" t="s">
        <v>52</v>
      </c>
      <c r="B35" s="20" t="s">
        <v>40</v>
      </c>
      <c r="C35" s="13"/>
      <c r="D35" s="13" t="s">
        <v>26</v>
      </c>
      <c r="E35" s="70">
        <v>5</v>
      </c>
      <c r="F35" s="70">
        <v>5</v>
      </c>
      <c r="G35" s="70">
        <v>5</v>
      </c>
      <c r="H35" s="70">
        <v>5</v>
      </c>
      <c r="I35" s="70">
        <v>5</v>
      </c>
      <c r="J35" s="70">
        <v>5</v>
      </c>
      <c r="K35" s="70">
        <v>5</v>
      </c>
      <c r="L35" s="70">
        <v>5</v>
      </c>
      <c r="M35" s="70">
        <v>5</v>
      </c>
      <c r="N35" s="70">
        <v>5</v>
      </c>
      <c r="O35" s="70">
        <v>5</v>
      </c>
      <c r="P35" s="70">
        <v>5</v>
      </c>
      <c r="Q35" s="73">
        <f>IF(D35="*",SUM(E35:P35),MAX(E35:P35))</f>
        <v>60</v>
      </c>
      <c r="R35" s="60"/>
      <c r="S35" s="60"/>
      <c r="T35" s="60"/>
      <c r="U35" s="60"/>
    </row>
    <row r="36" spans="1:22" ht="20.100000000000001" customHeight="1">
      <c r="A36" s="104" t="s">
        <v>53</v>
      </c>
      <c r="B36" s="105"/>
      <c r="C36" s="105"/>
      <c r="D36" s="105"/>
      <c r="E36" s="105"/>
      <c r="F36" s="105"/>
      <c r="G36" s="105"/>
      <c r="H36" s="105"/>
      <c r="I36" s="105"/>
      <c r="J36" s="105"/>
      <c r="K36" s="105"/>
      <c r="L36" s="105"/>
      <c r="M36" s="105"/>
      <c r="N36" s="105"/>
      <c r="O36" s="105"/>
      <c r="P36" s="105"/>
      <c r="Q36" s="106"/>
      <c r="R36" s="58"/>
      <c r="S36" s="50"/>
      <c r="T36" s="50"/>
      <c r="U36" s="50"/>
    </row>
    <row r="37" spans="1:22" ht="20.100000000000001" customHeight="1">
      <c r="A37" s="19" t="s">
        <v>54</v>
      </c>
      <c r="B37" s="20" t="s">
        <v>40</v>
      </c>
      <c r="C37" s="13"/>
      <c r="D37" s="13" t="s">
        <v>26</v>
      </c>
      <c r="E37" s="70">
        <v>200</v>
      </c>
      <c r="F37" s="70">
        <v>200</v>
      </c>
      <c r="G37" s="70">
        <v>200</v>
      </c>
      <c r="H37" s="70">
        <v>200</v>
      </c>
      <c r="I37" s="70">
        <v>200</v>
      </c>
      <c r="J37" s="70">
        <v>200</v>
      </c>
      <c r="K37" s="70">
        <v>200</v>
      </c>
      <c r="L37" s="70">
        <v>200</v>
      </c>
      <c r="M37" s="70">
        <v>200</v>
      </c>
      <c r="N37" s="70">
        <v>200</v>
      </c>
      <c r="O37" s="70">
        <v>200</v>
      </c>
      <c r="P37" s="70">
        <v>200</v>
      </c>
      <c r="Q37" s="73">
        <f>IF(D37="*",SUM(E37:P37),MAX(E37:P37))</f>
        <v>2400</v>
      </c>
      <c r="R37" s="60"/>
      <c r="S37" s="60"/>
      <c r="T37" s="60"/>
      <c r="U37" s="60"/>
    </row>
    <row r="38" spans="1:22" ht="20.100000000000001" customHeight="1">
      <c r="A38" s="94" t="s">
        <v>55</v>
      </c>
      <c r="B38" s="95"/>
      <c r="C38" s="95"/>
      <c r="D38" s="95"/>
      <c r="E38" s="95"/>
      <c r="F38" s="95"/>
      <c r="G38" s="95"/>
      <c r="H38" s="95"/>
      <c r="I38" s="95"/>
      <c r="J38" s="95"/>
      <c r="K38" s="95"/>
      <c r="L38" s="95"/>
      <c r="M38" s="95"/>
      <c r="N38" s="95"/>
      <c r="O38" s="95"/>
      <c r="P38" s="95"/>
      <c r="Q38" s="96"/>
      <c r="R38" s="60"/>
      <c r="S38" s="60"/>
      <c r="T38" s="60"/>
      <c r="U38" s="60"/>
    </row>
    <row r="39" spans="1:22" ht="20.100000000000001" customHeight="1">
      <c r="A39" s="23" t="s">
        <v>56</v>
      </c>
      <c r="B39" s="20" t="s">
        <v>40</v>
      </c>
      <c r="C39" s="20"/>
      <c r="D39" s="13" t="s">
        <v>26</v>
      </c>
      <c r="E39" s="70">
        <v>3</v>
      </c>
      <c r="F39" s="70">
        <v>3</v>
      </c>
      <c r="G39" s="70">
        <v>3</v>
      </c>
      <c r="H39" s="70">
        <v>4</v>
      </c>
      <c r="I39" s="70">
        <v>4</v>
      </c>
      <c r="J39" s="70">
        <v>4</v>
      </c>
      <c r="K39" s="70">
        <v>4</v>
      </c>
      <c r="L39" s="70">
        <v>4</v>
      </c>
      <c r="M39" s="70">
        <v>4</v>
      </c>
      <c r="N39" s="70">
        <v>4</v>
      </c>
      <c r="O39" s="70">
        <v>4</v>
      </c>
      <c r="P39" s="70">
        <v>4</v>
      </c>
      <c r="Q39" s="73">
        <f>IF(D39="*",SUM(E39:P39),MAX(E39:P39))</f>
        <v>45</v>
      </c>
      <c r="R39" s="60"/>
      <c r="S39" s="60"/>
      <c r="T39" s="60"/>
      <c r="U39" s="60"/>
    </row>
    <row r="40" spans="1:22" ht="20.100000000000001" customHeight="1">
      <c r="A40" s="23" t="s">
        <v>57</v>
      </c>
      <c r="B40" s="20" t="s">
        <v>40</v>
      </c>
      <c r="C40" s="20"/>
      <c r="D40" s="13" t="s">
        <v>26</v>
      </c>
      <c r="E40" s="70">
        <v>1</v>
      </c>
      <c r="F40" s="70">
        <v>0</v>
      </c>
      <c r="G40" s="70">
        <v>3</v>
      </c>
      <c r="H40" s="70">
        <v>0</v>
      </c>
      <c r="I40" s="70">
        <v>0</v>
      </c>
      <c r="J40" s="70">
        <v>1</v>
      </c>
      <c r="K40" s="70">
        <v>0</v>
      </c>
      <c r="L40" s="70">
        <v>1</v>
      </c>
      <c r="M40" s="70">
        <v>1</v>
      </c>
      <c r="N40" s="70">
        <v>1</v>
      </c>
      <c r="O40" s="70">
        <v>0</v>
      </c>
      <c r="P40" s="70">
        <v>0</v>
      </c>
      <c r="Q40" s="73">
        <f>IF(D40="*",SUM(E40:P40),MAX(E40:P40))</f>
        <v>8</v>
      </c>
      <c r="R40" s="60"/>
      <c r="S40" s="60"/>
      <c r="T40" s="60"/>
      <c r="U40" s="60"/>
    </row>
    <row r="41" spans="1:22" ht="20.100000000000001" customHeight="1">
      <c r="A41" s="83" t="s">
        <v>79</v>
      </c>
      <c r="B41" s="24"/>
      <c r="C41" s="24"/>
      <c r="D41" s="24"/>
      <c r="E41" s="24"/>
      <c r="F41" s="24"/>
      <c r="G41" s="24"/>
      <c r="H41" s="24"/>
      <c r="I41" s="24"/>
      <c r="J41" s="24"/>
      <c r="K41" s="24"/>
      <c r="L41" s="24"/>
      <c r="M41" s="24"/>
      <c r="N41" s="24"/>
      <c r="O41" s="24"/>
      <c r="P41" s="24"/>
      <c r="Q41" s="64"/>
      <c r="R41" s="58"/>
      <c r="S41" s="60"/>
      <c r="T41" s="60"/>
      <c r="U41" s="60"/>
    </row>
    <row r="42" spans="1:22" ht="20.100000000000001" customHeight="1">
      <c r="A42" s="97" t="s">
        <v>59</v>
      </c>
      <c r="B42" s="98"/>
      <c r="C42" s="98"/>
      <c r="D42" s="98"/>
      <c r="E42" s="98"/>
      <c r="F42" s="98"/>
      <c r="G42" s="98"/>
      <c r="H42" s="98"/>
      <c r="I42" s="98"/>
      <c r="J42" s="98"/>
      <c r="K42" s="98"/>
      <c r="L42" s="98"/>
      <c r="M42" s="98"/>
      <c r="N42" s="98"/>
      <c r="O42" s="98"/>
      <c r="P42" s="98"/>
      <c r="Q42" s="99"/>
      <c r="R42" s="58"/>
      <c r="S42" s="50"/>
      <c r="T42" s="50"/>
      <c r="U42" s="50"/>
    </row>
    <row r="43" spans="1:22" ht="20.100000000000001" customHeight="1">
      <c r="A43" s="19" t="s">
        <v>60</v>
      </c>
      <c r="B43" s="20" t="s">
        <v>40</v>
      </c>
      <c r="C43" s="20"/>
      <c r="D43" s="20" t="s">
        <v>26</v>
      </c>
      <c r="E43" s="70">
        <v>10</v>
      </c>
      <c r="F43" s="70">
        <v>10</v>
      </c>
      <c r="G43" s="70">
        <v>0</v>
      </c>
      <c r="H43" s="70">
        <v>10</v>
      </c>
      <c r="I43" s="70">
        <v>20</v>
      </c>
      <c r="J43" s="70">
        <v>20</v>
      </c>
      <c r="K43" s="70">
        <v>10</v>
      </c>
      <c r="L43" s="70">
        <v>10</v>
      </c>
      <c r="M43" s="70">
        <v>0</v>
      </c>
      <c r="N43" s="70">
        <v>10</v>
      </c>
      <c r="O43" s="70">
        <v>0</v>
      </c>
      <c r="P43" s="70">
        <v>0</v>
      </c>
      <c r="Q43" s="73">
        <f>IF(D43="*",SUM(E43:P43),MAX(E43:P43))</f>
        <v>100</v>
      </c>
      <c r="R43" s="60"/>
      <c r="S43" s="12" t="s">
        <v>40</v>
      </c>
      <c r="T43" s="12" t="s">
        <v>26</v>
      </c>
      <c r="U43" s="12"/>
      <c r="V43" s="54">
        <f>Q43</f>
        <v>100</v>
      </c>
    </row>
    <row r="44" spans="1:22" ht="20.100000000000001" customHeight="1">
      <c r="A44" s="19" t="s">
        <v>61</v>
      </c>
      <c r="B44" s="20" t="s">
        <v>62</v>
      </c>
      <c r="C44" s="20" t="s">
        <v>26</v>
      </c>
      <c r="D44" s="20"/>
      <c r="E44" s="70">
        <v>2</v>
      </c>
      <c r="F44" s="70">
        <v>0</v>
      </c>
      <c r="G44" s="70">
        <v>4</v>
      </c>
      <c r="H44" s="70">
        <v>4</v>
      </c>
      <c r="I44" s="70">
        <v>0</v>
      </c>
      <c r="J44" s="70">
        <v>0</v>
      </c>
      <c r="K44" s="70">
        <v>4</v>
      </c>
      <c r="L44" s="70">
        <v>2</v>
      </c>
      <c r="M44" s="70">
        <v>0</v>
      </c>
      <c r="N44" s="70">
        <v>0</v>
      </c>
      <c r="O44" s="70">
        <v>0</v>
      </c>
      <c r="P44" s="70">
        <v>0</v>
      </c>
      <c r="Q44" s="75">
        <f>IF(C44="*",SUM(E44:P44),MAX(E44:P44))</f>
        <v>16</v>
      </c>
      <c r="R44" s="60"/>
      <c r="S44" s="12" t="s">
        <v>33</v>
      </c>
      <c r="T44" s="12" t="s">
        <v>26</v>
      </c>
      <c r="U44" s="12"/>
      <c r="V44" s="54">
        <f>Q44</f>
        <v>16</v>
      </c>
    </row>
    <row r="45" spans="1:22" ht="20.100000000000001" customHeight="1">
      <c r="A45" s="25" t="s">
        <v>63</v>
      </c>
      <c r="B45" s="20" t="s">
        <v>40</v>
      </c>
      <c r="C45" s="20"/>
      <c r="D45" s="20" t="s">
        <v>26</v>
      </c>
      <c r="E45" s="25">
        <v>2</v>
      </c>
      <c r="F45" s="70">
        <v>0</v>
      </c>
      <c r="G45" s="70">
        <v>10</v>
      </c>
      <c r="H45" s="70">
        <v>0</v>
      </c>
      <c r="I45" s="70">
        <v>0</v>
      </c>
      <c r="J45" s="70">
        <v>0</v>
      </c>
      <c r="K45" s="70">
        <v>0</v>
      </c>
      <c r="L45" s="70">
        <v>6</v>
      </c>
      <c r="M45" s="70">
        <v>0</v>
      </c>
      <c r="N45" s="70">
        <v>0</v>
      </c>
      <c r="O45" s="70">
        <v>0</v>
      </c>
      <c r="P45" s="70">
        <v>0</v>
      </c>
      <c r="Q45" s="73">
        <f>IF(D45="*",SUM(E45:P45),MAX(E45:P45))</f>
        <v>18</v>
      </c>
      <c r="R45" s="57"/>
      <c r="S45" s="48"/>
      <c r="T45" s="48"/>
      <c r="U45" s="48"/>
    </row>
    <row r="46" spans="1:22" ht="20.100000000000001" customHeight="1">
      <c r="A46" s="84" t="s">
        <v>64</v>
      </c>
      <c r="B46" s="85"/>
      <c r="C46" s="85"/>
      <c r="D46" s="85"/>
      <c r="E46" s="85"/>
      <c r="F46" s="85"/>
      <c r="G46" s="85"/>
      <c r="H46" s="85"/>
      <c r="I46" s="85"/>
      <c r="J46" s="85"/>
      <c r="K46" s="85"/>
      <c r="L46" s="85"/>
      <c r="M46" s="85"/>
      <c r="N46" s="85"/>
      <c r="O46" s="85"/>
      <c r="P46" s="85"/>
      <c r="Q46" s="86"/>
      <c r="R46" s="65"/>
      <c r="S46" s="40"/>
      <c r="T46" s="40"/>
      <c r="U46" s="40"/>
    </row>
    <row r="47" spans="1:22" ht="20.100000000000001" customHeight="1">
      <c r="A47" s="88" t="s">
        <v>2</v>
      </c>
      <c r="B47" s="88" t="s">
        <v>3</v>
      </c>
      <c r="C47" s="100" t="s">
        <v>4</v>
      </c>
      <c r="D47" s="100"/>
      <c r="E47" s="90" t="s">
        <v>5</v>
      </c>
      <c r="F47" s="90" t="s">
        <v>6</v>
      </c>
      <c r="G47" s="90" t="s">
        <v>7</v>
      </c>
      <c r="H47" s="90" t="s">
        <v>8</v>
      </c>
      <c r="I47" s="90" t="s">
        <v>9</v>
      </c>
      <c r="J47" s="90" t="s">
        <v>10</v>
      </c>
      <c r="K47" s="90" t="s">
        <v>11</v>
      </c>
      <c r="L47" s="90" t="s">
        <v>12</v>
      </c>
      <c r="M47" s="90" t="s">
        <v>13</v>
      </c>
      <c r="N47" s="90" t="s">
        <v>14</v>
      </c>
      <c r="O47" s="90" t="s">
        <v>15</v>
      </c>
      <c r="P47" s="90" t="s">
        <v>16</v>
      </c>
      <c r="Q47" s="88" t="s">
        <v>17</v>
      </c>
      <c r="R47" s="66"/>
      <c r="S47" s="66"/>
      <c r="T47" s="66"/>
      <c r="U47" s="66"/>
    </row>
    <row r="48" spans="1:22" ht="20.100000000000001" customHeight="1">
      <c r="A48" s="89"/>
      <c r="B48" s="89"/>
      <c r="C48" s="72" t="s">
        <v>19</v>
      </c>
      <c r="D48" s="72" t="s">
        <v>20</v>
      </c>
      <c r="E48" s="91"/>
      <c r="F48" s="91"/>
      <c r="G48" s="91"/>
      <c r="H48" s="91"/>
      <c r="I48" s="91"/>
      <c r="J48" s="91"/>
      <c r="K48" s="91"/>
      <c r="L48" s="91"/>
      <c r="M48" s="91"/>
      <c r="N48" s="91"/>
      <c r="O48" s="91"/>
      <c r="P48" s="91"/>
      <c r="Q48" s="89"/>
      <c r="R48" s="66"/>
      <c r="S48" s="66"/>
      <c r="T48" s="66"/>
      <c r="U48" s="66"/>
    </row>
    <row r="49" spans="1:22" ht="20.100000000000001" customHeight="1">
      <c r="A49" s="6" t="s">
        <v>65</v>
      </c>
      <c r="B49" s="7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46"/>
      <c r="R49" s="57"/>
      <c r="S49" s="48"/>
      <c r="T49" s="48"/>
      <c r="U49" s="48"/>
    </row>
    <row r="50" spans="1:22" ht="20.100000000000001" customHeight="1">
      <c r="A50" s="101" t="s">
        <v>66</v>
      </c>
      <c r="B50" s="102"/>
      <c r="C50" s="102"/>
      <c r="D50" s="102"/>
      <c r="E50" s="102"/>
      <c r="F50" s="102"/>
      <c r="G50" s="102"/>
      <c r="H50" s="102"/>
      <c r="I50" s="102"/>
      <c r="J50" s="102"/>
      <c r="K50" s="102"/>
      <c r="L50" s="102"/>
      <c r="M50" s="102"/>
      <c r="N50" s="102"/>
      <c r="O50" s="102"/>
      <c r="P50" s="102"/>
      <c r="Q50" s="103"/>
      <c r="R50" s="57"/>
      <c r="S50" s="48"/>
      <c r="T50" s="48"/>
      <c r="U50" s="48"/>
    </row>
    <row r="51" spans="1:22" ht="20.100000000000001" customHeight="1">
      <c r="A51" s="104" t="s">
        <v>67</v>
      </c>
      <c r="B51" s="105"/>
      <c r="C51" s="105"/>
      <c r="D51" s="105"/>
      <c r="E51" s="105"/>
      <c r="F51" s="105"/>
      <c r="G51" s="105"/>
      <c r="H51" s="105"/>
      <c r="I51" s="105"/>
      <c r="J51" s="105"/>
      <c r="K51" s="105"/>
      <c r="L51" s="105"/>
      <c r="M51" s="105"/>
      <c r="N51" s="105"/>
      <c r="O51" s="105"/>
      <c r="P51" s="105"/>
      <c r="Q51" s="106"/>
      <c r="R51" s="57"/>
      <c r="S51" s="48"/>
      <c r="T51" s="48"/>
      <c r="U51" s="48"/>
    </row>
    <row r="52" spans="1:22" ht="20.100000000000001" customHeight="1">
      <c r="A52" s="19" t="s">
        <v>68</v>
      </c>
      <c r="B52" s="20" t="s">
        <v>40</v>
      </c>
      <c r="C52" s="20"/>
      <c r="D52" s="20" t="s">
        <v>26</v>
      </c>
      <c r="E52" s="70">
        <v>12</v>
      </c>
      <c r="F52" s="70">
        <v>12</v>
      </c>
      <c r="G52" s="70">
        <v>12</v>
      </c>
      <c r="H52" s="70">
        <v>12</v>
      </c>
      <c r="I52" s="70">
        <v>12</v>
      </c>
      <c r="J52" s="70">
        <v>12</v>
      </c>
      <c r="K52" s="70">
        <v>12</v>
      </c>
      <c r="L52" s="70">
        <v>12</v>
      </c>
      <c r="M52" s="70">
        <v>12</v>
      </c>
      <c r="N52" s="70">
        <v>12</v>
      </c>
      <c r="O52" s="70">
        <v>12</v>
      </c>
      <c r="P52" s="70">
        <v>12</v>
      </c>
      <c r="Q52" s="73">
        <f>IF(D52="*",SUM(E52:P52),MAX(E52:P52))</f>
        <v>144</v>
      </c>
      <c r="R52" s="60"/>
      <c r="S52" s="12" t="s">
        <v>40</v>
      </c>
      <c r="T52" s="12" t="s">
        <v>26</v>
      </c>
      <c r="U52" s="12"/>
      <c r="V52" s="54">
        <f>Q52+Q53+Q54</f>
        <v>264</v>
      </c>
    </row>
    <row r="53" spans="1:22" ht="20.100000000000001" customHeight="1">
      <c r="A53" s="19" t="s">
        <v>69</v>
      </c>
      <c r="B53" s="20" t="s">
        <v>40</v>
      </c>
      <c r="C53" s="20"/>
      <c r="D53" s="20" t="s">
        <v>26</v>
      </c>
      <c r="E53" s="70">
        <v>6</v>
      </c>
      <c r="F53" s="70">
        <v>6</v>
      </c>
      <c r="G53" s="70">
        <v>6</v>
      </c>
      <c r="H53" s="70">
        <v>6</v>
      </c>
      <c r="I53" s="70">
        <v>6</v>
      </c>
      <c r="J53" s="70">
        <v>6</v>
      </c>
      <c r="K53" s="70">
        <v>6</v>
      </c>
      <c r="L53" s="70">
        <v>6</v>
      </c>
      <c r="M53" s="70">
        <v>6</v>
      </c>
      <c r="N53" s="70">
        <v>6</v>
      </c>
      <c r="O53" s="70">
        <v>6</v>
      </c>
      <c r="P53" s="70">
        <v>6</v>
      </c>
      <c r="Q53" s="73">
        <f>IF(D53="*",SUM(E53:P53),MAX(E53:P53))</f>
        <v>72</v>
      </c>
      <c r="R53" s="60"/>
      <c r="S53" s="60"/>
      <c r="T53" s="60"/>
      <c r="U53" s="60"/>
    </row>
    <row r="54" spans="1:22" ht="20.100000000000001" customHeight="1">
      <c r="A54" s="19" t="s">
        <v>70</v>
      </c>
      <c r="B54" s="20" t="s">
        <v>40</v>
      </c>
      <c r="C54" s="20"/>
      <c r="D54" s="20" t="s">
        <v>26</v>
      </c>
      <c r="E54" s="70">
        <v>4</v>
      </c>
      <c r="F54" s="70">
        <v>4</v>
      </c>
      <c r="G54" s="70">
        <v>4</v>
      </c>
      <c r="H54" s="70">
        <v>4</v>
      </c>
      <c r="I54" s="70">
        <v>4</v>
      </c>
      <c r="J54" s="70">
        <v>4</v>
      </c>
      <c r="K54" s="70">
        <v>4</v>
      </c>
      <c r="L54" s="70">
        <v>4</v>
      </c>
      <c r="M54" s="70">
        <v>4</v>
      </c>
      <c r="N54" s="70">
        <v>4</v>
      </c>
      <c r="O54" s="70">
        <v>4</v>
      </c>
      <c r="P54" s="70">
        <v>4</v>
      </c>
      <c r="Q54" s="73">
        <f>IF(D54="*",SUM(E54:P54),MAX(E54:P54))</f>
        <v>48</v>
      </c>
      <c r="R54" s="60"/>
      <c r="S54" s="60"/>
      <c r="T54" s="60"/>
      <c r="U54" s="60"/>
    </row>
    <row r="55" spans="1:22" ht="20.100000000000001" customHeight="1">
      <c r="B55" s="27"/>
      <c r="C55" s="28"/>
      <c r="D55" s="28"/>
      <c r="E55" s="29"/>
      <c r="F55" s="30"/>
      <c r="G55" s="29"/>
      <c r="H55" s="30"/>
      <c r="I55" s="30"/>
      <c r="J55" s="30"/>
      <c r="K55" s="29"/>
      <c r="L55" s="30"/>
      <c r="M55" s="29"/>
      <c r="N55" s="30"/>
      <c r="O55" s="29"/>
      <c r="P55" s="29"/>
      <c r="Q55" s="67"/>
      <c r="R55" s="60"/>
      <c r="S55" s="60"/>
      <c r="T55" s="60"/>
      <c r="U55" s="60"/>
    </row>
    <row r="56" spans="1:22" ht="18" customHeight="1">
      <c r="A56" s="1"/>
      <c r="B56" s="31"/>
      <c r="C56" s="32"/>
      <c r="D56" s="32"/>
      <c r="E56" s="33"/>
      <c r="F56" s="34"/>
      <c r="G56" s="33"/>
      <c r="H56" s="34"/>
      <c r="I56" s="34"/>
      <c r="J56" s="34"/>
      <c r="K56" s="33"/>
      <c r="L56" s="34"/>
      <c r="M56" s="33"/>
      <c r="N56" s="34"/>
      <c r="O56" s="33"/>
      <c r="P56" s="33"/>
      <c r="Q56" s="60"/>
      <c r="R56" s="60"/>
      <c r="S56" s="60"/>
      <c r="T56" s="60"/>
      <c r="U56" s="60"/>
    </row>
    <row r="57" spans="1:22" ht="28.5" customHeight="1">
      <c r="A57" s="87" t="s">
        <v>71</v>
      </c>
      <c r="B57" s="87"/>
      <c r="C57" s="87"/>
      <c r="D57" s="87"/>
      <c r="E57" s="87"/>
      <c r="F57" s="87"/>
      <c r="G57" s="87"/>
      <c r="H57" s="87"/>
      <c r="I57" s="87"/>
      <c r="J57" s="87"/>
      <c r="K57" s="87"/>
      <c r="L57" s="87"/>
      <c r="M57" s="87"/>
      <c r="N57" s="87"/>
      <c r="O57" s="87"/>
      <c r="P57" s="87"/>
      <c r="Q57" s="87"/>
      <c r="R57" s="36"/>
      <c r="S57" s="92"/>
      <c r="T57" s="87"/>
      <c r="U57" s="87"/>
    </row>
    <row r="58" spans="1:22" ht="33" customHeight="1">
      <c r="A58" s="93" t="s">
        <v>72</v>
      </c>
      <c r="B58" s="93"/>
      <c r="C58" s="93"/>
      <c r="D58" s="93"/>
      <c r="E58" s="93"/>
      <c r="F58" s="93"/>
      <c r="G58" s="93"/>
      <c r="H58" s="93"/>
      <c r="I58" s="93"/>
      <c r="J58" s="93"/>
      <c r="K58" s="93"/>
      <c r="L58" s="93"/>
      <c r="M58" s="93"/>
      <c r="N58" s="93"/>
      <c r="O58" s="93"/>
      <c r="P58" s="93"/>
      <c r="Q58" s="93"/>
      <c r="R58" s="36"/>
      <c r="S58" s="36"/>
      <c r="T58" s="36"/>
      <c r="U58" s="36"/>
    </row>
    <row r="59" spans="1:22" ht="20.100000000000001" customHeight="1">
      <c r="A59" s="87" t="s">
        <v>73</v>
      </c>
      <c r="B59" s="87"/>
      <c r="C59" s="87"/>
      <c r="D59" s="87"/>
      <c r="E59" s="87"/>
      <c r="F59" s="87"/>
      <c r="G59" s="87"/>
      <c r="H59" s="87"/>
      <c r="I59" s="87"/>
      <c r="J59" s="87"/>
      <c r="K59" s="87"/>
      <c r="L59" s="87"/>
      <c r="M59" s="87"/>
      <c r="N59" s="87"/>
      <c r="O59" s="87"/>
      <c r="P59" s="87"/>
      <c r="Q59" s="87"/>
      <c r="R59" s="36"/>
      <c r="S59" s="87"/>
      <c r="T59" s="87"/>
      <c r="U59" s="87"/>
    </row>
    <row r="60" spans="1:22" ht="20.100000000000001" customHeight="1">
      <c r="A60" s="87" t="s">
        <v>74</v>
      </c>
      <c r="B60" s="87"/>
      <c r="C60" s="87"/>
      <c r="D60" s="87"/>
      <c r="E60" s="87"/>
      <c r="F60" s="87"/>
      <c r="G60" s="87"/>
      <c r="H60" s="87"/>
      <c r="I60" s="87"/>
      <c r="J60" s="87"/>
      <c r="K60" s="87"/>
      <c r="L60" s="87"/>
      <c r="M60" s="87"/>
      <c r="N60" s="87"/>
      <c r="O60" s="87"/>
      <c r="P60" s="87"/>
      <c r="Q60" s="87"/>
      <c r="R60" s="36"/>
      <c r="S60" s="36"/>
      <c r="T60" s="36"/>
      <c r="U60" s="36"/>
    </row>
    <row r="61" spans="1:22" ht="20.100000000000001" customHeight="1">
      <c r="A61" s="87" t="s">
        <v>75</v>
      </c>
      <c r="B61" s="87"/>
      <c r="C61" s="87"/>
      <c r="D61" s="87"/>
      <c r="E61" s="87"/>
      <c r="F61" s="87"/>
      <c r="G61" s="87"/>
      <c r="H61" s="87"/>
      <c r="I61" s="87"/>
      <c r="J61" s="87"/>
      <c r="K61" s="87"/>
      <c r="L61" s="87"/>
      <c r="M61" s="87"/>
      <c r="N61" s="87"/>
      <c r="O61" s="87"/>
      <c r="P61" s="87"/>
      <c r="Q61" s="87"/>
      <c r="R61" s="36"/>
      <c r="S61" s="36"/>
      <c r="T61" s="36"/>
      <c r="U61" s="36"/>
    </row>
    <row r="62" spans="1:22" ht="20.100000000000001" customHeight="1">
      <c r="A62" s="36"/>
      <c r="B62" s="36"/>
      <c r="C62" s="36"/>
      <c r="D62" s="36"/>
      <c r="E62" s="36"/>
      <c r="F62" s="36"/>
      <c r="G62" s="36"/>
      <c r="H62" s="36"/>
      <c r="I62" s="36"/>
      <c r="J62" s="36"/>
      <c r="K62" s="36"/>
      <c r="L62" s="36"/>
      <c r="M62" s="36"/>
      <c r="N62" s="36"/>
      <c r="O62" s="36"/>
      <c r="P62" s="36"/>
      <c r="Q62" s="36"/>
      <c r="R62" s="36"/>
      <c r="S62" s="36"/>
      <c r="T62" s="36"/>
      <c r="U62" s="36"/>
    </row>
  </sheetData>
  <mergeCells count="52">
    <mergeCell ref="A6:Q6"/>
    <mergeCell ref="C7:D7"/>
    <mergeCell ref="S7:V7"/>
    <mergeCell ref="A10:Q10"/>
    <mergeCell ref="A16:Q16"/>
    <mergeCell ref="J7:J8"/>
    <mergeCell ref="K7:K8"/>
    <mergeCell ref="L7:L8"/>
    <mergeCell ref="M7:M8"/>
    <mergeCell ref="N7:N8"/>
    <mergeCell ref="O7:O8"/>
    <mergeCell ref="P7:P8"/>
    <mergeCell ref="Q7:Q8"/>
    <mergeCell ref="A17:Q17"/>
    <mergeCell ref="A23:Q23"/>
    <mergeCell ref="A29:Q29"/>
    <mergeCell ref="A33:Q33"/>
    <mergeCell ref="A36:Q36"/>
    <mergeCell ref="A38:Q38"/>
    <mergeCell ref="A42:Q42"/>
    <mergeCell ref="C47:D47"/>
    <mergeCell ref="A50:Q50"/>
    <mergeCell ref="A51:Q51"/>
    <mergeCell ref="J47:J48"/>
    <mergeCell ref="K47:K48"/>
    <mergeCell ref="L47:L48"/>
    <mergeCell ref="M47:M48"/>
    <mergeCell ref="N47:N48"/>
    <mergeCell ref="O47:O48"/>
    <mergeCell ref="P47:P48"/>
    <mergeCell ref="Q47:Q48"/>
    <mergeCell ref="A57:Q57"/>
    <mergeCell ref="S57:U57"/>
    <mergeCell ref="A58:Q58"/>
    <mergeCell ref="A59:Q59"/>
    <mergeCell ref="S59:U59"/>
    <mergeCell ref="A60:Q60"/>
    <mergeCell ref="A61:Q61"/>
    <mergeCell ref="A7:A8"/>
    <mergeCell ref="A47:A48"/>
    <mergeCell ref="B7:B8"/>
    <mergeCell ref="B47:B48"/>
    <mergeCell ref="E7:E8"/>
    <mergeCell ref="E47:E48"/>
    <mergeCell ref="F7:F8"/>
    <mergeCell ref="F47:F48"/>
    <mergeCell ref="G7:G8"/>
    <mergeCell ref="G47:G48"/>
    <mergeCell ref="H7:H8"/>
    <mergeCell ref="H47:H48"/>
    <mergeCell ref="I7:I8"/>
    <mergeCell ref="I47:I48"/>
  </mergeCells>
  <conditionalFormatting sqref="U1:V7 U15:V17 U19:V20 U32:V33">
    <cfRule type="cellIs" dxfId="3" priority="2" operator="greaterThan">
      <formula>1</formula>
    </cfRule>
  </conditionalFormatting>
  <conditionalFormatting sqref="U22:V24 U35:V56 V57 U58:V58 V59 U60:V1048576">
    <cfRule type="cellIs" dxfId="2" priority="1" operator="greaterThan">
      <formula>1</formula>
    </cfRule>
  </conditionalFormatting>
  <pageMargins left="0.23622047244094499" right="0.23622047244094499" top="0.31496062992126" bottom="0.66929133858267698" header="0.23622047244094499" footer="0.23622047244094499"/>
  <pageSetup scale="63" fitToHeight="0" orientation="landscape" r:id="rId1"/>
  <headerFooter>
    <oddFooter>&amp;L&amp;"Arial,Normal"&amp;8Dir. de Planeación y Administración
Subdir. de Planeación, Programación y Evaluación
Depto. de Programación y Evaluación&amp;C&amp;"Arial,Normal"&amp;8salvador.mendez@difslp.gob.mx
hector.davila@difslp.gob.mx&amp;R&amp;"Arial,Normal"&amp;8Pág. &amp;P/&amp;N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Hoja2">
    <pageSetUpPr fitToPage="1"/>
  </sheetPr>
  <dimension ref="A1:Y65"/>
  <sheetViews>
    <sheetView tabSelected="1" view="pageBreakPreview" topLeftCell="A10" zoomScale="120" zoomScaleNormal="100" zoomScaleSheetLayoutView="120" workbookViewId="0">
      <selection activeCell="H18" sqref="H18"/>
    </sheetView>
  </sheetViews>
  <sheetFormatPr baseColWidth="10" defaultColWidth="11" defaultRowHeight="15"/>
  <cols>
    <col min="1" max="1" width="50.7109375" customWidth="1"/>
    <col min="2" max="2" width="15.7109375" customWidth="1"/>
    <col min="3" max="4" width="7.7109375" customWidth="1"/>
    <col min="5" max="5" width="7.5703125" customWidth="1"/>
    <col min="6" max="17" width="6.7109375" customWidth="1"/>
    <col min="18" max="19" width="7.7109375" customWidth="1"/>
    <col min="20" max="20" width="1.7109375" style="1" customWidth="1"/>
    <col min="21" max="21" width="8" customWidth="1"/>
    <col min="22" max="23" width="7.7109375" customWidth="1"/>
    <col min="24" max="24" width="5.7109375" customWidth="1"/>
  </cols>
  <sheetData>
    <row r="1" spans="1:24" ht="20.100000000000001" customHeight="1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37"/>
      <c r="U1" s="2"/>
      <c r="V1" s="2"/>
      <c r="W1" s="2"/>
    </row>
    <row r="2" spans="1:24" ht="20.100000000000001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8"/>
      <c r="U2" s="3"/>
      <c r="V2" s="3"/>
      <c r="W2" s="3"/>
    </row>
    <row r="3" spans="1:24" ht="20.100000000000001" customHeight="1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8"/>
      <c r="U3" s="3"/>
      <c r="V3" s="3"/>
      <c r="W3" s="3"/>
    </row>
    <row r="4" spans="1:24" ht="27" customHeight="1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8"/>
      <c r="U4" s="3"/>
      <c r="V4" s="3"/>
      <c r="W4" s="3"/>
    </row>
    <row r="5" spans="1:24" ht="31.5" customHeight="1">
      <c r="A5" s="4" t="s">
        <v>0</v>
      </c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8"/>
      <c r="U5" s="3"/>
      <c r="V5" s="3"/>
      <c r="W5" s="3"/>
    </row>
    <row r="6" spans="1:24" ht="36" customHeight="1">
      <c r="A6" s="126" t="s">
        <v>1</v>
      </c>
      <c r="B6" s="127"/>
      <c r="C6" s="127"/>
      <c r="D6" s="127"/>
      <c r="E6" s="127"/>
      <c r="F6" s="127"/>
      <c r="G6" s="127"/>
      <c r="H6" s="127"/>
      <c r="I6" s="127"/>
      <c r="J6" s="127"/>
      <c r="K6" s="127"/>
      <c r="L6" s="127"/>
      <c r="M6" s="127"/>
      <c r="N6" s="127"/>
      <c r="O6" s="127"/>
      <c r="P6" s="127"/>
      <c r="Q6" s="127"/>
      <c r="R6" s="127"/>
      <c r="S6" s="128"/>
      <c r="T6" s="39"/>
      <c r="U6" s="40"/>
      <c r="V6" s="40"/>
      <c r="W6" s="40"/>
    </row>
    <row r="7" spans="1:24" ht="20.100000000000001" customHeight="1">
      <c r="A7" s="117" t="s">
        <v>2</v>
      </c>
      <c r="B7" s="117" t="s">
        <v>3</v>
      </c>
      <c r="C7" s="125" t="s">
        <v>4</v>
      </c>
      <c r="D7" s="125"/>
      <c r="E7" s="117" t="s">
        <v>17</v>
      </c>
      <c r="F7" s="122" t="s">
        <v>5</v>
      </c>
      <c r="G7" s="122" t="s">
        <v>6</v>
      </c>
      <c r="H7" s="122" t="s">
        <v>7</v>
      </c>
      <c r="I7" s="122" t="s">
        <v>8</v>
      </c>
      <c r="J7" s="122" t="s">
        <v>9</v>
      </c>
      <c r="K7" s="122" t="s">
        <v>10</v>
      </c>
      <c r="L7" s="122" t="s">
        <v>11</v>
      </c>
      <c r="M7" s="122" t="s">
        <v>12</v>
      </c>
      <c r="N7" s="122" t="s">
        <v>13</v>
      </c>
      <c r="O7" s="122" t="s">
        <v>14</v>
      </c>
      <c r="P7" s="122" t="s">
        <v>15</v>
      </c>
      <c r="Q7" s="122" t="s">
        <v>16</v>
      </c>
      <c r="R7" s="117" t="s">
        <v>76</v>
      </c>
      <c r="S7" s="117" t="s">
        <v>77</v>
      </c>
      <c r="T7" s="41"/>
      <c r="U7" s="110" t="s">
        <v>80</v>
      </c>
      <c r="V7" s="110"/>
      <c r="W7" s="110"/>
      <c r="X7" s="110"/>
    </row>
    <row r="8" spans="1:24" ht="20.100000000000001" customHeight="1">
      <c r="A8" s="118"/>
      <c r="B8" s="118"/>
      <c r="C8" s="5" t="s">
        <v>19</v>
      </c>
      <c r="D8" s="5" t="s">
        <v>20</v>
      </c>
      <c r="E8" s="118"/>
      <c r="F8" s="123"/>
      <c r="G8" s="123"/>
      <c r="H8" s="123"/>
      <c r="I8" s="123"/>
      <c r="J8" s="123"/>
      <c r="K8" s="123"/>
      <c r="L8" s="123"/>
      <c r="M8" s="123"/>
      <c r="N8" s="123"/>
      <c r="O8" s="123"/>
      <c r="P8" s="123"/>
      <c r="Q8" s="123"/>
      <c r="R8" s="118"/>
      <c r="S8" s="118"/>
      <c r="T8" s="42"/>
      <c r="U8" s="43"/>
      <c r="V8" s="44" t="s">
        <v>19</v>
      </c>
      <c r="W8" s="44" t="s">
        <v>20</v>
      </c>
      <c r="X8" s="45"/>
    </row>
    <row r="9" spans="1:24" ht="20.100000000000001" customHeight="1">
      <c r="A9" s="6" t="s">
        <v>21</v>
      </c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46"/>
      <c r="T9" s="47"/>
      <c r="U9" s="48"/>
      <c r="V9" s="48"/>
      <c r="W9" s="48"/>
    </row>
    <row r="10" spans="1:24" ht="20.100000000000001" customHeight="1">
      <c r="A10" s="111" t="s">
        <v>22</v>
      </c>
      <c r="B10" s="112"/>
      <c r="C10" s="112"/>
      <c r="D10" s="112"/>
      <c r="E10" s="112"/>
      <c r="F10" s="112"/>
      <c r="G10" s="112"/>
      <c r="H10" s="112"/>
      <c r="I10" s="112"/>
      <c r="J10" s="112"/>
      <c r="K10" s="112"/>
      <c r="L10" s="112"/>
      <c r="M10" s="112"/>
      <c r="N10" s="112"/>
      <c r="O10" s="112"/>
      <c r="P10" s="112"/>
      <c r="Q10" s="112"/>
      <c r="R10" s="112"/>
      <c r="S10" s="113"/>
      <c r="T10" s="49"/>
      <c r="U10" s="50"/>
      <c r="V10" s="50"/>
      <c r="W10" s="50"/>
    </row>
    <row r="11" spans="1:24" ht="20.100000000000001" customHeight="1">
      <c r="A11" s="8" t="s">
        <v>23</v>
      </c>
      <c r="B11" s="9"/>
      <c r="C11" s="9"/>
      <c r="D11" s="9"/>
      <c r="E11" s="10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51"/>
      <c r="T11" s="47"/>
      <c r="U11" s="48"/>
      <c r="V11" s="48"/>
      <c r="W11" s="48"/>
    </row>
    <row r="12" spans="1:24" ht="20.100000000000001" customHeight="1">
      <c r="A12" s="11" t="s">
        <v>24</v>
      </c>
      <c r="B12" s="12" t="s">
        <v>25</v>
      </c>
      <c r="C12" s="13"/>
      <c r="D12" s="13" t="s">
        <v>26</v>
      </c>
      <c r="E12" s="76">
        <f>'1.-POA-2025'!Q12</f>
        <v>46200</v>
      </c>
      <c r="F12" s="22">
        <v>2917</v>
      </c>
      <c r="G12" s="22">
        <v>2972</v>
      </c>
      <c r="H12" s="22">
        <v>4022</v>
      </c>
      <c r="I12" s="22"/>
      <c r="J12" s="22"/>
      <c r="K12" s="22"/>
      <c r="L12" s="22"/>
      <c r="M12" s="22"/>
      <c r="N12" s="22"/>
      <c r="O12" s="22"/>
      <c r="P12" s="22"/>
      <c r="Q12" s="22"/>
      <c r="R12" s="61">
        <f>IF(D12="*",SUM(F12:Q12),MAX(F12:Q12))</f>
        <v>9911</v>
      </c>
      <c r="S12" s="52">
        <f t="shared" ref="S12" si="0">IF(E12=0,IF(R12=0,"0%","100%"),R12/E12)</f>
        <v>0.21452380952380953</v>
      </c>
      <c r="T12" s="53"/>
      <c r="U12" s="12" t="s">
        <v>27</v>
      </c>
      <c r="V12" s="12"/>
      <c r="W12" s="12" t="s">
        <v>26</v>
      </c>
      <c r="X12" s="54">
        <f>R12</f>
        <v>9911</v>
      </c>
    </row>
    <row r="13" spans="1:24" ht="20.100000000000001" customHeight="1">
      <c r="A13" s="14" t="s">
        <v>28</v>
      </c>
      <c r="B13" s="15"/>
      <c r="C13" s="15"/>
      <c r="D13" s="15"/>
      <c r="E13" s="76"/>
      <c r="F13" s="77"/>
      <c r="G13" s="77"/>
      <c r="H13" s="77"/>
      <c r="I13" s="77"/>
      <c r="J13" s="77"/>
      <c r="K13" s="77"/>
      <c r="L13" s="77"/>
      <c r="M13" s="77"/>
      <c r="N13" s="77"/>
      <c r="O13" s="77"/>
      <c r="P13" s="77"/>
      <c r="Q13" s="77"/>
      <c r="R13" s="77"/>
      <c r="S13" s="55"/>
      <c r="T13" s="49"/>
      <c r="U13" s="50"/>
      <c r="V13" s="50"/>
      <c r="W13" s="50"/>
    </row>
    <row r="14" spans="1:24" ht="20.100000000000001" customHeight="1">
      <c r="A14" s="11" t="s">
        <v>24</v>
      </c>
      <c r="B14" s="12" t="s">
        <v>25</v>
      </c>
      <c r="C14" s="13"/>
      <c r="D14" s="13" t="s">
        <v>26</v>
      </c>
      <c r="E14" s="78">
        <f>'1.-POA-2025'!Q14</f>
        <v>12000</v>
      </c>
      <c r="F14" s="22">
        <v>860</v>
      </c>
      <c r="G14" s="22">
        <v>736</v>
      </c>
      <c r="H14" s="22">
        <v>820</v>
      </c>
      <c r="I14" s="22"/>
      <c r="J14" s="22"/>
      <c r="K14" s="22"/>
      <c r="L14" s="22"/>
      <c r="M14" s="22"/>
      <c r="N14" s="22"/>
      <c r="O14" s="22"/>
      <c r="P14" s="22"/>
      <c r="Q14" s="22"/>
      <c r="R14" s="61">
        <f>IF(D14="*",SUM(F14:Q14),MAX(F14:Q14))</f>
        <v>2416</v>
      </c>
      <c r="S14" s="52">
        <f t="shared" ref="S14" si="1">IF(E14=0,IF(R14=0,"0%","100%"),R14/E14)</f>
        <v>0.20133333333333334</v>
      </c>
      <c r="T14" s="53"/>
      <c r="U14" s="12" t="s">
        <v>27</v>
      </c>
      <c r="V14" s="12"/>
      <c r="W14" s="12" t="s">
        <v>26</v>
      </c>
      <c r="X14" s="54">
        <f>R14</f>
        <v>2416</v>
      </c>
    </row>
    <row r="15" spans="1:24" ht="20.100000000000001" customHeight="1">
      <c r="A15" s="17" t="s">
        <v>29</v>
      </c>
      <c r="B15" s="18"/>
      <c r="C15" s="18"/>
      <c r="D15" s="18"/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18"/>
      <c r="R15" s="18"/>
      <c r="S15" s="56"/>
      <c r="T15" s="57"/>
      <c r="U15" s="48"/>
      <c r="V15" s="48"/>
      <c r="W15" s="48"/>
    </row>
    <row r="16" spans="1:24" ht="20.100000000000001" customHeight="1">
      <c r="A16" s="114" t="s">
        <v>30</v>
      </c>
      <c r="B16" s="115"/>
      <c r="C16" s="115"/>
      <c r="D16" s="115"/>
      <c r="E16" s="115"/>
      <c r="F16" s="115"/>
      <c r="G16" s="115"/>
      <c r="H16" s="115"/>
      <c r="I16" s="115"/>
      <c r="J16" s="115"/>
      <c r="K16" s="115"/>
      <c r="L16" s="115"/>
      <c r="M16" s="115"/>
      <c r="N16" s="115"/>
      <c r="O16" s="115"/>
      <c r="P16" s="115"/>
      <c r="Q16" s="115"/>
      <c r="R16" s="115"/>
      <c r="S16" s="116"/>
      <c r="T16" s="58"/>
      <c r="U16" s="50"/>
      <c r="V16" s="50"/>
      <c r="W16" s="50"/>
    </row>
    <row r="17" spans="1:25" ht="20.100000000000001" customHeight="1">
      <c r="A17" s="97" t="s">
        <v>31</v>
      </c>
      <c r="B17" s="98"/>
      <c r="C17" s="98"/>
      <c r="D17" s="98"/>
      <c r="E17" s="98"/>
      <c r="F17" s="98"/>
      <c r="G17" s="98"/>
      <c r="H17" s="98"/>
      <c r="I17" s="98"/>
      <c r="J17" s="98"/>
      <c r="K17" s="98"/>
      <c r="L17" s="98"/>
      <c r="M17" s="98"/>
      <c r="N17" s="98"/>
      <c r="O17" s="98"/>
      <c r="P17" s="98"/>
      <c r="Q17" s="98"/>
      <c r="R17" s="98"/>
      <c r="S17" s="99"/>
      <c r="T17" s="58"/>
      <c r="U17" s="50"/>
      <c r="V17" s="50"/>
      <c r="W17" s="50"/>
    </row>
    <row r="18" spans="1:25" ht="20.100000000000001" customHeight="1">
      <c r="A18" s="19" t="s">
        <v>32</v>
      </c>
      <c r="B18" s="20" t="s">
        <v>33</v>
      </c>
      <c r="C18" s="13"/>
      <c r="D18" s="13" t="s">
        <v>26</v>
      </c>
      <c r="E18" s="79">
        <f>'1.-POA-2025'!Q18</f>
        <v>75</v>
      </c>
      <c r="F18" s="22">
        <v>27</v>
      </c>
      <c r="G18" s="22">
        <v>31</v>
      </c>
      <c r="H18" s="22">
        <v>35</v>
      </c>
      <c r="I18" s="22"/>
      <c r="J18" s="22"/>
      <c r="K18" s="22"/>
      <c r="L18" s="22"/>
      <c r="M18" s="22"/>
      <c r="N18" s="22"/>
      <c r="O18" s="22"/>
      <c r="P18" s="22"/>
      <c r="Q18" s="22"/>
      <c r="R18" s="61">
        <f>F18+G19+H19+I19+J19+K19+L19+M19+N19+O19+P19+Q19+F19</f>
        <v>35</v>
      </c>
      <c r="S18" s="59">
        <f t="shared" ref="S18:S22" si="2">IF(E18=0,IF(R18=0,"0%","100%"),R18/E18)</f>
        <v>0.46666666666666667</v>
      </c>
      <c r="T18" s="60"/>
      <c r="U18" s="12" t="s">
        <v>33</v>
      </c>
      <c r="V18" s="12"/>
      <c r="W18" s="12" t="s">
        <v>26</v>
      </c>
      <c r="X18" s="54">
        <f>R18</f>
        <v>35</v>
      </c>
    </row>
    <row r="19" spans="1:25" ht="20.100000000000001" customHeight="1">
      <c r="A19" s="19" t="s">
        <v>34</v>
      </c>
      <c r="B19" s="20" t="s">
        <v>40</v>
      </c>
      <c r="C19" s="13"/>
      <c r="D19" s="13" t="s">
        <v>26</v>
      </c>
      <c r="E19" s="79">
        <f>'1.-POA-2025'!Q19</f>
        <v>48</v>
      </c>
      <c r="F19" s="22">
        <v>1</v>
      </c>
      <c r="G19" s="22">
        <v>4</v>
      </c>
      <c r="H19" s="22">
        <v>3</v>
      </c>
      <c r="I19" s="22"/>
      <c r="J19" s="22"/>
      <c r="K19" s="22"/>
      <c r="L19" s="22"/>
      <c r="M19" s="22"/>
      <c r="N19" s="22"/>
      <c r="O19" s="22"/>
      <c r="P19" s="22"/>
      <c r="Q19" s="22"/>
      <c r="R19" s="61">
        <f>IF(D19="*",SUM(F19:Q19),MAX(F19:Q19))</f>
        <v>8</v>
      </c>
      <c r="S19" s="59">
        <f t="shared" si="2"/>
        <v>0.16666666666666666</v>
      </c>
      <c r="T19" s="60"/>
      <c r="U19" s="12" t="s">
        <v>41</v>
      </c>
      <c r="V19" s="12"/>
      <c r="W19" s="12" t="s">
        <v>26</v>
      </c>
      <c r="X19" s="54">
        <f>SUM(F19:Q19)</f>
        <v>8</v>
      </c>
    </row>
    <row r="20" spans="1:25" ht="20.100000000000001" customHeight="1">
      <c r="A20" s="21" t="s">
        <v>35</v>
      </c>
      <c r="B20" s="20" t="s">
        <v>40</v>
      </c>
      <c r="C20" s="13"/>
      <c r="D20" s="13" t="s">
        <v>26</v>
      </c>
      <c r="E20" s="79">
        <f>'1.-POA-2025'!Q20</f>
        <v>8</v>
      </c>
      <c r="F20" s="22">
        <v>0</v>
      </c>
      <c r="G20" s="22">
        <v>0</v>
      </c>
      <c r="H20" s="22">
        <v>0</v>
      </c>
      <c r="I20" s="22"/>
      <c r="J20" s="22"/>
      <c r="K20" s="22"/>
      <c r="L20" s="22"/>
      <c r="M20" s="22"/>
      <c r="N20" s="22"/>
      <c r="O20" s="22"/>
      <c r="P20" s="22"/>
      <c r="Q20" s="22"/>
      <c r="R20" s="61">
        <f>IF(D20="*",SUM(F20:Q20),MAX(F20:Q20))</f>
        <v>0</v>
      </c>
      <c r="S20" s="59">
        <f t="shared" si="2"/>
        <v>0</v>
      </c>
      <c r="T20" s="60"/>
      <c r="U20" s="12" t="s">
        <v>41</v>
      </c>
      <c r="V20" s="12"/>
      <c r="W20" s="12" t="s">
        <v>26</v>
      </c>
      <c r="X20" s="54">
        <f>R20+R21+R22</f>
        <v>7</v>
      </c>
    </row>
    <row r="21" spans="1:25" ht="20.100000000000001" customHeight="1">
      <c r="A21" s="21" t="s">
        <v>36</v>
      </c>
      <c r="B21" s="20" t="s">
        <v>40</v>
      </c>
      <c r="C21" s="13"/>
      <c r="D21" s="13" t="s">
        <v>26</v>
      </c>
      <c r="E21" s="79">
        <f>'1.-POA-2025'!Q21</f>
        <v>40</v>
      </c>
      <c r="F21" s="22">
        <v>5</v>
      </c>
      <c r="G21" s="22">
        <v>0</v>
      </c>
      <c r="H21" s="22">
        <v>2</v>
      </c>
      <c r="I21" s="22"/>
      <c r="J21" s="22"/>
      <c r="K21" s="22"/>
      <c r="L21" s="22"/>
      <c r="M21" s="22"/>
      <c r="N21" s="22"/>
      <c r="O21" s="22"/>
      <c r="P21" s="22"/>
      <c r="Q21" s="22"/>
      <c r="R21" s="61">
        <f>IF(D21="*",SUM(F21:Q21),MAX(F21:Q21))</f>
        <v>7</v>
      </c>
      <c r="S21" s="59">
        <f t="shared" si="2"/>
        <v>0.17499999999999999</v>
      </c>
      <c r="T21" s="60"/>
      <c r="U21" s="60"/>
      <c r="V21" s="60"/>
      <c r="W21" s="60"/>
    </row>
    <row r="22" spans="1:25" ht="20.100000000000001" customHeight="1">
      <c r="A22" s="21" t="s">
        <v>37</v>
      </c>
      <c r="B22" s="20" t="s">
        <v>40</v>
      </c>
      <c r="C22" s="13"/>
      <c r="D22" s="13" t="s">
        <v>26</v>
      </c>
      <c r="E22" s="79">
        <f>'1.-POA-2025'!Q22</f>
        <v>2</v>
      </c>
      <c r="F22" s="22">
        <v>0</v>
      </c>
      <c r="G22" s="22">
        <v>0</v>
      </c>
      <c r="H22" s="22">
        <v>0</v>
      </c>
      <c r="I22" s="22"/>
      <c r="J22" s="22"/>
      <c r="K22" s="22"/>
      <c r="L22" s="22"/>
      <c r="M22" s="22"/>
      <c r="N22" s="22"/>
      <c r="O22" s="22"/>
      <c r="P22" s="22"/>
      <c r="Q22" s="22"/>
      <c r="R22" s="61">
        <f>IF(D22="*",SUM(F22:Q22),MAX(F22:Q22))</f>
        <v>0</v>
      </c>
      <c r="S22" s="59">
        <f t="shared" si="2"/>
        <v>0</v>
      </c>
      <c r="T22" s="60"/>
      <c r="U22" s="60"/>
      <c r="V22" s="60"/>
      <c r="W22" s="60"/>
    </row>
    <row r="23" spans="1:25" ht="20.100000000000001" customHeight="1">
      <c r="A23" s="104" t="s">
        <v>38</v>
      </c>
      <c r="B23" s="105"/>
      <c r="C23" s="105"/>
      <c r="D23" s="105"/>
      <c r="E23" s="105"/>
      <c r="F23" s="105"/>
      <c r="G23" s="105"/>
      <c r="H23" s="105"/>
      <c r="I23" s="105"/>
      <c r="J23" s="105"/>
      <c r="K23" s="105"/>
      <c r="L23" s="105"/>
      <c r="M23" s="105"/>
      <c r="N23" s="105"/>
      <c r="O23" s="105"/>
      <c r="P23" s="105"/>
      <c r="Q23" s="105"/>
      <c r="R23" s="105"/>
      <c r="S23" s="106"/>
      <c r="T23" s="58"/>
      <c r="U23" s="50"/>
      <c r="V23" s="50"/>
      <c r="W23" s="50"/>
    </row>
    <row r="24" spans="1:25" ht="20.100000000000001" customHeight="1">
      <c r="A24" s="19" t="s">
        <v>39</v>
      </c>
      <c r="B24" s="20" t="s">
        <v>40</v>
      </c>
      <c r="C24" s="13"/>
      <c r="D24" s="13" t="s">
        <v>26</v>
      </c>
      <c r="E24" s="76">
        <v>1560</v>
      </c>
      <c r="F24" s="22">
        <v>120</v>
      </c>
      <c r="G24" s="22">
        <v>147</v>
      </c>
      <c r="H24" s="22">
        <v>145</v>
      </c>
      <c r="I24" s="22"/>
      <c r="J24" s="22"/>
      <c r="K24" s="22"/>
      <c r="L24" s="22"/>
      <c r="M24" s="22"/>
      <c r="N24" s="22"/>
      <c r="O24" s="22"/>
      <c r="P24" s="22"/>
      <c r="Q24" s="22"/>
      <c r="R24" s="61">
        <f>IF(D24="*",SUM(F24:Q24),MAX(F24:Q24))</f>
        <v>412</v>
      </c>
      <c r="S24" s="52">
        <f t="shared" ref="S24:S28" si="3">IF(E24=0,IF(R24=0,"0%","100%"),R24/E24)</f>
        <v>0.26410256410256411</v>
      </c>
      <c r="T24" s="60"/>
      <c r="U24" s="12" t="s">
        <v>41</v>
      </c>
      <c r="V24" s="12" t="s">
        <v>26</v>
      </c>
      <c r="W24" s="12" t="s">
        <v>26</v>
      </c>
      <c r="X24" s="54">
        <f>R24+R25+R26+R27+R28+R30+R31+R32+R34+R35+R37+R39+R40+R43+R45+R53+R54+R55</f>
        <v>22714</v>
      </c>
      <c r="Y24" s="68"/>
    </row>
    <row r="25" spans="1:25" ht="20.100000000000001" customHeight="1">
      <c r="A25" s="19" t="s">
        <v>42</v>
      </c>
      <c r="B25" s="20" t="s">
        <v>40</v>
      </c>
      <c r="C25" s="13"/>
      <c r="D25" s="13" t="s">
        <v>26</v>
      </c>
      <c r="E25" s="16">
        <f>'1.-POA-2025'!Q25</f>
        <v>69600</v>
      </c>
      <c r="F25" s="22">
        <v>6292</v>
      </c>
      <c r="G25" s="22">
        <v>6171</v>
      </c>
      <c r="H25" s="22">
        <v>8200</v>
      </c>
      <c r="I25" s="22"/>
      <c r="J25" s="22"/>
      <c r="K25" s="22"/>
      <c r="L25" s="22"/>
      <c r="M25" s="22"/>
      <c r="N25" s="22"/>
      <c r="O25" s="22"/>
      <c r="P25" s="22"/>
      <c r="Q25" s="22"/>
      <c r="R25" s="61">
        <f>IF(D25="*",SUM(F25:Q25),MAX(F25:Q25))</f>
        <v>20663</v>
      </c>
      <c r="S25" s="52">
        <f t="shared" si="3"/>
        <v>0.29688218390804599</v>
      </c>
      <c r="T25" s="60"/>
      <c r="U25" s="32"/>
      <c r="V25" s="32"/>
      <c r="W25" s="32"/>
    </row>
    <row r="26" spans="1:25" ht="20.100000000000001" customHeight="1">
      <c r="A26" s="19" t="s">
        <v>43</v>
      </c>
      <c r="B26" s="20" t="s">
        <v>40</v>
      </c>
      <c r="C26" s="20" t="s">
        <v>26</v>
      </c>
      <c r="D26" s="20"/>
      <c r="E26" s="16">
        <f>'1.-POA-2025'!Q26</f>
        <v>144</v>
      </c>
      <c r="F26" s="22">
        <v>22</v>
      </c>
      <c r="G26" s="22">
        <v>13</v>
      </c>
      <c r="H26" s="22">
        <v>16</v>
      </c>
      <c r="I26" s="22"/>
      <c r="J26" s="22"/>
      <c r="K26" s="22"/>
      <c r="L26" s="22"/>
      <c r="M26" s="22"/>
      <c r="N26" s="22"/>
      <c r="O26" s="22"/>
      <c r="P26" s="22"/>
      <c r="Q26" s="22"/>
      <c r="R26" s="61">
        <f>IF(C26="*",SUM(F26:Q26),MAX(F26:Q26))</f>
        <v>51</v>
      </c>
      <c r="S26" s="52">
        <f t="shared" si="3"/>
        <v>0.35416666666666669</v>
      </c>
      <c r="T26" s="60"/>
      <c r="U26" s="60"/>
      <c r="V26" s="60"/>
      <c r="W26" s="60"/>
    </row>
    <row r="27" spans="1:25" ht="20.100000000000001" customHeight="1">
      <c r="A27" s="19" t="s">
        <v>44</v>
      </c>
      <c r="B27" s="20" t="s">
        <v>40</v>
      </c>
      <c r="C27" s="20" t="s">
        <v>26</v>
      </c>
      <c r="D27" s="20"/>
      <c r="E27" s="16">
        <f>'1.-POA-2025'!Q27</f>
        <v>180</v>
      </c>
      <c r="F27" s="22">
        <v>9</v>
      </c>
      <c r="G27" s="22">
        <v>4</v>
      </c>
      <c r="H27" s="22">
        <v>2</v>
      </c>
      <c r="I27" s="22"/>
      <c r="J27" s="22"/>
      <c r="K27" s="22"/>
      <c r="L27" s="22"/>
      <c r="M27" s="22"/>
      <c r="N27" s="22"/>
      <c r="O27" s="22"/>
      <c r="P27" s="22"/>
      <c r="Q27" s="22"/>
      <c r="R27" s="61">
        <f>IF(C27="*",SUM(F27:Q27),MAX(F27:Q27))</f>
        <v>15</v>
      </c>
      <c r="S27" s="52">
        <f t="shared" si="3"/>
        <v>8.3333333333333329E-2</v>
      </c>
      <c r="T27" s="60"/>
      <c r="U27" s="60"/>
      <c r="V27" s="60"/>
      <c r="W27" s="62"/>
    </row>
    <row r="28" spans="1:25" ht="20.100000000000001" customHeight="1">
      <c r="A28" s="19" t="s">
        <v>45</v>
      </c>
      <c r="B28" s="20" t="s">
        <v>40</v>
      </c>
      <c r="C28" s="20" t="s">
        <v>26</v>
      </c>
      <c r="D28" s="20"/>
      <c r="E28" s="16">
        <f>'1.-POA-2025'!Q28</f>
        <v>20</v>
      </c>
      <c r="F28" s="22">
        <v>3</v>
      </c>
      <c r="G28" s="22">
        <v>4</v>
      </c>
      <c r="H28" s="22">
        <v>4</v>
      </c>
      <c r="I28" s="22"/>
      <c r="J28" s="22"/>
      <c r="K28" s="22"/>
      <c r="L28" s="22"/>
      <c r="M28" s="22"/>
      <c r="N28" s="22"/>
      <c r="O28" s="22"/>
      <c r="P28" s="22"/>
      <c r="Q28" s="22"/>
      <c r="R28" s="61">
        <f>IF(C28="*",SUM(F28:Q28),MAX(F28:Q28))</f>
        <v>11</v>
      </c>
      <c r="S28" s="52">
        <f t="shared" si="3"/>
        <v>0.55000000000000004</v>
      </c>
      <c r="T28" s="60"/>
      <c r="U28" s="60"/>
      <c r="V28" s="60"/>
      <c r="W28" s="60"/>
    </row>
    <row r="29" spans="1:25" ht="20.100000000000001" customHeight="1">
      <c r="A29" s="104" t="s">
        <v>46</v>
      </c>
      <c r="B29" s="105"/>
      <c r="C29" s="105"/>
      <c r="D29" s="105"/>
      <c r="E29" s="105"/>
      <c r="F29" s="105"/>
      <c r="G29" s="105"/>
      <c r="H29" s="105"/>
      <c r="I29" s="105"/>
      <c r="J29" s="105"/>
      <c r="K29" s="105"/>
      <c r="L29" s="105"/>
      <c r="M29" s="105"/>
      <c r="N29" s="105"/>
      <c r="O29" s="105"/>
      <c r="P29" s="105"/>
      <c r="Q29" s="105"/>
      <c r="R29" s="105"/>
      <c r="S29" s="106"/>
      <c r="T29" s="58"/>
      <c r="U29" s="50"/>
      <c r="V29" s="50"/>
      <c r="W29" s="50"/>
    </row>
    <row r="30" spans="1:25" ht="20.100000000000001" customHeight="1">
      <c r="A30" s="19" t="s">
        <v>47</v>
      </c>
      <c r="B30" s="20" t="s">
        <v>40</v>
      </c>
      <c r="C30" s="13"/>
      <c r="D30" s="13" t="s">
        <v>26</v>
      </c>
      <c r="E30" s="76">
        <f>'1.-POA-2025'!Q30</f>
        <v>696</v>
      </c>
      <c r="F30" s="22">
        <v>63</v>
      </c>
      <c r="G30" s="22">
        <v>60</v>
      </c>
      <c r="H30" s="22">
        <v>65</v>
      </c>
      <c r="I30" s="22"/>
      <c r="J30" s="22"/>
      <c r="K30" s="22"/>
      <c r="L30" s="22"/>
      <c r="M30" s="22"/>
      <c r="N30" s="22"/>
      <c r="O30" s="22"/>
      <c r="P30" s="22"/>
      <c r="Q30" s="22"/>
      <c r="R30" s="61">
        <f>IF(D30="*",SUM(F30:Q30),MAX(F30:Q30))</f>
        <v>188</v>
      </c>
      <c r="S30" s="52">
        <f t="shared" ref="S30:S35" si="4">IF(E30=0,IF(R30=0,"0%","100%"),R30/E30)</f>
        <v>0.27011494252873564</v>
      </c>
      <c r="T30" s="60"/>
      <c r="U30" s="60"/>
      <c r="V30" s="60"/>
      <c r="W30" s="60"/>
    </row>
    <row r="31" spans="1:25" ht="20.100000000000001" customHeight="1">
      <c r="A31" s="19" t="s">
        <v>48</v>
      </c>
      <c r="B31" s="20" t="s">
        <v>40</v>
      </c>
      <c r="C31" s="13"/>
      <c r="D31" s="13" t="s">
        <v>26</v>
      </c>
      <c r="E31" s="76">
        <f>'1.-POA-2025'!Q31</f>
        <v>1500</v>
      </c>
      <c r="F31" s="22">
        <v>154</v>
      </c>
      <c r="G31" s="22">
        <v>140</v>
      </c>
      <c r="H31" s="22">
        <v>70</v>
      </c>
      <c r="I31" s="22"/>
      <c r="J31" s="22"/>
      <c r="K31" s="22"/>
      <c r="L31" s="22"/>
      <c r="M31" s="22"/>
      <c r="N31" s="22"/>
      <c r="O31" s="22"/>
      <c r="P31" s="22"/>
      <c r="Q31" s="22"/>
      <c r="R31" s="61">
        <f>IF(D31="*",SUM(F31:Q31),MAX(F31:Q31))</f>
        <v>364</v>
      </c>
      <c r="S31" s="52">
        <f t="shared" si="4"/>
        <v>0.24266666666666667</v>
      </c>
      <c r="T31" s="60"/>
      <c r="U31" s="60"/>
      <c r="V31" s="60"/>
      <c r="W31" s="60"/>
    </row>
    <row r="32" spans="1:25" ht="20.100000000000001" customHeight="1">
      <c r="A32" s="19" t="s">
        <v>49</v>
      </c>
      <c r="B32" s="20" t="s">
        <v>40</v>
      </c>
      <c r="C32" s="13"/>
      <c r="D32" s="13" t="s">
        <v>26</v>
      </c>
      <c r="E32" s="76">
        <f>'1.-POA-2025'!Q32</f>
        <v>360</v>
      </c>
      <c r="F32" s="22">
        <v>47</v>
      </c>
      <c r="G32" s="22">
        <v>39</v>
      </c>
      <c r="H32" s="22">
        <v>22</v>
      </c>
      <c r="I32" s="22"/>
      <c r="J32" s="22"/>
      <c r="K32" s="22"/>
      <c r="L32" s="22"/>
      <c r="M32" s="22"/>
      <c r="N32" s="22"/>
      <c r="O32" s="22"/>
      <c r="P32" s="22"/>
      <c r="Q32" s="22"/>
      <c r="R32" s="61">
        <f>IF(D32="*",SUM(F32:Q32),MAX(F32:Q32))</f>
        <v>108</v>
      </c>
      <c r="S32" s="52">
        <f t="shared" si="4"/>
        <v>0.3</v>
      </c>
      <c r="T32" s="60"/>
      <c r="U32" s="60"/>
      <c r="V32" s="60"/>
      <c r="W32" s="60"/>
    </row>
    <row r="33" spans="1:24" ht="20.100000000000001" customHeight="1">
      <c r="A33" s="104" t="s">
        <v>50</v>
      </c>
      <c r="B33" s="105"/>
      <c r="C33" s="105"/>
      <c r="D33" s="105"/>
      <c r="E33" s="105"/>
      <c r="F33" s="105"/>
      <c r="G33" s="105"/>
      <c r="H33" s="105"/>
      <c r="I33" s="105"/>
      <c r="J33" s="105"/>
      <c r="K33" s="105"/>
      <c r="L33" s="105"/>
      <c r="M33" s="105"/>
      <c r="N33" s="105"/>
      <c r="O33" s="105"/>
      <c r="P33" s="105"/>
      <c r="Q33" s="105"/>
      <c r="R33" s="105"/>
      <c r="S33" s="106"/>
      <c r="T33" s="58"/>
      <c r="U33" s="50"/>
      <c r="V33" s="50"/>
      <c r="W33" s="50"/>
    </row>
    <row r="34" spans="1:24" ht="20.100000000000001" customHeight="1">
      <c r="A34" s="19" t="s">
        <v>51</v>
      </c>
      <c r="B34" s="20" t="s">
        <v>40</v>
      </c>
      <c r="C34" s="13"/>
      <c r="D34" s="13" t="s">
        <v>26</v>
      </c>
      <c r="E34" s="80">
        <f>'1.-POA-2025'!Q34</f>
        <v>660</v>
      </c>
      <c r="F34" s="22">
        <v>74</v>
      </c>
      <c r="G34" s="22">
        <v>62</v>
      </c>
      <c r="H34" s="22">
        <v>46</v>
      </c>
      <c r="I34" s="22"/>
      <c r="J34" s="22"/>
      <c r="K34" s="22"/>
      <c r="L34" s="22"/>
      <c r="M34" s="22"/>
      <c r="N34" s="22"/>
      <c r="O34" s="22"/>
      <c r="P34" s="22"/>
      <c r="Q34" s="22"/>
      <c r="R34" s="61">
        <f>IF(D34="*",SUM(F34:Q34),MAX(F34:Q34))</f>
        <v>182</v>
      </c>
      <c r="S34" s="52">
        <f t="shared" si="4"/>
        <v>0.27575757575757576</v>
      </c>
      <c r="T34" s="60"/>
      <c r="U34" s="60"/>
      <c r="V34" s="60"/>
    </row>
    <row r="35" spans="1:24" ht="20.100000000000001" customHeight="1">
      <c r="A35" s="19" t="s">
        <v>52</v>
      </c>
      <c r="B35" s="20" t="s">
        <v>40</v>
      </c>
      <c r="C35" s="13"/>
      <c r="D35" s="13" t="s">
        <v>26</v>
      </c>
      <c r="E35" s="80">
        <f>'1.-POA-2025'!Q35</f>
        <v>60</v>
      </c>
      <c r="F35" s="22">
        <v>3</v>
      </c>
      <c r="G35" s="22">
        <v>5</v>
      </c>
      <c r="H35" s="22">
        <v>6</v>
      </c>
      <c r="I35" s="22"/>
      <c r="J35" s="22"/>
      <c r="K35" s="22"/>
      <c r="L35" s="22"/>
      <c r="M35" s="22"/>
      <c r="N35" s="22"/>
      <c r="O35" s="22"/>
      <c r="P35" s="22"/>
      <c r="Q35" s="22"/>
      <c r="R35" s="61">
        <f>IF(D35="*",SUM(F35:Q35),MAX(F35:Q35))</f>
        <v>14</v>
      </c>
      <c r="S35" s="52">
        <f t="shared" si="4"/>
        <v>0.23333333333333334</v>
      </c>
      <c r="T35" s="60"/>
      <c r="U35" s="60"/>
      <c r="V35" s="60"/>
    </row>
    <row r="36" spans="1:24" ht="20.100000000000001" customHeight="1">
      <c r="A36" s="104" t="s">
        <v>53</v>
      </c>
      <c r="B36" s="105"/>
      <c r="C36" s="105"/>
      <c r="D36" s="105"/>
      <c r="E36" s="105"/>
      <c r="F36" s="105"/>
      <c r="G36" s="105"/>
      <c r="H36" s="105"/>
      <c r="I36" s="105"/>
      <c r="J36" s="105"/>
      <c r="K36" s="105"/>
      <c r="L36" s="105"/>
      <c r="M36" s="105"/>
      <c r="N36" s="105"/>
      <c r="O36" s="105"/>
      <c r="P36" s="105"/>
      <c r="Q36" s="105"/>
      <c r="R36" s="105"/>
      <c r="S36" s="106"/>
      <c r="T36" s="58"/>
      <c r="U36" s="50"/>
      <c r="V36" s="50"/>
    </row>
    <row r="37" spans="1:24" ht="20.100000000000001" customHeight="1">
      <c r="A37" s="19" t="s">
        <v>54</v>
      </c>
      <c r="B37" s="20" t="s">
        <v>40</v>
      </c>
      <c r="C37" s="13"/>
      <c r="D37" s="13" t="s">
        <v>26</v>
      </c>
      <c r="E37" s="81">
        <f>'1.-POA-2025'!Q37</f>
        <v>2400</v>
      </c>
      <c r="F37" s="22">
        <v>170</v>
      </c>
      <c r="G37" s="22">
        <v>206</v>
      </c>
      <c r="H37" s="22">
        <v>203</v>
      </c>
      <c r="I37" s="22"/>
      <c r="J37" s="22"/>
      <c r="K37" s="22"/>
      <c r="L37" s="22"/>
      <c r="M37" s="22"/>
      <c r="N37" s="22"/>
      <c r="O37" s="22"/>
      <c r="P37" s="22"/>
      <c r="Q37" s="22"/>
      <c r="R37" s="61">
        <f>IF(D37="*",SUM(F37:Q37),MAX(F37:Q37))</f>
        <v>579</v>
      </c>
      <c r="S37" s="63">
        <f t="shared" ref="S37" si="5">IF(E37=0,IF(R37=0,"0%","100%"),R37/E37)</f>
        <v>0.24124999999999999</v>
      </c>
      <c r="T37" s="60"/>
      <c r="U37" s="60"/>
      <c r="V37" s="60"/>
    </row>
    <row r="38" spans="1:24" ht="20.100000000000001" customHeight="1">
      <c r="A38" s="94" t="s">
        <v>55</v>
      </c>
      <c r="B38" s="95"/>
      <c r="C38" s="95"/>
      <c r="D38" s="95"/>
      <c r="E38" s="95"/>
      <c r="F38" s="95"/>
      <c r="G38" s="95"/>
      <c r="H38" s="95"/>
      <c r="I38" s="95"/>
      <c r="J38" s="95"/>
      <c r="K38" s="95"/>
      <c r="L38" s="95"/>
      <c r="M38" s="95"/>
      <c r="N38" s="95"/>
      <c r="O38" s="95"/>
      <c r="P38" s="95"/>
      <c r="Q38" s="95"/>
      <c r="R38" s="95"/>
      <c r="S38" s="96"/>
      <c r="T38" s="60"/>
      <c r="U38" s="60"/>
      <c r="V38" s="60"/>
    </row>
    <row r="39" spans="1:24" ht="20.100000000000001" customHeight="1">
      <c r="A39" s="23" t="s">
        <v>56</v>
      </c>
      <c r="B39" s="20" t="s">
        <v>40</v>
      </c>
      <c r="C39" s="20"/>
      <c r="D39" s="13" t="s">
        <v>26</v>
      </c>
      <c r="E39" s="80">
        <f>'1.-POA-2025'!Q39</f>
        <v>45</v>
      </c>
      <c r="F39" s="22">
        <v>1</v>
      </c>
      <c r="G39" s="22">
        <v>4</v>
      </c>
      <c r="H39" s="22">
        <v>3</v>
      </c>
      <c r="I39" s="22"/>
      <c r="J39" s="22"/>
      <c r="K39" s="22"/>
      <c r="L39" s="22"/>
      <c r="M39" s="22"/>
      <c r="N39" s="22"/>
      <c r="O39" s="22"/>
      <c r="P39" s="22"/>
      <c r="Q39" s="22"/>
      <c r="R39" s="61">
        <f>IF(D39="*",SUM(F39:Q39),MAX(F39:Q39))</f>
        <v>8</v>
      </c>
      <c r="S39" s="52">
        <f t="shared" ref="S39:S40" si="6">IF(E39=0,IF(R39=0,"0%","100%"),R39/E39)</f>
        <v>0.17777777777777778</v>
      </c>
      <c r="T39" s="60"/>
      <c r="U39" s="60"/>
      <c r="V39" s="60"/>
    </row>
    <row r="40" spans="1:24" ht="20.100000000000001" customHeight="1">
      <c r="A40" s="23" t="s">
        <v>57</v>
      </c>
      <c r="B40" s="20" t="s">
        <v>40</v>
      </c>
      <c r="C40" s="20"/>
      <c r="D40" s="13" t="s">
        <v>26</v>
      </c>
      <c r="E40" s="80">
        <f>'1.-POA-2025'!Q40</f>
        <v>8</v>
      </c>
      <c r="F40" s="22">
        <v>0</v>
      </c>
      <c r="G40" s="22">
        <v>0</v>
      </c>
      <c r="H40" s="22">
        <v>1</v>
      </c>
      <c r="I40" s="22"/>
      <c r="J40" s="22"/>
      <c r="K40" s="22"/>
      <c r="L40" s="22"/>
      <c r="M40" s="22"/>
      <c r="N40" s="22"/>
      <c r="O40" s="22"/>
      <c r="P40" s="22"/>
      <c r="Q40" s="22"/>
      <c r="R40" s="61">
        <f>IF(D40="*",SUM(F40:Q40),MAX(F40:Q40))</f>
        <v>1</v>
      </c>
      <c r="S40" s="52">
        <f t="shared" si="6"/>
        <v>0.125</v>
      </c>
      <c r="T40" s="60"/>
      <c r="U40" s="60"/>
      <c r="V40" s="60"/>
    </row>
    <row r="41" spans="1:24" ht="20.100000000000001" customHeight="1">
      <c r="A41" s="6" t="s">
        <v>58</v>
      </c>
      <c r="B41" s="24"/>
      <c r="C41" s="24"/>
      <c r="D41" s="24"/>
      <c r="E41" s="24"/>
      <c r="F41" s="24"/>
      <c r="G41" s="24"/>
      <c r="H41" s="24"/>
      <c r="I41" s="24"/>
      <c r="J41" s="24"/>
      <c r="K41" s="24"/>
      <c r="L41" s="24"/>
      <c r="M41" s="24"/>
      <c r="N41" s="24"/>
      <c r="O41" s="24"/>
      <c r="P41" s="24"/>
      <c r="Q41" s="24"/>
      <c r="R41" s="24"/>
      <c r="S41" s="64"/>
      <c r="T41" s="58"/>
      <c r="U41" s="60"/>
      <c r="V41" s="60"/>
      <c r="W41" s="60"/>
    </row>
    <row r="42" spans="1:24" ht="20.100000000000001" customHeight="1">
      <c r="A42" s="97" t="s">
        <v>59</v>
      </c>
      <c r="B42" s="98"/>
      <c r="C42" s="98"/>
      <c r="D42" s="98"/>
      <c r="E42" s="98"/>
      <c r="F42" s="98"/>
      <c r="G42" s="98"/>
      <c r="H42" s="98"/>
      <c r="I42" s="98"/>
      <c r="J42" s="98"/>
      <c r="K42" s="98"/>
      <c r="L42" s="98"/>
      <c r="M42" s="98"/>
      <c r="N42" s="98"/>
      <c r="O42" s="98"/>
      <c r="P42" s="98"/>
      <c r="Q42" s="98"/>
      <c r="R42" s="98"/>
      <c r="S42" s="99"/>
      <c r="T42" s="58"/>
      <c r="U42" s="50"/>
      <c r="V42" s="50"/>
      <c r="W42" s="50"/>
    </row>
    <row r="43" spans="1:24" ht="20.100000000000001" customHeight="1">
      <c r="A43" s="19" t="s">
        <v>60</v>
      </c>
      <c r="B43" s="20" t="s">
        <v>40</v>
      </c>
      <c r="C43" s="20"/>
      <c r="D43" s="20" t="s">
        <v>26</v>
      </c>
      <c r="E43" s="82">
        <f>'1.-POA-2025'!Q43</f>
        <v>100</v>
      </c>
      <c r="F43" s="22">
        <v>5</v>
      </c>
      <c r="G43" s="22">
        <v>10</v>
      </c>
      <c r="H43" s="22">
        <v>13</v>
      </c>
      <c r="I43" s="22"/>
      <c r="J43" s="22"/>
      <c r="K43" s="22"/>
      <c r="L43" s="22"/>
      <c r="M43" s="22"/>
      <c r="N43" s="22"/>
      <c r="O43" s="22"/>
      <c r="P43" s="22"/>
      <c r="Q43" s="22"/>
      <c r="R43" s="61">
        <f>IF(D43="*",SUM(F43:Q43),MAX(F43:Q43))</f>
        <v>28</v>
      </c>
      <c r="S43" s="52">
        <f t="shared" ref="S43:S44" si="7">IF(E43=0,IF(R43=0,"0%","100%"),R43/E43)</f>
        <v>0.28000000000000003</v>
      </c>
      <c r="T43" s="60"/>
      <c r="U43" s="12" t="s">
        <v>40</v>
      </c>
      <c r="V43" s="12" t="s">
        <v>26</v>
      </c>
      <c r="W43" s="12"/>
      <c r="X43" s="54">
        <f>R43+R45</f>
        <v>30</v>
      </c>
    </row>
    <row r="44" spans="1:24" ht="20.100000000000001" customHeight="1">
      <c r="A44" s="19" t="s">
        <v>61</v>
      </c>
      <c r="B44" s="20" t="s">
        <v>62</v>
      </c>
      <c r="C44" s="20" t="s">
        <v>26</v>
      </c>
      <c r="D44" s="20"/>
      <c r="E44" s="82">
        <f>'1.-POA-2025'!Q44</f>
        <v>16</v>
      </c>
      <c r="F44" s="22">
        <v>0</v>
      </c>
      <c r="G44" s="22">
        <v>0</v>
      </c>
      <c r="H44" s="22">
        <v>0</v>
      </c>
      <c r="I44" s="22"/>
      <c r="J44" s="22"/>
      <c r="K44" s="22"/>
      <c r="L44" s="22"/>
      <c r="M44" s="22"/>
      <c r="N44" s="22"/>
      <c r="O44" s="22"/>
      <c r="P44" s="22"/>
      <c r="Q44" s="22"/>
      <c r="R44" s="61">
        <f>IF(C44="*",SUM(F44:Q44),MAX(F44:Q44))</f>
        <v>0</v>
      </c>
      <c r="S44" s="52">
        <f t="shared" si="7"/>
        <v>0</v>
      </c>
      <c r="T44" s="60"/>
      <c r="U44" s="12" t="s">
        <v>33</v>
      </c>
      <c r="V44" s="12" t="s">
        <v>26</v>
      </c>
      <c r="W44" s="12"/>
      <c r="X44" s="54">
        <f>R44</f>
        <v>0</v>
      </c>
    </row>
    <row r="45" spans="1:24" ht="20.100000000000001" customHeight="1">
      <c r="A45" s="25" t="s">
        <v>63</v>
      </c>
      <c r="B45" s="20" t="s">
        <v>40</v>
      </c>
      <c r="C45" s="20"/>
      <c r="D45" s="20" t="s">
        <v>26</v>
      </c>
      <c r="E45" s="82">
        <f>'1.-POA-2025'!Q45</f>
        <v>18</v>
      </c>
      <c r="F45" s="22">
        <v>0</v>
      </c>
      <c r="G45" s="22">
        <v>2</v>
      </c>
      <c r="H45" s="22">
        <v>0</v>
      </c>
      <c r="I45" s="22"/>
      <c r="J45" s="22"/>
      <c r="K45" s="22"/>
      <c r="L45" s="22"/>
      <c r="M45" s="22"/>
      <c r="N45" s="22"/>
      <c r="O45" s="22"/>
      <c r="P45" s="22"/>
      <c r="Q45" s="22"/>
      <c r="R45" s="61">
        <f>IF(D45="*",SUM(F45:Q45),MAX(F45:Q45))</f>
        <v>2</v>
      </c>
      <c r="S45" s="52">
        <f t="shared" ref="S45" si="8">IF(E45=0,IF(R45=0,"0%","100%"),R45/E45)</f>
        <v>0.1111111111111111</v>
      </c>
      <c r="T45" s="57"/>
      <c r="U45" s="48"/>
      <c r="V45" s="48"/>
      <c r="W45" s="48"/>
    </row>
    <row r="47" spans="1:24" ht="20.100000000000001" customHeight="1">
      <c r="A47" s="101" t="s">
        <v>64</v>
      </c>
      <c r="B47" s="102"/>
      <c r="C47" s="102"/>
      <c r="D47" s="102"/>
      <c r="E47" s="102"/>
      <c r="F47" s="102"/>
      <c r="G47" s="102"/>
      <c r="H47" s="102"/>
      <c r="I47" s="102"/>
      <c r="J47" s="102"/>
      <c r="K47" s="102"/>
      <c r="L47" s="102"/>
      <c r="M47" s="102"/>
      <c r="N47" s="102"/>
      <c r="O47" s="102"/>
      <c r="P47" s="102"/>
      <c r="Q47" s="102"/>
      <c r="R47" s="102"/>
      <c r="S47" s="103"/>
      <c r="T47" s="65"/>
      <c r="U47" s="40"/>
      <c r="V47" s="40"/>
      <c r="W47" s="40"/>
    </row>
    <row r="48" spans="1:24" ht="20.100000000000001" customHeight="1">
      <c r="A48" s="117" t="s">
        <v>2</v>
      </c>
      <c r="B48" s="117" t="s">
        <v>3</v>
      </c>
      <c r="C48" s="125" t="s">
        <v>4</v>
      </c>
      <c r="D48" s="125"/>
      <c r="E48" s="117" t="s">
        <v>17</v>
      </c>
      <c r="F48" s="122" t="s">
        <v>5</v>
      </c>
      <c r="G48" s="122" t="s">
        <v>6</v>
      </c>
      <c r="H48" s="122" t="s">
        <v>7</v>
      </c>
      <c r="I48" s="122" t="s">
        <v>8</v>
      </c>
      <c r="J48" s="122" t="s">
        <v>9</v>
      </c>
      <c r="K48" s="122" t="s">
        <v>10</v>
      </c>
      <c r="L48" s="122" t="s">
        <v>11</v>
      </c>
      <c r="M48" s="122" t="s">
        <v>12</v>
      </c>
      <c r="N48" s="122" t="s">
        <v>13</v>
      </c>
      <c r="O48" s="122" t="s">
        <v>14</v>
      </c>
      <c r="P48" s="122" t="s">
        <v>15</v>
      </c>
      <c r="Q48" s="122" t="s">
        <v>16</v>
      </c>
      <c r="R48" s="117" t="s">
        <v>76</v>
      </c>
      <c r="S48" s="117" t="s">
        <v>77</v>
      </c>
      <c r="T48" s="66"/>
      <c r="U48" s="66"/>
      <c r="V48" s="66"/>
      <c r="W48" s="66"/>
    </row>
    <row r="49" spans="1:24" ht="20.100000000000001" customHeight="1">
      <c r="A49" s="118"/>
      <c r="B49" s="118"/>
      <c r="C49" s="5" t="s">
        <v>19</v>
      </c>
      <c r="D49" s="5" t="s">
        <v>20</v>
      </c>
      <c r="E49" s="118"/>
      <c r="F49" s="123"/>
      <c r="G49" s="123"/>
      <c r="H49" s="123"/>
      <c r="I49" s="123"/>
      <c r="J49" s="123"/>
      <c r="K49" s="123"/>
      <c r="L49" s="123"/>
      <c r="M49" s="123"/>
      <c r="N49" s="123"/>
      <c r="O49" s="123"/>
      <c r="P49" s="123"/>
      <c r="Q49" s="123"/>
      <c r="R49" s="118"/>
      <c r="S49" s="118"/>
      <c r="T49" s="66"/>
      <c r="U49" s="66"/>
      <c r="V49" s="66"/>
      <c r="W49" s="66"/>
    </row>
    <row r="50" spans="1:24" ht="20.100000000000001" customHeight="1">
      <c r="A50" s="6" t="s">
        <v>65</v>
      </c>
      <c r="B50" s="7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46"/>
      <c r="T50" s="57"/>
      <c r="U50" s="48"/>
      <c r="V50" s="48"/>
      <c r="W50" s="48"/>
    </row>
    <row r="51" spans="1:24" ht="20.100000000000001" customHeight="1">
      <c r="A51" s="101" t="s">
        <v>66</v>
      </c>
      <c r="B51" s="102"/>
      <c r="C51" s="102"/>
      <c r="D51" s="102"/>
      <c r="E51" s="102"/>
      <c r="F51" s="102"/>
      <c r="G51" s="102"/>
      <c r="H51" s="102"/>
      <c r="I51" s="102"/>
      <c r="J51" s="102"/>
      <c r="K51" s="102"/>
      <c r="L51" s="102"/>
      <c r="M51" s="102"/>
      <c r="N51" s="102"/>
      <c r="O51" s="102"/>
      <c r="P51" s="102"/>
      <c r="Q51" s="102"/>
      <c r="R51" s="102"/>
      <c r="S51" s="103"/>
      <c r="T51" s="57"/>
      <c r="U51" s="48"/>
      <c r="V51" s="48"/>
      <c r="W51" s="48"/>
    </row>
    <row r="52" spans="1:24" ht="20.100000000000001" customHeight="1">
      <c r="A52" s="104" t="s">
        <v>67</v>
      </c>
      <c r="B52" s="105"/>
      <c r="C52" s="105"/>
      <c r="D52" s="105"/>
      <c r="E52" s="105"/>
      <c r="F52" s="105"/>
      <c r="G52" s="105"/>
      <c r="H52" s="105"/>
      <c r="I52" s="105"/>
      <c r="J52" s="105"/>
      <c r="K52" s="105"/>
      <c r="L52" s="105"/>
      <c r="M52" s="105"/>
      <c r="N52" s="105"/>
      <c r="O52" s="105"/>
      <c r="P52" s="105"/>
      <c r="Q52" s="105"/>
      <c r="R52" s="105"/>
      <c r="S52" s="106"/>
      <c r="T52" s="57"/>
      <c r="U52" s="48"/>
      <c r="V52" s="48"/>
      <c r="W52" s="48"/>
    </row>
    <row r="53" spans="1:24" ht="20.100000000000001" customHeight="1">
      <c r="A53" s="19" t="s">
        <v>68</v>
      </c>
      <c r="B53" s="20" t="s">
        <v>40</v>
      </c>
      <c r="C53" s="20"/>
      <c r="D53" s="20" t="s">
        <v>26</v>
      </c>
      <c r="E53" s="26">
        <f>'1.-POA-2025'!Q52</f>
        <v>144</v>
      </c>
      <c r="F53" s="22">
        <v>22</v>
      </c>
      <c r="G53" s="22">
        <v>20</v>
      </c>
      <c r="H53" s="22">
        <v>20</v>
      </c>
      <c r="I53" s="22"/>
      <c r="J53" s="22"/>
      <c r="K53" s="22"/>
      <c r="L53" s="22"/>
      <c r="M53" s="22"/>
      <c r="N53" s="22"/>
      <c r="O53" s="22"/>
      <c r="P53" s="22"/>
      <c r="Q53" s="22"/>
      <c r="R53" s="61">
        <f>IF(D53="*",SUM(F53:Q53),MAX(F53:Q53))</f>
        <v>62</v>
      </c>
      <c r="S53" s="52">
        <f t="shared" ref="S53:S55" si="9">IF(E53=0,IF(R53=0,"0%","100%"),R53/E53)</f>
        <v>0.43055555555555558</v>
      </c>
      <c r="T53" s="60"/>
      <c r="U53" s="12" t="s">
        <v>40</v>
      </c>
      <c r="V53" s="12" t="s">
        <v>26</v>
      </c>
      <c r="W53" s="12"/>
      <c r="X53" s="54">
        <f>R53+R54+R55</f>
        <v>88</v>
      </c>
    </row>
    <row r="54" spans="1:24" ht="20.100000000000001" customHeight="1">
      <c r="A54" s="19" t="s">
        <v>69</v>
      </c>
      <c r="B54" s="20" t="s">
        <v>40</v>
      </c>
      <c r="C54" s="20"/>
      <c r="D54" s="20" t="s">
        <v>26</v>
      </c>
      <c r="E54" s="26">
        <f>'1.-POA-2025'!Q53</f>
        <v>72</v>
      </c>
      <c r="F54" s="22">
        <v>3</v>
      </c>
      <c r="G54" s="22">
        <v>4</v>
      </c>
      <c r="H54" s="22">
        <v>5</v>
      </c>
      <c r="I54" s="22"/>
      <c r="J54" s="22"/>
      <c r="K54" s="22"/>
      <c r="L54" s="22"/>
      <c r="M54" s="22"/>
      <c r="N54" s="22"/>
      <c r="O54" s="22"/>
      <c r="P54" s="22"/>
      <c r="Q54" s="22"/>
      <c r="R54" s="61">
        <f>IF(D54="*",SUM(F54:Q54),MAX(F54:Q54))</f>
        <v>12</v>
      </c>
      <c r="S54" s="52">
        <f t="shared" si="9"/>
        <v>0.16666666666666666</v>
      </c>
      <c r="T54" s="60"/>
      <c r="U54" s="60"/>
      <c r="V54" s="60"/>
      <c r="W54" s="60"/>
    </row>
    <row r="55" spans="1:24" ht="20.100000000000001" customHeight="1">
      <c r="A55" s="19" t="s">
        <v>70</v>
      </c>
      <c r="B55" s="20" t="s">
        <v>40</v>
      </c>
      <c r="C55" s="20"/>
      <c r="D55" s="20" t="s">
        <v>26</v>
      </c>
      <c r="E55" s="26">
        <f>'1.-POA-2025'!Q54</f>
        <v>48</v>
      </c>
      <c r="F55" s="22">
        <v>6</v>
      </c>
      <c r="G55" s="22">
        <v>5</v>
      </c>
      <c r="H55" s="22">
        <v>3</v>
      </c>
      <c r="I55" s="22"/>
      <c r="J55" s="22"/>
      <c r="K55" s="22"/>
      <c r="L55" s="22"/>
      <c r="M55" s="22"/>
      <c r="N55" s="22"/>
      <c r="O55" s="22"/>
      <c r="P55" s="22"/>
      <c r="Q55" s="22"/>
      <c r="R55" s="61">
        <f>IF(D55="*",SUM(F55:Q55),MAX(F55:Q55))</f>
        <v>14</v>
      </c>
      <c r="S55" s="52">
        <f t="shared" si="9"/>
        <v>0.29166666666666669</v>
      </c>
      <c r="T55" s="60"/>
      <c r="U55" s="124"/>
      <c r="V55" s="124"/>
      <c r="W55" s="124"/>
      <c r="X55" s="124"/>
    </row>
    <row r="56" spans="1:24" ht="20.100000000000001" customHeight="1">
      <c r="B56" s="27"/>
      <c r="C56" s="28"/>
      <c r="D56" s="28"/>
      <c r="E56" s="28"/>
      <c r="F56" s="29"/>
      <c r="G56" s="30"/>
      <c r="H56" s="29"/>
      <c r="I56" s="30"/>
      <c r="J56" s="30"/>
      <c r="K56" s="30"/>
      <c r="L56" s="29"/>
      <c r="M56" s="30"/>
      <c r="N56" s="29"/>
      <c r="O56" s="30"/>
      <c r="P56" s="29"/>
      <c r="Q56" s="29"/>
      <c r="R56" s="29"/>
      <c r="S56" s="67"/>
      <c r="T56" s="60"/>
      <c r="U56" s="60"/>
      <c r="V56" s="60"/>
      <c r="W56" s="60"/>
    </row>
    <row r="57" spans="1:24" ht="18" customHeight="1">
      <c r="A57" s="1"/>
      <c r="B57" s="31"/>
      <c r="C57" s="32"/>
      <c r="D57" s="32"/>
      <c r="E57" s="32"/>
      <c r="F57" s="33"/>
      <c r="G57" s="34"/>
      <c r="H57" s="33"/>
      <c r="I57" s="34"/>
      <c r="J57" s="34"/>
      <c r="K57" s="34"/>
      <c r="L57" s="33"/>
      <c r="M57" s="34"/>
      <c r="N57" s="33"/>
      <c r="O57" s="34"/>
      <c r="P57" s="33"/>
      <c r="Q57" s="33"/>
      <c r="R57" s="33"/>
      <c r="S57" s="60"/>
      <c r="T57" s="60"/>
      <c r="U57" s="124">
        <f>R55+R54+R53+R40+R39+R37+R35+R34+R32+R31+R30+R28+R27+R26+R25+R24+R22+R21+R20+R19</f>
        <v>22699</v>
      </c>
      <c r="V57" s="124"/>
      <c r="W57" s="124"/>
    </row>
    <row r="58" spans="1:24" ht="99.75" customHeight="1">
      <c r="A58" s="35" t="s">
        <v>78</v>
      </c>
      <c r="B58" s="93" t="s">
        <v>71</v>
      </c>
      <c r="C58" s="93"/>
      <c r="D58" s="93"/>
      <c r="E58" s="93"/>
      <c r="F58" s="93"/>
      <c r="G58" s="93"/>
      <c r="H58" s="93"/>
      <c r="I58" s="93"/>
      <c r="J58" s="93"/>
      <c r="K58" s="93"/>
      <c r="L58" s="93"/>
      <c r="M58" s="93"/>
      <c r="N58" s="93"/>
      <c r="O58" s="93"/>
      <c r="P58" s="93"/>
      <c r="Q58" s="93"/>
      <c r="R58" s="93"/>
      <c r="S58" s="93"/>
      <c r="T58" s="36"/>
      <c r="U58" s="124"/>
      <c r="V58" s="124"/>
      <c r="W58" s="124"/>
    </row>
    <row r="59" spans="1:24" ht="86.25" customHeight="1">
      <c r="A59" s="119" t="s">
        <v>81</v>
      </c>
      <c r="B59" s="93" t="s">
        <v>72</v>
      </c>
      <c r="C59" s="93"/>
      <c r="D59" s="93"/>
      <c r="E59" s="93"/>
      <c r="F59" s="93"/>
      <c r="G59" s="93"/>
      <c r="H59" s="93"/>
      <c r="I59" s="93"/>
      <c r="J59" s="93"/>
      <c r="K59" s="93"/>
      <c r="L59" s="93"/>
      <c r="M59" s="93"/>
      <c r="N59" s="93"/>
      <c r="O59" s="93"/>
      <c r="P59" s="93"/>
      <c r="Q59" s="93"/>
      <c r="R59" s="93"/>
      <c r="S59" s="93"/>
      <c r="T59" s="36"/>
      <c r="U59" s="124"/>
      <c r="V59" s="124"/>
      <c r="W59" s="124"/>
    </row>
    <row r="60" spans="1:24" ht="21" customHeight="1">
      <c r="A60" s="120"/>
      <c r="B60" s="87" t="s">
        <v>73</v>
      </c>
      <c r="C60" s="87"/>
      <c r="D60" s="87"/>
      <c r="E60" s="87"/>
      <c r="F60" s="87"/>
      <c r="G60" s="87"/>
      <c r="H60" s="87"/>
      <c r="I60" s="87"/>
      <c r="J60" s="87"/>
      <c r="K60" s="87"/>
      <c r="L60" s="87"/>
      <c r="M60" s="87"/>
      <c r="N60" s="87"/>
      <c r="O60" s="87"/>
      <c r="P60" s="87"/>
      <c r="Q60" s="87"/>
      <c r="R60" s="87"/>
      <c r="S60" s="87"/>
      <c r="T60" s="36"/>
      <c r="U60" s="36"/>
      <c r="V60" s="36"/>
      <c r="W60" s="36"/>
    </row>
    <row r="61" spans="1:24" ht="15" customHeight="1">
      <c r="A61" s="120"/>
      <c r="B61" s="87" t="s">
        <v>74</v>
      </c>
      <c r="C61" s="87"/>
      <c r="D61" s="87"/>
      <c r="E61" s="87"/>
      <c r="F61" s="87"/>
      <c r="G61" s="87"/>
      <c r="H61" s="87"/>
      <c r="I61" s="87"/>
      <c r="J61" s="87"/>
      <c r="K61" s="87"/>
      <c r="L61" s="87"/>
      <c r="M61" s="87"/>
      <c r="N61" s="87"/>
      <c r="O61" s="87"/>
      <c r="P61" s="87"/>
      <c r="Q61" s="87"/>
      <c r="R61" s="87"/>
      <c r="S61" s="87"/>
      <c r="T61" s="36"/>
      <c r="U61" s="36"/>
      <c r="V61" s="36"/>
      <c r="W61" s="36"/>
    </row>
    <row r="62" spans="1:24" ht="20.100000000000001" customHeight="1">
      <c r="A62" s="120"/>
      <c r="B62" s="87" t="s">
        <v>75</v>
      </c>
      <c r="C62" s="87"/>
      <c r="D62" s="87"/>
      <c r="E62" s="87"/>
      <c r="F62" s="87"/>
      <c r="G62" s="87"/>
      <c r="H62" s="87"/>
      <c r="I62" s="87"/>
      <c r="J62" s="87"/>
      <c r="K62" s="87"/>
      <c r="L62" s="87"/>
      <c r="M62" s="87"/>
      <c r="N62" s="87"/>
      <c r="O62" s="87"/>
      <c r="P62" s="87"/>
      <c r="Q62" s="87"/>
      <c r="R62" s="87"/>
      <c r="S62" s="87"/>
      <c r="T62" s="36"/>
      <c r="U62" s="36"/>
      <c r="V62" s="36"/>
      <c r="W62" s="36"/>
    </row>
    <row r="63" spans="1:24" ht="20.100000000000001" customHeight="1">
      <c r="A63" s="121"/>
      <c r="B63" s="36"/>
      <c r="C63" s="36"/>
      <c r="D63" s="36"/>
      <c r="E63" s="36"/>
      <c r="F63" s="36"/>
      <c r="G63" s="36"/>
      <c r="H63" s="36"/>
      <c r="I63" s="36"/>
      <c r="J63" s="36"/>
      <c r="K63" s="36"/>
      <c r="L63" s="36"/>
      <c r="M63" s="36"/>
      <c r="N63" s="36"/>
      <c r="O63" s="36"/>
      <c r="P63" s="36"/>
      <c r="Q63" s="36"/>
      <c r="R63" s="36"/>
      <c r="S63" s="36"/>
      <c r="T63" s="36"/>
      <c r="U63" s="36"/>
      <c r="V63" s="36"/>
      <c r="W63" s="36"/>
    </row>
    <row r="65" spans="5:5">
      <c r="E65" s="69"/>
    </row>
  </sheetData>
  <mergeCells count="60">
    <mergeCell ref="A6:S6"/>
    <mergeCell ref="C7:D7"/>
    <mergeCell ref="U7:X7"/>
    <mergeCell ref="A10:S10"/>
    <mergeCell ref="A16:S16"/>
    <mergeCell ref="I7:I8"/>
    <mergeCell ref="J7:J8"/>
    <mergeCell ref="K7:K8"/>
    <mergeCell ref="L7:L8"/>
    <mergeCell ref="M7:M8"/>
    <mergeCell ref="N7:N8"/>
    <mergeCell ref="O7:O8"/>
    <mergeCell ref="P7:P8"/>
    <mergeCell ref="Q7:Q8"/>
    <mergeCell ref="R7:R8"/>
    <mergeCell ref="S7:S8"/>
    <mergeCell ref="A17:S17"/>
    <mergeCell ref="A23:S23"/>
    <mergeCell ref="A29:S29"/>
    <mergeCell ref="A33:S33"/>
    <mergeCell ref="A36:S36"/>
    <mergeCell ref="A38:S38"/>
    <mergeCell ref="A42:S42"/>
    <mergeCell ref="A47:S47"/>
    <mergeCell ref="C48:D48"/>
    <mergeCell ref="A51:S51"/>
    <mergeCell ref="I48:I49"/>
    <mergeCell ref="J48:J49"/>
    <mergeCell ref="K48:K49"/>
    <mergeCell ref="L48:L49"/>
    <mergeCell ref="M48:M49"/>
    <mergeCell ref="N48:N49"/>
    <mergeCell ref="O48:O49"/>
    <mergeCell ref="P48:P49"/>
    <mergeCell ref="Q48:Q49"/>
    <mergeCell ref="R48:R49"/>
    <mergeCell ref="S48:S49"/>
    <mergeCell ref="A52:S52"/>
    <mergeCell ref="U57:W57"/>
    <mergeCell ref="B58:S58"/>
    <mergeCell ref="U58:W58"/>
    <mergeCell ref="B59:S59"/>
    <mergeCell ref="U59:W59"/>
    <mergeCell ref="U55:X55"/>
    <mergeCell ref="B60:S60"/>
    <mergeCell ref="B61:S61"/>
    <mergeCell ref="B62:S62"/>
    <mergeCell ref="A7:A8"/>
    <mergeCell ref="A48:A49"/>
    <mergeCell ref="A59:A63"/>
    <mergeCell ref="B7:B8"/>
    <mergeCell ref="B48:B49"/>
    <mergeCell ref="E7:E8"/>
    <mergeCell ref="E48:E49"/>
    <mergeCell ref="F7:F8"/>
    <mergeCell ref="F48:F49"/>
    <mergeCell ref="G7:G8"/>
    <mergeCell ref="G48:G49"/>
    <mergeCell ref="H7:H8"/>
    <mergeCell ref="H48:H49"/>
  </mergeCells>
  <conditionalFormatting sqref="W1:X7 W15:X17 X19:X20 W32:X33 W41:X45 W47:X54 W56:X56 X57:X59 W60:X1048576">
    <cfRule type="cellIs" dxfId="1" priority="2" operator="greaterThan">
      <formula>1</formula>
    </cfRule>
  </conditionalFormatting>
  <conditionalFormatting sqref="W22:X23 X24">
    <cfRule type="cellIs" dxfId="0" priority="1" operator="greaterThan">
      <formula>1</formula>
    </cfRule>
  </conditionalFormatting>
  <pageMargins left="0.23622047244094499" right="0.23622047244094499" top="0.31496062992126" bottom="0.66929133858267698" header="0.23622047244094499" footer="0.23622047244094499"/>
  <pageSetup scale="59" fitToHeight="0" orientation="landscape" r:id="rId1"/>
  <headerFooter>
    <oddFooter>&amp;L&amp;"Arial,Normal"&amp;8Dir. de Planeación y Administración
Subdir. de Planeación, Programación y Evaluación
Depto. de Programación y Evaluación&amp;C&amp;"Arial,Normal"&amp;8salvador.mendez@difslp.gob.mx
hector.davila@difslp.gob.mx&amp;R&amp;"Arial,Normal"&amp;8Pág. &amp;P/&amp;N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1.-POA-2025</vt:lpstr>
      <vt:lpstr>1.-POA-A-2025</vt:lpstr>
      <vt:lpstr>'1.-POA-2025'!Área_de_impresión</vt:lpstr>
      <vt:lpstr>'1.-POA-A-2025'!Área_de_impresión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Maritza  Campos</dc:creator>
  <cp:lastModifiedBy>Maritza  Campos</cp:lastModifiedBy>
  <cp:lastPrinted>2024-09-19T17:10:00Z</cp:lastPrinted>
  <dcterms:created xsi:type="dcterms:W3CDTF">2024-02-08T14:36:00Z</dcterms:created>
  <dcterms:modified xsi:type="dcterms:W3CDTF">2025-04-09T15:25:21Z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C4F3AE2B19EF4EE99739E687451E2F11_12</vt:lpwstr>
  </property>
  <property fmtid="{D5CDD505-2E9C-101B-9397-08002B2CF9AE}" pid="3" name="KSOProductBuildVer">
    <vt:lpwstr>2058-12.2.0.19805</vt:lpwstr>
  </property>
</Properties>
</file>