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8. AGOSTO 2022\"/>
    </mc:Choice>
  </mc:AlternateContent>
  <xr:revisionPtr revIDLastSave="0" documentId="13_ncr:1_{1736B61D-A66A-489F-B609-1147B1E6D92F}" xr6:coauthVersionLast="47" xr6:coauthVersionMax="47" xr10:uidLastSave="{00000000-0000-0000-0000-000000000000}"/>
  <bookViews>
    <workbookView xWindow="-120" yWindow="-120" windowWidth="20730" windowHeight="11040" tabRatio="940" activeTab="4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6" i="4" l="1"/>
  <c r="I25" i="1"/>
  <c r="H25" i="1"/>
  <c r="F25" i="1"/>
  <c r="E25" i="1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28" i="4"/>
  <c r="H23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D24" i="3"/>
  <c r="F22" i="3"/>
  <c r="I22" i="3" s="1"/>
  <c r="F20" i="3"/>
  <c r="I20" i="3" s="1"/>
  <c r="F18" i="3"/>
  <c r="I18" i="3" s="1"/>
  <c r="D19" i="13" l="1"/>
  <c r="D12" i="2"/>
  <c r="E12" i="2"/>
  <c r="E28" i="5" s="1"/>
  <c r="E22" i="5" s="1"/>
  <c r="H28" i="5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F23" i="5"/>
  <c r="F24" i="5"/>
  <c r="I24" i="5" s="1"/>
  <c r="F25" i="5"/>
  <c r="I25" i="5" s="1"/>
  <c r="F26" i="5"/>
  <c r="I26" i="5" s="1"/>
  <c r="F27" i="5"/>
  <c r="I27" i="5" s="1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D28" i="5" s="1"/>
  <c r="F28" i="5" s="1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D22" i="5" l="1"/>
  <c r="D48" i="5" s="1"/>
  <c r="E83" i="4"/>
  <c r="H28" i="1"/>
  <c r="I30" i="4"/>
  <c r="I29" i="4" s="1"/>
  <c r="F29" i="4"/>
  <c r="H48" i="5"/>
  <c r="I14" i="3"/>
  <c r="I24" i="3" s="1"/>
  <c r="F24" i="3"/>
  <c r="G48" i="5"/>
  <c r="F39" i="4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<sst xmlns="http://schemas.openxmlformats.org/spreadsheetml/2006/main" count="319" uniqueCount="196">
  <si>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</si>
  <si>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</si>
  <si>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</si>
  <si>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</si>
  <si>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</si>
  <si>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</si>
  <si>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</si>
  <si>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</si>
  <si>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</si>
  <si>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</si>
  <si>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</si>
  <si>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</si>
  <si>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</si>
  <si>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</si>
  <si>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</si>
  <si>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</si>
  <si>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</si>
  <si>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</si>
  <si>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</si>
  <si>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</si>
  <si>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</si>
  <si>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</si>
  <si>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</si>
  <si>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</si>
  <si>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</si>
  <si>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</si>
  <si>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</si>
  <si>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</si>
  <si>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</si>
  <si>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</si>
  <si>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</si>
  <si>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</si>
  <si>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</si>
  <si>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</si>
  <si>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</si>
  <si>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</si>
  <si>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</si>
  <si>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</si>
  <si>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</si>
  <si>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</si>
  <si>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</si>
  <si>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</si>
  <si>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</si>
  <si>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</si>
  <si>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</si>
  <si>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</si>
  <si>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</si>
  <si>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</si>
  <si>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</si>
  <si>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</si>
  <si>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</si>
  <si>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</si>
  <si>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</si>
  <si>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</si>
  <si>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</si>
  <si>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</si>
  <si>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</si>
  <si>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</si>
  <si>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</si>
  <si>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</si>
  <si>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</si>
  <si>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</si>
  <si>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</si>
  <si>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</si>
  <si>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</si>
  <si>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</si>
  <si>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</si>
  <si>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</si>
  <si>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</si>
  <si>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</si>
  <si>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</si>
  <si>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</si>
  <si>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</si>
  <si>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</si>
  <si>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</si>
  <si>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</si>
  <si>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</si>
  <si>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</si>
  <si>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</si>
  <si>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</si>
  <si>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</si>
  <si>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</si>
  <si>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</si>
  <si>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</si>
  <si>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</si>
  <si>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</si>
  <si>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</si>
  <si>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</si>
  <si>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</si>
  <si>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</si>
  <si>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</si>
  <si>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</si>
  <si>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</si>
  <si>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</si>
  <si>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</si>
  <si>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</si>
  <si>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</si>
  <si>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</si>
  <si>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</si>
  <si>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</si>
  <si>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</si>
  <si>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</si>
  <si>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</si>
  <si>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</si>
  <si>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</si>
  <si>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</si>
  <si>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</si>
  <si>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</si>
  <si>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</si>
  <si>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</si>
  <si>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</si>
  <si>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</si>
  <si>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</si>
  <si>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</si>
  <si>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</si>
  <si>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</si>
  <si>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</si>
  <si>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</si>
  <si>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</si>
  <si>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</si>
  <si>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</si>
  <si>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</si>
  <si>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</si>
  <si>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</si>
  <si>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</si>
  <si>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</si>
  <si>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</si>
  <si>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</si>
  <si>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</si>
  <si>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</si>
  <si>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</si>
  <si>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</si>
  <si>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</si>
  <si>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</si>
  <si>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</si>
  <si>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</si>
  <si>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</si>
  <si>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</si>
  <si>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</si>
  <si>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</si>
  <si>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</si>
  <si>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</si>
  <si>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</si>
  <si>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</si>
  <si>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</si>
  <si>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</si>
  <si>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</si>
  <si>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</si>
  <si>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</si>
  <si>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</si>
  <si>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</si>
  <si>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</si>
  <si>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</si>
  <si>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</si>
  <si>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</si>
  <si>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</si>
  <si>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</si>
  <si>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</si>
  <si>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</si>
  <si>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</si>
  <si>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</si>
  <si>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</si>
  <si>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</si>
  <si>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</si>
  <si>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</si>
  <si>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</si>
  <si>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</si>
  <si>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</si>
  <si>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</si>
  <si>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</si>
  <si>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</si>
  <si>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</si>
  <si>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</si>
  <si>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</si>
  <si>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</si>
  <si>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</si>
  <si>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</si>
  <si>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</si>
  <si>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</si>
  <si>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</si>
  <si>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</si>
  <si>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</si>
  <si>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</si>
  <si>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</si>
  <si>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</si>
  <si>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</si>
  <si>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</si>
  <si>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</si>
  <si>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</si>
  <si>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</si>
  <si>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</si>
  <si>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</si>
  <si>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</si>
  <si>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</si>
  <si>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</si>
  <si>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Agosto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</si>
</sst>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16" fillId="2" borderId="19" xfId="0" applyFont="1" applyFill="1" applyBorder="1" applyAlignment="1">
      <alignment horizontal="left" vertical="center" wrapText="1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3" workbookViewId="0">
      <selection activeCell="B2" sqref="B2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  <c r="J2" s="213"/>
    </row>
    <row r="3" spans="1:10" s="1" customFormat="1" ht="15.75" x14ac:dyDescent="0.25">
      <c r="B3" s="213"/>
      <c r="C3" s="213"/>
      <c r="D3" s="213"/>
      <c r="E3" s="213"/>
      <c r="F3" s="213" t="s">
        <v>35</v>
      </c>
      <c r="G3" s="213"/>
      <c r="H3" s="213"/>
      <c r="I3" s="213"/>
      <c r="J3" s="213"/>
    </row>
    <row r="4" spans="1:10" s="1" customFormat="1" ht="15.75" x14ac:dyDescent="0.25">
      <c r="B4" s="213" t="s">
        <v>34</v>
      </c>
      <c r="C4" s="213"/>
      <c r="D4" s="213"/>
      <c r="E4" s="213"/>
      <c r="F4" s="213"/>
      <c r="G4" s="213"/>
      <c r="H4" s="213"/>
      <c r="I4" s="213"/>
      <c r="J4" s="213"/>
    </row>
    <row r="5" spans="1:10" s="1" customFormat="1" ht="15.75" x14ac:dyDescent="0.25">
      <c r="B5" s="213" t="s">
        <v>33</v>
      </c>
      <c r="C5" s="213"/>
      <c r="D5" s="213"/>
      <c r="E5" s="213"/>
      <c r="F5" s="213"/>
      <c r="G5" s="213"/>
      <c r="H5" s="213"/>
      <c r="I5" s="213"/>
      <c r="J5" s="213"/>
    </row>
    <row r="6" spans="1:10" s="1" customFormat="1" ht="15.75" x14ac:dyDescent="0.25">
      <c r="B6" s="213" t="s">
        <v>195</v>
      </c>
      <c r="C6" s="213"/>
      <c r="D6" s="213"/>
      <c r="E6" s="213"/>
      <c r="F6" s="213"/>
      <c r="G6" s="213"/>
      <c r="H6" s="213"/>
      <c r="I6" s="213"/>
      <c r="J6" s="21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200" t="s">
        <v>32</v>
      </c>
      <c r="C9" s="201"/>
      <c r="D9" s="201"/>
      <c r="E9" s="206" t="s">
        <v>29</v>
      </c>
      <c r="F9" s="207"/>
      <c r="G9" s="207"/>
      <c r="H9" s="207"/>
      <c r="I9" s="208"/>
      <c r="J9" s="214" t="s">
        <v>28</v>
      </c>
    </row>
    <row r="10" spans="1:10" ht="34.5" customHeight="1" x14ac:dyDescent="0.25">
      <c r="B10" s="202"/>
      <c r="C10" s="203"/>
      <c r="D10" s="203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15"/>
    </row>
    <row r="11" spans="1:10" ht="15.75" thickBot="1" x14ac:dyDescent="0.3">
      <c r="B11" s="204"/>
      <c r="C11" s="205"/>
      <c r="D11" s="205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9" t="s">
        <v>15</v>
      </c>
      <c r="C13" s="192"/>
      <c r="D13" s="193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9" t="s">
        <v>6</v>
      </c>
      <c r="C14" s="192"/>
      <c r="D14" s="193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9" t="s">
        <v>14</v>
      </c>
      <c r="C15" s="192"/>
      <c r="D15" s="193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9" t="s">
        <v>13</v>
      </c>
      <c r="C16" s="192"/>
      <c r="D16" s="193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9" t="s">
        <v>12</v>
      </c>
      <c r="C17" s="192"/>
      <c r="D17" s="193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2"/>
      <c r="D18" s="193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2"/>
      <c r="D19" s="193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9" t="s">
        <v>11</v>
      </c>
      <c r="C20" s="192"/>
      <c r="D20" s="193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2"/>
      <c r="D21" s="193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2"/>
      <c r="D22" s="193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9" t="s">
        <v>5</v>
      </c>
      <c r="C23" s="192"/>
      <c r="D23" s="193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9" t="s">
        <v>191</v>
      </c>
      <c r="C24" s="192"/>
      <c r="D24" s="193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9" t="s">
        <v>193</v>
      </c>
      <c r="C25" s="192"/>
      <c r="D25" s="193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251792.56</v>
      </c>
      <c r="I25" s="98">
        <f>+I47</f>
        <v>206265.25</v>
      </c>
      <c r="J25" s="100">
        <f>I25-E25</f>
        <v>-229274.03000000003</v>
      </c>
      <c r="L25" s="163"/>
    </row>
    <row r="26" spans="1:12" s="41" customFormat="1" x14ac:dyDescent="0.25">
      <c r="A26" s="42"/>
      <c r="B26" s="199" t="s">
        <v>2</v>
      </c>
      <c r="C26" s="192"/>
      <c r="D26" s="193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251792.56</v>
      </c>
      <c r="I28" s="152">
        <f t="shared" si="10"/>
        <v>206265.25</v>
      </c>
      <c r="J28" s="211">
        <f t="shared" si="10"/>
        <v>-229274.03000000003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194" t="s">
        <v>31</v>
      </c>
      <c r="I29" s="195"/>
      <c r="J29" s="212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200" t="s">
        <v>30</v>
      </c>
      <c r="C31" s="201"/>
      <c r="D31" s="201"/>
      <c r="E31" s="206" t="s">
        <v>29</v>
      </c>
      <c r="F31" s="207"/>
      <c r="G31" s="207"/>
      <c r="H31" s="207"/>
      <c r="I31" s="208"/>
      <c r="J31" s="209" t="s">
        <v>28</v>
      </c>
    </row>
    <row r="32" spans="1:12" ht="48.75" customHeight="1" x14ac:dyDescent="0.25">
      <c r="B32" s="202"/>
      <c r="C32" s="203"/>
      <c r="D32" s="203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10"/>
    </row>
    <row r="33" spans="1:10" ht="15.75" thickBot="1" x14ac:dyDescent="0.3">
      <c r="B33" s="204"/>
      <c r="C33" s="205"/>
      <c r="D33" s="205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251792.56</v>
      </c>
      <c r="I35" s="93">
        <f t="shared" si="11"/>
        <v>206265.25</v>
      </c>
      <c r="J35" s="94">
        <f t="shared" si="11"/>
        <v>-229274.03000000003</v>
      </c>
    </row>
    <row r="36" spans="1:10" s="41" customFormat="1" x14ac:dyDescent="0.25">
      <c r="A36" s="42"/>
      <c r="B36" s="68"/>
      <c r="C36" s="192" t="s">
        <v>15</v>
      </c>
      <c r="D36" s="193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2" t="s">
        <v>14</v>
      </c>
      <c r="D37" s="193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2" t="s">
        <v>13</v>
      </c>
      <c r="D38" s="193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2" t="s">
        <v>12</v>
      </c>
      <c r="D39" s="193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2" t="s">
        <v>11</v>
      </c>
      <c r="D42" s="193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2" t="s">
        <v>191</v>
      </c>
      <c r="D45" s="193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2" t="s">
        <v>193</v>
      </c>
      <c r="D47" s="193"/>
      <c r="E47" s="98">
        <v>435539.28</v>
      </c>
      <c r="F47" s="98">
        <v>31109.48</v>
      </c>
      <c r="G47" s="99">
        <f>E47+F47</f>
        <v>466648.76</v>
      </c>
      <c r="H47" s="98">
        <v>251792.56</v>
      </c>
      <c r="I47" s="98">
        <v>206265.25</v>
      </c>
      <c r="J47" s="100">
        <f>I47-E47</f>
        <v>-229274.03000000003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2" t="s">
        <v>6</v>
      </c>
      <c r="D50" s="193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2" t="s">
        <v>5</v>
      </c>
      <c r="D51" s="193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2" t="s">
        <v>4</v>
      </c>
      <c r="D52" s="193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2" t="s">
        <v>2</v>
      </c>
      <c r="D55" s="193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251792.56</v>
      </c>
      <c r="I57" s="152">
        <f t="shared" si="24"/>
        <v>206265.25</v>
      </c>
      <c r="J57" s="197">
        <f t="shared" si="24"/>
        <v>-229274.03000000003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194" t="s">
        <v>31</v>
      </c>
      <c r="I58" s="195"/>
      <c r="J58" s="198"/>
    </row>
    <row r="59" spans="1:10" s="1" customFormat="1" x14ac:dyDescent="0.25">
      <c r="B59" s="196"/>
      <c r="C59" s="196"/>
      <c r="D59" s="196"/>
      <c r="E59" s="196"/>
      <c r="F59" s="196"/>
      <c r="G59" s="196"/>
      <c r="H59" s="196"/>
      <c r="I59" s="196"/>
      <c r="J59" s="196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190"/>
      <c r="E69" s="190"/>
      <c r="F69" s="2"/>
      <c r="G69" s="190"/>
      <c r="H69" s="190"/>
      <c r="I69" s="190"/>
    </row>
    <row r="70" spans="4:9" s="1" customFormat="1" x14ac:dyDescent="0.25">
      <c r="D70" s="191"/>
      <c r="E70" s="191"/>
      <c r="F70" s="2"/>
      <c r="G70" s="191"/>
      <c r="H70" s="191"/>
      <c r="I70" s="19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9" activePane="bottomRight" state="frozen"/>
      <selection pane="topRight" activeCell="B1" sqref="B1"/>
      <selection pane="bottomLeft" activeCell="A11" sqref="A11"/>
      <selection pane="bottomRight" activeCell="C7" sqref="C7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213" t="s">
        <v>36</v>
      </c>
      <c r="D2" s="213"/>
      <c r="E2" s="213"/>
      <c r="F2" s="213"/>
      <c r="G2" s="213"/>
      <c r="H2" s="213"/>
      <c r="I2" s="21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51206.55</v>
      </c>
      <c r="F19" s="112">
        <f t="shared" si="4"/>
        <v>140437.69999999998</v>
      </c>
      <c r="G19" s="112">
        <f t="shared" si="4"/>
        <v>130640.22</v>
      </c>
      <c r="H19" s="112">
        <f t="shared" ref="H19" si="5">SUM(H20:H28)</f>
        <v>78164.459999999992</v>
      </c>
      <c r="I19" s="113">
        <f t="shared" si="4"/>
        <v>9797.4799999999977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27226.15</v>
      </c>
      <c r="F20" s="116">
        <f t="shared" ref="F20:F28" si="6">D20+E20</f>
        <v>72920.149999999994</v>
      </c>
      <c r="G20" s="183">
        <v>72920.149999999994</v>
      </c>
      <c r="H20" s="183">
        <v>21555.67</v>
      </c>
      <c r="I20" s="117">
        <f>F20-G20</f>
        <v>0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-2977.27</v>
      </c>
      <c r="F21" s="116">
        <f t="shared" si="6"/>
        <v>15622.73</v>
      </c>
      <c r="G21" s="183">
        <v>8580</v>
      </c>
      <c r="H21" s="183">
        <v>8580</v>
      </c>
      <c r="I21" s="117">
        <f t="shared" ref="I21:I28" si="7">F21-G21</f>
        <v>7042.73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-957.27</v>
      </c>
      <c r="F23" s="116">
        <f t="shared" si="6"/>
        <v>482.73</v>
      </c>
      <c r="G23" s="183">
        <v>482.73</v>
      </c>
      <c r="H23" s="183">
        <f t="shared" si="8"/>
        <v>482.73</v>
      </c>
      <c r="I23" s="117">
        <f t="shared" si="7"/>
        <v>0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4164.66</v>
      </c>
      <c r="F24" s="116">
        <f t="shared" si="6"/>
        <v>4164.66</v>
      </c>
      <c r="G24" s="183">
        <v>4164.66</v>
      </c>
      <c r="H24" s="183">
        <v>4164.66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11934</v>
      </c>
      <c r="F25" s="116">
        <f t="shared" si="6"/>
        <v>31734</v>
      </c>
      <c r="G25" s="183">
        <v>29096.400000000001</v>
      </c>
      <c r="H25" s="183">
        <v>29096.400000000001</v>
      </c>
      <c r="I25" s="117">
        <f t="shared" si="7"/>
        <v>2637.5999999999985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12566.28</v>
      </c>
      <c r="F26" s="116">
        <f t="shared" si="6"/>
        <v>12566.28</v>
      </c>
      <c r="G26" s="183">
        <v>12566.28</v>
      </c>
      <c r="H26" s="183">
        <v>11455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-750</v>
      </c>
      <c r="F28" s="116">
        <f t="shared" si="6"/>
        <v>2947.15</v>
      </c>
      <c r="G28" s="183">
        <v>2830</v>
      </c>
      <c r="H28" s="183">
        <f t="shared" si="8"/>
        <v>2830</v>
      </c>
      <c r="I28" s="117">
        <f t="shared" si="7"/>
        <v>117.15000000000009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-17193.07</v>
      </c>
      <c r="F29" s="112">
        <f t="shared" si="9"/>
        <v>311115.06000000006</v>
      </c>
      <c r="G29" s="112">
        <f t="shared" si="9"/>
        <v>177043.94</v>
      </c>
      <c r="H29" s="112">
        <f t="shared" ref="H29" si="10">SUM(H30:H38)</f>
        <v>146643.46</v>
      </c>
      <c r="I29" s="113">
        <f>SUM(I30:I38)</f>
        <v>134071.12000000002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-587.12</v>
      </c>
      <c r="F30" s="116">
        <f t="shared" ref="F30:F35" si="11">D30+E30</f>
        <v>27162.880000000001</v>
      </c>
      <c r="G30" s="183">
        <v>16153.56</v>
      </c>
      <c r="H30" s="183">
        <v>12669.08</v>
      </c>
      <c r="I30" s="117">
        <f t="shared" ref="I30:I38" si="12">F30-G30</f>
        <v>11009.320000000002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-806</v>
      </c>
      <c r="F31" s="116">
        <f t="shared" si="11"/>
        <v>224356</v>
      </c>
      <c r="G31" s="183">
        <v>133404</v>
      </c>
      <c r="H31" s="183">
        <v>107532</v>
      </c>
      <c r="I31" s="117">
        <f>F31-G31</f>
        <v>90952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-4077.61</v>
      </c>
      <c r="F32" s="116">
        <f t="shared" si="11"/>
        <v>1322.3899999999999</v>
      </c>
      <c r="G32" s="183">
        <v>1322.39</v>
      </c>
      <c r="H32" s="183">
        <v>1322.39</v>
      </c>
      <c r="I32" s="117">
        <f t="shared" si="12"/>
        <v>0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-2711.55</v>
      </c>
      <c r="F33" s="116">
        <f t="shared" si="11"/>
        <v>7288.45</v>
      </c>
      <c r="G33" s="183">
        <v>4842.2</v>
      </c>
      <c r="H33" s="183">
        <v>4842.2</v>
      </c>
      <c r="I33" s="117">
        <f t="shared" si="12"/>
        <v>2446.25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-8414.66</v>
      </c>
      <c r="F34" s="116">
        <f t="shared" si="11"/>
        <v>14485.34</v>
      </c>
      <c r="G34" s="183">
        <v>9161.7999999999993</v>
      </c>
      <c r="H34" s="183">
        <v>8117.8</v>
      </c>
      <c r="I34" s="117">
        <f t="shared" si="12"/>
        <v>5323.5400000000009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ref="H35:H48" si="13">+G35</f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9659.99</v>
      </c>
      <c r="H36" s="183">
        <f>+G36</f>
        <v>9659.99</v>
      </c>
      <c r="I36" s="117">
        <f t="shared" si="12"/>
        <v>24340.010000000002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-10096.129999999999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-500</v>
      </c>
      <c r="F38" s="116">
        <f t="shared" si="14"/>
        <v>2500</v>
      </c>
      <c r="G38" s="183">
        <v>2500</v>
      </c>
      <c r="H38" s="183">
        <f t="shared" si="13"/>
        <v>2500</v>
      </c>
      <c r="I38" s="117">
        <f t="shared" si="12"/>
        <v>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15807.6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2192.4</v>
      </c>
      <c r="H58" s="114">
        <v>2192.4</v>
      </c>
      <c r="I58" s="117">
        <f t="shared" si="21"/>
        <v>4907.6000000000004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34013.480000000003</v>
      </c>
      <c r="F83" s="120">
        <f t="shared" si="35"/>
        <v>469552.76</v>
      </c>
      <c r="G83" s="120">
        <f t="shared" si="35"/>
        <v>309876.56000000006</v>
      </c>
      <c r="H83" s="120">
        <f t="shared" ref="H83" si="36">H11+H19+H29+H39+H49+H59+H63+H71+H75</f>
        <v>227000.31999999998</v>
      </c>
      <c r="I83" s="121">
        <f t="shared" si="35"/>
        <v>159676.20000000004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190"/>
      <c r="G89" s="190"/>
      <c r="H89" s="190"/>
    </row>
    <row r="90" spans="1:9" s="1" customFormat="1" x14ac:dyDescent="0.25">
      <c r="A90" s="164"/>
      <c r="C90" s="54"/>
      <c r="F90" s="191"/>
      <c r="G90" s="191"/>
      <c r="H90" s="191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3" workbookViewId="0">
      <selection activeCell="D2" sqref="B2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2" t="s">
        <v>36</v>
      </c>
      <c r="E2" s="232"/>
      <c r="F2" s="232"/>
      <c r="G2" s="232"/>
      <c r="H2" s="232"/>
      <c r="I2" s="232"/>
    </row>
    <row r="3" spans="2:9" s="1" customFormat="1" ht="15.75" x14ac:dyDescent="0.25">
      <c r="C3" s="52"/>
      <c r="D3" s="232"/>
      <c r="E3" s="232"/>
      <c r="F3" s="232"/>
      <c r="G3" s="232"/>
      <c r="H3" s="232"/>
      <c r="I3" s="232"/>
    </row>
    <row r="4" spans="2:9" s="1" customFormat="1" x14ac:dyDescent="0.25">
      <c r="C4" s="51"/>
      <c r="D4" s="233" t="s">
        <v>56</v>
      </c>
      <c r="E4" s="233"/>
      <c r="F4" s="233"/>
      <c r="G4" s="233"/>
      <c r="H4" s="233"/>
      <c r="I4" s="233"/>
    </row>
    <row r="5" spans="2:9" s="1" customFormat="1" x14ac:dyDescent="0.25">
      <c r="C5" s="51"/>
      <c r="D5" s="233" t="s">
        <v>61</v>
      </c>
      <c r="E5" s="233"/>
      <c r="F5" s="233"/>
      <c r="G5" s="233"/>
      <c r="H5" s="233"/>
      <c r="I5" s="233"/>
    </row>
    <row r="6" spans="2:9" s="1" customFormat="1" x14ac:dyDescent="0.25">
      <c r="C6" s="51"/>
      <c r="D6" s="233" t="s">
        <v>195</v>
      </c>
      <c r="E6" s="233"/>
      <c r="F6" s="233"/>
      <c r="G6" s="233"/>
      <c r="H6" s="233"/>
      <c r="I6" s="233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0" t="s">
        <v>59</v>
      </c>
      <c r="C14" s="231"/>
      <c r="D14" s="105">
        <v>417539.28</v>
      </c>
      <c r="E14" s="186">
        <v>34013.480000000003</v>
      </c>
      <c r="F14" s="106">
        <f>+D14+E14</f>
        <v>451552.76</v>
      </c>
      <c r="G14" s="106">
        <v>307684.15999999997</v>
      </c>
      <c r="H14" s="106">
        <v>224807.92</v>
      </c>
      <c r="I14" s="107">
        <f>+F14-G14</f>
        <v>143868.60000000003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0" t="s">
        <v>58</v>
      </c>
      <c r="C16" s="231"/>
      <c r="D16" s="105">
        <v>18000</v>
      </c>
      <c r="E16" s="105">
        <v>0</v>
      </c>
      <c r="F16" s="106">
        <f>+D16+E16</f>
        <v>18000</v>
      </c>
      <c r="G16" s="105">
        <v>2192.4</v>
      </c>
      <c r="H16" s="105">
        <v>2192.4</v>
      </c>
      <c r="I16" s="107">
        <f>+F16-G16</f>
        <v>15807.6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0" t="s">
        <v>57</v>
      </c>
      <c r="C18" s="231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0" t="s">
        <v>99</v>
      </c>
      <c r="C20" s="231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0" t="s">
        <v>72</v>
      </c>
      <c r="C22" s="231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34013.480000000003</v>
      </c>
      <c r="F24" s="110">
        <f t="shared" si="0"/>
        <v>469552.76</v>
      </c>
      <c r="G24" s="110">
        <f t="shared" si="0"/>
        <v>309876.56</v>
      </c>
      <c r="H24" s="110">
        <f t="shared" si="0"/>
        <v>227000.32000000001</v>
      </c>
      <c r="I24" s="111">
        <f>SUM(I14+I16+I18+I20+I22)</f>
        <v>159676.20000000004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190"/>
      <c r="E37" s="190"/>
      <c r="F37" s="2"/>
      <c r="G37" s="190"/>
      <c r="H37" s="190"/>
    </row>
    <row r="38" spans="4:8" s="1" customFormat="1" x14ac:dyDescent="0.25">
      <c r="D38" s="191"/>
      <c r="E38" s="191"/>
      <c r="F38" s="2"/>
      <c r="G38" s="191"/>
      <c r="H38" s="19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57" workbookViewId="0">
      <selection activeCell="B2" sqref="B2:I68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200" t="s">
        <v>54</v>
      </c>
      <c r="C8" s="235"/>
      <c r="D8" s="238" t="s">
        <v>53</v>
      </c>
      <c r="E8" s="239"/>
      <c r="F8" s="239"/>
      <c r="G8" s="239"/>
      <c r="H8" s="240"/>
      <c r="I8" s="214" t="s">
        <v>52</v>
      </c>
    </row>
    <row r="9" spans="1:11" s="41" customFormat="1" ht="33" customHeight="1" x14ac:dyDescent="0.25">
      <c r="A9" s="42"/>
      <c r="B9" s="202"/>
      <c r="C9" s="236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15"/>
    </row>
    <row r="10" spans="1:11" ht="15.75" thickBot="1" x14ac:dyDescent="0.3">
      <c r="B10" s="204"/>
      <c r="C10" s="237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1" t="s">
        <v>46</v>
      </c>
      <c r="C12" s="242"/>
      <c r="D12" s="88">
        <f>+'2.2 A.E. TIPO GASTO'!D24</f>
        <v>435539.28</v>
      </c>
      <c r="E12" s="88">
        <f>+'2.2 A.E. TIPO GASTO'!E24</f>
        <v>34013.480000000003</v>
      </c>
      <c r="F12" s="89">
        <f t="shared" ref="F12:F20" si="0">D12+E12</f>
        <v>469552.76</v>
      </c>
      <c r="G12" s="88">
        <f>+'2.2 A.E. TIPO GASTO'!G24</f>
        <v>309876.56</v>
      </c>
      <c r="H12" s="88">
        <f>+'2.2 A.E. TIPO GASTO'!H24</f>
        <v>227000.32000000001</v>
      </c>
      <c r="I12" s="90">
        <f t="shared" ref="I12:I20" si="1">F12-G12</f>
        <v>159676.20000000001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34013.480000000003</v>
      </c>
      <c r="F22" s="91">
        <f t="shared" si="2"/>
        <v>469552.76</v>
      </c>
      <c r="G22" s="91">
        <f t="shared" si="2"/>
        <v>309876.56</v>
      </c>
      <c r="H22" s="91">
        <f t="shared" si="2"/>
        <v>227000.32000000001</v>
      </c>
      <c r="I22" s="92">
        <f t="shared" si="2"/>
        <v>159676.20000000001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3" t="s">
        <v>36</v>
      </c>
      <c r="C25" s="213"/>
      <c r="D25" s="213"/>
      <c r="E25" s="213"/>
      <c r="F25" s="213"/>
      <c r="G25" s="213"/>
      <c r="H25" s="213"/>
      <c r="I25" s="213"/>
    </row>
    <row r="26" spans="2:10" s="1" customFormat="1" x14ac:dyDescent="0.25">
      <c r="B26" s="234" t="s">
        <v>179</v>
      </c>
      <c r="C26" s="234"/>
      <c r="D26" s="234"/>
      <c r="E26" s="234"/>
      <c r="F26" s="234"/>
      <c r="G26" s="234"/>
      <c r="H26" s="234"/>
      <c r="I26" s="234"/>
      <c r="J26" s="176"/>
    </row>
    <row r="27" spans="2:10" s="1" customFormat="1" x14ac:dyDescent="0.25">
      <c r="B27" s="234" t="s">
        <v>56</v>
      </c>
      <c r="C27" s="234"/>
      <c r="D27" s="234"/>
      <c r="E27" s="234"/>
      <c r="F27" s="234"/>
      <c r="G27" s="234"/>
      <c r="H27" s="234"/>
      <c r="I27" s="234"/>
      <c r="J27" s="176"/>
    </row>
    <row r="28" spans="2:10" s="1" customFormat="1" x14ac:dyDescent="0.25">
      <c r="B28" s="234" t="s">
        <v>55</v>
      </c>
      <c r="C28" s="234"/>
      <c r="D28" s="234"/>
      <c r="E28" s="234"/>
      <c r="F28" s="234"/>
      <c r="G28" s="234"/>
      <c r="H28" s="234"/>
      <c r="I28" s="234"/>
      <c r="J28" s="176"/>
    </row>
    <row r="29" spans="2:10" s="1" customFormat="1" x14ac:dyDescent="0.25">
      <c r="B29" s="234" t="str">
        <f>+B6</f>
        <v>Del 01 de Enero al 31 de Agosto de 2022</v>
      </c>
      <c r="C29" s="234"/>
      <c r="D29" s="234"/>
      <c r="E29" s="234"/>
      <c r="F29" s="234"/>
      <c r="G29" s="234"/>
      <c r="H29" s="234"/>
      <c r="I29" s="234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200" t="s">
        <v>54</v>
      </c>
      <c r="C31" s="235"/>
      <c r="D31" s="238" t="s">
        <v>53</v>
      </c>
      <c r="E31" s="239"/>
      <c r="F31" s="239"/>
      <c r="G31" s="239"/>
      <c r="H31" s="240"/>
      <c r="I31" s="214" t="s">
        <v>52</v>
      </c>
      <c r="J31"/>
    </row>
    <row r="32" spans="2:10" s="1" customFormat="1" ht="24" x14ac:dyDescent="0.25">
      <c r="B32" s="202"/>
      <c r="C32" s="236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15"/>
      <c r="J32" s="41"/>
    </row>
    <row r="33" spans="2:10" s="1" customFormat="1" ht="15.75" thickBot="1" x14ac:dyDescent="0.3">
      <c r="B33" s="204"/>
      <c r="C33" s="237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213" t="s">
        <v>36</v>
      </c>
      <c r="C48" s="213"/>
      <c r="D48" s="213"/>
      <c r="E48" s="213"/>
      <c r="F48" s="213"/>
      <c r="G48" s="213"/>
      <c r="H48" s="213"/>
      <c r="I48" s="213"/>
    </row>
    <row r="49" spans="1:11" s="1" customFormat="1" x14ac:dyDescent="0.25">
      <c r="B49" s="234" t="s">
        <v>183</v>
      </c>
      <c r="C49" s="234"/>
      <c r="D49" s="234"/>
      <c r="E49" s="234"/>
      <c r="F49" s="234"/>
      <c r="G49" s="234"/>
      <c r="H49" s="234"/>
      <c r="I49" s="234"/>
      <c r="J49" s="176"/>
    </row>
    <row r="50" spans="1:11" s="1" customFormat="1" x14ac:dyDescent="0.25">
      <c r="B50" s="234" t="s">
        <v>56</v>
      </c>
      <c r="C50" s="234"/>
      <c r="D50" s="234"/>
      <c r="E50" s="234"/>
      <c r="F50" s="234"/>
      <c r="G50" s="234"/>
      <c r="H50" s="234"/>
      <c r="I50" s="234"/>
      <c r="J50" s="176"/>
    </row>
    <row r="51" spans="1:11" s="1" customFormat="1" x14ac:dyDescent="0.25">
      <c r="B51" s="234" t="s">
        <v>55</v>
      </c>
      <c r="C51" s="234"/>
      <c r="D51" s="234"/>
      <c r="E51" s="234"/>
      <c r="F51" s="234"/>
      <c r="G51" s="234"/>
      <c r="H51" s="234"/>
      <c r="I51" s="234"/>
      <c r="J51" s="176"/>
    </row>
    <row r="52" spans="1:11" s="1" customFormat="1" x14ac:dyDescent="0.25">
      <c r="B52" s="234" t="str">
        <f>+B6</f>
        <v>Del 01 de Enero al 31 de Agosto de 2022</v>
      </c>
      <c r="C52" s="234"/>
      <c r="D52" s="234"/>
      <c r="E52" s="234"/>
      <c r="F52" s="234"/>
      <c r="G52" s="234"/>
      <c r="H52" s="234"/>
      <c r="I52" s="234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200" t="s">
        <v>54</v>
      </c>
      <c r="C54" s="235"/>
      <c r="D54" s="238" t="s">
        <v>53</v>
      </c>
      <c r="E54" s="239"/>
      <c r="F54" s="239"/>
      <c r="G54" s="239"/>
      <c r="H54" s="240"/>
      <c r="I54" s="214" t="s">
        <v>52</v>
      </c>
    </row>
    <row r="55" spans="1:11" s="41" customFormat="1" ht="33" customHeight="1" x14ac:dyDescent="0.25">
      <c r="A55" s="42"/>
      <c r="B55" s="202"/>
      <c r="C55" s="236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15"/>
    </row>
    <row r="56" spans="1:11" ht="15.75" thickBot="1" x14ac:dyDescent="0.3">
      <c r="B56" s="204"/>
      <c r="C56" s="237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3" t="s">
        <v>184</v>
      </c>
      <c r="C58" s="244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43" t="s">
        <v>185</v>
      </c>
      <c r="C59" s="244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43" t="s">
        <v>186</v>
      </c>
      <c r="C60" s="244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43" t="s">
        <v>187</v>
      </c>
      <c r="C61" s="244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43" t="s">
        <v>188</v>
      </c>
      <c r="C62" s="244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43" t="s">
        <v>189</v>
      </c>
      <c r="C63" s="244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43" t="s">
        <v>190</v>
      </c>
      <c r="C64" s="244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190"/>
      <c r="E76" s="190"/>
      <c r="F76" s="2"/>
      <c r="G76" s="190"/>
      <c r="H76" s="190"/>
    </row>
    <row r="77" spans="2:9" s="1" customFormat="1" x14ac:dyDescent="0.25">
      <c r="D77" s="191"/>
      <c r="E77" s="191"/>
      <c r="F77" s="2"/>
      <c r="G77" s="191"/>
      <c r="H77" s="19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abSelected="1" zoomScale="90" zoomScaleNormal="90" workbookViewId="0">
      <selection activeCell="H28" sqref="H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2" t="s">
        <v>36</v>
      </c>
      <c r="C2" s="232"/>
      <c r="D2" s="232"/>
      <c r="E2" s="232"/>
      <c r="F2" s="232"/>
      <c r="G2" s="232"/>
      <c r="H2" s="232"/>
      <c r="I2" s="232"/>
    </row>
    <row r="3" spans="1:9" x14ac:dyDescent="0.25">
      <c r="B3" s="233"/>
      <c r="C3" s="233"/>
      <c r="D3" s="233"/>
      <c r="E3" s="233"/>
      <c r="F3" s="233"/>
      <c r="G3" s="233"/>
      <c r="H3" s="233"/>
      <c r="I3" s="233"/>
    </row>
    <row r="4" spans="1:9" x14ac:dyDescent="0.25">
      <c r="B4" s="233" t="s">
        <v>56</v>
      </c>
      <c r="C4" s="233"/>
      <c r="D4" s="233"/>
      <c r="E4" s="233"/>
      <c r="F4" s="233"/>
      <c r="G4" s="233"/>
      <c r="H4" s="233"/>
      <c r="I4" s="233"/>
    </row>
    <row r="5" spans="1:9" x14ac:dyDescent="0.25">
      <c r="B5" s="233" t="s">
        <v>165</v>
      </c>
      <c r="C5" s="233"/>
      <c r="D5" s="233"/>
      <c r="E5" s="233"/>
      <c r="F5" s="233"/>
      <c r="G5" s="233"/>
      <c r="H5" s="233"/>
      <c r="I5" s="233"/>
    </row>
    <row r="6" spans="1:9" x14ac:dyDescent="0.25">
      <c r="B6" s="233" t="s">
        <v>195</v>
      </c>
      <c r="C6" s="233"/>
      <c r="D6" s="233"/>
      <c r="E6" s="233"/>
      <c r="F6" s="233"/>
      <c r="G6" s="233"/>
      <c r="H6" s="233"/>
      <c r="I6" s="233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34013.480000000003</v>
      </c>
      <c r="F22" s="122">
        <f t="shared" si="3"/>
        <v>469552.76</v>
      </c>
      <c r="G22" s="122">
        <f t="shared" si="3"/>
        <v>309876.56</v>
      </c>
      <c r="H22" s="122">
        <f t="shared" si="3"/>
        <v>227000.32000000001</v>
      </c>
      <c r="I22" s="123">
        <f t="shared" si="3"/>
        <v>159676.20000000001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34013.480000000003</v>
      </c>
      <c r="F28" s="125">
        <f t="shared" si="4"/>
        <v>469552.76</v>
      </c>
      <c r="G28" s="127">
        <f>+'2.3 A.E. CLASIF ADMVA'!G12</f>
        <v>309876.56</v>
      </c>
      <c r="H28" s="127">
        <f>+'2.3 A.E. CLASIF ADMVA'!H12</f>
        <v>227000.32000000001</v>
      </c>
      <c r="I28" s="126">
        <f>F28-G28</f>
        <v>159676.20000000001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34013.480000000003</v>
      </c>
      <c r="F48" s="134">
        <f t="shared" si="10"/>
        <v>469552.76</v>
      </c>
      <c r="G48" s="134">
        <f t="shared" si="10"/>
        <v>309876.56</v>
      </c>
      <c r="H48" s="134">
        <f>SUM(H12,H22,H31,H42)</f>
        <v>227000.32000000001</v>
      </c>
      <c r="I48" s="135">
        <f t="shared" si="10"/>
        <v>159676.20000000001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190"/>
      <c r="G55" s="190"/>
      <c r="H55" s="190"/>
      <c r="I55" s="59"/>
    </row>
    <row r="56" spans="1:9" s="1" customFormat="1" x14ac:dyDescent="0.25">
      <c r="A56" s="59"/>
      <c r="B56" s="59"/>
      <c r="C56" s="54"/>
      <c r="D56" s="59"/>
      <c r="E56" s="59"/>
      <c r="F56" s="191"/>
      <c r="G56" s="191"/>
      <c r="H56" s="191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200" t="s">
        <v>54</v>
      </c>
      <c r="C10" s="235"/>
      <c r="D10" s="238" t="s">
        <v>53</v>
      </c>
      <c r="E10" s="239"/>
      <c r="F10" s="239"/>
      <c r="G10" s="239"/>
      <c r="H10" s="240"/>
      <c r="I10" s="214" t="s">
        <v>52</v>
      </c>
    </row>
    <row r="11" spans="1:9" s="41" customFormat="1" ht="33" customHeight="1" x14ac:dyDescent="0.25">
      <c r="A11" s="42"/>
      <c r="B11" s="202"/>
      <c r="C11" s="236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15"/>
    </row>
    <row r="12" spans="1:9" ht="15.75" thickBot="1" x14ac:dyDescent="0.3">
      <c r="B12" s="204"/>
      <c r="C12" s="237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34013.480000000003</v>
      </c>
      <c r="F14" s="168">
        <f t="shared" ref="F14:F24" si="0">D14+E14</f>
        <v>469552.76</v>
      </c>
      <c r="G14" s="167">
        <f t="shared" ref="G14:H14" si="1">SUM(G15:G20)</f>
        <v>309876.56</v>
      </c>
      <c r="H14" s="167">
        <f t="shared" si="1"/>
        <v>227000.32000000001</v>
      </c>
      <c r="I14" s="169">
        <f t="shared" ref="I14:I24" si="2">F14-G14</f>
        <v>159676.20000000001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34013.480000000003</v>
      </c>
      <c r="F19" s="89">
        <f t="shared" si="0"/>
        <v>469552.76</v>
      </c>
      <c r="G19" s="173">
        <f>+'2.2 A.E. TIPO GASTO'!G24</f>
        <v>309876.56</v>
      </c>
      <c r="H19" s="173">
        <f>+'2.2 A.E. TIPO GASTO'!H24</f>
        <v>227000.32000000001</v>
      </c>
      <c r="I19" s="90">
        <f t="shared" si="2"/>
        <v>159676.20000000001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34013.480000000003</v>
      </c>
      <c r="F26" s="91">
        <f t="shared" si="4"/>
        <v>469552.76</v>
      </c>
      <c r="G26" s="91">
        <f t="shared" si="4"/>
        <v>309876.56</v>
      </c>
      <c r="H26" s="91">
        <f t="shared" si="4"/>
        <v>227000.32000000001</v>
      </c>
      <c r="I26" s="92">
        <f>+I14+I21</f>
        <v>159676.20000000001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190"/>
      <c r="D36" s="190"/>
      <c r="F36" s="190"/>
      <c r="G36" s="190"/>
      <c r="H36" s="190"/>
    </row>
    <row r="37" spans="3:8" s="1" customFormat="1" x14ac:dyDescent="0.25">
      <c r="C37" s="191"/>
      <c r="D37" s="191"/>
      <c r="F37" s="191"/>
      <c r="G37" s="191"/>
      <c r="H37" s="19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2022-05-06T17:58:02Z</cp:lastPrinted>
  <dcterms:created xsi:type="dcterms:W3CDTF">2015-01-21T04:10:56Z</dcterms:created>
  <dcterms:modified xsi:type="dcterms:W3CDTF">2022-09-13T17:41:54Z</dcterms:modified>
</cp:coreProperties>
</file>