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1\FORMATOS VIGENTES\11. NOVIEMBRE 2021\"/>
    </mc:Choice>
  </mc:AlternateContent>
  <xr:revisionPtr revIDLastSave="0" documentId="13_ncr:1_{37D8D156-53F3-491E-BB88-EBB9D7607522}" xr6:coauthVersionLast="47" xr6:coauthVersionMax="47" xr10:uidLastSave="{00000000-0000-0000-0000-000000000000}"/>
  <bookViews>
    <workbookView xWindow="-120" yWindow="-120" windowWidth="20640" windowHeight="1104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" i="3" l="1"/>
  <c r="H20" i="4"/>
  <c r="H14" i="3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<sst xmlns="http://schemas.openxmlformats.org/spreadsheetml/2006/main" count="319" uniqueCount="196">
  <si>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</si>
  <si>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</si>
  <si>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</si>
  <si>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</si>
  <si>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</si>
  <si>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</si>
  <si>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</si>
  <si>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</si>
  <si>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</si>
  <si>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</si>
  <si>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</si>
  <si>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</si>
  <si>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</si>
  <si>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</si>
  <si>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</si>
  <si>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</si>
  <si>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</si>
  <si>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</si>
  <si>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</si>
  <si>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</si>
  <si>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</si>
  <si>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</si>
  <si>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</si>
  <si>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</si>
  <si>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</si>
  <si>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</si>
  <si>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</si>
  <si>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</si>
  <si>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</si>
  <si>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</si>
  <si>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</si>
  <si>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</si>
  <si>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</si>
  <si>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</si>
  <si>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</si>
  <si>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</si>
  <si>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</si>
  <si>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</si>
  <si>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</si>
  <si>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</si>
  <si>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</si>
  <si>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</si>
  <si>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</si>
  <si>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</si>
  <si>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</si>
  <si>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</si>
  <si>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</si>
  <si>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</si>
  <si>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</si>
  <si>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</si>
  <si>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</si>
  <si>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</si>
  <si>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</si>
  <si>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</si>
  <si>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</si>
  <si>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</si>
  <si>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</si>
  <si>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</si>
  <si>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</si>
  <si>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</si>
  <si>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</si>
  <si>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</si>
  <si>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</si>
  <si>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</si>
  <si>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</si>
  <si>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</si>
  <si>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</si>
  <si>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</si>
  <si>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</si>
  <si>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</si>
  <si>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</si>
  <si>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</si>
  <si>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</si>
  <si>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</si>
  <si>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</si>
  <si>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</si>
  <si>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</si>
  <si>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</si>
  <si>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</si>
  <si>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</si>
  <si>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</si>
  <si>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</si>
  <si>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</si>
  <si>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</si>
  <si>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</si>
  <si>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</si>
  <si>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</si>
  <si>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</si>
  <si>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</si>
  <si>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</si>
  <si>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</si>
  <si>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</si>
  <si>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</si>
  <si>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</si>
  <si>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</si>
  <si>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</si>
  <si>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</si>
  <si>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</si>
  <si>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</si>
  <si>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</si>
  <si>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</si>
  <si>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</si>
  <si>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</si>
  <si>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</si>
  <si>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</si>
  <si>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</si>
  <si>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</si>
  <si>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</si>
  <si>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</si>
  <si>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</si>
  <si>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</si>
  <si>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</si>
  <si>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</si>
  <si>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</si>
  <si>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</si>
  <si>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</si>
  <si>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</si>
  <si>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</si>
  <si>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</si>
  <si>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</si>
  <si>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</si>
  <si>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</si>
  <si>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</si>
  <si>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</si>
  <si>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</si>
  <si>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</si>
  <si>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</si>
  <si>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</si>
  <si>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</si>
  <si>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</si>
  <si>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</si>
  <si>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</si>
  <si>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</si>
  <si>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</si>
  <si>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</si>
  <si>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</si>
  <si>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</si>
  <si>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</si>
  <si>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</si>
  <si>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</si>
  <si>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</si>
  <si>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</si>
  <si>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</si>
  <si>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</si>
  <si>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</si>
  <si>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</si>
  <si>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</si>
  <si>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</si>
  <si>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</si>
  <si>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</si>
  <si>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</si>
  <si>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</si>
  <si>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</si>
  <si>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</si>
  <si>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</si>
  <si>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</si>
  <si>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</si>
  <si>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</si>
  <si>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</si>
  <si>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</si>
  <si>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</si>
  <si>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</si>
  <si>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</si>
  <si>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</si>
  <si>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</si>
  <si>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</si>
  <si>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</si>
  <si>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</si>
  <si>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</si>
  <si>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</si>
  <si>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</si>
  <si>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</si>
  <si>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</si>
  <si>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</si>
  <si>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</si>
  <si>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</si>
  <si>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</si>
  <si>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</si>
  <si>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</si>
  <si>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</si>
  <si>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</si>
  <si>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</si>
  <si>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</si>
  <si>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</si>
  <si>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</si>
  <si>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</si>
  <si>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</si>
  <si>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</si>
  <si>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</si>
  <si>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</si>
  <si>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</si>
  <si>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</si>
  <si>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</si>
  <si>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</si>
  <si>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</si>
  <si>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Noviembre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</si>
</sst>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4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7612499.2699999996</v>
      </c>
      <c r="G25" s="99">
        <f>E25+F25</f>
        <v>8065531.4199999999</v>
      </c>
      <c r="H25" s="98">
        <f>+H47</f>
        <v>8025848.2999999998</v>
      </c>
      <c r="I25" s="98">
        <f>+I47</f>
        <v>778812.69</v>
      </c>
      <c r="J25" s="100">
        <f>I25-E25</f>
        <v>325780.53999999992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7612499.2699999996</v>
      </c>
      <c r="G28" s="150">
        <f t="shared" si="10"/>
        <v>8065531.4199999999</v>
      </c>
      <c r="H28" s="151">
        <f t="shared" si="10"/>
        <v>8025848.2999999998</v>
      </c>
      <c r="I28" s="152">
        <f t="shared" si="10"/>
        <v>778812.69</v>
      </c>
      <c r="J28" s="207">
        <f t="shared" si="10"/>
        <v>325780.53999999992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7612499.2699999996</v>
      </c>
      <c r="G35" s="93">
        <f t="shared" si="11"/>
        <v>8065531.4199999999</v>
      </c>
      <c r="H35" s="93">
        <f>H36+H37+H38+H39+H42+H45+H47</f>
        <v>8025848.2999999998</v>
      </c>
      <c r="I35" s="93">
        <f t="shared" si="11"/>
        <v>778812.69</v>
      </c>
      <c r="J35" s="94">
        <f t="shared" si="11"/>
        <v>325780.53999999992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7612499.2699999996</v>
      </c>
      <c r="G47" s="99">
        <f>E47+F47</f>
        <v>8065531.4199999999</v>
      </c>
      <c r="H47" s="98">
        <v>8025848.2999999998</v>
      </c>
      <c r="I47" s="98">
        <v>778812.69</v>
      </c>
      <c r="J47" s="100">
        <f>I47-E47</f>
        <v>325780.53999999992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7612499.2699999996</v>
      </c>
      <c r="G57" s="150">
        <f t="shared" si="24"/>
        <v>8065531.4199999999</v>
      </c>
      <c r="H57" s="151">
        <f t="shared" si="24"/>
        <v>8025848.2999999998</v>
      </c>
      <c r="I57" s="152">
        <f t="shared" si="24"/>
        <v>778812.69</v>
      </c>
      <c r="J57" s="214">
        <f t="shared" si="24"/>
        <v>325780.53999999992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3" activePane="bottomRight" state="frozen"/>
      <selection pane="topRight" activeCell="B1" sqref="B1"/>
      <selection pane="bottomLeft" activeCell="A11" sqref="A11"/>
      <selection pane="bottomRight" activeCell="G84" sqref="G84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7610569.1500000004</v>
      </c>
      <c r="F11" s="112">
        <f t="shared" si="0"/>
        <v>7610569.1500000004</v>
      </c>
      <c r="G11" s="112">
        <f t="shared" si="0"/>
        <v>7610569.1500000004</v>
      </c>
      <c r="H11" s="112">
        <f t="shared" ref="H11" si="1">SUM(H12:H18)</f>
        <v>7610569.1500000004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229996</v>
      </c>
      <c r="F13" s="116">
        <f>D13+E13</f>
        <v>229996</v>
      </c>
      <c r="G13" s="118">
        <f>+F13</f>
        <v>229996</v>
      </c>
      <c r="H13" s="118">
        <f>+G13</f>
        <v>229996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284549.53999999998</v>
      </c>
      <c r="F14" s="116">
        <f t="shared" si="2"/>
        <v>284549.53999999998</v>
      </c>
      <c r="G14" s="183">
        <f>+F14</f>
        <v>284549.53999999998</v>
      </c>
      <c r="H14" s="183">
        <f>+G14</f>
        <v>284549.53999999998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38358.99</v>
      </c>
      <c r="H19" s="112">
        <f t="shared" ref="H19" si="5">SUM(H20:H28)</f>
        <v>38358.99</v>
      </c>
      <c r="I19" s="113">
        <f t="shared" si="4"/>
        <v>78544.06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15898.15</v>
      </c>
      <c r="H20" s="183">
        <f>+G20</f>
        <v>15898.15</v>
      </c>
      <c r="I20" s="117">
        <f>F20-G20</f>
        <v>40595.85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11441.13</v>
      </c>
      <c r="H21" s="183">
        <f>+G21</f>
        <v>11441.13</v>
      </c>
      <c r="I21" s="117">
        <f t="shared" ref="I21:I28" si="7">F21-G21</f>
        <v>11358.87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-211.02</v>
      </c>
      <c r="F23" s="116">
        <f t="shared" si="6"/>
        <v>6791.98</v>
      </c>
      <c r="G23" s="183">
        <v>583.84</v>
      </c>
      <c r="H23" s="183">
        <f t="shared" si="8"/>
        <v>583.84</v>
      </c>
      <c r="I23" s="117">
        <f t="shared" si="7"/>
        <v>6208.1399999999994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2038.02</v>
      </c>
      <c r="F24" s="116">
        <f t="shared" si="6"/>
        <v>2038.02</v>
      </c>
      <c r="G24" s="183">
        <v>2038.02</v>
      </c>
      <c r="H24" s="183">
        <f t="shared" si="8"/>
        <v>2038.02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7191.75</v>
      </c>
      <c r="H25" s="183">
        <f t="shared" si="8"/>
        <v>7191.75</v>
      </c>
      <c r="I25" s="117">
        <f t="shared" si="7"/>
        <v>12581.25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1206.0999999999999</v>
      </c>
      <c r="H28" s="183">
        <f t="shared" si="8"/>
        <v>1206.0999999999999</v>
      </c>
      <c r="I28" s="117">
        <f t="shared" si="7"/>
        <v>5496.9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215953.53999999998</v>
      </c>
      <c r="H29" s="112">
        <f t="shared" ref="H29" si="10">SUM(H30:H38)</f>
        <v>215953.53999999998</v>
      </c>
      <c r="I29" s="113">
        <f>SUM(I30:I38)</f>
        <v>109906.40999999997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19490.68</v>
      </c>
      <c r="H30" s="183">
        <f>+G30</f>
        <v>19490.68</v>
      </c>
      <c r="I30" s="117">
        <f t="shared" ref="I30:I38" si="12">F30-G30</f>
        <v>9209.32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170593.2</v>
      </c>
      <c r="H31" s="183">
        <f t="shared" ref="H31:H48" si="13">+G31</f>
        <v>170593.2</v>
      </c>
      <c r="I31" s="117">
        <f>F31-G31</f>
        <v>49876.799999999988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744</v>
      </c>
      <c r="H32" s="183">
        <f t="shared" si="13"/>
        <v>744</v>
      </c>
      <c r="I32" s="117">
        <f t="shared" si="12"/>
        <v>19332.46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8064.4</v>
      </c>
      <c r="H34" s="183">
        <f t="shared" si="13"/>
        <v>8064.4</v>
      </c>
      <c r="I34" s="117">
        <f t="shared" si="12"/>
        <v>11590.589999999998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2993.08</v>
      </c>
      <c r="H36" s="183">
        <f t="shared" si="13"/>
        <v>2993.08</v>
      </c>
      <c r="I36" s="117">
        <f t="shared" si="12"/>
        <v>16653.239999999998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1058</v>
      </c>
      <c r="H37" s="183">
        <f t="shared" si="13"/>
        <v>1058</v>
      </c>
      <c r="I37" s="117">
        <f t="shared" si="12"/>
        <v>-1058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3941.4</v>
      </c>
      <c r="H49" s="112">
        <f t="shared" ref="H49" si="19">SUM(H50:H58)</f>
        <v>3941.4</v>
      </c>
      <c r="I49" s="113">
        <f t="shared" si="18"/>
        <v>6530.75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-3941.4</v>
      </c>
      <c r="F50" s="116">
        <f t="shared" ref="F50:F58" si="20">D50+E50</f>
        <v>6530.75</v>
      </c>
      <c r="G50" s="114">
        <v>0</v>
      </c>
      <c r="H50" s="114">
        <f>+G50</f>
        <v>0</v>
      </c>
      <c r="I50" s="117">
        <f t="shared" ref="I50:I58" si="21">F50-G50</f>
        <v>6530.75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3941.4</v>
      </c>
      <c r="F58" s="116">
        <f t="shared" si="20"/>
        <v>3941.4</v>
      </c>
      <c r="G58" s="114">
        <v>3941.4</v>
      </c>
      <c r="H58" s="114">
        <f t="shared" si="22"/>
        <v>3941.4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7610772.1500000004</v>
      </c>
      <c r="F83" s="120">
        <f t="shared" si="35"/>
        <v>8063804.3000000007</v>
      </c>
      <c r="G83" s="120">
        <f t="shared" si="35"/>
        <v>7868823.080000001</v>
      </c>
      <c r="H83" s="120">
        <f t="shared" ref="H83" si="36">H11+H19+H29+H39+H49+H59+H63+H71+H75</f>
        <v>7868823.080000001</v>
      </c>
      <c r="I83" s="121">
        <f t="shared" si="35"/>
        <v>194981.21999999997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H25" sqref="H2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7610772.1500000004</v>
      </c>
      <c r="F14" s="106">
        <f>+D14+E14</f>
        <v>8053332.1500000004</v>
      </c>
      <c r="G14" s="106">
        <v>7864881.6799999997</v>
      </c>
      <c r="H14" s="106">
        <f>+G14</f>
        <v>7864881.6799999997</v>
      </c>
      <c r="I14" s="107">
        <f>+F14-G14</f>
        <v>188450.47000000067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3941.4</v>
      </c>
      <c r="H16" s="105">
        <f>+G16</f>
        <v>3941.4</v>
      </c>
      <c r="I16" s="107">
        <f>+F16-G16</f>
        <v>6530.75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7610772.1500000004</v>
      </c>
      <c r="F24" s="110">
        <f t="shared" si="0"/>
        <v>8063804.3000000007</v>
      </c>
      <c r="G24" s="110">
        <f t="shared" si="0"/>
        <v>7868823.0800000001</v>
      </c>
      <c r="H24" s="110">
        <f t="shared" si="0"/>
        <v>7868823.0800000001</v>
      </c>
      <c r="I24" s="111">
        <f>SUM(I14+I16+I18+I20+I22)</f>
        <v>194981.22000000067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E12" sqref="E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7610772.1500000004</v>
      </c>
      <c r="F12" s="89">
        <f t="shared" ref="F12:F20" si="0">D12+E12</f>
        <v>8063804.3000000007</v>
      </c>
      <c r="G12" s="88">
        <f>+'2.2 A.E. TIPO GASTO'!G24</f>
        <v>7868823.0800000001</v>
      </c>
      <c r="H12" s="88">
        <f>+'2.2 A.E. TIPO GASTO'!H24</f>
        <v>7868823.0800000001</v>
      </c>
      <c r="I12" s="90">
        <f t="shared" ref="I12:I20" si="1">F12-G12</f>
        <v>194981.22000000067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7610772.1500000004</v>
      </c>
      <c r="F22" s="91">
        <f t="shared" si="2"/>
        <v>8063804.3000000007</v>
      </c>
      <c r="G22" s="91">
        <f t="shared" si="2"/>
        <v>7868823.0800000001</v>
      </c>
      <c r="H22" s="91">
        <f t="shared" si="2"/>
        <v>7868823.0800000001</v>
      </c>
      <c r="I22" s="92">
        <f t="shared" si="2"/>
        <v>194981.22000000067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Noviembre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Noviembre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16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7610772.1500000004</v>
      </c>
      <c r="F22" s="122">
        <f t="shared" si="3"/>
        <v>8063804.3000000007</v>
      </c>
      <c r="G22" s="122">
        <f t="shared" si="3"/>
        <v>7868823.0800000001</v>
      </c>
      <c r="H22" s="122">
        <f t="shared" si="3"/>
        <v>7868823.0800000001</v>
      </c>
      <c r="I22" s="123">
        <f t="shared" si="3"/>
        <v>194981.22000000067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7610772.1500000004</v>
      </c>
      <c r="F28" s="125">
        <f t="shared" si="4"/>
        <v>8063804.3000000007</v>
      </c>
      <c r="G28" s="127">
        <f>+'2.3 A.E. CLASIF ADMVA'!G12</f>
        <v>7868823.0800000001</v>
      </c>
      <c r="H28" s="127">
        <f>+'2.3 A.E. CLASIF ADMVA'!H12</f>
        <v>7868823.0800000001</v>
      </c>
      <c r="I28" s="126">
        <f>F28-G28</f>
        <v>194981.22000000067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7610772.1500000004</v>
      </c>
      <c r="F48" s="134">
        <f t="shared" si="10"/>
        <v>8063804.3000000007</v>
      </c>
      <c r="G48" s="134">
        <f t="shared" si="10"/>
        <v>7868823.0800000001</v>
      </c>
      <c r="H48" s="134">
        <f>SUM(H12,H22,H31,H42)</f>
        <v>7868823.0800000001</v>
      </c>
      <c r="I48" s="135">
        <f t="shared" si="10"/>
        <v>194981.22000000067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G19" sqref="G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7610772.1500000004</v>
      </c>
      <c r="F14" s="168">
        <f t="shared" ref="F14:F24" si="0">D14+E14</f>
        <v>8063804.3000000007</v>
      </c>
      <c r="G14" s="167">
        <f t="shared" ref="G14:H14" si="1">SUM(G15:G20)</f>
        <v>7868823.0800000001</v>
      </c>
      <c r="H14" s="167">
        <f t="shared" si="1"/>
        <v>7868823.0800000001</v>
      </c>
      <c r="I14" s="169">
        <f t="shared" ref="I14:I24" si="2">F14-G14</f>
        <v>194981.22000000067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7610772.1500000004</v>
      </c>
      <c r="F19" s="89">
        <f t="shared" si="0"/>
        <v>8063804.3000000007</v>
      </c>
      <c r="G19" s="173">
        <f>+'2.2 A.E. TIPO GASTO'!G24</f>
        <v>7868823.0800000001</v>
      </c>
      <c r="H19" s="173">
        <f>+'2.2 A.E. TIPO GASTO'!H24</f>
        <v>7868823.0800000001</v>
      </c>
      <c r="I19" s="90">
        <f t="shared" si="2"/>
        <v>194981.22000000067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7610772.1500000004</v>
      </c>
      <c r="F26" s="91">
        <f t="shared" si="4"/>
        <v>8063804.3000000007</v>
      </c>
      <c r="G26" s="91">
        <f t="shared" si="4"/>
        <v>7868823.0800000001</v>
      </c>
      <c r="H26" s="91">
        <f t="shared" si="4"/>
        <v>7868823.0800000001</v>
      </c>
      <c r="I26" s="92">
        <f>+I14+I21</f>
        <v>194981.22000000067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2021-11-09T19:07:21Z</cp:lastPrinted>
  <dcterms:created xsi:type="dcterms:W3CDTF">2015-01-21T04:10:56Z</dcterms:created>
  <dcterms:modified xsi:type="dcterms:W3CDTF">2022-11-24T18:16:15Z</dcterms:modified>
</cp:coreProperties>
</file>