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7. JULIO 2022\"/>
    </mc:Choice>
  </mc:AlternateContent>
  <xr:revisionPtr revIDLastSave="0" documentId="13_ncr:1_{12857706-A952-460B-99F9-40810D7E3D40}" xr6:coauthVersionLast="47" xr6:coauthVersionMax="47" xr10:uidLastSave="{00000000-0000-0000-0000-000000000000}"/>
  <bookViews>
    <workbookView xWindow="-120" yWindow="-120" windowWidth="20730" windowHeight="11040" tabRatio="886" activeTab="1" xr2:uid="{00000000-000D-0000-FFFF-FFFF00000000}"/>
  </bookViews>
  <sheets>
    <sheet name="1.1 EDO ACT" sheetId="3" r:id="rId1"/>
    <sheet name="1.2 EDO SIT FIN" sheetId="2" r:id="rId2"/>
    <sheet name="1.4 EDO CAMBIOS SIT FIN" sheetId="21" r:id="rId3"/>
    <sheet name="1.3 EDO VAR HAC PUB" sheetId="7" r:id="rId4"/>
    <sheet name="1.5 EDO FLUJO EFECT" sheetId="22" r:id="rId5"/>
    <sheet name="1.10 EDO A. ACTIVO" sheetId="5" r:id="rId6"/>
    <sheet name="1.11 EDO A. DEUDA" sheetId="6" r:id="rId7"/>
    <sheet name="Hoja1" sheetId="23" r:id="rId8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3">'1.3 EDO VAR HAC PUB'!$B$1:$J$63</definedName>
    <definedName name="_xlnm.Print_Area" localSheetId="2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0" i="7" l="1"/>
  <c r="G40" i="7"/>
  <c r="G44" i="7"/>
  <c r="G39" i="7"/>
  <c r="G22" i="7"/>
  <c r="F26" i="7"/>
  <c r="I26" i="7" l="1"/>
  <c r="I44" i="7" l="1"/>
  <c r="I43" i="7"/>
  <c r="I42" i="7"/>
  <c r="I41" i="7"/>
  <c r="F14" i="21" l="1"/>
  <c r="E14" i="21"/>
  <c r="H18" i="5" l="1"/>
  <c r="F38" i="7" l="1"/>
  <c r="G25" i="22" l="1"/>
  <c r="G12" i="22"/>
  <c r="E24" i="21" l="1"/>
  <c r="E12" i="21" s="1"/>
  <c r="C25" i="3" l="1"/>
  <c r="H47" i="2" l="1"/>
  <c r="G21" i="7" l="1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F4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F12" i="21"/>
  <c r="O45" i="22"/>
  <c r="P45" i="22"/>
  <c r="O22" i="22"/>
  <c r="P22" i="22"/>
  <c r="H44" i="22"/>
  <c r="K34" i="21"/>
  <c r="J54" i="21" l="1"/>
  <c r="K54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G47" i="7" s="1"/>
  <c r="I47" i="7" s="1"/>
  <c r="I47" i="2" l="1"/>
  <c r="I60" i="2" s="1"/>
  <c r="I62" i="2" l="1"/>
  <c r="I64" i="2" s="1"/>
  <c r="IX28" i="7"/>
  <c r="I39" i="7"/>
  <c r="H62" i="2" l="1"/>
  <c r="H64" i="2" s="1"/>
  <c r="IX47" i="7"/>
  <c r="IX48" i="7" s="1"/>
  <c r="I38" i="7"/>
</calcChain>
</file>

<file path=xl/sharedStrings.xml><?xml version="1.0" encoding="utf-8"?>
<sst xmlns="http://schemas.openxmlformats.org/spreadsheetml/2006/main" count="414" uniqueCount="238">
  <si>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</si>
  <si>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</si>
  <si>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</si>
  <si>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</si>
  <si>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</si>
  <si>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</si>
  <si>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</si>
  <si>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</si>
  <si>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</si>
  <si>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</si>
  <si>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</si>
  <si>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</si>
  <si>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</si>
  <si>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</si>
  <si>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</si>
  <si>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</si>
  <si>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</si>
  <si>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</si>
  <si>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</si>
  <si>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</si>
  <si>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</si>
  <si>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</si>
  <si>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</si>
  <si>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</si>
  <si>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</si>
  <si>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</si>
  <si>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</si>
  <si>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</si>
  <si>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</si>
  <si>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</si>
  <si>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</si>
  <si>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</si>
  <si>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</si>
  <si>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</si>
  <si>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</si>
  <si>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</si>
  <si>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</si>
  <si>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</si>
  <si>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</si>
  <si>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</si>
  <si>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</si>
  <si>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</si>
  <si>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</si>
  <si>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</si>
  <si>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</si>
  <si>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</si>
  <si>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</si>
  <si>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</si>
  <si>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</si>
  <si>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</si>
  <si>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</si>
  <si>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</si>
  <si>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</si>
  <si>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</si>
  <si>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</si>
  <si>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</si>
  <si>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</si>
  <si>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</si>
  <si>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</si>
  <si>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</si>
  <si>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</si>
  <si>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</si>
  <si>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</si>
  <si>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</si>
  <si>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</si>
  <si>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</si>
  <si>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</si>
  <si>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</si>
  <si>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</si>
  <si>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</si>
  <si>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</si>
  <si>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</si>
  <si>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</si>
  <si>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</si>
  <si>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</si>
  <si>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</si>
  <si>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</si>
  <si>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</si>
  <si>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</si>
  <si>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</si>
  <si>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</si>
  <si>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</si>
  <si>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</si>
  <si>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</si>
  <si>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</si>
  <si>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</si>
  <si>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</si>
  <si>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</si>
  <si>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</si>
  <si>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</si>
  <si>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</si>
  <si>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</si>
  <si>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</si>
  <si>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</si>
  <si>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</si>
  <si>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</si>
  <si>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</si>
  <si>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</si>
  <si>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</si>
  <si>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</si>
  <si>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</si>
  <si>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</si>
  <si>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</si>
  <si>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</si>
  <si>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</si>
  <si>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</si>
  <si>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</si>
  <si>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</si>
  <si>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</si>
  <si>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</si>
  <si>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</si>
  <si>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</si>
  <si>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</si>
  <si>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</si>
  <si>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</si>
  <si>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</si>
  <si>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</si>
  <si>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</si>
  <si>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</si>
  <si>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</si>
  <si>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</si>
  <si>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</si>
  <si>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</si>
  <si>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</si>
  <si>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</si>
  <si>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</si>
  <si>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</si>
  <si>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</si>
  <si>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</si>
  <si>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</si>
  <si>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</si>
  <si>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</si>
  <si>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</si>
  <si>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</si>
  <si>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</si>
  <si>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</si>
  <si>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</si>
  <si>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</si>
  <si>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</si>
  <si>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</si>
  <si>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</si>
  <si>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</si>
  <si>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</si>
  <si>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</si>
  <si>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</si>
  <si>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</si>
  <si>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</si>
  <si>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</si>
  <si>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</si>
  <si>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</si>
  <si>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</si>
  <si>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</si>
  <si>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</si>
  <si>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</si>
  <si>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</si>
  <si>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</si>
  <si>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</si>
  <si>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</si>
  <si>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</si>
  <si>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</si>
  <si>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</si>
  <si>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</si>
  <si>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</si>
  <si>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</si>
  <si>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</si>
  <si>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</si>
  <si>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</si>
  <si>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</si>
  <si>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</si>
  <si>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</si>
  <si>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</si>
  <si>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</si>
  <si>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</si>
  <si>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</si>
  <si>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</si>
  <si>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</si>
  <si>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</si>
  <si>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</si>
  <si>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</si>
  <si>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</si>
  <si>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</si>
  <si>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</si>
  <si>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</si>
  <si>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</si>
  <si>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</si>
  <si>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</si>
  <si>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</si>
  <si>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</si>
  <si>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</si>
  <si>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</si>
  <si>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</si>
  <si>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</si>
  <si>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</si>
  <si>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</si>
  <si>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</si>
  <si>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</si>
  <si>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</si>
  <si>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</si>
  <si>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</si>
  <si>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</si>
  <si>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</si>
  <si>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</si>
  <si>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</si>
  <si>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</si>
  <si>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</si>
  <si>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</si>
  <si>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</si>
  <si>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</si>
  <si>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</si>
  <si>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</si>
  <si>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</si>
  <si>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</si>
  <si>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</si>
  <si>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</si>
  <si>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</si>
  <si>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</si>
  <si>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</si>
  <si>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</si>
  <si>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</si>
  <si>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</si>
  <si>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</si>
  <si>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</si>
  <si>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</si>
  <si>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</si>
  <si>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</si>
  <si>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</si>
  <si>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Rectificación de Resultados de Ejercicios Anteriores</t>
  </si>
  <si>
    <t>Patrimonio Neto Inicial Ajustado del Ejercicio 2021</t>
  </si>
  <si>
    <t>Variaciones de la Hacienda Pública/Patrimonio Neto del Ejercicio 2021</t>
  </si>
  <si>
    <t>Hacienda Pública/Patrimonio Neto Final del Ejercicio 2021</t>
  </si>
  <si>
    <t>Cambios en la Hacienda Pública/Patrimonio Neto del Ejercicio 2022</t>
  </si>
  <si>
    <t>Variaciones de la Hacienda Pública/Patrimonio Neto del Ejercicio 2022</t>
  </si>
  <si>
    <t>Saldo Neto en la Hacienda Pública / Patrimonio 2022</t>
  </si>
  <si>
    <t>Al 31 de Julio de 2022</t>
  </si>
  <si>
    <t>JUL'22</t>
  </si>
  <si>
    <t>JUL'21</t>
  </si>
  <si>
    <t>Del 01 de Enero al 31 de Julio de 2022</t>
  </si>
  <si>
    <t>Del 01 de enero al 31 de Julio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</si>
</sst>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9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1" fillId="0" borderId="0" xfId="0" applyNumberFormat="1" applyFont="1"/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7" xfId="0" applyFont="1" applyFill="1" applyBorder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7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2" borderId="5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3" fillId="0" borderId="5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1174754</xdr:colOff>
      <xdr:row>55</xdr:row>
      <xdr:rowOff>116415</xdr:rowOff>
    </xdr:from>
    <xdr:to>
      <xdr:col>2</xdr:col>
      <xdr:colOff>952504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2645837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0</xdr:col>
      <xdr:colOff>60326</xdr:colOff>
      <xdr:row>0</xdr:row>
      <xdr:rowOff>81492</xdr:rowOff>
    </xdr:from>
    <xdr:to>
      <xdr:col>1</xdr:col>
      <xdr:colOff>1652059</xdr:colOff>
      <xdr:row>4</xdr:row>
      <xdr:rowOff>147109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22C7568-39A3-49B7-969D-5986C069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26" y="81492"/>
          <a:ext cx="3062816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</a:t>
          </a:r>
          <a:r>
            <a:rPr lang="es-MX" sz="1100" b="1" baseline="0"/>
            <a:t>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0</xdr:col>
      <xdr:colOff>165884</xdr:colOff>
      <xdr:row>0</xdr:row>
      <xdr:rowOff>141590</xdr:rowOff>
    </xdr:from>
    <xdr:to>
      <xdr:col>1</xdr:col>
      <xdr:colOff>2479175</xdr:colOff>
      <xdr:row>5</xdr:row>
      <xdr:rowOff>14448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C632989-F5C0-4D90-B4F2-38317FE7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84" y="141590"/>
          <a:ext cx="3073151" cy="84676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47625</xdr:colOff>
      <xdr:row>1</xdr:row>
      <xdr:rowOff>16934</xdr:rowOff>
    </xdr:from>
    <xdr:to>
      <xdr:col>3</xdr:col>
      <xdr:colOff>2148417</xdr:colOff>
      <xdr:row>5</xdr:row>
      <xdr:rowOff>82550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50E4EE2-0A7A-4005-A906-FD1240863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875" y="154517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190500</xdr:colOff>
      <xdr:row>1</xdr:row>
      <xdr:rowOff>9525</xdr:rowOff>
    </xdr:from>
    <xdr:to>
      <xdr:col>3</xdr:col>
      <xdr:colOff>2313517</xdr:colOff>
      <xdr:row>5</xdr:row>
      <xdr:rowOff>76200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D0B9D29-B922-4C0A-8577-F0299078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161925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>
            <a:effectLst/>
          </a:endParaRPr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209550</xdr:colOff>
      <xdr:row>1</xdr:row>
      <xdr:rowOff>0</xdr:rowOff>
    </xdr:from>
    <xdr:to>
      <xdr:col>4</xdr:col>
      <xdr:colOff>1199092</xdr:colOff>
      <xdr:row>5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935A6F5-4C5A-472D-B387-FBDDEB55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" y="190500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000"/>
        </a:p>
        <a:p>
          <a:pPr algn="ctr"/>
          <a:r>
            <a:rPr lang="es-MX" sz="10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 sz="800">
            <a:effectLst/>
          </a:endParaRPr>
        </a:p>
        <a:p>
          <a:pPr algn="ctr"/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 sz="800">
            <a:effectLst/>
          </a:endParaRPr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  <xdr:twoCellAnchor>
    <xdr:from>
      <xdr:col>2</xdr:col>
      <xdr:colOff>19050</xdr:colOff>
      <xdr:row>2</xdr:row>
      <xdr:rowOff>0</xdr:rowOff>
    </xdr:from>
    <xdr:to>
      <xdr:col>3</xdr:col>
      <xdr:colOff>1570567</xdr:colOff>
      <xdr:row>6</xdr:row>
      <xdr:rowOff>66675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4129D6F-27F8-41A1-8EF2-29798AFDB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19075"/>
          <a:ext cx="3085042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LIC. MAYRA</a:t>
          </a:r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EDITH VELÁZQUEZ LOERA</a:t>
          </a:r>
          <a:endParaRPr lang="es-MX" sz="1000">
            <a:effectLst/>
          </a:endParaRPr>
        </a:p>
        <a:p>
          <a:pPr algn="ctr"/>
          <a:r>
            <a:rPr lang="es-MX" sz="10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SECRETARIA TÉCNICA</a:t>
          </a:r>
          <a:endParaRPr lang="es-MX" sz="1000">
            <a:effectLst/>
          </a:endParaRPr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  <xdr:twoCellAnchor>
    <xdr:from>
      <xdr:col>1</xdr:col>
      <xdr:colOff>123825</xdr:colOff>
      <xdr:row>1</xdr:row>
      <xdr:rowOff>47625</xdr:rowOff>
    </xdr:from>
    <xdr:to>
      <xdr:col>4</xdr:col>
      <xdr:colOff>1304925</xdr:colOff>
      <xdr:row>5</xdr:row>
      <xdr:rowOff>114300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99BFC13-EA28-4B58-B005-1E878612E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" y="161925"/>
          <a:ext cx="29813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topLeftCell="B1" zoomScale="90" zoomScaleNormal="90" workbookViewId="0">
      <selection activeCell="B5" sqref="B5:H5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40" t="s">
        <v>61</v>
      </c>
      <c r="C1" s="240"/>
      <c r="D1" s="240"/>
      <c r="E1" s="240"/>
      <c r="F1" s="240"/>
      <c r="G1" s="240"/>
      <c r="H1" s="240"/>
      <c r="I1" s="1"/>
      <c r="J1" s="1"/>
    </row>
    <row r="2" spans="1:10" x14ac:dyDescent="0.25">
      <c r="A2" s="4"/>
      <c r="B2" s="254"/>
      <c r="C2" s="254"/>
      <c r="D2" s="254"/>
      <c r="E2" s="254"/>
      <c r="F2" s="254"/>
      <c r="G2" s="254"/>
      <c r="H2" s="254"/>
      <c r="I2" s="4"/>
      <c r="J2" s="4"/>
    </row>
    <row r="3" spans="1:10" x14ac:dyDescent="0.25">
      <c r="B3" s="254" t="s">
        <v>64</v>
      </c>
      <c r="C3" s="254"/>
      <c r="D3" s="254"/>
      <c r="E3" s="254"/>
      <c r="F3" s="254"/>
      <c r="G3" s="254"/>
      <c r="H3" s="254"/>
      <c r="I3" s="4"/>
      <c r="J3" s="4"/>
    </row>
    <row r="4" spans="1:10" x14ac:dyDescent="0.25">
      <c r="A4" s="4"/>
      <c r="B4" s="254" t="s">
        <v>233</v>
      </c>
      <c r="C4" s="254"/>
      <c r="D4" s="254"/>
      <c r="E4" s="254"/>
      <c r="F4" s="254"/>
      <c r="G4" s="254"/>
      <c r="H4" s="254"/>
      <c r="I4" s="4"/>
      <c r="J4" s="4"/>
    </row>
    <row r="5" spans="1:10" x14ac:dyDescent="0.25">
      <c r="A5" s="5"/>
      <c r="B5" s="255" t="s">
        <v>62</v>
      </c>
      <c r="C5" s="255"/>
      <c r="D5" s="255"/>
      <c r="E5" s="255"/>
      <c r="F5" s="255"/>
      <c r="G5" s="255"/>
      <c r="H5" s="255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56" t="s">
        <v>1</v>
      </c>
      <c r="B8" s="257"/>
      <c r="C8" s="54">
        <v>2022</v>
      </c>
      <c r="D8" s="54">
        <v>2021</v>
      </c>
      <c r="E8" s="55"/>
      <c r="F8" s="257" t="s">
        <v>1</v>
      </c>
      <c r="G8" s="257"/>
      <c r="H8" s="54">
        <f>+C8</f>
        <v>2022</v>
      </c>
      <c r="I8" s="54">
        <f>+D8</f>
        <v>2021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53" t="s">
        <v>65</v>
      </c>
      <c r="B10" s="251"/>
      <c r="C10" s="28"/>
      <c r="D10" s="28"/>
      <c r="E10" s="2"/>
      <c r="F10" s="251" t="s">
        <v>66</v>
      </c>
      <c r="G10" s="251"/>
      <c r="H10" s="10"/>
      <c r="I10" s="10"/>
      <c r="J10" s="44"/>
    </row>
    <row r="11" spans="1:10" x14ac:dyDescent="0.25">
      <c r="A11" s="252" t="s">
        <v>196</v>
      </c>
      <c r="B11" s="247"/>
      <c r="C11" s="30">
        <f>SUM(C12:C19)</f>
        <v>21.61</v>
      </c>
      <c r="D11" s="30">
        <f>SUM(D12:D19)</f>
        <v>114.68</v>
      </c>
      <c r="E11" s="2"/>
      <c r="F11" s="251" t="s">
        <v>197</v>
      </c>
      <c r="G11" s="251"/>
      <c r="H11" s="30">
        <f>SUM(H12:H14)</f>
        <v>243100.16999999998</v>
      </c>
      <c r="I11" s="30">
        <f>SUM(I12:I14)</f>
        <v>7637354.7199999997</v>
      </c>
      <c r="J11" s="58"/>
    </row>
    <row r="12" spans="1:10" x14ac:dyDescent="0.25">
      <c r="A12" s="249" t="s">
        <v>67</v>
      </c>
      <c r="B12" s="246"/>
      <c r="C12" s="29">
        <v>0</v>
      </c>
      <c r="D12" s="29">
        <v>0</v>
      </c>
      <c r="E12" s="2"/>
      <c r="F12" s="246" t="s">
        <v>68</v>
      </c>
      <c r="G12" s="246"/>
      <c r="H12" s="29">
        <v>0</v>
      </c>
      <c r="I12" s="29">
        <v>7501723.9900000002</v>
      </c>
      <c r="J12" s="58"/>
    </row>
    <row r="13" spans="1:10" x14ac:dyDescent="0.25">
      <c r="A13" s="249" t="s">
        <v>69</v>
      </c>
      <c r="B13" s="246"/>
      <c r="C13" s="29">
        <v>0</v>
      </c>
      <c r="D13" s="29">
        <v>0</v>
      </c>
      <c r="E13" s="2"/>
      <c r="F13" s="246" t="s">
        <v>70</v>
      </c>
      <c r="G13" s="246"/>
      <c r="H13" s="29">
        <v>87668.51</v>
      </c>
      <c r="I13" s="29">
        <v>17178.71</v>
      </c>
      <c r="J13" s="58"/>
    </row>
    <row r="14" spans="1:10" x14ac:dyDescent="0.25">
      <c r="A14" s="249" t="s">
        <v>71</v>
      </c>
      <c r="B14" s="246"/>
      <c r="C14" s="29">
        <v>0</v>
      </c>
      <c r="D14" s="29">
        <v>0</v>
      </c>
      <c r="E14" s="2"/>
      <c r="F14" s="246" t="s">
        <v>72</v>
      </c>
      <c r="G14" s="246"/>
      <c r="H14" s="29">
        <v>155431.66</v>
      </c>
      <c r="I14" s="29">
        <v>118452.02</v>
      </c>
      <c r="J14" s="58"/>
    </row>
    <row r="15" spans="1:10" x14ac:dyDescent="0.25">
      <c r="A15" s="249" t="s">
        <v>73</v>
      </c>
      <c r="B15" s="246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9" t="s">
        <v>74</v>
      </c>
      <c r="B16" s="246"/>
      <c r="C16" s="29">
        <v>21.61</v>
      </c>
      <c r="D16" s="29">
        <v>114.68</v>
      </c>
      <c r="E16" s="2"/>
      <c r="F16" s="251" t="s">
        <v>75</v>
      </c>
      <c r="G16" s="251"/>
      <c r="H16" s="30">
        <f>SUM(H17:H25)</f>
        <v>0</v>
      </c>
      <c r="I16" s="30">
        <f>SUM(I17:I25)</f>
        <v>0</v>
      </c>
      <c r="J16" s="58"/>
    </row>
    <row r="17" spans="1:10" x14ac:dyDescent="0.25">
      <c r="A17" s="249" t="s">
        <v>76</v>
      </c>
      <c r="B17" s="246"/>
      <c r="C17" s="29">
        <v>0</v>
      </c>
      <c r="D17" s="29">
        <v>0</v>
      </c>
      <c r="E17" s="2"/>
      <c r="F17" s="246" t="s">
        <v>77</v>
      </c>
      <c r="G17" s="246"/>
      <c r="H17" s="29">
        <v>0</v>
      </c>
      <c r="I17" s="29">
        <v>0</v>
      </c>
      <c r="J17" s="58"/>
    </row>
    <row r="18" spans="1:10" x14ac:dyDescent="0.25">
      <c r="A18" s="249" t="s">
        <v>78</v>
      </c>
      <c r="B18" s="246"/>
      <c r="C18" s="29">
        <v>0</v>
      </c>
      <c r="D18" s="29">
        <v>0</v>
      </c>
      <c r="E18" s="2"/>
      <c r="F18" s="246" t="s">
        <v>79</v>
      </c>
      <c r="G18" s="246"/>
      <c r="H18" s="29">
        <v>0</v>
      </c>
      <c r="I18" s="29">
        <v>0</v>
      </c>
      <c r="J18" s="58"/>
    </row>
    <row r="19" spans="1:10" ht="28.5" customHeight="1" x14ac:dyDescent="0.25">
      <c r="A19" s="249" t="s">
        <v>80</v>
      </c>
      <c r="B19" s="246"/>
      <c r="C19" s="29">
        <v>0</v>
      </c>
      <c r="D19" s="29">
        <v>0</v>
      </c>
      <c r="E19" s="2"/>
      <c r="F19" s="246" t="s">
        <v>81</v>
      </c>
      <c r="G19" s="246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6" t="s">
        <v>82</v>
      </c>
      <c r="G20" s="246"/>
      <c r="H20" s="29">
        <v>0</v>
      </c>
      <c r="I20" s="29">
        <v>0</v>
      </c>
      <c r="J20" s="58"/>
    </row>
    <row r="21" spans="1:10" ht="36" customHeight="1" x14ac:dyDescent="0.25">
      <c r="A21" s="252" t="s">
        <v>222</v>
      </c>
      <c r="B21" s="247"/>
      <c r="C21" s="30">
        <f>SUM(C22:C23)</f>
        <v>170160.75</v>
      </c>
      <c r="D21" s="30">
        <f>SUM(D22:D23)</f>
        <v>7765991.1399999997</v>
      </c>
      <c r="E21" s="2"/>
      <c r="F21" s="246" t="s">
        <v>83</v>
      </c>
      <c r="G21" s="246"/>
      <c r="H21" s="29">
        <v>0</v>
      </c>
      <c r="I21" s="29">
        <v>0</v>
      </c>
      <c r="J21" s="58"/>
    </row>
    <row r="22" spans="1:10" ht="23.25" customHeight="1" x14ac:dyDescent="0.25">
      <c r="A22" s="249" t="s">
        <v>223</v>
      </c>
      <c r="B22" s="246"/>
      <c r="C22" s="29">
        <v>0</v>
      </c>
      <c r="D22" s="29">
        <v>0</v>
      </c>
      <c r="E22" s="2"/>
      <c r="F22" s="246" t="s">
        <v>85</v>
      </c>
      <c r="G22" s="246"/>
      <c r="H22" s="29">
        <v>0</v>
      </c>
      <c r="I22" s="29">
        <v>0</v>
      </c>
      <c r="J22" s="58"/>
    </row>
    <row r="23" spans="1:10" x14ac:dyDescent="0.25">
      <c r="A23" s="249" t="s">
        <v>224</v>
      </c>
      <c r="B23" s="246"/>
      <c r="C23" s="29">
        <v>170160.75</v>
      </c>
      <c r="D23" s="29">
        <v>7765991.1399999997</v>
      </c>
      <c r="E23" s="2"/>
      <c r="F23" s="246" t="s">
        <v>86</v>
      </c>
      <c r="G23" s="246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6" t="s">
        <v>87</v>
      </c>
      <c r="G24" s="246"/>
      <c r="H24" s="29">
        <v>0</v>
      </c>
      <c r="I24" s="29">
        <v>0</v>
      </c>
      <c r="J24" s="58"/>
    </row>
    <row r="25" spans="1:10" x14ac:dyDescent="0.25">
      <c r="A25" s="252" t="s">
        <v>88</v>
      </c>
      <c r="B25" s="247"/>
      <c r="C25" s="30">
        <f>SUM(C26:C30)</f>
        <v>-7.5</v>
      </c>
      <c r="D25" s="30">
        <f>SUM(D26:D30)</f>
        <v>0.89</v>
      </c>
      <c r="E25" s="2"/>
      <c r="F25" s="246" t="s">
        <v>89</v>
      </c>
      <c r="G25" s="246"/>
      <c r="H25" s="29">
        <v>0</v>
      </c>
      <c r="I25" s="29">
        <v>0</v>
      </c>
      <c r="J25" s="58"/>
    </row>
    <row r="26" spans="1:10" x14ac:dyDescent="0.25">
      <c r="A26" s="249" t="s">
        <v>90</v>
      </c>
      <c r="B26" s="246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9" t="s">
        <v>91</v>
      </c>
      <c r="B27" s="246"/>
      <c r="C27" s="29">
        <v>0</v>
      </c>
      <c r="D27" s="29">
        <v>0</v>
      </c>
      <c r="E27" s="2"/>
      <c r="F27" s="247" t="s">
        <v>84</v>
      </c>
      <c r="G27" s="247"/>
      <c r="H27" s="30">
        <f>SUM(H28:H30)</f>
        <v>0</v>
      </c>
      <c r="I27" s="30">
        <f>SUM(I28:I30)</f>
        <v>0</v>
      </c>
      <c r="J27" s="58"/>
    </row>
    <row r="28" spans="1:10" x14ac:dyDescent="0.25">
      <c r="A28" s="249" t="s">
        <v>92</v>
      </c>
      <c r="B28" s="246"/>
      <c r="C28" s="29">
        <v>0</v>
      </c>
      <c r="D28" s="29">
        <v>0</v>
      </c>
      <c r="E28" s="2"/>
      <c r="F28" s="246" t="s">
        <v>93</v>
      </c>
      <c r="G28" s="246"/>
      <c r="H28" s="29">
        <v>0</v>
      </c>
      <c r="I28" s="29">
        <v>0</v>
      </c>
      <c r="J28" s="58"/>
    </row>
    <row r="29" spans="1:10" x14ac:dyDescent="0.25">
      <c r="A29" s="249" t="s">
        <v>94</v>
      </c>
      <c r="B29" s="246"/>
      <c r="C29" s="29">
        <v>0</v>
      </c>
      <c r="D29" s="29">
        <v>0</v>
      </c>
      <c r="E29" s="2"/>
      <c r="F29" s="246" t="s">
        <v>46</v>
      </c>
      <c r="G29" s="246"/>
      <c r="H29" s="29">
        <v>0</v>
      </c>
      <c r="I29" s="29">
        <v>0</v>
      </c>
      <c r="J29" s="58"/>
    </row>
    <row r="30" spans="1:10" x14ac:dyDescent="0.25">
      <c r="A30" s="249" t="s">
        <v>95</v>
      </c>
      <c r="B30" s="246"/>
      <c r="C30" s="29">
        <v>-7.5</v>
      </c>
      <c r="D30" s="29">
        <v>0.89</v>
      </c>
      <c r="E30" s="2"/>
      <c r="F30" s="246" t="s">
        <v>96</v>
      </c>
      <c r="G30" s="246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50" t="s">
        <v>97</v>
      </c>
      <c r="B32" s="248"/>
      <c r="C32" s="30">
        <f>C11+C21+C25</f>
        <v>170174.86</v>
      </c>
      <c r="D32" s="30">
        <f>D11+D21+D25</f>
        <v>7766106.709999999</v>
      </c>
      <c r="E32" s="41"/>
      <c r="F32" s="251" t="s">
        <v>98</v>
      </c>
      <c r="G32" s="251"/>
      <c r="H32" s="30">
        <f>SUM(H33:H37)</f>
        <v>0</v>
      </c>
      <c r="I32" s="30">
        <f>SUM(I33:I37)</f>
        <v>0</v>
      </c>
      <c r="J32" s="58"/>
    </row>
    <row r="33" spans="1:10" x14ac:dyDescent="0.25">
      <c r="A33" s="250"/>
      <c r="B33" s="248"/>
      <c r="C33" s="51"/>
      <c r="D33" s="51"/>
      <c r="E33" s="2"/>
      <c r="F33" s="246" t="s">
        <v>99</v>
      </c>
      <c r="G33" s="246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6" t="s">
        <v>100</v>
      </c>
      <c r="G34" s="246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6" t="s">
        <v>101</v>
      </c>
      <c r="G35" s="246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6" t="s">
        <v>102</v>
      </c>
      <c r="G36" s="246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6" t="s">
        <v>103</v>
      </c>
      <c r="G37" s="246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7" t="s">
        <v>212</v>
      </c>
      <c r="G39" s="247"/>
      <c r="H39" s="30">
        <f>SUM(H40:H45)</f>
        <v>14317.480000000001</v>
      </c>
      <c r="I39" s="30">
        <f>SUM(I40:I45)</f>
        <v>20551.189999999999</v>
      </c>
      <c r="J39" s="58"/>
    </row>
    <row r="40" spans="1:10" x14ac:dyDescent="0.25">
      <c r="A40" s="59"/>
      <c r="B40" s="2"/>
      <c r="C40" s="53"/>
      <c r="D40" s="53"/>
      <c r="E40" s="2"/>
      <c r="F40" s="246" t="s">
        <v>104</v>
      </c>
      <c r="G40" s="246"/>
      <c r="H40" s="29">
        <v>14065.69</v>
      </c>
      <c r="I40" s="29">
        <v>20551.189999999999</v>
      </c>
      <c r="J40" s="58"/>
    </row>
    <row r="41" spans="1:10" x14ac:dyDescent="0.25">
      <c r="A41" s="59"/>
      <c r="B41" s="2"/>
      <c r="C41" s="53"/>
      <c r="D41" s="53"/>
      <c r="E41" s="2"/>
      <c r="F41" s="246" t="s">
        <v>105</v>
      </c>
      <c r="G41" s="246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6" t="s">
        <v>106</v>
      </c>
      <c r="G42" s="246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6" t="s">
        <v>107</v>
      </c>
      <c r="G43" s="246"/>
      <c r="H43" s="29">
        <v>251.79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6" t="s">
        <v>108</v>
      </c>
      <c r="G44" s="246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6" t="s">
        <v>109</v>
      </c>
      <c r="G45" s="246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7" t="s">
        <v>110</v>
      </c>
      <c r="G47" s="247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6" t="s">
        <v>111</v>
      </c>
      <c r="G48" s="246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48" t="s">
        <v>112</v>
      </c>
      <c r="G50" s="248"/>
      <c r="H50" s="30">
        <f>H11+H16+H27+H32+H39+H47</f>
        <v>257417.65</v>
      </c>
      <c r="I50" s="30">
        <f>I11+I16+I27+I32+I39+I47</f>
        <v>7657905.9100000001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41" t="s">
        <v>113</v>
      </c>
      <c r="G52" s="241"/>
      <c r="H52" s="151">
        <f>C32-H50</f>
        <v>-87242.790000000008</v>
      </c>
      <c r="I52" s="151">
        <f>D32-I50</f>
        <v>108200.79999999888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42" t="s">
        <v>60</v>
      </c>
      <c r="B55" s="242"/>
      <c r="C55" s="242"/>
      <c r="D55" s="242"/>
      <c r="E55" s="242"/>
      <c r="F55" s="242"/>
      <c r="G55" s="242"/>
      <c r="H55" s="242"/>
      <c r="I55" s="242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43"/>
      <c r="C62" s="243"/>
      <c r="D62" s="23"/>
      <c r="F62" s="244"/>
      <c r="G62" s="244"/>
      <c r="H62" s="23"/>
      <c r="I62" s="23"/>
    </row>
    <row r="63" spans="1:10" x14ac:dyDescent="0.25">
      <c r="A63" s="26"/>
      <c r="B63" s="245"/>
      <c r="C63" s="245"/>
      <c r="D63" s="23"/>
      <c r="E63" s="23"/>
      <c r="F63" s="245"/>
      <c r="G63" s="245"/>
      <c r="H63" s="8"/>
      <c r="I63" s="23"/>
    </row>
    <row r="64" spans="1:10" s="69" customFormat="1" x14ac:dyDescent="0.25">
      <c r="A64" s="27"/>
      <c r="B64" s="239"/>
      <c r="C64" s="239"/>
      <c r="D64" s="28"/>
      <c r="E64" s="28"/>
      <c r="F64" s="239"/>
      <c r="G64" s="239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19685039370078741" top="0.59055118110236227" bottom="0.59055118110236227" header="0.31496062992125984" footer="0.31496062992125984"/>
  <pageSetup scale="5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42"/>
  <sheetViews>
    <sheetView tabSelected="1" topLeftCell="A58" zoomScale="89" zoomScaleNormal="89" workbookViewId="0">
      <selection sqref="A1:I81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40" t="s">
        <v>61</v>
      </c>
      <c r="C1" s="240"/>
      <c r="D1" s="240"/>
      <c r="E1" s="240"/>
      <c r="F1" s="240"/>
      <c r="G1" s="240"/>
      <c r="H1" s="240"/>
      <c r="I1" s="1"/>
      <c r="J1" s="1"/>
    </row>
    <row r="2" spans="1:13" x14ac:dyDescent="0.25">
      <c r="A2" s="4"/>
      <c r="B2" s="254"/>
      <c r="C2" s="254"/>
      <c r="D2" s="254"/>
      <c r="E2" s="254"/>
      <c r="F2" s="254"/>
      <c r="G2" s="254"/>
      <c r="H2" s="254"/>
      <c r="I2" s="4"/>
      <c r="J2" s="4"/>
    </row>
    <row r="3" spans="1:13" x14ac:dyDescent="0.25">
      <c r="A3" s="4"/>
      <c r="B3" s="254" t="s">
        <v>0</v>
      </c>
      <c r="C3" s="254"/>
      <c r="D3" s="254"/>
      <c r="E3" s="254"/>
      <c r="F3" s="254"/>
      <c r="G3" s="254"/>
      <c r="H3" s="254"/>
      <c r="I3" s="4"/>
      <c r="J3" s="4"/>
    </row>
    <row r="4" spans="1:13" x14ac:dyDescent="0.25">
      <c r="A4" s="4"/>
      <c r="B4" s="254" t="s">
        <v>233</v>
      </c>
      <c r="C4" s="254"/>
      <c r="D4" s="254"/>
      <c r="E4" s="254"/>
      <c r="F4" s="254"/>
      <c r="G4" s="254"/>
      <c r="H4" s="254"/>
      <c r="I4" s="4"/>
      <c r="J4" s="4"/>
    </row>
    <row r="5" spans="1:13" x14ac:dyDescent="0.25">
      <c r="A5" s="5"/>
      <c r="B5" s="255" t="s">
        <v>62</v>
      </c>
      <c r="C5" s="255"/>
      <c r="D5" s="255"/>
      <c r="E5" s="255"/>
      <c r="F5" s="255"/>
      <c r="G5" s="255"/>
      <c r="H5" s="255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59" t="s">
        <v>1</v>
      </c>
      <c r="B8" s="260"/>
      <c r="C8" s="258" t="s">
        <v>63</v>
      </c>
      <c r="D8" s="258"/>
      <c r="E8" s="260"/>
      <c r="F8" s="260" t="s">
        <v>1</v>
      </c>
      <c r="G8" s="260"/>
      <c r="H8" s="258" t="s">
        <v>63</v>
      </c>
      <c r="I8" s="258"/>
      <c r="J8" s="146"/>
    </row>
    <row r="9" spans="1:13" s="147" customFormat="1" ht="21" customHeight="1" thickBot="1" x14ac:dyDescent="0.3">
      <c r="A9" s="261"/>
      <c r="B9" s="262"/>
      <c r="C9" s="145" t="s">
        <v>234</v>
      </c>
      <c r="D9" s="145" t="s">
        <v>235</v>
      </c>
      <c r="E9" s="262"/>
      <c r="F9" s="262"/>
      <c r="G9" s="262"/>
      <c r="H9" s="145" t="str">
        <f>+C9</f>
        <v>JUL'22</v>
      </c>
      <c r="I9" s="145" t="str">
        <f>+D9</f>
        <v>JUL'21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52" t="s">
        <v>2</v>
      </c>
      <c r="B11" s="247"/>
      <c r="C11" s="6"/>
      <c r="D11" s="7"/>
      <c r="E11" s="214"/>
      <c r="F11" s="247" t="s">
        <v>3</v>
      </c>
      <c r="G11" s="247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50" t="s">
        <v>4</v>
      </c>
      <c r="B13" s="248"/>
      <c r="C13" s="10"/>
      <c r="D13" s="10"/>
      <c r="E13" s="214"/>
      <c r="F13" s="248" t="s">
        <v>5</v>
      </c>
      <c r="G13" s="248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9" t="s">
        <v>194</v>
      </c>
      <c r="B15" s="246"/>
      <c r="C15" s="29">
        <v>3996.91</v>
      </c>
      <c r="D15" s="29">
        <v>58378.65</v>
      </c>
      <c r="E15" s="214"/>
      <c r="F15" s="246" t="s">
        <v>221</v>
      </c>
      <c r="G15" s="246"/>
      <c r="H15" s="223">
        <v>101018.43</v>
      </c>
      <c r="I15" s="223">
        <v>5500.06</v>
      </c>
      <c r="J15" s="44"/>
      <c r="L15" s="166">
        <f>+C15-D15</f>
        <v>-54381.740000000005</v>
      </c>
      <c r="M15" s="166">
        <f>+H15-I15</f>
        <v>95518.37</v>
      </c>
    </row>
    <row r="16" spans="1:13" x14ac:dyDescent="0.25">
      <c r="A16" s="249" t="s">
        <v>195</v>
      </c>
      <c r="B16" s="246"/>
      <c r="C16" s="29">
        <v>44963.29</v>
      </c>
      <c r="D16" s="29">
        <v>75834</v>
      </c>
      <c r="E16" s="214"/>
      <c r="F16" s="246" t="s">
        <v>9</v>
      </c>
      <c r="G16" s="246"/>
      <c r="H16" s="29">
        <v>0</v>
      </c>
      <c r="I16" s="29">
        <v>0</v>
      </c>
      <c r="J16" s="44"/>
      <c r="L16" s="166">
        <f>+C16-D16</f>
        <v>-30870.71</v>
      </c>
      <c r="M16" s="166">
        <f t="shared" ref="M16:M22" si="0">+H16-I16</f>
        <v>0</v>
      </c>
    </row>
    <row r="17" spans="1:13" x14ac:dyDescent="0.25">
      <c r="A17" s="249" t="s">
        <v>215</v>
      </c>
      <c r="B17" s="246"/>
      <c r="C17" s="29">
        <v>0</v>
      </c>
      <c r="D17" s="29">
        <v>0</v>
      </c>
      <c r="E17" s="214"/>
      <c r="F17" s="246" t="s">
        <v>11</v>
      </c>
      <c r="G17" s="246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9" t="s">
        <v>12</v>
      </c>
      <c r="B18" s="246"/>
      <c r="C18" s="29">
        <v>0</v>
      </c>
      <c r="D18" s="29">
        <v>0</v>
      </c>
      <c r="E18" s="214"/>
      <c r="F18" s="246" t="s">
        <v>13</v>
      </c>
      <c r="G18" s="246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9" t="s">
        <v>216</v>
      </c>
      <c r="B19" s="246"/>
      <c r="C19" s="29">
        <v>0</v>
      </c>
      <c r="D19" s="29">
        <v>0</v>
      </c>
      <c r="E19" s="214"/>
      <c r="F19" s="246" t="s">
        <v>15</v>
      </c>
      <c r="G19" s="246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9" t="s">
        <v>16</v>
      </c>
      <c r="B20" s="246"/>
      <c r="C20" s="29">
        <v>0</v>
      </c>
      <c r="D20" s="29">
        <v>0</v>
      </c>
      <c r="E20" s="214"/>
      <c r="F20" s="246" t="s">
        <v>17</v>
      </c>
      <c r="G20" s="246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9" t="s">
        <v>18</v>
      </c>
      <c r="B21" s="246"/>
      <c r="C21" s="29">
        <v>0</v>
      </c>
      <c r="D21" s="29">
        <v>0</v>
      </c>
      <c r="E21" s="214"/>
      <c r="F21" s="246" t="s">
        <v>19</v>
      </c>
      <c r="G21" s="246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6" t="s">
        <v>20</v>
      </c>
      <c r="G22" s="246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50" t="s">
        <v>21</v>
      </c>
      <c r="B23" s="248"/>
      <c r="C23" s="30">
        <f>SUM(C15:C22)</f>
        <v>48960.2</v>
      </c>
      <c r="D23" s="30">
        <f>SUM(D15:D22)</f>
        <v>134212.65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48" t="s">
        <v>22</v>
      </c>
      <c r="G24" s="248"/>
      <c r="H24" s="30">
        <f>SUM(H15:H23)</f>
        <v>101018.43</v>
      </c>
      <c r="I24" s="30">
        <f>SUM(I15:I23)</f>
        <v>5500.06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50" t="s">
        <v>23</v>
      </c>
      <c r="B26" s="248"/>
      <c r="C26" s="28"/>
      <c r="D26" s="28"/>
      <c r="E26" s="214"/>
      <c r="F26" s="248" t="s">
        <v>24</v>
      </c>
      <c r="G26" s="248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9" t="s">
        <v>25</v>
      </c>
      <c r="B28" s="246"/>
      <c r="C28" s="29">
        <v>0</v>
      </c>
      <c r="D28" s="29">
        <v>0</v>
      </c>
      <c r="E28" s="214"/>
      <c r="F28" s="246" t="s">
        <v>26</v>
      </c>
      <c r="G28" s="246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9" t="s">
        <v>27</v>
      </c>
      <c r="B29" s="246"/>
      <c r="C29" s="29">
        <v>0</v>
      </c>
      <c r="D29" s="29">
        <v>0</v>
      </c>
      <c r="E29" s="214"/>
      <c r="F29" s="246" t="s">
        <v>28</v>
      </c>
      <c r="G29" s="246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9" t="s">
        <v>217</v>
      </c>
      <c r="B30" s="246"/>
      <c r="C30" s="29">
        <v>0</v>
      </c>
      <c r="D30" s="29">
        <v>0</v>
      </c>
      <c r="E30" s="214"/>
      <c r="F30" s="246" t="s">
        <v>30</v>
      </c>
      <c r="G30" s="246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9" t="s">
        <v>218</v>
      </c>
      <c r="B31" s="246"/>
      <c r="C31" s="223">
        <v>755618.88</v>
      </c>
      <c r="D31" s="223">
        <v>757984.09</v>
      </c>
      <c r="E31" s="214"/>
      <c r="F31" s="246" t="s">
        <v>32</v>
      </c>
      <c r="G31" s="246"/>
      <c r="H31" s="29">
        <v>0</v>
      </c>
      <c r="I31" s="29">
        <v>0</v>
      </c>
      <c r="J31" s="44"/>
      <c r="L31" s="166">
        <f t="shared" si="2"/>
        <v>-2365.2099999999627</v>
      </c>
    </row>
    <row r="32" spans="1:13" x14ac:dyDescent="0.25">
      <c r="A32" s="249" t="s">
        <v>219</v>
      </c>
      <c r="B32" s="246"/>
      <c r="C32" s="223">
        <v>49715.199999999997</v>
      </c>
      <c r="D32" s="223">
        <v>45773.8</v>
      </c>
      <c r="E32" s="214"/>
      <c r="F32" s="246" t="s">
        <v>34</v>
      </c>
      <c r="G32" s="246"/>
      <c r="H32" s="29">
        <v>0</v>
      </c>
      <c r="I32" s="29">
        <v>0</v>
      </c>
      <c r="J32" s="44"/>
      <c r="L32" s="166">
        <f t="shared" si="2"/>
        <v>3941.3999999999942</v>
      </c>
    </row>
    <row r="33" spans="1:12" x14ac:dyDescent="0.25">
      <c r="A33" s="249" t="s">
        <v>220</v>
      </c>
      <c r="B33" s="246"/>
      <c r="C33" s="223">
        <v>-744105.47</v>
      </c>
      <c r="D33" s="223">
        <v>-726023.36</v>
      </c>
      <c r="E33" s="214"/>
      <c r="F33" s="246" t="s">
        <v>36</v>
      </c>
      <c r="G33" s="246"/>
      <c r="H33" s="29">
        <v>0</v>
      </c>
      <c r="I33" s="29">
        <v>0</v>
      </c>
      <c r="J33" s="44"/>
      <c r="L33" s="166">
        <f t="shared" si="2"/>
        <v>-18082.109999999986</v>
      </c>
    </row>
    <row r="34" spans="1:12" x14ac:dyDescent="0.25">
      <c r="A34" s="249" t="s">
        <v>37</v>
      </c>
      <c r="B34" s="246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9" t="s">
        <v>38</v>
      </c>
      <c r="B35" s="246"/>
      <c r="C35" s="29">
        <v>0</v>
      </c>
      <c r="D35" s="29">
        <v>0</v>
      </c>
      <c r="E35" s="214"/>
      <c r="F35" s="248" t="s">
        <v>39</v>
      </c>
      <c r="G35" s="248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9" t="s">
        <v>40</v>
      </c>
      <c r="B36" s="246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48" t="s">
        <v>41</v>
      </c>
      <c r="G37" s="248"/>
      <c r="H37" s="30">
        <f>H24+H35</f>
        <v>101018.43</v>
      </c>
      <c r="I37" s="30">
        <f>I24+I35</f>
        <v>5500.06</v>
      </c>
      <c r="J37" s="44"/>
    </row>
    <row r="38" spans="1:12" x14ac:dyDescent="0.25">
      <c r="A38" s="250" t="s">
        <v>42</v>
      </c>
      <c r="B38" s="248"/>
      <c r="C38" s="30">
        <f>SUM(C28:C37)</f>
        <v>61228.609999999986</v>
      </c>
      <c r="D38" s="30">
        <f>SUM(D28:D37)</f>
        <v>77734.530000000028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7" t="s">
        <v>43</v>
      </c>
      <c r="G39" s="247"/>
      <c r="H39" s="28"/>
      <c r="I39" s="28"/>
      <c r="J39" s="44"/>
    </row>
    <row r="40" spans="1:12" x14ac:dyDescent="0.25">
      <c r="A40" s="250" t="s">
        <v>44</v>
      </c>
      <c r="B40" s="248"/>
      <c r="C40" s="30">
        <f>C23+C38</f>
        <v>110188.80999999998</v>
      </c>
      <c r="D40" s="30">
        <f>D23+D38</f>
        <v>211947.18000000002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48" t="s">
        <v>45</v>
      </c>
      <c r="G41" s="248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6" t="s">
        <v>46</v>
      </c>
      <c r="G43" s="246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6" t="s">
        <v>47</v>
      </c>
      <c r="G44" s="246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6" t="s">
        <v>48</v>
      </c>
      <c r="G45" s="246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48" t="s">
        <v>49</v>
      </c>
      <c r="G47" s="248"/>
      <c r="H47" s="30">
        <f>SUM(H49:H53)</f>
        <v>9170.3800000000047</v>
      </c>
      <c r="I47" s="30">
        <f>SUM(I49:I53)</f>
        <v>206447.12000000002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6" t="s">
        <v>50</v>
      </c>
      <c r="G49" s="246"/>
      <c r="H49" s="223">
        <v>-87242.79</v>
      </c>
      <c r="I49" s="223">
        <v>108200.8</v>
      </c>
      <c r="J49" s="44"/>
      <c r="L49" s="166"/>
      <c r="M49" s="166">
        <f t="shared" ref="M49:M51" si="3">+H49-I49</f>
        <v>-195443.59</v>
      </c>
    </row>
    <row r="50" spans="1:13" x14ac:dyDescent="0.25">
      <c r="A50" s="47"/>
      <c r="B50" s="20"/>
      <c r="C50" s="20"/>
      <c r="D50" s="16"/>
      <c r="E50" s="214"/>
      <c r="F50" s="246" t="s">
        <v>51</v>
      </c>
      <c r="G50" s="246"/>
      <c r="H50" s="223">
        <v>348670.05</v>
      </c>
      <c r="I50" s="223">
        <v>350769.9</v>
      </c>
      <c r="J50" s="44"/>
      <c r="L50" s="166"/>
      <c r="M50" s="166">
        <f t="shared" si="3"/>
        <v>-2099.8500000000349</v>
      </c>
    </row>
    <row r="51" spans="1:13" x14ac:dyDescent="0.25">
      <c r="A51" s="47"/>
      <c r="B51" s="20"/>
      <c r="C51" s="20"/>
      <c r="D51" s="16"/>
      <c r="E51" s="214"/>
      <c r="F51" s="246" t="s">
        <v>52</v>
      </c>
      <c r="G51" s="246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6" t="s">
        <v>53</v>
      </c>
      <c r="G52" s="246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6" t="s">
        <v>54</v>
      </c>
      <c r="G53" s="246"/>
      <c r="H53" s="29">
        <v>-252256.88</v>
      </c>
      <c r="I53" s="29">
        <v>-252523.58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48" t="s">
        <v>55</v>
      </c>
      <c r="G55" s="248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6" t="s">
        <v>56</v>
      </c>
      <c r="G57" s="246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6" t="s">
        <v>57</v>
      </c>
      <c r="G58" s="246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48" t="s">
        <v>58</v>
      </c>
      <c r="G60" s="248"/>
      <c r="H60" s="30">
        <f>H41+H47+H55</f>
        <v>9170.3800000000047</v>
      </c>
      <c r="I60" s="30">
        <f>I41+I47+I55</f>
        <v>206447.12000000002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48" t="s">
        <v>59</v>
      </c>
      <c r="G62" s="248"/>
      <c r="H62" s="30">
        <f>H60+H37</f>
        <v>110188.81</v>
      </c>
      <c r="I62" s="30">
        <f>I60+I37</f>
        <v>211947.18000000002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2022</v>
      </c>
      <c r="E65" s="263">
        <v>2021</v>
      </c>
      <c r="F65" s="263"/>
      <c r="G65" s="22"/>
      <c r="H65" s="23"/>
      <c r="I65" s="23"/>
      <c r="J65" s="1"/>
    </row>
    <row r="66" spans="1:10" x14ac:dyDescent="0.25">
      <c r="A66" s="7"/>
      <c r="B66" s="248" t="s">
        <v>198</v>
      </c>
      <c r="C66" s="248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6" t="s">
        <v>199</v>
      </c>
      <c r="C67" s="246"/>
      <c r="D67" s="23">
        <v>435539.28</v>
      </c>
      <c r="E67" s="217"/>
      <c r="F67" s="23">
        <v>453032.15</v>
      </c>
      <c r="G67" s="22"/>
      <c r="H67" s="23"/>
      <c r="I67" s="23"/>
      <c r="J67" s="1"/>
    </row>
    <row r="68" spans="1:10" x14ac:dyDescent="0.25">
      <c r="A68" s="7"/>
      <c r="B68" s="246" t="s">
        <v>200</v>
      </c>
      <c r="C68" s="246"/>
      <c r="D68" s="23">
        <v>296488.01</v>
      </c>
      <c r="E68" s="217"/>
      <c r="F68" s="23">
        <v>190695.12</v>
      </c>
      <c r="G68" s="22"/>
      <c r="H68" s="23"/>
      <c r="I68" s="23"/>
      <c r="J68" s="1"/>
    </row>
    <row r="69" spans="1:10" x14ac:dyDescent="0.25">
      <c r="A69" s="7"/>
      <c r="B69" s="246" t="s">
        <v>201</v>
      </c>
      <c r="C69" s="246"/>
      <c r="D69" s="23">
        <v>31109.48</v>
      </c>
      <c r="E69" s="217"/>
      <c r="F69" s="23">
        <v>7503654.1100000003</v>
      </c>
      <c r="G69" s="193"/>
      <c r="H69" s="23"/>
      <c r="I69" s="23"/>
      <c r="J69" s="1"/>
    </row>
    <row r="70" spans="1:10" x14ac:dyDescent="0.25">
      <c r="A70" s="7"/>
      <c r="B70" s="246" t="s">
        <v>202</v>
      </c>
      <c r="C70" s="246"/>
      <c r="D70" s="23">
        <v>170160.75</v>
      </c>
      <c r="E70" s="217"/>
      <c r="F70" s="23">
        <v>7765991.1399999997</v>
      </c>
      <c r="G70" s="193"/>
      <c r="H70" s="23"/>
      <c r="I70" s="23"/>
      <c r="J70" s="1"/>
    </row>
    <row r="71" spans="1:10" x14ac:dyDescent="0.25">
      <c r="A71" s="7"/>
      <c r="B71" s="246" t="s">
        <v>203</v>
      </c>
      <c r="C71" s="246"/>
      <c r="D71" s="23">
        <v>125197.46</v>
      </c>
      <c r="E71" s="217"/>
      <c r="F71" s="23">
        <v>594461.53</v>
      </c>
      <c r="G71" s="193"/>
      <c r="H71" s="23"/>
      <c r="I71" s="23"/>
      <c r="J71" s="1"/>
    </row>
    <row r="72" spans="1:10" x14ac:dyDescent="0.25">
      <c r="A72" s="7"/>
      <c r="B72" s="248" t="s">
        <v>204</v>
      </c>
      <c r="C72" s="248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6" t="s">
        <v>205</v>
      </c>
      <c r="C73" s="246"/>
      <c r="D73" s="23">
        <v>435539.28</v>
      </c>
      <c r="E73" s="217"/>
      <c r="F73" s="23">
        <v>453032.15</v>
      </c>
      <c r="G73" s="193"/>
      <c r="H73" s="23"/>
      <c r="I73" s="23"/>
      <c r="J73" s="1"/>
    </row>
    <row r="74" spans="1:10" x14ac:dyDescent="0.25">
      <c r="A74" s="7"/>
      <c r="B74" s="246" t="s">
        <v>206</v>
      </c>
      <c r="C74" s="246"/>
      <c r="D74" s="23">
        <v>225360.39</v>
      </c>
      <c r="E74" s="217"/>
      <c r="F74" s="23">
        <v>315412.02</v>
      </c>
      <c r="G74" s="193"/>
      <c r="H74" s="23"/>
      <c r="I74" s="23"/>
      <c r="J74" s="1"/>
    </row>
    <row r="75" spans="1:10" x14ac:dyDescent="0.25">
      <c r="A75" s="7"/>
      <c r="B75" s="246" t="s">
        <v>207</v>
      </c>
      <c r="C75" s="246"/>
      <c r="D75" s="23">
        <v>36917.480000000003</v>
      </c>
      <c r="E75" s="217"/>
      <c r="F75" s="23">
        <v>7501926.9900000002</v>
      </c>
      <c r="G75" s="193"/>
      <c r="H75" s="23"/>
      <c r="I75" s="23"/>
      <c r="J75" s="1"/>
    </row>
    <row r="76" spans="1:10" x14ac:dyDescent="0.25">
      <c r="A76" s="7"/>
      <c r="B76" s="246" t="s">
        <v>208</v>
      </c>
      <c r="C76" s="246"/>
      <c r="D76" s="23">
        <v>247096.37</v>
      </c>
      <c r="E76" s="217"/>
      <c r="F76" s="23">
        <v>7639547.1200000001</v>
      </c>
      <c r="G76" s="193"/>
      <c r="H76" s="23"/>
      <c r="I76" s="23"/>
      <c r="J76" s="1"/>
    </row>
    <row r="77" spans="1:10" x14ac:dyDescent="0.25">
      <c r="A77" s="7"/>
      <c r="B77" s="246" t="s">
        <v>209</v>
      </c>
      <c r="C77" s="246"/>
      <c r="D77" s="23">
        <v>245292.57</v>
      </c>
      <c r="E77" s="217"/>
      <c r="F77" s="23">
        <v>7639547.1200000001</v>
      </c>
      <c r="G77" s="22"/>
      <c r="H77" s="23"/>
      <c r="I77" s="23"/>
      <c r="J77" s="1"/>
    </row>
    <row r="78" spans="1:10" x14ac:dyDescent="0.25">
      <c r="A78" s="7"/>
      <c r="B78" s="246" t="s">
        <v>210</v>
      </c>
      <c r="C78" s="246"/>
      <c r="D78" s="23">
        <v>146781.73000000001</v>
      </c>
      <c r="E78" s="217"/>
      <c r="F78" s="23">
        <v>7639547.1200000001</v>
      </c>
      <c r="G78" s="22"/>
      <c r="H78" s="23"/>
      <c r="I78" s="23"/>
      <c r="J78" s="1"/>
    </row>
    <row r="79" spans="1:10" x14ac:dyDescent="0.25">
      <c r="A79" s="7"/>
      <c r="B79" s="246" t="s">
        <v>211</v>
      </c>
      <c r="C79" s="246"/>
      <c r="D79" s="23">
        <v>146781.73000000001</v>
      </c>
      <c r="E79" s="217"/>
      <c r="F79" s="23">
        <v>7639547.1200000001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225</v>
      </c>
      <c r="G80" s="22"/>
      <c r="H80" s="23"/>
      <c r="I80" s="23"/>
      <c r="J80" s="1"/>
    </row>
    <row r="81" spans="1:10" x14ac:dyDescent="0.25">
      <c r="A81" s="242" t="s">
        <v>60</v>
      </c>
      <c r="B81" s="242"/>
      <c r="C81" s="242"/>
      <c r="D81" s="242"/>
      <c r="E81" s="242"/>
      <c r="F81" s="242"/>
      <c r="G81" s="242"/>
      <c r="H81" s="242"/>
      <c r="I81" s="242"/>
      <c r="J81" s="1"/>
    </row>
    <row r="82" spans="1:10" x14ac:dyDescent="0.25">
      <c r="A82" s="242"/>
      <c r="B82" s="242"/>
      <c r="C82" s="242"/>
      <c r="D82" s="242"/>
      <c r="E82" s="242"/>
      <c r="F82" s="242"/>
      <c r="G82" s="242"/>
      <c r="H82" s="242"/>
      <c r="I82" s="242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3"/>
      <c r="C88" s="234"/>
      <c r="D88" s="23"/>
      <c r="E88" s="38"/>
      <c r="F88" s="235"/>
      <c r="G88" s="236"/>
      <c r="H88" s="23"/>
      <c r="I88" s="23"/>
      <c r="J88" s="1"/>
    </row>
    <row r="89" spans="1:10" x14ac:dyDescent="0.25">
      <c r="A89" s="26"/>
      <c r="B89" s="245"/>
      <c r="C89" s="245"/>
      <c r="D89" s="23"/>
      <c r="E89" s="217"/>
      <c r="F89" s="245"/>
      <c r="G89" s="245"/>
      <c r="H89" s="8"/>
      <c r="I89" s="23"/>
      <c r="J89" s="1"/>
    </row>
    <row r="90" spans="1:10" x14ac:dyDescent="0.25">
      <c r="A90" s="27"/>
      <c r="B90" s="239"/>
      <c r="C90" s="239"/>
      <c r="D90" s="28"/>
      <c r="E90" s="219"/>
      <c r="F90" s="239"/>
      <c r="G90" s="239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6" customFormat="1" ht="12" x14ac:dyDescent="0.2">
      <c r="A95" s="225"/>
      <c r="B95" s="3"/>
      <c r="C95" s="3"/>
      <c r="D95" s="3"/>
      <c r="E95" s="227"/>
      <c r="F95" s="225"/>
      <c r="G95" s="225"/>
      <c r="H95" s="225"/>
      <c r="I95" s="225"/>
      <c r="J95" s="225"/>
    </row>
    <row r="96" spans="1:10" s="226" customFormat="1" ht="12" x14ac:dyDescent="0.2">
      <c r="A96" s="225"/>
      <c r="B96" s="3"/>
      <c r="C96" s="3"/>
      <c r="D96" s="3"/>
      <c r="E96" s="227"/>
      <c r="F96" s="221"/>
      <c r="G96" s="225"/>
      <c r="H96" s="225"/>
      <c r="I96" s="225"/>
      <c r="J96" s="225"/>
    </row>
    <row r="97" spans="1:10" s="226" customFormat="1" ht="12" x14ac:dyDescent="0.2">
      <c r="A97" s="225"/>
      <c r="B97" s="3"/>
      <c r="C97" s="3"/>
      <c r="D97" s="3"/>
      <c r="E97" s="227"/>
      <c r="F97" s="221"/>
      <c r="G97" s="225"/>
      <c r="H97" s="225"/>
      <c r="I97" s="225"/>
      <c r="J97" s="225"/>
    </row>
    <row r="98" spans="1:10" s="226" customFormat="1" ht="12" x14ac:dyDescent="0.2">
      <c r="A98" s="225"/>
      <c r="B98" s="3"/>
      <c r="C98" s="3"/>
      <c r="D98" s="3"/>
      <c r="E98" s="227"/>
      <c r="F98" s="221"/>
      <c r="G98" s="225"/>
      <c r="H98" s="225"/>
      <c r="I98" s="225"/>
      <c r="J98" s="225"/>
    </row>
    <row r="99" spans="1:10" s="226" customFormat="1" ht="12" x14ac:dyDescent="0.2">
      <c r="A99" s="225"/>
      <c r="B99" s="3"/>
      <c r="C99" s="3"/>
      <c r="D99" s="3"/>
      <c r="E99" s="227"/>
      <c r="F99" s="225"/>
      <c r="G99" s="225"/>
      <c r="H99" s="225"/>
      <c r="I99" s="225"/>
      <c r="J99" s="225"/>
    </row>
    <row r="100" spans="1:10" s="226" customFormat="1" ht="12" x14ac:dyDescent="0.2">
      <c r="A100" s="225"/>
      <c r="B100" s="3"/>
      <c r="C100" s="3"/>
      <c r="D100" s="3"/>
      <c r="E100" s="227"/>
      <c r="F100" s="225"/>
      <c r="G100" s="225"/>
      <c r="H100" s="225"/>
      <c r="I100" s="225"/>
      <c r="J100" s="225"/>
    </row>
    <row r="101" spans="1:10" s="226" customFormat="1" ht="12" x14ac:dyDescent="0.2">
      <c r="A101" s="225"/>
      <c r="B101" s="3"/>
      <c r="C101" s="3"/>
      <c r="D101" s="3"/>
      <c r="E101" s="227"/>
      <c r="F101" s="221"/>
      <c r="G101" s="225"/>
      <c r="H101" s="225"/>
      <c r="I101" s="225"/>
      <c r="J101" s="225"/>
    </row>
    <row r="102" spans="1:10" s="226" customFormat="1" ht="12" x14ac:dyDescent="0.2">
      <c r="A102" s="225"/>
      <c r="B102" s="3"/>
      <c r="C102" s="3"/>
      <c r="D102" s="3"/>
      <c r="E102" s="227"/>
      <c r="F102" s="225"/>
      <c r="G102" s="225"/>
      <c r="H102" s="225"/>
      <c r="I102" s="225"/>
      <c r="J102" s="225"/>
    </row>
    <row r="103" spans="1:10" s="226" customFormat="1" ht="12" x14ac:dyDescent="0.2">
      <c r="A103" s="225"/>
      <c r="B103" s="3"/>
      <c r="C103" s="3"/>
      <c r="D103" s="3"/>
      <c r="E103" s="227"/>
      <c r="F103" s="225"/>
      <c r="G103" s="225"/>
      <c r="H103" s="225"/>
      <c r="I103" s="225"/>
      <c r="J103" s="225"/>
    </row>
    <row r="104" spans="1:10" s="226" customFormat="1" ht="12" x14ac:dyDescent="0.2">
      <c r="A104" s="225"/>
      <c r="B104" s="3"/>
      <c r="C104" s="3"/>
      <c r="D104" s="3"/>
      <c r="E104" s="227"/>
      <c r="F104" s="225"/>
      <c r="G104" s="225"/>
      <c r="H104" s="225"/>
      <c r="I104" s="225"/>
      <c r="J104" s="225"/>
    </row>
    <row r="105" spans="1:10" s="226" customFormat="1" ht="12" x14ac:dyDescent="0.2">
      <c r="A105" s="225"/>
      <c r="B105" s="3"/>
      <c r="C105" s="3"/>
      <c r="D105" s="3"/>
      <c r="E105" s="227"/>
      <c r="F105" s="225"/>
      <c r="G105" s="225"/>
      <c r="H105" s="225"/>
      <c r="I105" s="225"/>
      <c r="J105" s="225"/>
    </row>
    <row r="106" spans="1:10" s="226" customFormat="1" ht="12" x14ac:dyDescent="0.2">
      <c r="A106" s="225"/>
      <c r="B106" s="3"/>
      <c r="C106" s="3"/>
      <c r="D106" s="3"/>
      <c r="E106" s="227"/>
      <c r="F106" s="225"/>
      <c r="G106" s="225"/>
      <c r="H106" s="225"/>
      <c r="I106" s="225"/>
      <c r="J106" s="225"/>
    </row>
    <row r="107" spans="1:10" s="226" customFormat="1" ht="12" x14ac:dyDescent="0.2">
      <c r="A107" s="225"/>
      <c r="B107" s="3"/>
      <c r="C107" s="3"/>
      <c r="D107" s="3"/>
      <c r="E107" s="227"/>
      <c r="F107" s="225"/>
      <c r="G107" s="225"/>
      <c r="H107" s="225"/>
      <c r="I107" s="225"/>
      <c r="J107" s="225"/>
    </row>
    <row r="108" spans="1:10" s="226" customFormat="1" ht="12" x14ac:dyDescent="0.2">
      <c r="A108" s="225"/>
      <c r="B108" s="3"/>
      <c r="C108" s="3"/>
      <c r="D108" s="3"/>
      <c r="E108" s="227"/>
      <c r="F108" s="225"/>
      <c r="G108" s="225"/>
      <c r="H108" s="225"/>
      <c r="I108" s="225"/>
      <c r="J108" s="225"/>
    </row>
    <row r="109" spans="1:10" s="226" customFormat="1" ht="12" x14ac:dyDescent="0.2">
      <c r="A109" s="225"/>
      <c r="B109" s="3"/>
      <c r="C109" s="3"/>
      <c r="D109" s="3"/>
      <c r="E109" s="227"/>
      <c r="F109" s="225"/>
      <c r="G109" s="225"/>
      <c r="H109" s="225"/>
      <c r="I109" s="225"/>
      <c r="J109" s="225"/>
    </row>
    <row r="110" spans="1:10" s="226" customFormat="1" ht="12" x14ac:dyDescent="0.2">
      <c r="A110" s="225"/>
      <c r="B110" s="3"/>
      <c r="C110" s="3"/>
      <c r="D110" s="3"/>
      <c r="E110" s="227"/>
      <c r="F110" s="225"/>
      <c r="G110" s="225"/>
      <c r="H110" s="225"/>
      <c r="I110" s="225"/>
      <c r="J110" s="225"/>
    </row>
    <row r="111" spans="1:10" s="226" customFormat="1" ht="12" x14ac:dyDescent="0.2">
      <c r="A111" s="225"/>
      <c r="B111" s="3"/>
      <c r="C111" s="3"/>
      <c r="D111" s="3"/>
      <c r="E111" s="227"/>
      <c r="F111" s="225"/>
      <c r="G111" s="225"/>
      <c r="H111" s="225"/>
      <c r="I111" s="225"/>
      <c r="J111" s="225"/>
    </row>
    <row r="112" spans="1:10" s="226" customFormat="1" ht="12" x14ac:dyDescent="0.2">
      <c r="A112" s="225"/>
      <c r="B112" s="3"/>
      <c r="C112" s="3"/>
      <c r="D112" s="3"/>
      <c r="E112" s="227"/>
      <c r="F112" s="225"/>
      <c r="G112" s="225"/>
      <c r="H112" s="225"/>
      <c r="I112" s="225"/>
      <c r="J112" s="225"/>
    </row>
    <row r="113" spans="1:10" s="226" customFormat="1" ht="12" x14ac:dyDescent="0.2">
      <c r="A113" s="225"/>
      <c r="B113" s="3"/>
      <c r="C113" s="3"/>
      <c r="D113" s="3"/>
      <c r="E113" s="227"/>
      <c r="F113" s="225"/>
      <c r="G113" s="225"/>
      <c r="H113" s="225"/>
      <c r="I113" s="225"/>
      <c r="J113" s="225"/>
    </row>
    <row r="114" spans="1:10" s="226" customFormat="1" ht="12" x14ac:dyDescent="0.2">
      <c r="A114" s="225"/>
      <c r="B114" s="3"/>
      <c r="C114" s="3"/>
      <c r="D114" s="3"/>
      <c r="E114" s="227"/>
      <c r="F114" s="225"/>
      <c r="G114" s="225"/>
      <c r="H114" s="225"/>
      <c r="I114" s="225"/>
      <c r="J114" s="225"/>
    </row>
    <row r="115" spans="1:10" s="226" customFormat="1" ht="12" x14ac:dyDescent="0.2">
      <c r="A115" s="225"/>
      <c r="B115" s="3"/>
      <c r="C115" s="3"/>
      <c r="D115" s="3"/>
      <c r="E115" s="227"/>
      <c r="F115" s="225"/>
      <c r="G115" s="225"/>
      <c r="H115" s="225"/>
      <c r="I115" s="225"/>
      <c r="J115" s="225"/>
    </row>
    <row r="116" spans="1:10" s="226" customFormat="1" ht="12" x14ac:dyDescent="0.2">
      <c r="A116" s="225"/>
      <c r="B116" s="3"/>
      <c r="C116" s="3"/>
      <c r="D116" s="3"/>
      <c r="E116" s="227"/>
      <c r="F116" s="225"/>
      <c r="G116" s="225"/>
      <c r="H116" s="225"/>
      <c r="I116" s="225"/>
      <c r="J116" s="225"/>
    </row>
    <row r="117" spans="1:10" s="226" customFormat="1" ht="12" x14ac:dyDescent="0.2">
      <c r="A117" s="225"/>
      <c r="B117" s="3"/>
      <c r="C117" s="3"/>
      <c r="D117" s="3"/>
      <c r="E117" s="227"/>
      <c r="F117" s="225"/>
      <c r="G117" s="225"/>
      <c r="H117" s="225"/>
      <c r="I117" s="225"/>
      <c r="J117" s="225"/>
    </row>
    <row r="118" spans="1:10" s="226" customFormat="1" ht="12" x14ac:dyDescent="0.2">
      <c r="A118" s="225"/>
      <c r="B118" s="3"/>
      <c r="C118" s="3"/>
      <c r="D118" s="3"/>
      <c r="E118" s="227"/>
      <c r="F118" s="225"/>
      <c r="G118" s="225"/>
      <c r="H118" s="225"/>
      <c r="I118" s="225"/>
      <c r="J118" s="225"/>
    </row>
    <row r="119" spans="1:10" s="226" customFormat="1" ht="12" x14ac:dyDescent="0.2">
      <c r="A119" s="225"/>
      <c r="B119" s="3"/>
      <c r="C119" s="3"/>
      <c r="D119" s="3"/>
      <c r="E119" s="227"/>
      <c r="F119" s="225"/>
      <c r="G119" s="225"/>
      <c r="H119" s="225"/>
      <c r="I119" s="225"/>
      <c r="J119" s="225"/>
    </row>
    <row r="120" spans="1:10" s="226" customFormat="1" ht="12" x14ac:dyDescent="0.2">
      <c r="A120" s="225"/>
      <c r="B120" s="3"/>
      <c r="C120" s="3"/>
      <c r="D120" s="3"/>
      <c r="E120" s="227"/>
      <c r="F120" s="225"/>
      <c r="G120" s="225"/>
      <c r="H120" s="225"/>
      <c r="I120" s="225"/>
      <c r="J120" s="225"/>
    </row>
    <row r="121" spans="1:10" s="226" customFormat="1" ht="12" x14ac:dyDescent="0.2">
      <c r="A121" s="225"/>
      <c r="B121" s="3"/>
      <c r="C121" s="3"/>
      <c r="D121" s="3"/>
      <c r="E121" s="220"/>
      <c r="F121" s="225"/>
      <c r="G121" s="225"/>
      <c r="H121" s="225"/>
      <c r="I121" s="225"/>
      <c r="J121" s="225"/>
    </row>
    <row r="122" spans="1:10" s="226" customFormat="1" ht="12" x14ac:dyDescent="0.2">
      <c r="A122" s="225"/>
      <c r="B122" s="3"/>
      <c r="C122" s="3"/>
      <c r="D122" s="3"/>
      <c r="E122" s="220"/>
      <c r="F122" s="225"/>
      <c r="G122" s="225"/>
      <c r="H122" s="225"/>
      <c r="I122" s="225"/>
      <c r="J122" s="225"/>
    </row>
    <row r="123" spans="1:10" s="226" customFormat="1" ht="12" x14ac:dyDescent="0.2">
      <c r="A123" s="225"/>
      <c r="B123" s="3"/>
      <c r="C123" s="3"/>
      <c r="D123" s="3"/>
      <c r="E123" s="220"/>
      <c r="F123" s="225"/>
      <c r="G123" s="225"/>
      <c r="H123" s="225"/>
      <c r="I123" s="225"/>
      <c r="J123" s="225"/>
    </row>
    <row r="124" spans="1:10" s="226" customFormat="1" ht="12" x14ac:dyDescent="0.2">
      <c r="A124" s="225"/>
      <c r="B124" s="3"/>
      <c r="C124" s="3"/>
      <c r="D124" s="3"/>
      <c r="E124" s="220"/>
      <c r="F124" s="225"/>
      <c r="G124" s="225"/>
      <c r="H124" s="225"/>
      <c r="I124" s="225"/>
      <c r="J124" s="225"/>
    </row>
    <row r="125" spans="1:10" s="226" customFormat="1" ht="12" x14ac:dyDescent="0.2">
      <c r="A125" s="225"/>
      <c r="B125" s="3"/>
      <c r="C125" s="3"/>
      <c r="D125" s="3"/>
      <c r="E125" s="220"/>
      <c r="F125" s="225"/>
      <c r="G125" s="225"/>
      <c r="H125" s="225"/>
      <c r="I125" s="225"/>
      <c r="J125" s="225"/>
    </row>
    <row r="126" spans="1:10" s="226" customFormat="1" ht="12" x14ac:dyDescent="0.2">
      <c r="A126" s="225"/>
      <c r="B126" s="3"/>
      <c r="C126" s="3"/>
      <c r="D126" s="3"/>
      <c r="E126" s="220"/>
      <c r="F126" s="225"/>
      <c r="G126" s="225"/>
      <c r="H126" s="225"/>
      <c r="I126" s="225"/>
      <c r="J126" s="225"/>
    </row>
    <row r="127" spans="1:10" s="226" customFormat="1" ht="12" x14ac:dyDescent="0.2">
      <c r="A127" s="225"/>
      <c r="B127" s="3"/>
      <c r="C127" s="3"/>
      <c r="D127" s="3"/>
      <c r="E127" s="220"/>
      <c r="F127" s="225"/>
      <c r="G127" s="225"/>
      <c r="H127" s="225"/>
      <c r="I127" s="225"/>
      <c r="J127" s="225"/>
    </row>
    <row r="128" spans="1:10" s="226" customFormat="1" ht="12" x14ac:dyDescent="0.2">
      <c r="A128" s="225"/>
      <c r="B128" s="3"/>
      <c r="C128" s="3"/>
      <c r="D128" s="3"/>
      <c r="E128" s="220"/>
      <c r="F128" s="225"/>
      <c r="G128" s="225"/>
      <c r="H128" s="225"/>
      <c r="I128" s="225"/>
      <c r="J128" s="225"/>
    </row>
    <row r="129" spans="1:10" s="226" customFormat="1" ht="12" x14ac:dyDescent="0.2">
      <c r="A129" s="225"/>
      <c r="B129" s="3"/>
      <c r="C129" s="3"/>
      <c r="D129" s="3"/>
      <c r="E129" s="220"/>
      <c r="F129" s="225"/>
      <c r="G129" s="225"/>
      <c r="H129" s="225"/>
      <c r="I129" s="225"/>
      <c r="J129" s="225"/>
    </row>
    <row r="130" spans="1:10" s="226" customFormat="1" ht="12" x14ac:dyDescent="0.2">
      <c r="A130" s="225"/>
      <c r="B130" s="3"/>
      <c r="C130" s="3"/>
      <c r="D130" s="3"/>
      <c r="E130" s="220"/>
      <c r="F130" s="225"/>
      <c r="G130" s="225"/>
      <c r="H130" s="225"/>
      <c r="I130" s="225"/>
      <c r="J130" s="225"/>
    </row>
    <row r="131" spans="1:10" s="226" customFormat="1" ht="12" x14ac:dyDescent="0.2">
      <c r="A131" s="225"/>
      <c r="B131" s="3"/>
      <c r="C131" s="3"/>
      <c r="D131" s="3"/>
      <c r="E131" s="220"/>
      <c r="F131" s="225"/>
      <c r="G131" s="225"/>
      <c r="H131" s="225"/>
      <c r="I131" s="225"/>
      <c r="J131" s="225"/>
    </row>
    <row r="132" spans="1:10" s="226" customFormat="1" ht="12" x14ac:dyDescent="0.2">
      <c r="A132" s="225"/>
      <c r="B132" s="3"/>
      <c r="C132" s="3"/>
      <c r="D132" s="3"/>
      <c r="E132" s="220"/>
      <c r="F132" s="225"/>
      <c r="G132" s="225"/>
      <c r="H132" s="225"/>
      <c r="I132" s="225"/>
      <c r="J132" s="225"/>
    </row>
    <row r="133" spans="1:10" s="226" customFormat="1" ht="12" x14ac:dyDescent="0.2">
      <c r="A133" s="225"/>
      <c r="B133" s="3"/>
      <c r="C133" s="3"/>
      <c r="D133" s="3"/>
      <c r="E133" s="220"/>
      <c r="F133" s="225"/>
      <c r="G133" s="225"/>
      <c r="H133" s="225"/>
      <c r="I133" s="225"/>
      <c r="J133" s="225"/>
    </row>
    <row r="134" spans="1:10" s="226" customFormat="1" ht="12" x14ac:dyDescent="0.2">
      <c r="A134" s="225"/>
      <c r="B134" s="3"/>
      <c r="C134" s="3"/>
      <c r="D134" s="3"/>
      <c r="E134" s="220"/>
      <c r="F134" s="225"/>
      <c r="G134" s="225"/>
      <c r="H134" s="225"/>
      <c r="I134" s="225"/>
      <c r="J134" s="225"/>
    </row>
    <row r="135" spans="1:10" s="226" customFormat="1" ht="12" x14ac:dyDescent="0.2">
      <c r="A135" s="225"/>
      <c r="B135" s="3"/>
      <c r="C135" s="3"/>
      <c r="D135" s="3"/>
      <c r="E135" s="220"/>
      <c r="F135" s="225"/>
      <c r="G135" s="225"/>
      <c r="H135" s="225"/>
      <c r="I135" s="225"/>
      <c r="J135" s="225"/>
    </row>
    <row r="136" spans="1:10" s="226" customFormat="1" ht="12" x14ac:dyDescent="0.2">
      <c r="A136" s="225"/>
      <c r="B136" s="3"/>
      <c r="C136" s="3"/>
      <c r="D136" s="3"/>
      <c r="E136" s="220"/>
      <c r="F136" s="225"/>
      <c r="G136" s="225"/>
      <c r="H136" s="225"/>
      <c r="I136" s="225"/>
      <c r="J136" s="225"/>
    </row>
    <row r="137" spans="1:10" s="226" customFormat="1" ht="12" x14ac:dyDescent="0.2">
      <c r="A137" s="225"/>
      <c r="B137" s="3"/>
      <c r="C137" s="3"/>
      <c r="D137" s="3"/>
      <c r="E137" s="220"/>
      <c r="F137" s="225"/>
      <c r="G137" s="225"/>
      <c r="H137" s="225"/>
      <c r="I137" s="225"/>
      <c r="J137" s="225"/>
    </row>
    <row r="138" spans="1:10" s="226" customFormat="1" ht="12" x14ac:dyDescent="0.2">
      <c r="A138" s="225"/>
      <c r="B138" s="3"/>
      <c r="C138" s="3"/>
      <c r="D138" s="3"/>
      <c r="E138" s="220"/>
      <c r="F138" s="225"/>
      <c r="G138" s="225"/>
      <c r="H138" s="225"/>
      <c r="I138" s="225"/>
      <c r="J138" s="225"/>
    </row>
    <row r="139" spans="1:10" s="226" customFormat="1" ht="12" x14ac:dyDescent="0.2">
      <c r="A139" s="225"/>
      <c r="B139" s="3"/>
      <c r="C139" s="3"/>
      <c r="D139" s="3"/>
      <c r="E139" s="220"/>
      <c r="F139" s="225"/>
      <c r="G139" s="225"/>
      <c r="H139" s="225"/>
      <c r="I139" s="225"/>
      <c r="J139" s="225"/>
    </row>
    <row r="140" spans="1:10" x14ac:dyDescent="0.25">
      <c r="F140" s="228"/>
      <c r="G140" s="225"/>
      <c r="H140" s="225"/>
    </row>
    <row r="141" spans="1:10" x14ac:dyDescent="0.25">
      <c r="F141" s="224"/>
    </row>
    <row r="142" spans="1:10" x14ac:dyDescent="0.25">
      <c r="F142" s="224"/>
    </row>
  </sheetData>
  <mergeCells count="89">
    <mergeCell ref="A81:I81"/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78740157480314965" right="0.39370078740157483" top="0.39370078740157483" bottom="0.55118110236220474" header="0.31496062992125984" footer="0.19685039370078741"/>
  <pageSetup scale="67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topLeftCell="A37" zoomScale="90" zoomScaleNormal="90" workbookViewId="0">
      <selection activeCell="K46" sqref="K46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5" t="s">
        <v>61</v>
      </c>
      <c r="E2" s="265"/>
      <c r="F2" s="265"/>
      <c r="G2" s="265"/>
      <c r="H2" s="265"/>
      <c r="I2" s="265"/>
      <c r="J2" s="265"/>
      <c r="K2" s="32"/>
      <c r="L2" s="32"/>
    </row>
    <row r="3" spans="2:12" x14ac:dyDescent="0.25">
      <c r="B3" s="1"/>
      <c r="C3" s="69"/>
      <c r="D3" s="266"/>
      <c r="E3" s="266"/>
      <c r="F3" s="266"/>
      <c r="G3" s="266"/>
      <c r="H3" s="266"/>
      <c r="I3" s="266"/>
      <c r="J3" s="266"/>
      <c r="K3" s="32"/>
      <c r="L3" s="32"/>
    </row>
    <row r="4" spans="2:12" x14ac:dyDescent="0.25">
      <c r="B4" s="33"/>
      <c r="C4" s="69"/>
      <c r="D4" s="266" t="s">
        <v>114</v>
      </c>
      <c r="E4" s="266"/>
      <c r="F4" s="266"/>
      <c r="G4" s="266"/>
      <c r="H4" s="266"/>
      <c r="I4" s="266"/>
      <c r="J4" s="266"/>
      <c r="K4" s="33"/>
      <c r="L4" s="33"/>
    </row>
    <row r="5" spans="2:12" x14ac:dyDescent="0.25">
      <c r="B5" s="34"/>
      <c r="C5" s="69"/>
      <c r="D5" s="266" t="s">
        <v>236</v>
      </c>
      <c r="E5" s="266"/>
      <c r="F5" s="266"/>
      <c r="G5" s="266"/>
      <c r="H5" s="266"/>
      <c r="I5" s="266"/>
      <c r="J5" s="266"/>
      <c r="K5" s="33"/>
      <c r="L5" s="33"/>
    </row>
    <row r="6" spans="2:12" x14ac:dyDescent="0.25">
      <c r="B6" s="34"/>
      <c r="C6" s="69"/>
      <c r="D6" s="266" t="s">
        <v>62</v>
      </c>
      <c r="E6" s="266"/>
      <c r="F6" s="266"/>
      <c r="G6" s="266"/>
      <c r="H6" s="266"/>
      <c r="I6" s="266"/>
      <c r="J6" s="266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57" t="s">
        <v>1</v>
      </c>
      <c r="D9" s="257"/>
      <c r="E9" s="54" t="s">
        <v>116</v>
      </c>
      <c r="F9" s="54" t="s">
        <v>117</v>
      </c>
      <c r="G9" s="55"/>
      <c r="H9" s="257" t="s">
        <v>1</v>
      </c>
      <c r="I9" s="257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/>
      <c r="G11" s="2"/>
      <c r="H11" s="1"/>
      <c r="I11" s="66"/>
      <c r="J11" s="1"/>
      <c r="K11" s="1"/>
      <c r="L11" s="44"/>
    </row>
    <row r="12" spans="2:12" x14ac:dyDescent="0.25">
      <c r="B12" s="73"/>
      <c r="C12" s="247" t="s">
        <v>2</v>
      </c>
      <c r="D12" s="247"/>
      <c r="E12" s="154">
        <f>E14+E24</f>
        <v>105699.76999999999</v>
      </c>
      <c r="F12" s="154">
        <f>F14+F24</f>
        <v>3941.4</v>
      </c>
      <c r="G12" s="2"/>
      <c r="H12" s="247" t="s">
        <v>3</v>
      </c>
      <c r="I12" s="247"/>
      <c r="J12" s="154">
        <f>J14+J25</f>
        <v>95518.37</v>
      </c>
      <c r="K12" s="154">
        <f>K14+K25</f>
        <v>0</v>
      </c>
      <c r="L12" s="44"/>
    </row>
    <row r="13" spans="2:12" x14ac:dyDescent="0.25">
      <c r="B13" s="74"/>
      <c r="C13" s="9"/>
      <c r="D13" s="8"/>
      <c r="E13" s="155"/>
      <c r="F13" s="194"/>
      <c r="G13" s="2"/>
      <c r="H13" s="9"/>
      <c r="I13" s="9"/>
      <c r="J13" s="155"/>
      <c r="K13" s="155"/>
      <c r="L13" s="44"/>
    </row>
    <row r="14" spans="2:12" x14ac:dyDescent="0.25">
      <c r="B14" s="74"/>
      <c r="C14" s="247" t="s">
        <v>4</v>
      </c>
      <c r="D14" s="247"/>
      <c r="E14" s="154">
        <f>SUM(E16:E22)</f>
        <v>85252.45</v>
      </c>
      <c r="F14" s="154">
        <f>SUM(F16:F22)</f>
        <v>0</v>
      </c>
      <c r="G14" s="2"/>
      <c r="H14" s="247" t="s">
        <v>5</v>
      </c>
      <c r="I14" s="247"/>
      <c r="J14" s="154">
        <f>SUM(J16:J23)</f>
        <v>95518.37</v>
      </c>
      <c r="K14" s="154">
        <f>SUM(K16:K23)</f>
        <v>0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6" t="s">
        <v>6</v>
      </c>
      <c r="D16" s="246"/>
      <c r="E16" s="156">
        <v>54381.74</v>
      </c>
      <c r="F16" s="196">
        <v>0</v>
      </c>
      <c r="G16" s="2"/>
      <c r="H16" s="246" t="s">
        <v>7</v>
      </c>
      <c r="I16" s="246"/>
      <c r="J16" s="156">
        <v>95518.37</v>
      </c>
      <c r="K16" s="156">
        <v>0</v>
      </c>
      <c r="L16" s="44"/>
    </row>
    <row r="17" spans="2:12" x14ac:dyDescent="0.25">
      <c r="B17" s="73"/>
      <c r="C17" s="246" t="s">
        <v>8</v>
      </c>
      <c r="D17" s="246"/>
      <c r="E17" s="156">
        <v>30870.71</v>
      </c>
      <c r="F17" s="156">
        <v>0</v>
      </c>
      <c r="G17" s="2"/>
      <c r="H17" s="246" t="s">
        <v>9</v>
      </c>
      <c r="I17" s="246"/>
      <c r="J17" s="156">
        <v>0</v>
      </c>
      <c r="K17" s="156">
        <v>0</v>
      </c>
      <c r="L17" s="44"/>
    </row>
    <row r="18" spans="2:12" x14ac:dyDescent="0.25">
      <c r="B18" s="73"/>
      <c r="C18" s="246" t="s">
        <v>10</v>
      </c>
      <c r="D18" s="246"/>
      <c r="E18" s="156">
        <v>0</v>
      </c>
      <c r="F18" s="156">
        <v>0</v>
      </c>
      <c r="G18" s="2"/>
      <c r="H18" s="246" t="s">
        <v>11</v>
      </c>
      <c r="I18" s="246"/>
      <c r="J18" s="156">
        <v>0</v>
      </c>
      <c r="K18" s="156">
        <v>0</v>
      </c>
      <c r="L18" s="44"/>
    </row>
    <row r="19" spans="2:12" x14ac:dyDescent="0.25">
      <c r="B19" s="73"/>
      <c r="C19" s="246" t="s">
        <v>12</v>
      </c>
      <c r="D19" s="246"/>
      <c r="E19" s="156">
        <v>0</v>
      </c>
      <c r="F19" s="156">
        <v>0</v>
      </c>
      <c r="G19" s="2"/>
      <c r="H19" s="246" t="s">
        <v>13</v>
      </c>
      <c r="I19" s="246"/>
      <c r="J19" s="156">
        <v>0</v>
      </c>
      <c r="K19" s="156">
        <v>0</v>
      </c>
      <c r="L19" s="44"/>
    </row>
    <row r="20" spans="2:12" x14ac:dyDescent="0.25">
      <c r="B20" s="73"/>
      <c r="C20" s="246" t="s">
        <v>14</v>
      </c>
      <c r="D20" s="246"/>
      <c r="E20" s="156">
        <v>0</v>
      </c>
      <c r="F20" s="156">
        <v>0</v>
      </c>
      <c r="G20" s="2"/>
      <c r="H20" s="246" t="s">
        <v>15</v>
      </c>
      <c r="I20" s="246"/>
      <c r="J20" s="156">
        <v>0</v>
      </c>
      <c r="K20" s="156">
        <v>0</v>
      </c>
      <c r="L20" s="44"/>
    </row>
    <row r="21" spans="2:12" x14ac:dyDescent="0.25">
      <c r="B21" s="73"/>
      <c r="C21" s="246" t="s">
        <v>16</v>
      </c>
      <c r="D21" s="246"/>
      <c r="E21" s="156">
        <v>0</v>
      </c>
      <c r="F21" s="156">
        <v>0</v>
      </c>
      <c r="G21" s="2"/>
      <c r="H21" s="246" t="s">
        <v>17</v>
      </c>
      <c r="I21" s="246"/>
      <c r="J21" s="156">
        <v>0</v>
      </c>
      <c r="K21" s="156">
        <v>0</v>
      </c>
      <c r="L21" s="44"/>
    </row>
    <row r="22" spans="2:12" x14ac:dyDescent="0.25">
      <c r="B22" s="73"/>
      <c r="C22" s="246" t="s">
        <v>18</v>
      </c>
      <c r="D22" s="246"/>
      <c r="E22" s="156">
        <v>0</v>
      </c>
      <c r="F22" s="156">
        <v>0</v>
      </c>
      <c r="G22" s="2"/>
      <c r="H22" s="246" t="s">
        <v>19</v>
      </c>
      <c r="I22" s="246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/>
      <c r="G23" s="2"/>
      <c r="H23" s="246" t="s">
        <v>20</v>
      </c>
      <c r="I23" s="246"/>
      <c r="J23" s="156">
        <v>0</v>
      </c>
      <c r="K23" s="156">
        <v>0</v>
      </c>
      <c r="L23" s="44"/>
    </row>
    <row r="24" spans="2:12" x14ac:dyDescent="0.25">
      <c r="B24" s="74"/>
      <c r="C24" s="247" t="s">
        <v>23</v>
      </c>
      <c r="D24" s="247"/>
      <c r="E24" s="154">
        <f>SUM(E26:E34)</f>
        <v>20447.32</v>
      </c>
      <c r="F24" s="154">
        <f>SUM(F26:F34)</f>
        <v>3941.4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48" t="s">
        <v>24</v>
      </c>
      <c r="I25" s="248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6" t="s">
        <v>25</v>
      </c>
      <c r="D26" s="246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6" t="s">
        <v>27</v>
      </c>
      <c r="D27" s="246"/>
      <c r="E27" s="156">
        <v>0</v>
      </c>
      <c r="F27" s="156">
        <v>0</v>
      </c>
      <c r="G27" s="2"/>
      <c r="H27" s="246" t="s">
        <v>26</v>
      </c>
      <c r="I27" s="246"/>
      <c r="J27" s="156">
        <v>0</v>
      </c>
      <c r="K27" s="156">
        <v>0</v>
      </c>
      <c r="L27" s="44"/>
    </row>
    <row r="28" spans="2:12" x14ac:dyDescent="0.25">
      <c r="B28" s="73"/>
      <c r="C28" s="246" t="s">
        <v>29</v>
      </c>
      <c r="D28" s="246"/>
      <c r="E28" s="156">
        <v>0</v>
      </c>
      <c r="F28" s="156">
        <v>0</v>
      </c>
      <c r="G28" s="2"/>
      <c r="H28" s="246" t="s">
        <v>28</v>
      </c>
      <c r="I28" s="246"/>
      <c r="J28" s="156">
        <v>0</v>
      </c>
      <c r="K28" s="156">
        <v>0</v>
      </c>
      <c r="L28" s="44"/>
    </row>
    <row r="29" spans="2:12" x14ac:dyDescent="0.25">
      <c r="B29" s="73"/>
      <c r="C29" s="246" t="s">
        <v>31</v>
      </c>
      <c r="D29" s="246"/>
      <c r="E29" s="156">
        <v>2365.21</v>
      </c>
      <c r="F29" s="207">
        <v>0</v>
      </c>
      <c r="G29" s="2"/>
      <c r="H29" s="246" t="s">
        <v>30</v>
      </c>
      <c r="I29" s="246"/>
      <c r="J29" s="156">
        <v>0</v>
      </c>
      <c r="K29" s="156">
        <v>0</v>
      </c>
      <c r="L29" s="44"/>
    </row>
    <row r="30" spans="2:12" x14ac:dyDescent="0.25">
      <c r="B30" s="73"/>
      <c r="C30" s="246" t="s">
        <v>33</v>
      </c>
      <c r="D30" s="246"/>
      <c r="E30" s="156">
        <v>0</v>
      </c>
      <c r="F30" s="156">
        <v>3941.4</v>
      </c>
      <c r="G30" s="2"/>
      <c r="H30" s="246" t="s">
        <v>32</v>
      </c>
      <c r="I30" s="246"/>
      <c r="J30" s="156">
        <v>0</v>
      </c>
      <c r="K30" s="156">
        <v>0</v>
      </c>
      <c r="L30" s="44"/>
    </row>
    <row r="31" spans="2:12" x14ac:dyDescent="0.25">
      <c r="B31" s="73"/>
      <c r="C31" s="246" t="s">
        <v>35</v>
      </c>
      <c r="D31" s="246"/>
      <c r="E31" s="156">
        <v>18082.11</v>
      </c>
      <c r="F31" s="156">
        <v>0</v>
      </c>
      <c r="G31" s="2"/>
      <c r="H31" s="246" t="s">
        <v>34</v>
      </c>
      <c r="I31" s="246"/>
      <c r="J31" s="156">
        <v>0</v>
      </c>
      <c r="K31" s="156">
        <v>0</v>
      </c>
      <c r="L31" s="44"/>
    </row>
    <row r="32" spans="2:12" x14ac:dyDescent="0.25">
      <c r="B32" s="73"/>
      <c r="C32" s="246" t="s">
        <v>37</v>
      </c>
      <c r="D32" s="246"/>
      <c r="E32" s="196">
        <v>0</v>
      </c>
      <c r="F32" s="156">
        <v>0</v>
      </c>
      <c r="G32" s="2"/>
      <c r="H32" s="246" t="s">
        <v>36</v>
      </c>
      <c r="I32" s="246"/>
      <c r="J32" s="156">
        <v>0</v>
      </c>
      <c r="K32" s="156">
        <v>0</v>
      </c>
      <c r="L32" s="44"/>
    </row>
    <row r="33" spans="2:12" x14ac:dyDescent="0.25">
      <c r="B33" s="73"/>
      <c r="C33" s="246" t="s">
        <v>38</v>
      </c>
      <c r="D33" s="246"/>
      <c r="E33" s="156">
        <v>0</v>
      </c>
      <c r="F33" s="156">
        <v>0</v>
      </c>
      <c r="G33" s="2"/>
      <c r="H33" s="9"/>
      <c r="I33" s="9"/>
      <c r="J33" s="157"/>
      <c r="K33" s="157"/>
      <c r="L33" s="44"/>
    </row>
    <row r="34" spans="2:12" x14ac:dyDescent="0.25">
      <c r="B34" s="73"/>
      <c r="C34" s="246" t="s">
        <v>40</v>
      </c>
      <c r="D34" s="246"/>
      <c r="E34" s="156">
        <v>0</v>
      </c>
      <c r="F34" s="156">
        <v>0</v>
      </c>
      <c r="G34" s="2"/>
      <c r="H34" s="247" t="s">
        <v>43</v>
      </c>
      <c r="I34" s="247"/>
      <c r="J34" s="197">
        <f>J36+J42+J50</f>
        <v>266.7</v>
      </c>
      <c r="K34" s="197">
        <f>K36+K42+K50</f>
        <v>197543.44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7" t="s">
        <v>45</v>
      </c>
      <c r="I36" s="247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6" t="s">
        <v>46</v>
      </c>
      <c r="I38" s="246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6" t="s">
        <v>47</v>
      </c>
      <c r="I39" s="246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6" t="s">
        <v>48</v>
      </c>
      <c r="I40" s="246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7" t="s">
        <v>49</v>
      </c>
      <c r="I42" s="247"/>
      <c r="J42" s="154">
        <f>SUM(J44:J48)</f>
        <v>266.7</v>
      </c>
      <c r="K42" s="154">
        <f>SUM(K44:K48)</f>
        <v>197543.44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6" t="s">
        <v>50</v>
      </c>
      <c r="I44" s="246"/>
      <c r="J44" s="156">
        <v>0</v>
      </c>
      <c r="K44" s="156">
        <v>195443.59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6" t="s">
        <v>51</v>
      </c>
      <c r="I45" s="246"/>
      <c r="J45" s="156">
        <v>0</v>
      </c>
      <c r="K45" s="156">
        <v>2099.85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6" t="s">
        <v>52</v>
      </c>
      <c r="I46" s="246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6" t="s">
        <v>53</v>
      </c>
      <c r="I47" s="246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6" t="s">
        <v>54</v>
      </c>
      <c r="I48" s="246"/>
      <c r="J48" s="156">
        <v>266.7</v>
      </c>
      <c r="K48" s="156">
        <v>0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7" t="s">
        <v>115</v>
      </c>
      <c r="I50" s="247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6" t="s">
        <v>56</v>
      </c>
      <c r="I52" s="246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64" t="s">
        <v>57</v>
      </c>
      <c r="I53" s="264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201484.84</v>
      </c>
      <c r="K54" s="194">
        <f>+F12+K12+K34</f>
        <v>201484.84</v>
      </c>
      <c r="L54" s="23"/>
    </row>
    <row r="55" spans="2:13" x14ac:dyDescent="0.25">
      <c r="B55" s="69"/>
      <c r="C55" s="242" t="s">
        <v>60</v>
      </c>
      <c r="D55" s="242"/>
      <c r="E55" s="242"/>
      <c r="F55" s="242"/>
      <c r="G55" s="242"/>
      <c r="H55" s="242"/>
      <c r="I55" s="242"/>
      <c r="J55" s="242"/>
      <c r="K55" s="242"/>
      <c r="L55" s="69"/>
      <c r="M55" s="69"/>
    </row>
    <row r="56" spans="2:13" x14ac:dyDescent="0.25">
      <c r="B56" s="69"/>
      <c r="C56" s="232"/>
      <c r="D56" s="232"/>
      <c r="E56" s="232"/>
      <c r="F56" s="232"/>
      <c r="G56" s="232"/>
      <c r="H56" s="232"/>
      <c r="I56" s="232"/>
      <c r="J56" s="200"/>
      <c r="K56" s="200"/>
      <c r="L56" s="69"/>
      <c r="M56" s="69"/>
    </row>
    <row r="57" spans="2:13" x14ac:dyDescent="0.25">
      <c r="B57" s="69"/>
      <c r="C57" s="232"/>
      <c r="D57" s="232"/>
      <c r="E57" s="232"/>
      <c r="F57" s="232"/>
      <c r="G57" s="232"/>
      <c r="H57" s="232"/>
      <c r="I57" s="232"/>
      <c r="J57" s="232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43"/>
      <c r="E59" s="243"/>
      <c r="F59" s="23"/>
      <c r="G59" s="69"/>
      <c r="H59" s="244"/>
      <c r="I59" s="244"/>
      <c r="J59" s="23"/>
      <c r="K59" s="23"/>
      <c r="L59" s="69"/>
      <c r="M59" s="69"/>
    </row>
    <row r="60" spans="2:13" x14ac:dyDescent="0.25">
      <c r="B60" s="69"/>
      <c r="C60" s="26"/>
      <c r="D60" s="245"/>
      <c r="E60" s="245"/>
      <c r="F60" s="23"/>
      <c r="G60" s="23"/>
      <c r="H60" s="245"/>
      <c r="I60" s="245"/>
      <c r="J60" s="8"/>
      <c r="K60" s="23"/>
      <c r="L60" s="69"/>
      <c r="M60" s="69"/>
    </row>
    <row r="61" spans="2:13" x14ac:dyDescent="0.25">
      <c r="B61" s="69"/>
      <c r="C61" s="27"/>
      <c r="D61" s="239"/>
      <c r="E61" s="239"/>
      <c r="F61" s="28"/>
      <c r="G61" s="28"/>
      <c r="H61" s="239"/>
      <c r="I61" s="239"/>
      <c r="J61" s="8"/>
      <c r="K61" s="23"/>
      <c r="L61" s="69"/>
      <c r="M61" s="69"/>
    </row>
    <row r="62" spans="2:13" x14ac:dyDescent="0.25">
      <c r="B62" s="232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zoomScaleNormal="100" workbookViewId="0">
      <selection activeCell="G39" sqref="G39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40" t="s">
        <v>61</v>
      </c>
      <c r="E2" s="240"/>
      <c r="F2" s="240"/>
      <c r="G2" s="240"/>
      <c r="H2" s="240"/>
      <c r="I2" s="240"/>
      <c r="J2" s="240"/>
    </row>
    <row r="3" spans="1:258" x14ac:dyDescent="0.25">
      <c r="B3" s="1"/>
      <c r="C3" s="4"/>
      <c r="D3" s="254"/>
      <c r="E3" s="254"/>
      <c r="F3" s="254"/>
      <c r="G3" s="254"/>
      <c r="H3" s="254"/>
      <c r="I3" s="254"/>
      <c r="J3" s="254"/>
    </row>
    <row r="4" spans="1:258" x14ac:dyDescent="0.25">
      <c r="B4" s="69"/>
      <c r="C4" s="4"/>
      <c r="D4" s="254" t="s">
        <v>151</v>
      </c>
      <c r="E4" s="254"/>
      <c r="F4" s="254"/>
      <c r="G4" s="254"/>
      <c r="H4" s="254"/>
      <c r="I4" s="254"/>
      <c r="J4" s="254"/>
    </row>
    <row r="5" spans="1:258" x14ac:dyDescent="0.25">
      <c r="B5" s="69"/>
      <c r="C5" s="4"/>
      <c r="D5" s="254" t="s">
        <v>236</v>
      </c>
      <c r="E5" s="254"/>
      <c r="F5" s="254"/>
      <c r="G5" s="254"/>
      <c r="H5" s="254"/>
      <c r="I5" s="254"/>
      <c r="J5" s="254"/>
    </row>
    <row r="6" spans="1:258" x14ac:dyDescent="0.25">
      <c r="B6" s="69"/>
      <c r="C6" s="4"/>
      <c r="D6" s="254" t="s">
        <v>62</v>
      </c>
      <c r="E6" s="254"/>
      <c r="F6" s="254"/>
      <c r="G6" s="254"/>
      <c r="H6" s="254"/>
      <c r="I6" s="254"/>
      <c r="J6" s="254"/>
    </row>
    <row r="7" spans="1:258" x14ac:dyDescent="0.25">
      <c r="B7" s="122"/>
      <c r="C7" s="123"/>
      <c r="D7" s="272"/>
      <c r="E7" s="272"/>
      <c r="F7" s="272"/>
      <c r="G7" s="272"/>
      <c r="H7" s="272"/>
      <c r="I7" s="272"/>
      <c r="J7" s="272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57" t="s">
        <v>1</v>
      </c>
      <c r="D10" s="257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3" t="s">
        <v>54</v>
      </c>
      <c r="D13" s="273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74" t="s">
        <v>227</v>
      </c>
      <c r="D15" s="274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71" t="s">
        <v>153</v>
      </c>
      <c r="D16" s="271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71" t="s">
        <v>47</v>
      </c>
      <c r="D17" s="271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71" t="s">
        <v>154</v>
      </c>
      <c r="D18" s="271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67"/>
      <c r="D19" s="267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68"/>
      <c r="D20" s="268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74" t="s">
        <v>228</v>
      </c>
      <c r="D21" s="274"/>
      <c r="E21" s="185"/>
      <c r="F21" s="185">
        <f>SUM(F22:F26)</f>
        <v>98246.320000000036</v>
      </c>
      <c r="G21" s="185">
        <f>SUM(G22:G26)</f>
        <v>108200.8</v>
      </c>
      <c r="H21" s="185">
        <f>SUM(H22:H25)</f>
        <v>0</v>
      </c>
      <c r="I21" s="185">
        <f t="shared" ref="I21:I26" si="0">SUM(E21:H21)</f>
        <v>206447.12000000005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71" t="s">
        <v>155</v>
      </c>
      <c r="D22" s="271"/>
      <c r="E22" s="171"/>
      <c r="F22" s="171">
        <v>0</v>
      </c>
      <c r="G22" s="172">
        <f>+'1.2 EDO SIT FIN'!I49</f>
        <v>108200.8</v>
      </c>
      <c r="H22" s="172">
        <v>0</v>
      </c>
      <c r="I22" s="171">
        <f t="shared" si="0"/>
        <v>108200.8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71" t="s">
        <v>51</v>
      </c>
      <c r="D23" s="271"/>
      <c r="E23" s="171"/>
      <c r="F23" s="172">
        <f>+'1.2 EDO SIT FIN'!I50</f>
        <v>350769.9</v>
      </c>
      <c r="G23" s="171"/>
      <c r="H23" s="172">
        <v>0</v>
      </c>
      <c r="I23" s="171">
        <f t="shared" si="0"/>
        <v>350769.9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71" t="s">
        <v>156</v>
      </c>
      <c r="D24" s="271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71" t="s">
        <v>53</v>
      </c>
      <c r="D25" s="271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30" t="s">
        <v>226</v>
      </c>
      <c r="D26" s="229"/>
      <c r="E26" s="171"/>
      <c r="F26" s="172">
        <f>+'1.2 EDO SIT FIN'!I53</f>
        <v>-252523.58</v>
      </c>
      <c r="G26" s="171"/>
      <c r="H26" s="172">
        <v>0</v>
      </c>
      <c r="I26" s="171">
        <f t="shared" si="0"/>
        <v>-252523.58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67"/>
      <c r="D27" s="267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75" t="s">
        <v>229</v>
      </c>
      <c r="D28" s="275"/>
      <c r="E28" s="187">
        <f>E15</f>
        <v>0</v>
      </c>
      <c r="F28" s="187">
        <f>F21</f>
        <v>98246.320000000036</v>
      </c>
      <c r="G28" s="187">
        <f>G13+G21</f>
        <v>108200.8</v>
      </c>
      <c r="H28" s="187">
        <f>H13+H15+H21</f>
        <v>0</v>
      </c>
      <c r="I28" s="187">
        <f>SUM(E28:H28)</f>
        <v>206447.12000000005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206447.12000000002</v>
      </c>
    </row>
    <row r="29" spans="1:258" s="147" customFormat="1" x14ac:dyDescent="0.25">
      <c r="A29" s="169"/>
      <c r="B29" s="170"/>
      <c r="C29" s="269"/>
      <c r="D29" s="269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70"/>
      <c r="D30" s="270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70"/>
      <c r="D31" s="270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74" t="s">
        <v>230</v>
      </c>
      <c r="D32" s="274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71" t="s">
        <v>46</v>
      </c>
      <c r="D33" s="271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71" t="s">
        <v>47</v>
      </c>
      <c r="D34" s="271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71" t="s">
        <v>154</v>
      </c>
      <c r="D35" s="271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70"/>
      <c r="D36" s="270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70"/>
      <c r="D37" s="270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74" t="s">
        <v>231</v>
      </c>
      <c r="D38" s="274"/>
      <c r="E38" s="185"/>
      <c r="F38" s="185">
        <f>SUM(F39:F44)</f>
        <v>-2099.85</v>
      </c>
      <c r="G38" s="185">
        <f>SUM(G39:G44)</f>
        <v>-195176.88999999998</v>
      </c>
      <c r="H38" s="185">
        <f>SUM(H39:H43)</f>
        <v>0</v>
      </c>
      <c r="I38" s="185">
        <f>SUM(E38:H38)</f>
        <v>-197276.74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71" t="s">
        <v>155</v>
      </c>
      <c r="D39" s="271"/>
      <c r="E39" s="171"/>
      <c r="F39" s="171">
        <v>0</v>
      </c>
      <c r="G39" s="172">
        <f>+'1.2 EDO SIT FIN'!H49</f>
        <v>-87242.79</v>
      </c>
      <c r="H39" s="172">
        <v>0</v>
      </c>
      <c r="I39" s="171">
        <f>SUM(E39:H39)</f>
        <v>-87242.79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71" t="s">
        <v>51</v>
      </c>
      <c r="D40" s="271"/>
      <c r="E40" s="171"/>
      <c r="F40" s="172">
        <f>-(+'1.4 EDO CAMBIOS SIT FIN'!K45)</f>
        <v>-2099.85</v>
      </c>
      <c r="G40" s="171">
        <f>-(+'1.2 EDO SIT FIN'!I49)</f>
        <v>-108200.8</v>
      </c>
      <c r="H40" s="172">
        <v>0</v>
      </c>
      <c r="I40" s="171">
        <f>SUM(E40:H40)</f>
        <v>-110300.65000000001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71" t="s">
        <v>156</v>
      </c>
      <c r="D42" s="271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71" t="s">
        <v>53</v>
      </c>
      <c r="D43" s="271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71" t="s">
        <v>54</v>
      </c>
      <c r="D44" s="271"/>
      <c r="E44" s="171"/>
      <c r="F44" s="172">
        <v>0</v>
      </c>
      <c r="G44" s="172">
        <f>+'1.4 EDO CAMBIOS SIT FIN'!J48</f>
        <v>266.7</v>
      </c>
      <c r="H44" s="172"/>
      <c r="I44" s="171">
        <f t="shared" si="1"/>
        <v>266.7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70"/>
      <c r="D45" s="270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70"/>
      <c r="D46" s="270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76" t="s">
        <v>232</v>
      </c>
      <c r="D47" s="276"/>
      <c r="E47" s="190">
        <f>E28+E32</f>
        <v>0</v>
      </c>
      <c r="F47" s="190">
        <f>F13+F28+F38</f>
        <v>96146.47000000003</v>
      </c>
      <c r="G47" s="190">
        <f>G28+G32+G38</f>
        <v>-86976.089999999982</v>
      </c>
      <c r="H47" s="190">
        <f>H28+H32+H38</f>
        <v>0</v>
      </c>
      <c r="I47" s="190">
        <f>SUM(E47:H47)</f>
        <v>9170.3800000000483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9170.3800000000047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2">
        <f>+I47-IX47</f>
        <v>4.3655745685100555E-11</v>
      </c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42" t="s">
        <v>60</v>
      </c>
      <c r="D51" s="242"/>
      <c r="E51" s="242"/>
      <c r="F51" s="242"/>
      <c r="G51" s="242"/>
      <c r="H51" s="242"/>
      <c r="I51" s="242"/>
      <c r="J51" s="242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42"/>
      <c r="D59" s="242"/>
      <c r="E59" s="242"/>
      <c r="F59" s="242"/>
      <c r="G59" s="242"/>
      <c r="H59" s="242"/>
      <c r="I59" s="242"/>
      <c r="J59" s="242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7"/>
      <c r="D61" s="238"/>
      <c r="E61" s="124"/>
      <c r="F61" s="23"/>
      <c r="G61" s="278"/>
      <c r="H61" s="278"/>
      <c r="I61" s="125"/>
      <c r="J61" s="23"/>
      <c r="K61" s="23"/>
    </row>
    <row r="62" spans="2:11" x14ac:dyDescent="0.25">
      <c r="B62" s="1"/>
      <c r="C62" s="277"/>
      <c r="D62" s="277"/>
      <c r="E62" s="63"/>
      <c r="F62" s="23"/>
      <c r="G62" s="277"/>
      <c r="H62" s="277"/>
      <c r="I62" s="63"/>
      <c r="J62" s="8"/>
      <c r="K62" s="23"/>
    </row>
    <row r="63" spans="2:11" x14ac:dyDescent="0.25">
      <c r="B63" s="1"/>
      <c r="C63" s="239"/>
      <c r="D63" s="239"/>
      <c r="E63" s="42"/>
      <c r="F63" s="28"/>
      <c r="G63" s="239"/>
      <c r="H63" s="239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62:D62"/>
    <mergeCell ref="C63:D63"/>
    <mergeCell ref="G62:H62"/>
    <mergeCell ref="G63:H63"/>
    <mergeCell ref="G61:H61"/>
    <mergeCell ref="D2:J2"/>
    <mergeCell ref="D3:J3"/>
    <mergeCell ref="D4:J4"/>
    <mergeCell ref="D5:J5"/>
    <mergeCell ref="D6:J6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7:D27"/>
    <mergeCell ref="C29:D29"/>
    <mergeCell ref="C30:D30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E37" zoomScaleNormal="100" workbookViewId="0">
      <selection activeCell="H29" sqref="H29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5" t="s">
        <v>61</v>
      </c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</row>
    <row r="3" spans="1:17" x14ac:dyDescent="0.25">
      <c r="B3" s="32"/>
      <c r="C3" s="32"/>
      <c r="D3" s="32"/>
      <c r="E3" s="266"/>
      <c r="F3" s="266"/>
      <c r="G3" s="266"/>
      <c r="H3" s="266"/>
      <c r="I3" s="266"/>
      <c r="J3" s="266"/>
      <c r="K3" s="266"/>
      <c r="L3" s="266"/>
      <c r="M3" s="266"/>
      <c r="N3" s="266"/>
      <c r="O3" s="266"/>
      <c r="P3" s="266"/>
      <c r="Q3" s="266"/>
    </row>
    <row r="4" spans="1:17" x14ac:dyDescent="0.25">
      <c r="B4" s="32"/>
      <c r="C4" s="32"/>
      <c r="D4" s="32"/>
      <c r="E4" s="266" t="s">
        <v>162</v>
      </c>
      <c r="F4" s="266"/>
      <c r="G4" s="266"/>
      <c r="H4" s="266"/>
      <c r="I4" s="266"/>
      <c r="J4" s="266"/>
      <c r="K4" s="266"/>
      <c r="L4" s="266"/>
      <c r="M4" s="266"/>
      <c r="N4" s="266"/>
      <c r="O4" s="266"/>
      <c r="P4" s="266"/>
      <c r="Q4" s="266"/>
    </row>
    <row r="5" spans="1:17" x14ac:dyDescent="0.25">
      <c r="B5" s="32"/>
      <c r="C5" s="32"/>
      <c r="D5" s="32"/>
      <c r="E5" s="266" t="s">
        <v>237</v>
      </c>
      <c r="F5" s="266"/>
      <c r="G5" s="266"/>
      <c r="H5" s="266"/>
      <c r="I5" s="266"/>
      <c r="J5" s="266"/>
      <c r="K5" s="266"/>
      <c r="L5" s="266"/>
      <c r="M5" s="266"/>
      <c r="N5" s="266"/>
      <c r="O5" s="266"/>
      <c r="P5" s="266"/>
      <c r="Q5" s="266"/>
    </row>
    <row r="6" spans="1:17" x14ac:dyDescent="0.25">
      <c r="B6" s="32"/>
      <c r="C6" s="32"/>
      <c r="D6" s="32"/>
      <c r="E6" s="266" t="s">
        <v>62</v>
      </c>
      <c r="F6" s="266"/>
      <c r="G6" s="266"/>
      <c r="H6" s="266"/>
      <c r="I6" s="266"/>
      <c r="J6" s="266"/>
      <c r="K6" s="266"/>
      <c r="L6" s="266"/>
      <c r="M6" s="266"/>
      <c r="N6" s="266"/>
      <c r="O6" s="266"/>
      <c r="P6" s="266"/>
      <c r="Q6" s="266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87" t="s">
        <v>1</v>
      </c>
      <c r="C8" s="288"/>
      <c r="D8" s="288"/>
      <c r="E8" s="288"/>
      <c r="F8" s="55"/>
      <c r="G8" s="54">
        <v>2022</v>
      </c>
      <c r="H8" s="54">
        <v>2021</v>
      </c>
      <c r="I8" s="138"/>
      <c r="J8" s="288" t="s">
        <v>1</v>
      </c>
      <c r="K8" s="288"/>
      <c r="L8" s="288"/>
      <c r="M8" s="288"/>
      <c r="N8" s="55"/>
      <c r="O8" s="54">
        <f>+G8</f>
        <v>2022</v>
      </c>
      <c r="P8" s="54">
        <f>+H8</f>
        <v>2021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6" t="s">
        <v>163</v>
      </c>
      <c r="C10" s="282"/>
      <c r="D10" s="282"/>
      <c r="E10" s="282"/>
      <c r="F10" s="282"/>
      <c r="G10" s="133"/>
      <c r="H10" s="133"/>
      <c r="I10" s="2"/>
      <c r="J10" s="282" t="s">
        <v>164</v>
      </c>
      <c r="K10" s="282"/>
      <c r="L10" s="282"/>
      <c r="M10" s="282"/>
      <c r="N10" s="282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2" t="s">
        <v>165</v>
      </c>
      <c r="D12" s="282"/>
      <c r="E12" s="282"/>
      <c r="F12" s="282"/>
      <c r="G12" s="30">
        <f>SUM(G13:G23)</f>
        <v>127651.22</v>
      </c>
      <c r="H12" s="30">
        <f>SUM(H13:H23)</f>
        <v>7680275.25</v>
      </c>
      <c r="I12" s="2"/>
      <c r="J12" s="2"/>
      <c r="K12" s="282" t="s">
        <v>165</v>
      </c>
      <c r="L12" s="282"/>
      <c r="M12" s="282"/>
      <c r="N12" s="282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3" t="s">
        <v>67</v>
      </c>
      <c r="E13" s="283"/>
      <c r="F13" s="283"/>
      <c r="G13" s="29">
        <v>0</v>
      </c>
      <c r="H13" s="29">
        <v>0</v>
      </c>
      <c r="I13" s="2"/>
      <c r="J13" s="2"/>
      <c r="L13" s="284" t="s">
        <v>29</v>
      </c>
      <c r="M13" s="284"/>
      <c r="N13" s="284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3" t="s">
        <v>166</v>
      </c>
      <c r="E14" s="283"/>
      <c r="F14" s="283"/>
      <c r="G14" s="29">
        <v>0</v>
      </c>
      <c r="H14" s="29">
        <v>0</v>
      </c>
      <c r="I14" s="2"/>
      <c r="J14" s="2"/>
      <c r="L14" s="284" t="s">
        <v>31</v>
      </c>
      <c r="M14" s="284"/>
      <c r="N14" s="284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3" t="s">
        <v>167</v>
      </c>
      <c r="E15" s="283"/>
      <c r="F15" s="283"/>
      <c r="G15" s="29">
        <v>0</v>
      </c>
      <c r="H15" s="29">
        <v>0</v>
      </c>
      <c r="I15" s="2"/>
      <c r="J15" s="2"/>
      <c r="K15" s="133"/>
      <c r="L15" s="284" t="s">
        <v>168</v>
      </c>
      <c r="M15" s="284"/>
      <c r="N15" s="284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3" t="s">
        <v>73</v>
      </c>
      <c r="E16" s="283"/>
      <c r="F16" s="283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3" t="s">
        <v>74</v>
      </c>
      <c r="E17" s="283"/>
      <c r="F17" s="283"/>
      <c r="G17" s="29">
        <v>0</v>
      </c>
      <c r="H17" s="29">
        <v>0</v>
      </c>
      <c r="I17" s="2"/>
      <c r="J17" s="2"/>
      <c r="K17" s="282" t="s">
        <v>169</v>
      </c>
      <c r="L17" s="282"/>
      <c r="M17" s="282"/>
      <c r="N17" s="282"/>
      <c r="O17" s="30">
        <f>SUM(O18:O20)</f>
        <v>2192.4</v>
      </c>
      <c r="P17" s="30">
        <f>SUM(P18:P20)</f>
        <v>2192.4</v>
      </c>
      <c r="Q17" s="44"/>
    </row>
    <row r="18" spans="1:17" x14ac:dyDescent="0.25">
      <c r="A18" s="2"/>
      <c r="B18" s="59"/>
      <c r="C18" s="205"/>
      <c r="D18" s="283" t="s">
        <v>76</v>
      </c>
      <c r="E18" s="283"/>
      <c r="F18" s="283"/>
      <c r="G18" s="29">
        <v>0</v>
      </c>
      <c r="H18" s="29">
        <v>0</v>
      </c>
      <c r="I18" s="2"/>
      <c r="J18" s="2"/>
      <c r="K18" s="133"/>
      <c r="L18" s="284" t="s">
        <v>29</v>
      </c>
      <c r="M18" s="284"/>
      <c r="N18" s="284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3" t="s">
        <v>78</v>
      </c>
      <c r="E19" s="283"/>
      <c r="F19" s="283"/>
      <c r="G19" s="29">
        <v>0</v>
      </c>
      <c r="H19" s="29">
        <v>0</v>
      </c>
      <c r="I19" s="2"/>
      <c r="J19" s="2"/>
      <c r="K19" s="67"/>
      <c r="L19" s="284" t="s">
        <v>31</v>
      </c>
      <c r="M19" s="284"/>
      <c r="N19" s="284"/>
      <c r="O19" s="207">
        <v>0</v>
      </c>
      <c r="P19" s="29">
        <v>0</v>
      </c>
      <c r="Q19" s="44"/>
    </row>
    <row r="20" spans="1:17" x14ac:dyDescent="0.25">
      <c r="A20" s="2"/>
      <c r="B20" s="59"/>
      <c r="C20" s="205"/>
      <c r="D20" s="283" t="s">
        <v>80</v>
      </c>
      <c r="E20" s="283"/>
      <c r="F20" s="283"/>
      <c r="G20" s="29">
        <v>0</v>
      </c>
      <c r="H20" s="29">
        <v>0</v>
      </c>
      <c r="I20" s="2"/>
      <c r="J20" s="2"/>
      <c r="L20" s="284" t="s">
        <v>170</v>
      </c>
      <c r="M20" s="284"/>
      <c r="N20" s="284"/>
      <c r="O20" s="156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83" t="s">
        <v>223</v>
      </c>
      <c r="E21" s="283"/>
      <c r="F21" s="283"/>
      <c r="G21" s="29">
        <v>0</v>
      </c>
      <c r="H21" s="29">
        <v>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3" t="s">
        <v>224</v>
      </c>
      <c r="E22" s="283"/>
      <c r="F22" s="283"/>
      <c r="G22" s="29">
        <v>125197.46</v>
      </c>
      <c r="H22" s="29">
        <v>594461.53</v>
      </c>
      <c r="I22" s="2"/>
      <c r="J22" s="2"/>
      <c r="K22" s="282" t="s">
        <v>171</v>
      </c>
      <c r="L22" s="282"/>
      <c r="M22" s="282"/>
      <c r="N22" s="282"/>
      <c r="O22" s="30">
        <f>O12-O17</f>
        <v>-2192.4</v>
      </c>
      <c r="P22" s="30">
        <f>P12-P17</f>
        <v>-2192.4</v>
      </c>
      <c r="Q22" s="44"/>
    </row>
    <row r="23" spans="1:17" x14ac:dyDescent="0.25">
      <c r="A23" s="2"/>
      <c r="B23" s="59"/>
      <c r="C23" s="67"/>
      <c r="D23" s="283" t="s">
        <v>172</v>
      </c>
      <c r="E23" s="283"/>
      <c r="F23" s="80"/>
      <c r="G23" s="29">
        <v>2453.7600000000002</v>
      </c>
      <c r="H23" s="29">
        <v>7085813.7199999997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2" t="s">
        <v>169</v>
      </c>
      <c r="D25" s="282"/>
      <c r="E25" s="282"/>
      <c r="F25" s="282"/>
      <c r="G25" s="198">
        <f>SUM(G26:G41)</f>
        <v>144589.32999999999</v>
      </c>
      <c r="H25" s="30">
        <f>SUM(H26:H41)</f>
        <v>7637354.7199999997</v>
      </c>
      <c r="I25" s="2"/>
      <c r="J25" s="282" t="s">
        <v>173</v>
      </c>
      <c r="K25" s="282"/>
      <c r="L25" s="282"/>
      <c r="M25" s="282"/>
      <c r="N25" s="282"/>
      <c r="O25" s="28"/>
      <c r="P25" s="28"/>
      <c r="Q25" s="44"/>
    </row>
    <row r="26" spans="1:17" x14ac:dyDescent="0.25">
      <c r="A26" s="2"/>
      <c r="B26" s="59"/>
      <c r="C26" s="203"/>
      <c r="D26" s="283" t="s">
        <v>174</v>
      </c>
      <c r="E26" s="283"/>
      <c r="F26" s="283"/>
      <c r="G26" s="29">
        <v>0</v>
      </c>
      <c r="H26" s="29">
        <v>7501723.9900000002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3" t="s">
        <v>70</v>
      </c>
      <c r="E27" s="283"/>
      <c r="F27" s="283"/>
      <c r="G27" s="29">
        <v>39604.629999999997</v>
      </c>
      <c r="H27" s="29">
        <v>17178.71</v>
      </c>
      <c r="I27" s="2"/>
      <c r="K27" s="282" t="s">
        <v>165</v>
      </c>
      <c r="L27" s="282"/>
      <c r="M27" s="282"/>
      <c r="N27" s="282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3" t="s">
        <v>72</v>
      </c>
      <c r="E28" s="283"/>
      <c r="F28" s="283"/>
      <c r="G28" s="29">
        <v>104984.7</v>
      </c>
      <c r="H28" s="29">
        <v>118452.02</v>
      </c>
      <c r="I28" s="2"/>
      <c r="J28" s="2"/>
      <c r="L28" s="284" t="s">
        <v>175</v>
      </c>
      <c r="M28" s="284"/>
      <c r="N28" s="284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3" t="s">
        <v>77</v>
      </c>
      <c r="E29" s="283"/>
      <c r="F29" s="283"/>
      <c r="G29" s="29">
        <v>0</v>
      </c>
      <c r="H29" s="29">
        <v>0</v>
      </c>
      <c r="I29" s="2"/>
      <c r="J29" s="2"/>
      <c r="K29" s="203"/>
      <c r="L29" s="284" t="s">
        <v>176</v>
      </c>
      <c r="M29" s="284"/>
      <c r="N29" s="284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3" t="s">
        <v>177</v>
      </c>
      <c r="E30" s="283"/>
      <c r="F30" s="283"/>
      <c r="G30" s="29">
        <v>0</v>
      </c>
      <c r="H30" s="29">
        <v>0</v>
      </c>
      <c r="I30" s="2"/>
      <c r="J30" s="2"/>
      <c r="K30" s="203"/>
      <c r="L30" s="284" t="s">
        <v>178</v>
      </c>
      <c r="M30" s="284"/>
      <c r="N30" s="284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4" t="s">
        <v>180</v>
      </c>
      <c r="M33" s="284"/>
      <c r="N33" s="284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4"/>
      <c r="M34" s="284"/>
      <c r="N34" s="284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2" t="s">
        <v>169</v>
      </c>
      <c r="L36" s="282"/>
      <c r="M36" s="282"/>
      <c r="N36" s="282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4" t="s">
        <v>181</v>
      </c>
      <c r="M37" s="284"/>
      <c r="N37" s="284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4" t="s">
        <v>176</v>
      </c>
      <c r="M38" s="284"/>
      <c r="N38" s="284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4" t="s">
        <v>178</v>
      </c>
      <c r="M39" s="284"/>
      <c r="N39" s="284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0</v>
      </c>
      <c r="H41" s="29">
        <v>0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4" t="s">
        <v>183</v>
      </c>
      <c r="M42" s="284"/>
      <c r="N42" s="284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4"/>
      <c r="M43" s="284"/>
      <c r="N43" s="284"/>
      <c r="O43" s="29"/>
      <c r="P43" s="29"/>
      <c r="Q43" s="44"/>
    </row>
    <row r="44" spans="1:18" x14ac:dyDescent="0.25">
      <c r="A44" s="2"/>
      <c r="B44" s="59"/>
      <c r="C44" s="285" t="s">
        <v>186</v>
      </c>
      <c r="D44" s="285"/>
      <c r="E44" s="285"/>
      <c r="F44" s="285"/>
      <c r="G44" s="162">
        <f>G12-G25</f>
        <v>-16938.109999999986</v>
      </c>
      <c r="H44" s="162">
        <f>H12-H25</f>
        <v>42920.530000000261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2" t="s">
        <v>185</v>
      </c>
      <c r="L45" s="282"/>
      <c r="M45" s="282"/>
      <c r="N45" s="282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79" t="s">
        <v>187</v>
      </c>
      <c r="K48" s="279"/>
      <c r="L48" s="279"/>
      <c r="M48" s="279"/>
      <c r="N48" s="279"/>
      <c r="O48" s="162">
        <f>G44+O22+O45</f>
        <v>-19130.509999999987</v>
      </c>
      <c r="P48" s="162">
        <f>H44+P22+P45</f>
        <v>40728.130000000259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79" t="s">
        <v>188</v>
      </c>
      <c r="K50" s="279"/>
      <c r="L50" s="279"/>
      <c r="M50" s="279"/>
      <c r="N50" s="279"/>
      <c r="O50" s="162">
        <v>23127.42</v>
      </c>
      <c r="P50" s="162">
        <v>17650.52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79" t="s">
        <v>189</v>
      </c>
      <c r="K51" s="279"/>
      <c r="L51" s="279"/>
      <c r="M51" s="279"/>
      <c r="N51" s="279"/>
      <c r="O51" s="162">
        <f>+O48+O50</f>
        <v>3996.9100000000108</v>
      </c>
      <c r="P51" s="162">
        <f>+P48+P50</f>
        <v>58378.650000000256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0"/>
      <c r="E60" s="280"/>
      <c r="F60" s="280"/>
      <c r="G60" s="280"/>
      <c r="H60" s="22"/>
      <c r="I60" s="23"/>
      <c r="J60" s="23"/>
      <c r="L60" s="281"/>
      <c r="M60" s="281"/>
      <c r="N60" s="281"/>
      <c r="O60" s="281"/>
    </row>
    <row r="61" spans="1:19" x14ac:dyDescent="0.25">
      <c r="B61" s="26"/>
      <c r="D61" s="245"/>
      <c r="E61" s="245"/>
      <c r="F61" s="245"/>
      <c r="G61" s="245"/>
      <c r="H61" s="1"/>
      <c r="I61" s="8"/>
      <c r="L61" s="245"/>
      <c r="M61" s="245"/>
      <c r="N61" s="245"/>
      <c r="O61" s="245"/>
    </row>
    <row r="62" spans="1:19" x14ac:dyDescent="0.25">
      <c r="B62" s="27"/>
      <c r="D62" s="239"/>
      <c r="E62" s="239"/>
      <c r="F62" s="239"/>
      <c r="G62" s="239"/>
      <c r="H62" s="1"/>
      <c r="I62" s="8"/>
      <c r="L62" s="239"/>
      <c r="M62" s="239"/>
      <c r="N62" s="239"/>
      <c r="O62" s="239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workbookViewId="0">
      <selection activeCell="G34" sqref="G34"/>
    </sheetView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303"/>
      <c r="E1" s="303"/>
      <c r="F1" s="303"/>
      <c r="G1" s="294"/>
      <c r="H1" s="294"/>
      <c r="I1" s="294"/>
      <c r="J1" s="76"/>
      <c r="K1" s="294"/>
      <c r="L1" s="294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40" t="s">
        <v>61</v>
      </c>
      <c r="E3" s="240"/>
      <c r="F3" s="240"/>
      <c r="G3" s="240"/>
      <c r="H3" s="240"/>
      <c r="I3" s="4"/>
      <c r="J3" s="4"/>
      <c r="K3" s="1"/>
      <c r="L3" s="1"/>
      <c r="M3" s="1"/>
      <c r="N3" s="1"/>
    </row>
    <row r="4" spans="2:14" x14ac:dyDescent="0.25">
      <c r="B4" s="1"/>
      <c r="C4" s="4"/>
      <c r="D4" s="254"/>
      <c r="E4" s="254"/>
      <c r="F4" s="254"/>
      <c r="G4" s="254"/>
      <c r="H4" s="254"/>
      <c r="I4" s="4"/>
      <c r="J4" s="4"/>
      <c r="K4" s="1"/>
      <c r="L4" s="1"/>
      <c r="M4" s="1"/>
      <c r="N4" s="1"/>
    </row>
    <row r="5" spans="2:14" x14ac:dyDescent="0.25">
      <c r="B5" s="1"/>
      <c r="C5" s="4"/>
      <c r="D5" s="254" t="s">
        <v>118</v>
      </c>
      <c r="E5" s="254"/>
      <c r="F5" s="254"/>
      <c r="G5" s="254"/>
      <c r="H5" s="254"/>
      <c r="I5" s="4"/>
      <c r="J5" s="4"/>
      <c r="K5" s="1"/>
      <c r="L5" s="1"/>
      <c r="M5" s="1"/>
      <c r="N5" s="1"/>
    </row>
    <row r="6" spans="2:14" x14ac:dyDescent="0.25">
      <c r="B6" s="1"/>
      <c r="C6" s="4"/>
      <c r="D6" s="254" t="s">
        <v>236</v>
      </c>
      <c r="E6" s="254"/>
      <c r="F6" s="254"/>
      <c r="G6" s="254"/>
      <c r="H6" s="254"/>
      <c r="I6" s="4"/>
      <c r="J6" s="4"/>
      <c r="K6" s="1"/>
      <c r="L6" s="1"/>
      <c r="M6" s="1"/>
      <c r="N6" s="1"/>
    </row>
    <row r="7" spans="2:14" x14ac:dyDescent="0.25">
      <c r="B7" s="1"/>
      <c r="C7" s="4"/>
      <c r="D7" s="254" t="s">
        <v>62</v>
      </c>
      <c r="E7" s="254"/>
      <c r="F7" s="254"/>
      <c r="G7" s="254"/>
      <c r="H7" s="254"/>
      <c r="I7" s="4"/>
      <c r="J7" s="4"/>
      <c r="K7" s="1"/>
      <c r="L7" s="1"/>
      <c r="M7" s="1"/>
      <c r="N7" s="1"/>
    </row>
    <row r="8" spans="2:14" ht="9.75" customHeight="1" x14ac:dyDescent="0.25">
      <c r="B8" s="295"/>
      <c r="C8" s="295"/>
      <c r="D8" s="295"/>
      <c r="E8" s="295"/>
      <c r="F8" s="295"/>
      <c r="G8" s="295"/>
      <c r="H8" s="295"/>
      <c r="I8" s="295"/>
      <c r="J8" s="295"/>
      <c r="K8" s="1"/>
      <c r="L8" s="1"/>
      <c r="M8" s="1"/>
      <c r="N8" s="1"/>
    </row>
    <row r="9" spans="2:14" ht="8.25" customHeight="1" thickBot="1" x14ac:dyDescent="0.3">
      <c r="B9" s="295"/>
      <c r="C9" s="295"/>
      <c r="D9" s="295"/>
      <c r="E9" s="295"/>
      <c r="F9" s="295"/>
      <c r="G9" s="295"/>
      <c r="H9" s="295"/>
      <c r="I9" s="295"/>
      <c r="J9" s="295"/>
      <c r="K9" s="1"/>
      <c r="L9" s="1"/>
      <c r="M9" s="1"/>
      <c r="N9" s="1"/>
    </row>
    <row r="10" spans="2:14" ht="24" x14ac:dyDescent="0.25">
      <c r="B10" s="93"/>
      <c r="C10" s="296" t="s">
        <v>1</v>
      </c>
      <c r="D10" s="296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7"/>
      <c r="D11" s="297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8"/>
      <c r="C12" s="295"/>
      <c r="D12" s="295"/>
      <c r="E12" s="295"/>
      <c r="F12" s="295"/>
      <c r="G12" s="295"/>
      <c r="H12" s="295"/>
      <c r="I12" s="295"/>
      <c r="J12" s="299"/>
      <c r="K12" s="1"/>
      <c r="L12" s="1"/>
      <c r="M12" s="1"/>
      <c r="N12" s="1"/>
    </row>
    <row r="13" spans="2:14" ht="10.5" customHeight="1" x14ac:dyDescent="0.25">
      <c r="B13" s="300"/>
      <c r="C13" s="301"/>
      <c r="D13" s="301"/>
      <c r="E13" s="301"/>
      <c r="F13" s="301"/>
      <c r="G13" s="301"/>
      <c r="H13" s="301"/>
      <c r="I13" s="301"/>
      <c r="J13" s="302"/>
      <c r="K13" s="1"/>
      <c r="L13" s="1"/>
      <c r="M13" s="1"/>
      <c r="N13" s="1"/>
    </row>
    <row r="14" spans="2:14" x14ac:dyDescent="0.25">
      <c r="B14" s="101"/>
      <c r="C14" s="290" t="s">
        <v>2</v>
      </c>
      <c r="D14" s="290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7" t="s">
        <v>4</v>
      </c>
      <c r="D16" s="247"/>
      <c r="E16" s="159">
        <f>SUM(E18:E24)</f>
        <v>26127.42</v>
      </c>
      <c r="F16" s="159">
        <f>SUM(F18:F24)</f>
        <v>315495.82999999996</v>
      </c>
      <c r="G16" s="159">
        <f>SUM(G18:G24)</f>
        <v>292663.05</v>
      </c>
      <c r="H16" s="159">
        <f>SUM(H18:H24)</f>
        <v>48960.200000000012</v>
      </c>
      <c r="I16" s="30">
        <f>SUM(I18:I24)</f>
        <v>22832.780000000013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89" t="s">
        <v>6</v>
      </c>
      <c r="D18" s="289"/>
      <c r="E18" s="29">
        <v>23127.42</v>
      </c>
      <c r="F18" s="29">
        <v>134085.07999999999</v>
      </c>
      <c r="G18" s="29">
        <v>153215.59</v>
      </c>
      <c r="H18" s="28">
        <f>+E18+F18-G18</f>
        <v>3996.9100000000035</v>
      </c>
      <c r="I18" s="209">
        <f>+H18-E18</f>
        <v>-19130.509999999995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89" t="s">
        <v>8</v>
      </c>
      <c r="D19" s="289"/>
      <c r="E19" s="29">
        <v>3000</v>
      </c>
      <c r="F19" s="29">
        <v>181410.75</v>
      </c>
      <c r="G19" s="29">
        <v>139447.46</v>
      </c>
      <c r="H19" s="28">
        <f>+E19+F19-G19</f>
        <v>44963.290000000008</v>
      </c>
      <c r="I19" s="28">
        <f t="shared" ref="I19:I24" si="0">+H19-E19</f>
        <v>41963.290000000008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89" t="s">
        <v>10</v>
      </c>
      <c r="D20" s="289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9" t="s">
        <v>12</v>
      </c>
      <c r="D21" s="289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89" t="s">
        <v>14</v>
      </c>
      <c r="D22" s="289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9" t="s">
        <v>16</v>
      </c>
      <c r="D23" s="289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89" t="s">
        <v>18</v>
      </c>
      <c r="D24" s="289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7" t="s">
        <v>23</v>
      </c>
      <c r="D26" s="247"/>
      <c r="E26" s="159">
        <f>SUM(E28:E36)</f>
        <v>73353.690000000061</v>
      </c>
      <c r="F26" s="159">
        <f>SUM(F28:F36)</f>
        <v>9964.82</v>
      </c>
      <c r="G26" s="159">
        <f>SUM(G28:G36)</f>
        <v>22089.9</v>
      </c>
      <c r="H26" s="159">
        <f>SUM(H28:H36)</f>
        <v>61228.610000000102</v>
      </c>
      <c r="I26" s="159">
        <f>SUM(I28:I36)</f>
        <v>-12125.079999999864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89" t="s">
        <v>25</v>
      </c>
      <c r="D28" s="289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9" t="s">
        <v>27</v>
      </c>
      <c r="D29" s="289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9" t="s">
        <v>29</v>
      </c>
      <c r="D30" s="289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89" t="s">
        <v>122</v>
      </c>
      <c r="D31" s="289"/>
      <c r="E31" s="29">
        <v>763643.09</v>
      </c>
      <c r="F31" s="29">
        <v>0</v>
      </c>
      <c r="G31" s="29">
        <v>8024.21</v>
      </c>
      <c r="H31" s="28">
        <f t="shared" si="2"/>
        <v>755618.88</v>
      </c>
      <c r="I31" s="28">
        <f t="shared" si="3"/>
        <v>-8024.2099999999627</v>
      </c>
      <c r="J31" s="58"/>
    </row>
    <row r="32" spans="1:15" x14ac:dyDescent="0.25">
      <c r="A32" s="195">
        <v>125</v>
      </c>
      <c r="B32" s="59"/>
      <c r="C32" s="289" t="s">
        <v>33</v>
      </c>
      <c r="D32" s="289"/>
      <c r="E32" s="29">
        <v>47522.8</v>
      </c>
      <c r="F32" s="29">
        <v>2192.4</v>
      </c>
      <c r="G32" s="29">
        <v>0</v>
      </c>
      <c r="H32" s="28">
        <f t="shared" si="2"/>
        <v>49715.200000000004</v>
      </c>
      <c r="I32" s="28">
        <f t="shared" si="3"/>
        <v>2192.4000000000015</v>
      </c>
      <c r="J32" s="58"/>
    </row>
    <row r="33" spans="1:18" x14ac:dyDescent="0.25">
      <c r="B33" s="59"/>
      <c r="C33" s="289" t="s">
        <v>35</v>
      </c>
      <c r="D33" s="289"/>
      <c r="E33" s="29">
        <v>-737812.2</v>
      </c>
      <c r="F33" s="29">
        <v>7772.42</v>
      </c>
      <c r="G33" s="29">
        <v>14065.69</v>
      </c>
      <c r="H33" s="28">
        <f t="shared" si="2"/>
        <v>-744105.46999999986</v>
      </c>
      <c r="I33" s="28">
        <f t="shared" si="3"/>
        <v>-6293.2699999999022</v>
      </c>
      <c r="J33" s="58"/>
    </row>
    <row r="34" spans="1:18" x14ac:dyDescent="0.25">
      <c r="A34" s="195">
        <v>127</v>
      </c>
      <c r="B34" s="59"/>
      <c r="C34" s="289" t="s">
        <v>37</v>
      </c>
      <c r="D34" s="289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9" t="s">
        <v>38</v>
      </c>
      <c r="D35" s="289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9" t="s">
        <v>40</v>
      </c>
      <c r="D36" s="289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290" t="s">
        <v>123</v>
      </c>
      <c r="D38" s="290"/>
      <c r="E38" s="159">
        <f>E16+E26</f>
        <v>99481.110000000059</v>
      </c>
      <c r="F38" s="159">
        <f>F16+F26</f>
        <v>325460.64999999997</v>
      </c>
      <c r="G38" s="159">
        <f>G16+G26</f>
        <v>314752.95</v>
      </c>
      <c r="H38" s="159">
        <f>H16+H26</f>
        <v>110188.81000000011</v>
      </c>
      <c r="I38" s="159">
        <f>I16+I26</f>
        <v>10707.70000000015</v>
      </c>
      <c r="J38" s="102"/>
    </row>
    <row r="39" spans="1:18" ht="15.75" thickBot="1" x14ac:dyDescent="0.3">
      <c r="B39" s="291"/>
      <c r="C39" s="292"/>
      <c r="D39" s="292"/>
      <c r="E39" s="292"/>
      <c r="F39" s="292"/>
      <c r="G39" s="292"/>
      <c r="H39" s="292"/>
      <c r="I39" s="292"/>
      <c r="J39" s="293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6" t="s">
        <v>60</v>
      </c>
      <c r="D41" s="246"/>
      <c r="E41" s="246"/>
      <c r="F41" s="246"/>
      <c r="G41" s="246"/>
      <c r="H41" s="246"/>
      <c r="I41" s="246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1"/>
      <c r="D44" s="231"/>
      <c r="E44" s="231"/>
      <c r="F44" s="231"/>
      <c r="G44" s="231"/>
      <c r="H44" s="231"/>
      <c r="I44" s="231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1"/>
      <c r="D45" s="231"/>
      <c r="E45" s="231"/>
      <c r="F45" s="231"/>
      <c r="G45" s="231"/>
      <c r="H45" s="231"/>
      <c r="I45" s="231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1"/>
      <c r="D46" s="231"/>
      <c r="E46" s="231"/>
      <c r="F46" s="231"/>
      <c r="G46" s="231"/>
      <c r="H46" s="231"/>
      <c r="I46" s="231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304"/>
      <c r="D48" s="304"/>
      <c r="E48" s="23"/>
      <c r="F48" s="281"/>
      <c r="G48" s="281"/>
      <c r="H48" s="281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45"/>
      <c r="D49" s="245"/>
      <c r="E49" s="1"/>
      <c r="F49" s="245"/>
      <c r="G49" s="245"/>
      <c r="H49" s="245"/>
      <c r="I49" s="63"/>
      <c r="J49" s="8"/>
      <c r="K49" s="1"/>
      <c r="Q49" s="1"/>
      <c r="R49" s="1"/>
    </row>
    <row r="50" spans="2:18" x14ac:dyDescent="0.25">
      <c r="B50" s="1"/>
      <c r="C50" s="239"/>
      <c r="D50" s="239"/>
      <c r="E50" s="14"/>
      <c r="F50" s="239"/>
      <c r="G50" s="239"/>
      <c r="H50" s="239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topLeftCell="A34" workbookViewId="0">
      <selection activeCell="J42" sqref="J42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5" t="s">
        <v>61</v>
      </c>
      <c r="E2" s="265"/>
      <c r="F2" s="265"/>
      <c r="G2" s="265"/>
      <c r="H2" s="265"/>
      <c r="I2" s="265"/>
      <c r="J2" s="265"/>
      <c r="K2" s="265"/>
    </row>
    <row r="3" spans="1:11" x14ac:dyDescent="0.25">
      <c r="A3" s="69"/>
      <c r="B3" s="69"/>
      <c r="C3" s="32"/>
      <c r="D3" s="266"/>
      <c r="E3" s="266"/>
      <c r="F3" s="266"/>
      <c r="G3" s="266"/>
      <c r="H3" s="266"/>
      <c r="I3" s="266"/>
      <c r="J3" s="266"/>
      <c r="K3" s="266"/>
    </row>
    <row r="4" spans="1:11" x14ac:dyDescent="0.25">
      <c r="A4" s="69"/>
      <c r="B4" s="69"/>
      <c r="C4" s="32"/>
      <c r="D4" s="266" t="s">
        <v>129</v>
      </c>
      <c r="E4" s="266"/>
      <c r="F4" s="266"/>
      <c r="G4" s="266"/>
      <c r="H4" s="266"/>
      <c r="I4" s="266"/>
      <c r="J4" s="266"/>
      <c r="K4" s="266"/>
    </row>
    <row r="5" spans="1:11" x14ac:dyDescent="0.25">
      <c r="A5" s="69"/>
      <c r="B5" s="69"/>
      <c r="C5" s="32"/>
      <c r="D5" s="266" t="s">
        <v>236</v>
      </c>
      <c r="E5" s="266"/>
      <c r="F5" s="266"/>
      <c r="G5" s="266"/>
      <c r="H5" s="266"/>
      <c r="I5" s="266"/>
      <c r="J5" s="266"/>
      <c r="K5" s="266"/>
    </row>
    <row r="6" spans="1:11" x14ac:dyDescent="0.25">
      <c r="A6" s="69"/>
      <c r="B6" s="69"/>
      <c r="C6" s="32"/>
      <c r="D6" s="266" t="s">
        <v>62</v>
      </c>
      <c r="E6" s="266"/>
      <c r="F6" s="266"/>
      <c r="G6" s="266"/>
      <c r="H6" s="266"/>
      <c r="I6" s="266"/>
      <c r="J6" s="266"/>
      <c r="K6" s="266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5"/>
      <c r="D8" s="295"/>
      <c r="E8" s="295"/>
      <c r="F8" s="295"/>
      <c r="G8" s="295"/>
      <c r="H8" s="295"/>
      <c r="I8" s="295"/>
      <c r="J8" s="295"/>
      <c r="K8" s="295"/>
    </row>
    <row r="9" spans="1:11" ht="39" customHeight="1" thickBot="1" x14ac:dyDescent="0.3">
      <c r="B9" s="109"/>
      <c r="C9" s="257" t="s">
        <v>144</v>
      </c>
      <c r="D9" s="257"/>
      <c r="E9" s="257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5"/>
      <c r="D10" s="295"/>
      <c r="E10" s="295"/>
      <c r="F10" s="295"/>
      <c r="G10" s="295"/>
      <c r="H10" s="295"/>
      <c r="I10" s="295"/>
      <c r="J10" s="295"/>
      <c r="K10" s="299"/>
    </row>
    <row r="11" spans="1:11" x14ac:dyDescent="0.25">
      <c r="B11" s="43"/>
      <c r="C11" s="301"/>
      <c r="D11" s="301"/>
      <c r="E11" s="301"/>
      <c r="F11" s="301"/>
      <c r="G11" s="301"/>
      <c r="H11" s="301"/>
      <c r="I11" s="301"/>
      <c r="J11" s="301"/>
      <c r="K11" s="302"/>
    </row>
    <row r="12" spans="1:11" x14ac:dyDescent="0.25">
      <c r="B12" s="43"/>
      <c r="C12" s="306" t="s">
        <v>130</v>
      </c>
      <c r="D12" s="306"/>
      <c r="E12" s="306"/>
      <c r="F12" s="85"/>
      <c r="G12" s="85"/>
      <c r="H12" s="85"/>
      <c r="I12" s="85"/>
      <c r="J12" s="85"/>
      <c r="K12" s="114"/>
    </row>
    <row r="13" spans="1:11" x14ac:dyDescent="0.25">
      <c r="B13" s="115"/>
      <c r="C13" s="305" t="s">
        <v>131</v>
      </c>
      <c r="D13" s="305"/>
      <c r="E13" s="305"/>
      <c r="F13" s="8"/>
      <c r="G13" s="8"/>
      <c r="H13" s="8"/>
      <c r="I13" s="8"/>
      <c r="J13" s="8"/>
      <c r="K13" s="116"/>
    </row>
    <row r="14" spans="1:11" x14ac:dyDescent="0.25">
      <c r="B14" s="115"/>
      <c r="C14" s="306" t="s">
        <v>132</v>
      </c>
      <c r="D14" s="306"/>
      <c r="E14" s="306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42" t="s">
        <v>133</v>
      </c>
      <c r="E15" s="242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42" t="s">
        <v>134</v>
      </c>
      <c r="E16" s="242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42" t="s">
        <v>135</v>
      </c>
      <c r="E17" s="242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6" t="s">
        <v>136</v>
      </c>
      <c r="D19" s="306"/>
      <c r="E19" s="306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42" t="s">
        <v>137</v>
      </c>
      <c r="E20" s="242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42" t="s">
        <v>138</v>
      </c>
      <c r="E21" s="242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42" t="s">
        <v>134</v>
      </c>
      <c r="E22" s="242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42" t="s">
        <v>135</v>
      </c>
      <c r="E23" s="242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7" t="s">
        <v>139</v>
      </c>
      <c r="D25" s="307"/>
      <c r="E25" s="307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5" t="s">
        <v>140</v>
      </c>
      <c r="D27" s="305"/>
      <c r="E27" s="305"/>
      <c r="F27" s="8"/>
      <c r="G27" s="90"/>
      <c r="H27" s="90"/>
      <c r="I27" s="70"/>
      <c r="J27" s="70"/>
      <c r="K27" s="102"/>
    </row>
    <row r="28" spans="2:11" x14ac:dyDescent="0.25">
      <c r="B28" s="115"/>
      <c r="C28" s="306" t="s">
        <v>132</v>
      </c>
      <c r="D28" s="306"/>
      <c r="E28" s="306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42" t="s">
        <v>133</v>
      </c>
      <c r="E29" s="242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42" t="s">
        <v>134</v>
      </c>
      <c r="E30" s="242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42" t="s">
        <v>135</v>
      </c>
      <c r="E31" s="242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6" t="s">
        <v>136</v>
      </c>
      <c r="D33" s="306"/>
      <c r="E33" s="306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42" t="s">
        <v>137</v>
      </c>
      <c r="E34" s="242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42" t="s">
        <v>138</v>
      </c>
      <c r="E35" s="242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42" t="s">
        <v>134</v>
      </c>
      <c r="E36" s="242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42" t="s">
        <v>135</v>
      </c>
      <c r="E37" s="242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7" t="s">
        <v>141</v>
      </c>
      <c r="D39" s="307"/>
      <c r="E39" s="307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6" t="s">
        <v>142</v>
      </c>
      <c r="D41" s="306"/>
      <c r="E41" s="306"/>
      <c r="F41" s="8"/>
      <c r="G41" s="88" t="s">
        <v>149</v>
      </c>
      <c r="H41" s="88" t="s">
        <v>150</v>
      </c>
      <c r="I41" s="167">
        <v>0</v>
      </c>
      <c r="J41" s="167">
        <v>101118.43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8" t="s">
        <v>143</v>
      </c>
      <c r="D43" s="308"/>
      <c r="E43" s="308"/>
      <c r="F43" s="119"/>
      <c r="G43" s="120"/>
      <c r="H43" s="120"/>
      <c r="I43" s="168">
        <f>I41+I39+I25</f>
        <v>0</v>
      </c>
      <c r="J43" s="168">
        <f>J41+J39+J25</f>
        <v>101118.43</v>
      </c>
      <c r="K43" s="121"/>
    </row>
    <row r="44" spans="2:11" x14ac:dyDescent="0.25">
      <c r="B44" s="69"/>
      <c r="C44" s="305"/>
      <c r="D44" s="305"/>
      <c r="E44" s="305"/>
      <c r="F44" s="305"/>
      <c r="G44" s="305"/>
      <c r="H44" s="305"/>
      <c r="I44" s="305"/>
      <c r="J44" s="305"/>
      <c r="K44" s="305"/>
    </row>
    <row r="45" spans="2:11" x14ac:dyDescent="0.25">
      <c r="B45" s="69"/>
      <c r="C45" s="242" t="s">
        <v>60</v>
      </c>
      <c r="D45" s="242"/>
      <c r="E45" s="242"/>
      <c r="F45" s="242"/>
      <c r="G45" s="242"/>
      <c r="H45" s="242"/>
      <c r="I45" s="242"/>
      <c r="J45" s="242"/>
      <c r="K45" s="242"/>
    </row>
    <row r="46" spans="2:11" x14ac:dyDescent="0.25">
      <c r="B46" s="69"/>
      <c r="C46" s="242"/>
      <c r="D46" s="242"/>
      <c r="E46" s="242"/>
      <c r="F46" s="242"/>
      <c r="G46" s="242"/>
      <c r="H46" s="242"/>
      <c r="I46" s="242"/>
      <c r="J46" s="242"/>
      <c r="K46" s="242"/>
    </row>
    <row r="47" spans="2:11" x14ac:dyDescent="0.25">
      <c r="B47" s="69"/>
      <c r="C47" s="232"/>
      <c r="D47" s="232"/>
      <c r="E47" s="232"/>
      <c r="F47" s="232"/>
      <c r="G47" s="232"/>
      <c r="H47" s="232"/>
      <c r="I47" s="232"/>
      <c r="J47" s="232"/>
      <c r="K47" s="232"/>
    </row>
    <row r="48" spans="2:11" x14ac:dyDescent="0.25">
      <c r="B48" s="69"/>
      <c r="C48" s="232"/>
      <c r="D48" s="232"/>
      <c r="E48" s="232"/>
      <c r="F48" s="232"/>
      <c r="G48" s="232"/>
      <c r="H48" s="232"/>
      <c r="I48" s="232"/>
      <c r="J48" s="232"/>
      <c r="K48" s="232"/>
    </row>
    <row r="49" spans="2:11" x14ac:dyDescent="0.25">
      <c r="B49" s="69"/>
      <c r="C49" s="232"/>
      <c r="D49" s="232"/>
      <c r="E49" s="232"/>
      <c r="F49" s="232"/>
      <c r="G49" s="232"/>
      <c r="H49" s="232"/>
      <c r="I49" s="232"/>
      <c r="J49" s="232"/>
      <c r="K49" s="232"/>
    </row>
    <row r="50" spans="2:11" x14ac:dyDescent="0.25">
      <c r="B50" s="1"/>
      <c r="C50" s="242"/>
      <c r="D50" s="242"/>
      <c r="E50" s="242"/>
      <c r="F50" s="242"/>
      <c r="G50" s="242"/>
      <c r="H50" s="242"/>
      <c r="I50" s="242"/>
      <c r="J50" s="242"/>
      <c r="K50" s="242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43"/>
      <c r="E52" s="243"/>
      <c r="F52" s="243"/>
      <c r="G52" s="1"/>
      <c r="H52" s="244"/>
      <c r="I52" s="244"/>
      <c r="J52" s="23"/>
      <c r="K52" s="23"/>
    </row>
    <row r="53" spans="2:11" x14ac:dyDescent="0.25">
      <c r="B53" s="1"/>
      <c r="C53" s="26"/>
      <c r="D53" s="245"/>
      <c r="E53" s="245"/>
      <c r="F53" s="245"/>
      <c r="G53" s="23"/>
      <c r="H53" s="245"/>
      <c r="I53" s="245"/>
      <c r="J53" s="8"/>
      <c r="K53" s="23"/>
    </row>
    <row r="54" spans="2:11" x14ac:dyDescent="0.25">
      <c r="B54" s="1"/>
      <c r="C54" s="27"/>
      <c r="D54" s="239"/>
      <c r="E54" s="239"/>
      <c r="F54" s="30"/>
      <c r="G54" s="28"/>
      <c r="H54" s="239"/>
      <c r="I54" s="239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C45:K45"/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47DA5-83A1-4A63-A7B6-723CD50CB51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1.1 EDO ACT</vt:lpstr>
      <vt:lpstr>1.2 EDO SIT FIN</vt:lpstr>
      <vt:lpstr>1.4 EDO CAMBIOS SIT FIN</vt:lpstr>
      <vt:lpstr>1.3 EDO VAR HAC PUB</vt:lpstr>
      <vt:lpstr>1.5 EDO FLUJO EFECT</vt:lpstr>
      <vt:lpstr>1.10 EDO A. ACTIVO</vt:lpstr>
      <vt:lpstr>1.11 EDO A. DEUDA</vt:lpstr>
      <vt:lpstr>Hoja1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2022-04-18T16:16:42Z</cp:lastPrinted>
  <dcterms:created xsi:type="dcterms:W3CDTF">2015-01-20T12:01:13Z</dcterms:created>
  <dcterms:modified xsi:type="dcterms:W3CDTF">2022-08-10T19:32:12Z</dcterms:modified>
</cp:coreProperties>
</file>