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omments2.xml" ContentType="application/vnd.openxmlformats-officedocument.spreadsheetml.comments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omments3.xml" ContentType="application/vnd.openxmlformats-officedocument.spreadsheetml.comments+xml"/>
  <Override PartName="/xl/drawings/drawing7.xml" ContentType="application/vnd.openxmlformats-officedocument.drawing+xml"/>
  <Override PartName="/xl/comments4.xml" ContentType="application/vnd.openxmlformats-officedocument.spreadsheetml.comments+xml"/>
  <Override PartName="/xl/drawings/drawing8.xml" ContentType="application/vnd.openxmlformats-officedocument.drawing+xml"/>
  <Override PartName="/xl/comments5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-120" yWindow="-120" windowWidth="29040" windowHeight="15840" firstSheet="6" activeTab="7"/>
  </bookViews>
  <sheets>
    <sheet name="POA 2021 SEP 1" sheetId="1" r:id="rId1"/>
    <sheet name="RESUMEN POR RUBROS AL 30-SEP" sheetId="3" r:id="rId2"/>
    <sheet name="POA 2021 OCT 29" sheetId="2" r:id="rId3"/>
    <sheet name="RESUMEN POR RUBROS AL 29-10" sheetId="4" r:id="rId4"/>
    <sheet name="MINISTRACIONES R33 2021" sheetId="5" r:id="rId5"/>
    <sheet name="POA 2021 NOV 19" sheetId="6" r:id="rId6"/>
    <sheet name="POA 2021 DIC 23" sheetId="7" r:id="rId7"/>
    <sheet name="POA 2021 DIC 28" sheetId="8" r:id="rId8"/>
  </sheets>
  <definedNames>
    <definedName name="_xlnm.Print_Titles" localSheetId="6">'POA 2021 DIC 23'!$1:$10</definedName>
    <definedName name="_xlnm.Print_Titles" localSheetId="7">'POA 2021 DIC 28'!$1:$10</definedName>
    <definedName name="_xlnm.Print_Titles" localSheetId="5">'POA 2021 NOV 19'!$1:$10</definedName>
    <definedName name="_xlnm.Print_Titles" localSheetId="2">'POA 2021 OCT 29'!$1:$10</definedName>
    <definedName name="_xlnm.Print_Titles" localSheetId="0">'POA 2021 SEP 1'!$1:$10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1" i="8" l="1"/>
  <c r="G32" i="8"/>
  <c r="F39" i="8" l="1"/>
  <c r="E187" i="8" l="1"/>
  <c r="G186" i="8"/>
  <c r="H184" i="8"/>
  <c r="E184" i="8"/>
  <c r="H182" i="8"/>
  <c r="J176" i="8"/>
  <c r="J171" i="8"/>
  <c r="L168" i="8"/>
  <c r="K168" i="8"/>
  <c r="G163" i="8"/>
  <c r="D163" i="8"/>
  <c r="D161" i="8" s="1"/>
  <c r="J161" i="8"/>
  <c r="I161" i="8"/>
  <c r="H161" i="8"/>
  <c r="G161" i="8"/>
  <c r="F161" i="8"/>
  <c r="E161" i="8"/>
  <c r="G158" i="8"/>
  <c r="G156" i="8" s="1"/>
  <c r="D158" i="8"/>
  <c r="D156" i="8" s="1"/>
  <c r="J156" i="8"/>
  <c r="I156" i="8"/>
  <c r="H156" i="8"/>
  <c r="E156" i="8"/>
  <c r="F153" i="8"/>
  <c r="D153" i="8" s="1"/>
  <c r="D150" i="8"/>
  <c r="J148" i="8"/>
  <c r="I148" i="8"/>
  <c r="H148" i="8"/>
  <c r="G148" i="8"/>
  <c r="E148" i="8"/>
  <c r="D145" i="8"/>
  <c r="D142" i="8"/>
  <c r="D139" i="8"/>
  <c r="D136" i="8"/>
  <c r="J134" i="8"/>
  <c r="I134" i="8"/>
  <c r="H134" i="8"/>
  <c r="G134" i="8"/>
  <c r="F134" i="8"/>
  <c r="E134" i="8"/>
  <c r="D131" i="8"/>
  <c r="G128" i="8"/>
  <c r="D128" i="8" s="1"/>
  <c r="W125" i="8"/>
  <c r="L125" i="8"/>
  <c r="K125" i="8" s="1"/>
  <c r="D125" i="8"/>
  <c r="J123" i="8"/>
  <c r="I123" i="8"/>
  <c r="H123" i="8"/>
  <c r="F123" i="8"/>
  <c r="E123" i="8"/>
  <c r="D120" i="8"/>
  <c r="L117" i="8"/>
  <c r="D117" i="8"/>
  <c r="D114" i="8"/>
  <c r="D111" i="8"/>
  <c r="D108" i="8"/>
  <c r="D105" i="8"/>
  <c r="D102" i="8"/>
  <c r="F99" i="8"/>
  <c r="D99" i="8" s="1"/>
  <c r="D96" i="8"/>
  <c r="D93" i="8"/>
  <c r="J91" i="8"/>
  <c r="I91" i="8"/>
  <c r="H91" i="8"/>
  <c r="G91" i="8"/>
  <c r="F91" i="8"/>
  <c r="E91" i="8"/>
  <c r="D88" i="8"/>
  <c r="D85" i="8"/>
  <c r="D83" i="8" s="1"/>
  <c r="J83" i="8"/>
  <c r="I83" i="8"/>
  <c r="H83" i="8"/>
  <c r="G83" i="8"/>
  <c r="F83" i="8"/>
  <c r="E83" i="8"/>
  <c r="D80" i="8"/>
  <c r="D77" i="8"/>
  <c r="D74" i="8"/>
  <c r="D71" i="8"/>
  <c r="D68" i="8"/>
  <c r="D65" i="8"/>
  <c r="J63" i="8"/>
  <c r="I63" i="8"/>
  <c r="H63" i="8"/>
  <c r="G63" i="8"/>
  <c r="F63" i="8"/>
  <c r="E63" i="8"/>
  <c r="D60" i="8"/>
  <c r="D58" i="8" s="1"/>
  <c r="J58" i="8"/>
  <c r="I58" i="8"/>
  <c r="H58" i="8"/>
  <c r="G58" i="8"/>
  <c r="F58" i="8"/>
  <c r="E58" i="8"/>
  <c r="D55" i="8"/>
  <c r="D52" i="8"/>
  <c r="D49" i="8"/>
  <c r="M46" i="8"/>
  <c r="D46" i="8"/>
  <c r="J45" i="8"/>
  <c r="I45" i="8"/>
  <c r="H45" i="8"/>
  <c r="G45" i="8"/>
  <c r="F45" i="8"/>
  <c r="E45" i="8"/>
  <c r="D42" i="8"/>
  <c r="D39" i="8"/>
  <c r="G36" i="8"/>
  <c r="G35" i="8" s="1"/>
  <c r="F36" i="8"/>
  <c r="D36" i="8" s="1"/>
  <c r="J35" i="8"/>
  <c r="I35" i="8"/>
  <c r="H35" i="8"/>
  <c r="F35" i="8"/>
  <c r="E35" i="8"/>
  <c r="D32" i="8"/>
  <c r="D29" i="8"/>
  <c r="D26" i="8"/>
  <c r="D23" i="8"/>
  <c r="F20" i="8"/>
  <c r="D20" i="8" s="1"/>
  <c r="D13" i="8" s="1"/>
  <c r="D17" i="8"/>
  <c r="D14" i="8"/>
  <c r="J13" i="8"/>
  <c r="I13" i="8"/>
  <c r="H13" i="8"/>
  <c r="G13" i="8"/>
  <c r="F13" i="8"/>
  <c r="E13" i="8"/>
  <c r="G131" i="7"/>
  <c r="F39" i="7"/>
  <c r="F35" i="7" s="1"/>
  <c r="E190" i="7"/>
  <c r="G189" i="7"/>
  <c r="H187" i="7"/>
  <c r="E187" i="7"/>
  <c r="H185" i="7"/>
  <c r="J179" i="7"/>
  <c r="J174" i="7"/>
  <c r="L171" i="7"/>
  <c r="K171" i="7"/>
  <c r="G166" i="7"/>
  <c r="D166" i="7"/>
  <c r="D164" i="7" s="1"/>
  <c r="J164" i="7"/>
  <c r="I164" i="7"/>
  <c r="H164" i="7"/>
  <c r="G164" i="7"/>
  <c r="F164" i="7"/>
  <c r="E164" i="7"/>
  <c r="G161" i="7"/>
  <c r="D161" i="7" s="1"/>
  <c r="D159" i="7" s="1"/>
  <c r="F161" i="7"/>
  <c r="J159" i="7"/>
  <c r="I159" i="7"/>
  <c r="H159" i="7"/>
  <c r="F159" i="7"/>
  <c r="E159" i="7"/>
  <c r="F156" i="7"/>
  <c r="F151" i="7" s="1"/>
  <c r="D153" i="7"/>
  <c r="J151" i="7"/>
  <c r="I151" i="7"/>
  <c r="H151" i="7"/>
  <c r="G151" i="7"/>
  <c r="E151" i="7"/>
  <c r="D148" i="7"/>
  <c r="D145" i="7"/>
  <c r="D142" i="7"/>
  <c r="D139" i="7"/>
  <c r="J137" i="7"/>
  <c r="I137" i="7"/>
  <c r="H137" i="7"/>
  <c r="G137" i="7"/>
  <c r="F137" i="7"/>
  <c r="E137" i="7"/>
  <c r="D134" i="7"/>
  <c r="D131" i="7"/>
  <c r="G128" i="7"/>
  <c r="D128" i="7" s="1"/>
  <c r="W125" i="7"/>
  <c r="L125" i="7"/>
  <c r="K125" i="7" s="1"/>
  <c r="D125" i="7"/>
  <c r="J123" i="7"/>
  <c r="I123" i="7"/>
  <c r="H123" i="7"/>
  <c r="G123" i="7"/>
  <c r="F123" i="7"/>
  <c r="E123" i="7"/>
  <c r="D120" i="7"/>
  <c r="L117" i="7"/>
  <c r="D117" i="7"/>
  <c r="D114" i="7"/>
  <c r="D111" i="7"/>
  <c r="D108" i="7"/>
  <c r="F105" i="7"/>
  <c r="D105" i="7"/>
  <c r="F102" i="7"/>
  <c r="D102" i="7" s="1"/>
  <c r="F99" i="7"/>
  <c r="D99" i="7"/>
  <c r="D96" i="7"/>
  <c r="D93" i="7"/>
  <c r="J91" i="7"/>
  <c r="I91" i="7"/>
  <c r="H91" i="7"/>
  <c r="G91" i="7"/>
  <c r="E91" i="7"/>
  <c r="D88" i="7"/>
  <c r="D85" i="7"/>
  <c r="J83" i="7"/>
  <c r="I83" i="7"/>
  <c r="H83" i="7"/>
  <c r="G83" i="7"/>
  <c r="F83" i="7"/>
  <c r="E83" i="7"/>
  <c r="D83" i="7"/>
  <c r="D80" i="7"/>
  <c r="D77" i="7"/>
  <c r="D74" i="7"/>
  <c r="D71" i="7"/>
  <c r="D63" i="7" s="1"/>
  <c r="D68" i="7"/>
  <c r="D65" i="7"/>
  <c r="J63" i="7"/>
  <c r="I63" i="7"/>
  <c r="H63" i="7"/>
  <c r="G63" i="7"/>
  <c r="F63" i="7"/>
  <c r="E63" i="7"/>
  <c r="D60" i="7"/>
  <c r="J58" i="7"/>
  <c r="I58" i="7"/>
  <c r="H58" i="7"/>
  <c r="G58" i="7"/>
  <c r="F58" i="7"/>
  <c r="E58" i="7"/>
  <c r="D58" i="7"/>
  <c r="D55" i="7"/>
  <c r="D52" i="7"/>
  <c r="D49" i="7"/>
  <c r="M46" i="7"/>
  <c r="D46" i="7"/>
  <c r="J45" i="7"/>
  <c r="I45" i="7"/>
  <c r="H45" i="7"/>
  <c r="G45" i="7"/>
  <c r="F45" i="7"/>
  <c r="E45" i="7"/>
  <c r="D42" i="7"/>
  <c r="D39" i="7"/>
  <c r="G36" i="7"/>
  <c r="F36" i="7"/>
  <c r="J35" i="7"/>
  <c r="I35" i="7"/>
  <c r="H35" i="7"/>
  <c r="E35" i="7"/>
  <c r="D32" i="7"/>
  <c r="D29" i="7"/>
  <c r="D26" i="7"/>
  <c r="D23" i="7"/>
  <c r="F20" i="7"/>
  <c r="D20" i="7" s="1"/>
  <c r="D17" i="7"/>
  <c r="D14" i="7"/>
  <c r="J13" i="7"/>
  <c r="I13" i="7"/>
  <c r="H13" i="7"/>
  <c r="G13" i="7"/>
  <c r="F13" i="7"/>
  <c r="E13" i="7"/>
  <c r="E154" i="6"/>
  <c r="G154" i="6"/>
  <c r="H154" i="6"/>
  <c r="I154" i="6"/>
  <c r="J154" i="6"/>
  <c r="E140" i="6"/>
  <c r="F140" i="6"/>
  <c r="G140" i="6"/>
  <c r="H140" i="6"/>
  <c r="I140" i="6"/>
  <c r="J140" i="6"/>
  <c r="E126" i="6"/>
  <c r="F126" i="6"/>
  <c r="H126" i="6"/>
  <c r="I126" i="6"/>
  <c r="J126" i="6"/>
  <c r="E91" i="6"/>
  <c r="G91" i="6"/>
  <c r="H91" i="6"/>
  <c r="I91" i="6"/>
  <c r="J91" i="6"/>
  <c r="E83" i="6"/>
  <c r="F83" i="6"/>
  <c r="G83" i="6"/>
  <c r="H83" i="6"/>
  <c r="I83" i="6"/>
  <c r="J83" i="6"/>
  <c r="E63" i="6"/>
  <c r="F63" i="6"/>
  <c r="G63" i="6"/>
  <c r="H63" i="6"/>
  <c r="I63" i="6"/>
  <c r="J63" i="6"/>
  <c r="E58" i="6"/>
  <c r="F58" i="6"/>
  <c r="G58" i="6"/>
  <c r="H58" i="6"/>
  <c r="I58" i="6"/>
  <c r="J58" i="6"/>
  <c r="E45" i="6"/>
  <c r="F45" i="6"/>
  <c r="G45" i="6"/>
  <c r="H45" i="6"/>
  <c r="I45" i="6"/>
  <c r="J45" i="6"/>
  <c r="E35" i="6"/>
  <c r="H35" i="6"/>
  <c r="I35" i="6"/>
  <c r="J35" i="6"/>
  <c r="E13" i="6"/>
  <c r="G13" i="6"/>
  <c r="H13" i="6"/>
  <c r="I13" i="6"/>
  <c r="J13" i="6"/>
  <c r="D137" i="6"/>
  <c r="D123" i="6"/>
  <c r="D55" i="6"/>
  <c r="D123" i="8" l="1"/>
  <c r="J168" i="8"/>
  <c r="D63" i="8"/>
  <c r="F148" i="8"/>
  <c r="H168" i="8"/>
  <c r="D134" i="8"/>
  <c r="D148" i="8"/>
  <c r="E168" i="8"/>
  <c r="I168" i="8"/>
  <c r="D35" i="8"/>
  <c r="D45" i="8"/>
  <c r="D91" i="8"/>
  <c r="D168" i="8" s="1"/>
  <c r="G123" i="8"/>
  <c r="G168" i="8" s="1"/>
  <c r="G189" i="8" s="1"/>
  <c r="F156" i="8"/>
  <c r="D45" i="7"/>
  <c r="H171" i="7"/>
  <c r="D36" i="7"/>
  <c r="D35" i="7" s="1"/>
  <c r="F91" i="7"/>
  <c r="F171" i="7" s="1"/>
  <c r="F192" i="7" s="1"/>
  <c r="D156" i="7"/>
  <c r="D151" i="7" s="1"/>
  <c r="E171" i="7"/>
  <c r="I171" i="7"/>
  <c r="D13" i="7"/>
  <c r="D91" i="7"/>
  <c r="D123" i="7"/>
  <c r="J171" i="7"/>
  <c r="D137" i="7"/>
  <c r="G35" i="7"/>
  <c r="G159" i="7"/>
  <c r="D42" i="6"/>
  <c r="E193" i="6"/>
  <c r="G192" i="6"/>
  <c r="H190" i="6"/>
  <c r="E190" i="6"/>
  <c r="H188" i="6"/>
  <c r="J182" i="6"/>
  <c r="J177" i="6"/>
  <c r="L174" i="6"/>
  <c r="G169" i="6"/>
  <c r="D169" i="6" s="1"/>
  <c r="D167" i="6" s="1"/>
  <c r="J167" i="6"/>
  <c r="I167" i="6"/>
  <c r="H167" i="6"/>
  <c r="F167" i="6"/>
  <c r="E167" i="6"/>
  <c r="G164" i="6"/>
  <c r="F164" i="6"/>
  <c r="F162" i="6" s="1"/>
  <c r="J162" i="6"/>
  <c r="I162" i="6"/>
  <c r="H162" i="6"/>
  <c r="E162" i="6"/>
  <c r="F159" i="6"/>
  <c r="F154" i="6" s="1"/>
  <c r="D156" i="6"/>
  <c r="D151" i="6"/>
  <c r="D148" i="6"/>
  <c r="D145" i="6"/>
  <c r="D142" i="6"/>
  <c r="D134" i="6"/>
  <c r="G131" i="6"/>
  <c r="W128" i="6"/>
  <c r="L128" i="6"/>
  <c r="K128" i="6" s="1"/>
  <c r="D128" i="6"/>
  <c r="D120" i="6"/>
  <c r="L117" i="6"/>
  <c r="D117" i="6"/>
  <c r="D114" i="6"/>
  <c r="D111" i="6"/>
  <c r="D108" i="6"/>
  <c r="F105" i="6"/>
  <c r="D105" i="6" s="1"/>
  <c r="F102" i="6"/>
  <c r="D102" i="6" s="1"/>
  <c r="F99" i="6"/>
  <c r="D99" i="6"/>
  <c r="D96" i="6"/>
  <c r="D93" i="6"/>
  <c r="D88" i="6"/>
  <c r="D85" i="6"/>
  <c r="D83" i="6" s="1"/>
  <c r="D80" i="6"/>
  <c r="D77" i="6"/>
  <c r="D74" i="6"/>
  <c r="D71" i="6"/>
  <c r="D68" i="6"/>
  <c r="D65" i="6"/>
  <c r="D60" i="6"/>
  <c r="D58" i="6" s="1"/>
  <c r="D52" i="6"/>
  <c r="D49" i="6"/>
  <c r="M46" i="6"/>
  <c r="D46" i="6"/>
  <c r="D39" i="6"/>
  <c r="G36" i="6"/>
  <c r="G35" i="6" s="1"/>
  <c r="F36" i="6"/>
  <c r="D32" i="6"/>
  <c r="D29" i="6"/>
  <c r="D26" i="6"/>
  <c r="D23" i="6"/>
  <c r="F20" i="6"/>
  <c r="D17" i="6"/>
  <c r="D14" i="6"/>
  <c r="G184" i="1"/>
  <c r="G181" i="1"/>
  <c r="G177" i="1"/>
  <c r="F168" i="8" l="1"/>
  <c r="F189" i="8" s="1"/>
  <c r="D171" i="7"/>
  <c r="G171" i="7"/>
  <c r="G192" i="7" s="1"/>
  <c r="D63" i="6"/>
  <c r="D91" i="6"/>
  <c r="D20" i="6"/>
  <c r="F13" i="6"/>
  <c r="D140" i="6"/>
  <c r="D13" i="6"/>
  <c r="D36" i="6"/>
  <c r="D35" i="6" s="1"/>
  <c r="F35" i="6"/>
  <c r="D45" i="6"/>
  <c r="F91" i="6"/>
  <c r="D131" i="6"/>
  <c r="D126" i="6" s="1"/>
  <c r="G126" i="6"/>
  <c r="G167" i="6"/>
  <c r="E174" i="6"/>
  <c r="H174" i="6"/>
  <c r="J174" i="6"/>
  <c r="I174" i="6"/>
  <c r="D164" i="6"/>
  <c r="D162" i="6" s="1"/>
  <c r="D159" i="6"/>
  <c r="D154" i="6" s="1"/>
  <c r="G162" i="6"/>
  <c r="D19" i="4"/>
  <c r="C18" i="4"/>
  <c r="C17" i="4"/>
  <c r="F17" i="4" s="1"/>
  <c r="C16" i="4"/>
  <c r="G16" i="4" s="1"/>
  <c r="D15" i="4"/>
  <c r="F15" i="4" s="1"/>
  <c r="D14" i="4"/>
  <c r="C14" i="4"/>
  <c r="G14" i="4" s="1"/>
  <c r="C13" i="4"/>
  <c r="F13" i="4" s="1"/>
  <c r="D12" i="4"/>
  <c r="D20" i="4" s="1"/>
  <c r="D23" i="4" s="1"/>
  <c r="C12" i="4"/>
  <c r="C11" i="4"/>
  <c r="D10" i="4"/>
  <c r="C10" i="4"/>
  <c r="D9" i="4"/>
  <c r="F9" i="4" s="1"/>
  <c r="C9" i="4"/>
  <c r="D8" i="4"/>
  <c r="C8" i="4"/>
  <c r="F8" i="4" s="1"/>
  <c r="F22" i="4"/>
  <c r="E20" i="4"/>
  <c r="B20" i="4"/>
  <c r="G19" i="4"/>
  <c r="F19" i="4"/>
  <c r="G18" i="4"/>
  <c r="F18" i="4"/>
  <c r="F16" i="4"/>
  <c r="G15" i="4"/>
  <c r="F14" i="4"/>
  <c r="G13" i="4"/>
  <c r="G11" i="4"/>
  <c r="F11" i="4"/>
  <c r="F10" i="4"/>
  <c r="G9" i="4"/>
  <c r="G8" i="4"/>
  <c r="G9" i="3"/>
  <c r="G10" i="3"/>
  <c r="G11" i="3"/>
  <c r="G12" i="3"/>
  <c r="G13" i="3"/>
  <c r="G14" i="3"/>
  <c r="G15" i="3"/>
  <c r="G16" i="3"/>
  <c r="G17" i="3"/>
  <c r="G18" i="3"/>
  <c r="G19" i="3"/>
  <c r="G8" i="3"/>
  <c r="J181" i="1"/>
  <c r="J186" i="1"/>
  <c r="I172" i="1"/>
  <c r="H66" i="2"/>
  <c r="I66" i="2"/>
  <c r="J66" i="2"/>
  <c r="D66" i="2"/>
  <c r="E66" i="2"/>
  <c r="F66" i="2"/>
  <c r="G66" i="2"/>
  <c r="D83" i="2"/>
  <c r="D134" i="2"/>
  <c r="E94" i="2"/>
  <c r="G94" i="2"/>
  <c r="H94" i="2"/>
  <c r="I94" i="2"/>
  <c r="J94" i="2"/>
  <c r="D123" i="2"/>
  <c r="H41" i="2"/>
  <c r="I41" i="2"/>
  <c r="J41" i="2"/>
  <c r="D48" i="2"/>
  <c r="E41" i="2"/>
  <c r="D45" i="2"/>
  <c r="E13" i="2"/>
  <c r="G13" i="2"/>
  <c r="H13" i="2"/>
  <c r="I13" i="2"/>
  <c r="J13" i="2"/>
  <c r="D38" i="2"/>
  <c r="D35" i="2"/>
  <c r="D23" i="3"/>
  <c r="C23" i="3"/>
  <c r="B20" i="3"/>
  <c r="F22" i="3"/>
  <c r="F9" i="3"/>
  <c r="F10" i="3"/>
  <c r="F11" i="3"/>
  <c r="F12" i="3"/>
  <c r="F13" i="3"/>
  <c r="F14" i="3"/>
  <c r="F15" i="3"/>
  <c r="F16" i="3"/>
  <c r="F17" i="3"/>
  <c r="F18" i="3"/>
  <c r="F19" i="3"/>
  <c r="F8" i="3"/>
  <c r="E164" i="2"/>
  <c r="F164" i="2"/>
  <c r="H164" i="2"/>
  <c r="I164" i="2"/>
  <c r="J164" i="2"/>
  <c r="E159" i="2"/>
  <c r="H159" i="2"/>
  <c r="I159" i="2"/>
  <c r="J159" i="2"/>
  <c r="E151" i="2"/>
  <c r="G151" i="2"/>
  <c r="H151" i="2"/>
  <c r="I151" i="2"/>
  <c r="J151" i="2"/>
  <c r="E137" i="2"/>
  <c r="F137" i="2"/>
  <c r="G137" i="2"/>
  <c r="H137" i="2"/>
  <c r="I137" i="2"/>
  <c r="J137" i="2"/>
  <c r="E126" i="2"/>
  <c r="F126" i="2"/>
  <c r="H126" i="2"/>
  <c r="I126" i="2"/>
  <c r="J126" i="2"/>
  <c r="E86" i="2"/>
  <c r="F86" i="2"/>
  <c r="G86" i="2"/>
  <c r="H86" i="2"/>
  <c r="I86" i="2"/>
  <c r="J86" i="2"/>
  <c r="E61" i="2"/>
  <c r="F61" i="2"/>
  <c r="G61" i="2"/>
  <c r="H61" i="2"/>
  <c r="I61" i="2"/>
  <c r="E51" i="2"/>
  <c r="F51" i="2"/>
  <c r="G51" i="2"/>
  <c r="H51" i="2"/>
  <c r="I51" i="2"/>
  <c r="D20" i="3"/>
  <c r="E20" i="3"/>
  <c r="C20" i="3"/>
  <c r="E190" i="2"/>
  <c r="G189" i="2"/>
  <c r="H187" i="2"/>
  <c r="E187" i="2"/>
  <c r="H185" i="2"/>
  <c r="J179" i="2"/>
  <c r="J174" i="2"/>
  <c r="L171" i="2"/>
  <c r="G166" i="2"/>
  <c r="D166" i="2" s="1"/>
  <c r="D164" i="2" s="1"/>
  <c r="G161" i="2"/>
  <c r="G159" i="2" s="1"/>
  <c r="F161" i="2"/>
  <c r="F159" i="2" s="1"/>
  <c r="F156" i="2"/>
  <c r="D156" i="2" s="1"/>
  <c r="D153" i="2"/>
  <c r="D148" i="2"/>
  <c r="D145" i="2"/>
  <c r="D142" i="2"/>
  <c r="D139" i="2"/>
  <c r="G131" i="2"/>
  <c r="D131" i="2" s="1"/>
  <c r="W128" i="2"/>
  <c r="L128" i="2"/>
  <c r="K128" i="2" s="1"/>
  <c r="D128" i="2"/>
  <c r="D126" i="2" s="1"/>
  <c r="L120" i="2"/>
  <c r="D120" i="2"/>
  <c r="D117" i="2"/>
  <c r="D114" i="2"/>
  <c r="D111" i="2"/>
  <c r="F108" i="2"/>
  <c r="D108" i="2" s="1"/>
  <c r="F105" i="2"/>
  <c r="D105" i="2" s="1"/>
  <c r="F102" i="2"/>
  <c r="F94" i="2" s="1"/>
  <c r="D99" i="2"/>
  <c r="D96" i="2"/>
  <c r="D91" i="2"/>
  <c r="D88" i="2"/>
  <c r="D80" i="2"/>
  <c r="D77" i="2"/>
  <c r="D74" i="2"/>
  <c r="D71" i="2"/>
  <c r="D68" i="2"/>
  <c r="J61" i="2"/>
  <c r="D63" i="2"/>
  <c r="D61" i="2" s="1"/>
  <c r="J51" i="2"/>
  <c r="D58" i="2"/>
  <c r="D55" i="2"/>
  <c r="M52" i="2"/>
  <c r="D52" i="2"/>
  <c r="G42" i="2"/>
  <c r="G41" i="2" s="1"/>
  <c r="F42" i="2"/>
  <c r="F41" i="2" s="1"/>
  <c r="D32" i="2"/>
  <c r="D29" i="2"/>
  <c r="D26" i="2"/>
  <c r="D23" i="2"/>
  <c r="F20" i="2"/>
  <c r="F13" i="2" s="1"/>
  <c r="D17" i="2"/>
  <c r="D14" i="2"/>
  <c r="G114" i="1"/>
  <c r="E170" i="1"/>
  <c r="G169" i="1"/>
  <c r="H167" i="1"/>
  <c r="E167" i="1"/>
  <c r="H165" i="1"/>
  <c r="J159" i="1"/>
  <c r="J154" i="1"/>
  <c r="L151" i="1"/>
  <c r="J149" i="1"/>
  <c r="I149" i="1"/>
  <c r="H149" i="1"/>
  <c r="F149" i="1"/>
  <c r="E149" i="1"/>
  <c r="G146" i="1"/>
  <c r="G149" i="1" s="1"/>
  <c r="J144" i="1"/>
  <c r="I144" i="1"/>
  <c r="H144" i="1"/>
  <c r="E144" i="1"/>
  <c r="G141" i="1"/>
  <c r="G144" i="1" s="1"/>
  <c r="F141" i="1"/>
  <c r="D141" i="1" s="1"/>
  <c r="D144" i="1" s="1"/>
  <c r="J139" i="1"/>
  <c r="I139" i="1"/>
  <c r="H139" i="1"/>
  <c r="G139" i="1"/>
  <c r="F139" i="1"/>
  <c r="E139" i="1"/>
  <c r="D139" i="1"/>
  <c r="F136" i="1"/>
  <c r="D136" i="1"/>
  <c r="D133" i="1"/>
  <c r="J131" i="1"/>
  <c r="I131" i="1"/>
  <c r="H131" i="1"/>
  <c r="G131" i="1"/>
  <c r="F131" i="1"/>
  <c r="E131" i="1"/>
  <c r="D128" i="1"/>
  <c r="D125" i="1"/>
  <c r="D122" i="1"/>
  <c r="D119" i="1"/>
  <c r="D131" i="1" s="1"/>
  <c r="J117" i="1"/>
  <c r="I117" i="1"/>
  <c r="H117" i="1"/>
  <c r="F117" i="1"/>
  <c r="E117" i="1"/>
  <c r="G117" i="1"/>
  <c r="D114" i="1"/>
  <c r="W111" i="1"/>
  <c r="L111" i="1"/>
  <c r="K111" i="1"/>
  <c r="D111" i="1"/>
  <c r="D117" i="1" s="1"/>
  <c r="J109" i="1"/>
  <c r="I109" i="1"/>
  <c r="H109" i="1"/>
  <c r="G109" i="1"/>
  <c r="E109" i="1"/>
  <c r="L106" i="1"/>
  <c r="D106" i="1"/>
  <c r="D103" i="1"/>
  <c r="D100" i="1"/>
  <c r="D97" i="1"/>
  <c r="F94" i="1"/>
  <c r="D94" i="1" s="1"/>
  <c r="F91" i="1"/>
  <c r="D91" i="1"/>
  <c r="F88" i="1"/>
  <c r="D88" i="1" s="1"/>
  <c r="D85" i="1"/>
  <c r="D82" i="1"/>
  <c r="J80" i="1"/>
  <c r="J151" i="1" s="1"/>
  <c r="I80" i="1"/>
  <c r="H80" i="1"/>
  <c r="G80" i="1"/>
  <c r="F80" i="1"/>
  <c r="E80" i="1"/>
  <c r="D77" i="1"/>
  <c r="D74" i="1"/>
  <c r="D80" i="1" s="1"/>
  <c r="K72" i="1"/>
  <c r="J72" i="1"/>
  <c r="I72" i="1"/>
  <c r="H72" i="1"/>
  <c r="G72" i="1"/>
  <c r="F72" i="1"/>
  <c r="E72" i="1"/>
  <c r="D69" i="1"/>
  <c r="D66" i="1"/>
  <c r="D63" i="1"/>
  <c r="D60" i="1"/>
  <c r="D72" i="1" s="1"/>
  <c r="D57" i="1"/>
  <c r="J55" i="1"/>
  <c r="I55" i="1"/>
  <c r="H55" i="1"/>
  <c r="G55" i="1"/>
  <c r="F55" i="1"/>
  <c r="E55" i="1"/>
  <c r="D55" i="1"/>
  <c r="D52" i="1"/>
  <c r="K50" i="1"/>
  <c r="K151" i="1" s="1"/>
  <c r="J50" i="1"/>
  <c r="I50" i="1"/>
  <c r="I151" i="1" s="1"/>
  <c r="H50" i="1"/>
  <c r="H151" i="1" s="1"/>
  <c r="G50" i="1"/>
  <c r="F50" i="1"/>
  <c r="E50" i="1"/>
  <c r="E151" i="1" s="1"/>
  <c r="D47" i="1"/>
  <c r="D44" i="1"/>
  <c r="M41" i="1"/>
  <c r="D41" i="1"/>
  <c r="D50" i="1" s="1"/>
  <c r="J39" i="1"/>
  <c r="I39" i="1"/>
  <c r="H39" i="1"/>
  <c r="E39" i="1"/>
  <c r="G36" i="1"/>
  <c r="G39" i="1" s="1"/>
  <c r="F36" i="1"/>
  <c r="F39" i="1" s="1"/>
  <c r="J34" i="1"/>
  <c r="I34" i="1"/>
  <c r="H34" i="1"/>
  <c r="G34" i="1"/>
  <c r="F34" i="1"/>
  <c r="E34" i="1"/>
  <c r="D31" i="1"/>
  <c r="D28" i="1"/>
  <c r="D25" i="1"/>
  <c r="D22" i="1"/>
  <c r="F19" i="1"/>
  <c r="D19" i="1"/>
  <c r="D16" i="1"/>
  <c r="D13" i="1"/>
  <c r="D34" i="1" s="1"/>
  <c r="F174" i="6" l="1"/>
  <c r="F195" i="6" s="1"/>
  <c r="D174" i="6"/>
  <c r="G174" i="6"/>
  <c r="G195" i="6" s="1"/>
  <c r="G17" i="4"/>
  <c r="G12" i="4"/>
  <c r="F12" i="4"/>
  <c r="F20" i="4" s="1"/>
  <c r="G10" i="4"/>
  <c r="C20" i="4"/>
  <c r="C23" i="4" s="1"/>
  <c r="G20" i="3"/>
  <c r="G126" i="2"/>
  <c r="D86" i="2"/>
  <c r="D151" i="2"/>
  <c r="I171" i="2"/>
  <c r="D51" i="2"/>
  <c r="D137" i="2"/>
  <c r="E171" i="2"/>
  <c r="F151" i="2"/>
  <c r="F171" i="2"/>
  <c r="F192" i="2" s="1"/>
  <c r="G164" i="2"/>
  <c r="H171" i="2"/>
  <c r="J171" i="2"/>
  <c r="D42" i="2"/>
  <c r="D41" i="2" s="1"/>
  <c r="F20" i="3"/>
  <c r="D20" i="2"/>
  <c r="D13" i="2" s="1"/>
  <c r="D102" i="2"/>
  <c r="D94" i="2" s="1"/>
  <c r="D161" i="2"/>
  <c r="D159" i="2" s="1"/>
  <c r="F151" i="1"/>
  <c r="F172" i="1" s="1"/>
  <c r="G151" i="1"/>
  <c r="G172" i="1" s="1"/>
  <c r="D109" i="1"/>
  <c r="F109" i="1"/>
  <c r="D36" i="1"/>
  <c r="D39" i="1" s="1"/>
  <c r="D151" i="1" s="1"/>
  <c r="D146" i="1"/>
  <c r="D149" i="1" s="1"/>
  <c r="F144" i="1"/>
  <c r="G20" i="4" l="1"/>
  <c r="G171" i="2"/>
  <c r="G192" i="2" s="1"/>
  <c r="D171" i="2"/>
  <c r="K174" i="6"/>
  <c r="K171" i="2"/>
  <c r="K51" i="2"/>
</calcChain>
</file>

<file path=xl/comments1.xml><?xml version="1.0" encoding="utf-8"?>
<comments xmlns="http://schemas.openxmlformats.org/spreadsheetml/2006/main">
  <authors>
    <author>SAVIO DES SOC</author>
  </authors>
  <commentList>
    <comment ref="F19" authorId="0" shapeId="0">
      <text>
        <r>
          <rPr>
            <b/>
            <sz val="9"/>
            <color indexed="81"/>
            <rFont val="Tahoma"/>
            <family val="2"/>
          </rPr>
          <t>SAVIO DES SOC:</t>
        </r>
        <r>
          <rPr>
            <sz val="9"/>
            <color indexed="81"/>
            <rFont val="Tahoma"/>
            <family val="2"/>
          </rPr>
          <t xml:space="preserve">
FALTA PAGAR $ 40,000</t>
        </r>
      </text>
    </comment>
    <comment ref="F57" authorId="0" shapeId="0">
      <text>
        <r>
          <rPr>
            <b/>
            <sz val="9"/>
            <color indexed="81"/>
            <rFont val="Tahoma"/>
            <family val="2"/>
          </rPr>
          <t>SAVIO DES SOC:</t>
        </r>
        <r>
          <rPr>
            <sz val="9"/>
            <color indexed="81"/>
            <rFont val="Tahoma"/>
            <family val="2"/>
          </rPr>
          <t xml:space="preserve">
MODIFICAR EN ACTA CDSM</t>
        </r>
      </text>
    </comment>
    <comment ref="J60" authorId="0" shapeId="0">
      <text>
        <r>
          <rPr>
            <b/>
            <sz val="9"/>
            <color indexed="81"/>
            <rFont val="Tahoma"/>
            <family val="2"/>
          </rPr>
          <t>SAVIO DES SOC:</t>
        </r>
        <r>
          <rPr>
            <sz val="9"/>
            <color indexed="81"/>
            <rFont val="Tahoma"/>
            <family val="2"/>
          </rPr>
          <t xml:space="preserve">
FALTA REINTEGRAR</t>
        </r>
      </text>
    </comment>
    <comment ref="G66" authorId="0" shapeId="0">
      <text>
        <r>
          <rPr>
            <b/>
            <sz val="9"/>
            <color indexed="81"/>
            <rFont val="Tahoma"/>
            <family val="2"/>
          </rPr>
          <t>SAVIO DES SOC:</t>
        </r>
        <r>
          <rPr>
            <sz val="9"/>
            <color indexed="81"/>
            <rFont val="Tahoma"/>
            <family val="2"/>
          </rPr>
          <t xml:space="preserve">
FALTA PAGAR</t>
        </r>
      </text>
    </comment>
    <comment ref="G69" authorId="0" shapeId="0">
      <text>
        <r>
          <rPr>
            <b/>
            <sz val="9"/>
            <color indexed="81"/>
            <rFont val="Tahoma"/>
            <family val="2"/>
          </rPr>
          <t>SAVIO DES SOC:</t>
        </r>
        <r>
          <rPr>
            <sz val="9"/>
            <color indexed="81"/>
            <rFont val="Tahoma"/>
            <family val="2"/>
          </rPr>
          <t xml:space="preserve">
CHECAR EN ACTA</t>
        </r>
      </text>
    </comment>
    <comment ref="G82" authorId="0" shapeId="0">
      <text>
        <r>
          <rPr>
            <b/>
            <sz val="9"/>
            <color indexed="81"/>
            <rFont val="Tahoma"/>
            <family val="2"/>
          </rPr>
          <t>SAVIO DES SOC:</t>
        </r>
        <r>
          <rPr>
            <sz val="9"/>
            <color indexed="81"/>
            <rFont val="Tahoma"/>
            <family val="2"/>
          </rPr>
          <t xml:space="preserve">
REINTEGRAR DE FFM A FISM</t>
        </r>
      </text>
    </comment>
    <comment ref="F91" authorId="0" shapeId="0">
      <text>
        <r>
          <rPr>
            <b/>
            <sz val="9"/>
            <color indexed="81"/>
            <rFont val="Tahoma"/>
            <family val="2"/>
          </rPr>
          <t>SAVIO DES SOC:</t>
        </r>
        <r>
          <rPr>
            <sz val="9"/>
            <color indexed="81"/>
            <rFont val="Tahoma"/>
            <family val="2"/>
          </rPr>
          <t xml:space="preserve">
FALTA FINIQUITAR</t>
        </r>
      </text>
    </comment>
    <comment ref="F136" authorId="0" shapeId="0">
      <text>
        <r>
          <rPr>
            <b/>
            <sz val="9"/>
            <color indexed="81"/>
            <rFont val="Tahoma"/>
            <family val="2"/>
          </rPr>
          <t>SAVIO DES SOC:</t>
        </r>
        <r>
          <rPr>
            <sz val="9"/>
            <color indexed="81"/>
            <rFont val="Tahoma"/>
            <family val="2"/>
          </rPr>
          <t xml:space="preserve">
HACER CONVENIO MODIFICATORIO</t>
        </r>
      </text>
    </comment>
  </commentList>
</comments>
</file>

<file path=xl/comments2.xml><?xml version="1.0" encoding="utf-8"?>
<comments xmlns="http://schemas.openxmlformats.org/spreadsheetml/2006/main">
  <authors>
    <author>SAVIO DES SOC</author>
  </authors>
  <commentList>
    <comment ref="J71" authorId="0" shapeId="0">
      <text>
        <r>
          <rPr>
            <b/>
            <sz val="9"/>
            <color indexed="81"/>
            <rFont val="Tahoma"/>
            <family val="2"/>
          </rPr>
          <t>SAVIO DES SOC:</t>
        </r>
        <r>
          <rPr>
            <sz val="9"/>
            <color indexed="81"/>
            <rFont val="Tahoma"/>
            <family val="2"/>
          </rPr>
          <t xml:space="preserve">
FALTA REINTEGRAR</t>
        </r>
      </text>
    </comment>
  </commentList>
</comments>
</file>

<file path=xl/comments3.xml><?xml version="1.0" encoding="utf-8"?>
<comments xmlns="http://schemas.openxmlformats.org/spreadsheetml/2006/main">
  <authors>
    <author>SAVIO DES SOC</author>
  </authors>
  <commentList>
    <comment ref="J68" authorId="0" shapeId="0">
      <text>
        <r>
          <rPr>
            <b/>
            <sz val="9"/>
            <color indexed="81"/>
            <rFont val="Tahoma"/>
            <family val="2"/>
          </rPr>
          <t>SAVIO DES SOC:</t>
        </r>
        <r>
          <rPr>
            <sz val="9"/>
            <color indexed="81"/>
            <rFont val="Tahoma"/>
            <family val="2"/>
          </rPr>
          <t xml:space="preserve">
FALTA REINTEGRAR</t>
        </r>
      </text>
    </comment>
  </commentList>
</comments>
</file>

<file path=xl/comments4.xml><?xml version="1.0" encoding="utf-8"?>
<comments xmlns="http://schemas.openxmlformats.org/spreadsheetml/2006/main">
  <authors>
    <author>SAVIO DES SOC</author>
  </authors>
  <commentList>
    <comment ref="J68" authorId="0" shapeId="0">
      <text>
        <r>
          <rPr>
            <b/>
            <sz val="9"/>
            <color indexed="81"/>
            <rFont val="Tahoma"/>
            <family val="2"/>
          </rPr>
          <t>SAVIO DES SOC:</t>
        </r>
        <r>
          <rPr>
            <sz val="9"/>
            <color indexed="81"/>
            <rFont val="Tahoma"/>
            <family val="2"/>
          </rPr>
          <t xml:space="preserve">
FALTA REINTEGRAR</t>
        </r>
      </text>
    </comment>
  </commentList>
</comments>
</file>

<file path=xl/comments5.xml><?xml version="1.0" encoding="utf-8"?>
<comments xmlns="http://schemas.openxmlformats.org/spreadsheetml/2006/main">
  <authors>
    <author>SAVIO DES SOC</author>
  </authors>
  <commentList>
    <comment ref="F68" authorId="0" shapeId="0">
      <text>
        <r>
          <rPr>
            <b/>
            <sz val="9"/>
            <color indexed="81"/>
            <rFont val="Tahoma"/>
            <family val="2"/>
          </rPr>
          <t>SAVIO DES SOC:</t>
        </r>
        <r>
          <rPr>
            <sz val="9"/>
            <color indexed="81"/>
            <rFont val="Tahoma"/>
            <family val="2"/>
          </rPr>
          <t xml:space="preserve">
CHECAR REINTEGRO EN EFE</t>
        </r>
      </text>
    </comment>
    <comment ref="J68" authorId="0" shapeId="0">
      <text>
        <r>
          <rPr>
            <b/>
            <sz val="9"/>
            <color indexed="81"/>
            <rFont val="Tahoma"/>
            <family val="2"/>
          </rPr>
          <t>SAVIO DES SOC:</t>
        </r>
        <r>
          <rPr>
            <sz val="9"/>
            <color indexed="81"/>
            <rFont val="Tahoma"/>
            <family val="2"/>
          </rPr>
          <t xml:space="preserve">
SE REINTEGRO EN EFECTIVO $ 72,600</t>
        </r>
      </text>
    </comment>
  </commentList>
</comments>
</file>

<file path=xl/sharedStrings.xml><?xml version="1.0" encoding="utf-8"?>
<sst xmlns="http://schemas.openxmlformats.org/spreadsheetml/2006/main" count="872" uniqueCount="147">
  <si>
    <t>MUNICIPIO DE RAYÓN, S.L.P.</t>
  </si>
  <si>
    <t>ADMINISTRACIÓN 2018-2021</t>
  </si>
  <si>
    <t>COORDINACIÓN DE DESARROLLO SOCIAL MUNICIPAL</t>
  </si>
  <si>
    <t>PROGRAMA OPERATIVO ANUAL 2021</t>
  </si>
  <si>
    <t>RAYÓN</t>
  </si>
  <si>
    <t>Localidad</t>
  </si>
  <si>
    <t>TOTAL</t>
  </si>
  <si>
    <t>RECURSO ESTATAL</t>
  </si>
  <si>
    <t>RECURSO MUNICIPAL</t>
  </si>
  <si>
    <t>RECURSO FEDERAL</t>
  </si>
  <si>
    <t>APORTACION DE BENEFICIARIOS</t>
  </si>
  <si>
    <t>OTROS</t>
  </si>
  <si>
    <t>AVANCES (%)</t>
  </si>
  <si>
    <t>Nombre de la Obra/Acción</t>
  </si>
  <si>
    <t>FISM</t>
  </si>
  <si>
    <t>FFM</t>
  </si>
  <si>
    <t>FIS</t>
  </si>
  <si>
    <t>FIN</t>
  </si>
  <si>
    <t>NOGALES</t>
  </si>
  <si>
    <t>PERFORACION DE POZO PROFUNDO</t>
  </si>
  <si>
    <t xml:space="preserve"> </t>
  </si>
  <si>
    <t>RAYON</t>
  </si>
  <si>
    <t>REHABILITACION DE RED DE DISTRIBUCION DE AGUA POTABLE EN LA CALLES ALDAMA Y OCAMPO</t>
  </si>
  <si>
    <t>TIERRAS COLORADAS</t>
  </si>
  <si>
    <t>REHABILITACION DE POZO PROFUNDO EN LA LOCALIDAD DE TIERRAS COLORADAS</t>
  </si>
  <si>
    <t>REHABILITACION DE TANQUE DE ALMACENAMIENTO BARRIO SAN JOSE</t>
  </si>
  <si>
    <t>OBREGON</t>
  </si>
  <si>
    <t>REHABILITACION DE POZO PROFUNDO</t>
  </si>
  <si>
    <t>EL RANCHITO</t>
  </si>
  <si>
    <t>PAGO DE DERECHOS Y APROVECHAMIENTOS</t>
  </si>
  <si>
    <t>AGUA POTABLE</t>
  </si>
  <si>
    <t>REHABILITACION DE RELLENO SANITARIO MUNICIPAL</t>
  </si>
  <si>
    <t>ALCANTARILLADO Y DRENAJE</t>
  </si>
  <si>
    <t>APORTACION MUNICIPAL A PROGRAMA DE ASISTENCIA ALIMENTARIA. DESAYUNOS CALIENTES</t>
  </si>
  <si>
    <t>APOYO A GRUPOS VULNERABLES (DIF). APOYO ALIMENTARIO DESPENSAS</t>
  </si>
  <si>
    <t>CONSTRUCCION DE ASILO</t>
  </si>
  <si>
    <t>ASISTENCIA SOCIAL</t>
  </si>
  <si>
    <t>CONSTRUCCION DE CUARTOS DORMITORIO DE 4X4  EN, CABECERA MUNICIPAL DE RAYON S.L.P. (11 ACCIONES) Cabecera, aguacate, gamotes</t>
  </si>
  <si>
    <t>VIVIENDA</t>
  </si>
  <si>
    <t>ADQUISICION DE IMPLEMENTOS. REMOLQUES</t>
  </si>
  <si>
    <t>ADQUISICION DE IMPLEMENTOS. BASCULA</t>
  </si>
  <si>
    <t>ADQUISICION DE IMPLEMENTOS. IMPLEMENTOS VARIOS</t>
  </si>
  <si>
    <t>LAGUNA DEL SAUCILLO</t>
  </si>
  <si>
    <t>CORRAL DE MANEJO GANADERO</t>
  </si>
  <si>
    <t>AMOLADERAS</t>
  </si>
  <si>
    <t>ADQUISICION DE IMPLEMENTO AGRICOLA</t>
  </si>
  <si>
    <t>INFRAESTRUCTURA AGROPECUARIA</t>
  </si>
  <si>
    <t>AGUACATILLOS</t>
  </si>
  <si>
    <t xml:space="preserve">AMPLIACION DE RED DE DISTRIBUCION ELECTRICA </t>
  </si>
  <si>
    <t>AMPLIACION DE RED DE DISTRIBUCION ELECTRICA BARRIO DE GUADALUPE (CALLE ALLENDE Y BRAVO)</t>
  </si>
  <si>
    <t>ELECTRIFICACION</t>
  </si>
  <si>
    <t>EL AGUACATE</t>
  </si>
  <si>
    <t>PAVIMENTACION DE CALLES EN LA LOCALIDAD DE EL AGUACATE</t>
  </si>
  <si>
    <t>CONSTRUCCION DE BANQUETAS EN CALLE MATAMOROS</t>
  </si>
  <si>
    <t>PAVIMENTACION DE CALLE FRANCISCO I MADERO</t>
  </si>
  <si>
    <t>PAVIMENTACION DE CALLE VALLE DE ZAMACONA A RIVA PALACIO</t>
  </si>
  <si>
    <t>PAVIMENTACION DE CALLE RIVA PALACIO DE VALLE A REYES</t>
  </si>
  <si>
    <t>PAVIMENTACION DE CALLE BERRIOZABAL ENTRE MATAMOROS Y MORELOS</t>
  </si>
  <si>
    <t>PAVIMENTACION DE CALLE COMONFORT ENTRE LA MADRID Y BRAVO</t>
  </si>
  <si>
    <t>PAVIMENTACION DE CALLE COMONFORT ENTRE BRAVO Y ALLENDE</t>
  </si>
  <si>
    <t>PAVIMENTACIÓN DE CALLE PONCIANO ARRIAGA ENTRE CALLE MINA Y FRANCISCO I. MADERO</t>
  </si>
  <si>
    <t>DESARROLLO URBANO</t>
  </si>
  <si>
    <t>SUELDOS DE ELEMENTOS DE SEGURIDAD PUBLICA</t>
  </si>
  <si>
    <t>PAGO DE SERVICIO DE ALUMBRADO PUBLICO</t>
  </si>
  <si>
    <t>SEGURIDAD PUBLICA</t>
  </si>
  <si>
    <t>EL SABINITO</t>
  </si>
  <si>
    <t>MEJORAMIENTO DE CAMINO DE ACCESO</t>
  </si>
  <si>
    <t>MORELOS</t>
  </si>
  <si>
    <t>REHABILITACION DE CAMINO (BACHEO)</t>
  </si>
  <si>
    <t>SAN FELIPE - RICO</t>
  </si>
  <si>
    <t>LAS GUAPAS - NUEVA REFORMA</t>
  </si>
  <si>
    <t xml:space="preserve">MEJORAMIENTO DE CAMINO DE ACCESO </t>
  </si>
  <si>
    <t>CAMINOS RURALES</t>
  </si>
  <si>
    <t>SAN FRANCISCO</t>
  </si>
  <si>
    <t>REHABILITACION DE CAMPO DEPORTIVO DE BEISBOL</t>
  </si>
  <si>
    <t>CONSTRUCCION DE ALUMBRADO EN UNIDAD DEPORTIVA RAYON</t>
  </si>
  <si>
    <t>DEPORTES</t>
  </si>
  <si>
    <t>CONSTRUCCION DE AULA DE TRES ENTRE EJES TIPO U2C Y SANITARIOS</t>
  </si>
  <si>
    <t>INFRAESTRUCTURA EDUCATIVA</t>
  </si>
  <si>
    <t>GASTOS INDIRECTOS</t>
  </si>
  <si>
    <t>PROGRAMADO</t>
  </si>
  <si>
    <t>TECHOS FINANCIEROS 2021</t>
  </si>
  <si>
    <t>ene</t>
  </si>
  <si>
    <t>ENE</t>
  </si>
  <si>
    <t>ffm</t>
  </si>
  <si>
    <t>feb</t>
  </si>
  <si>
    <t>FEB</t>
  </si>
  <si>
    <t>mar</t>
  </si>
  <si>
    <t>MAR</t>
  </si>
  <si>
    <t>contratado</t>
  </si>
  <si>
    <t>abr</t>
  </si>
  <si>
    <t>ABR</t>
  </si>
  <si>
    <t>may</t>
  </si>
  <si>
    <t>MAY</t>
  </si>
  <si>
    <t>jun</t>
  </si>
  <si>
    <t>JUN</t>
  </si>
  <si>
    <t>jul</t>
  </si>
  <si>
    <t>JUL</t>
  </si>
  <si>
    <t>ago</t>
  </si>
  <si>
    <t>AGO</t>
  </si>
  <si>
    <t>sep</t>
  </si>
  <si>
    <t>SEP</t>
  </si>
  <si>
    <t>oct</t>
  </si>
  <si>
    <t>OCT</t>
  </si>
  <si>
    <t>nov</t>
  </si>
  <si>
    <t>NOV</t>
  </si>
  <si>
    <t>dic</t>
  </si>
  <si>
    <t>DIC</t>
  </si>
  <si>
    <t>SALDOS POR PROGRAMAR</t>
  </si>
  <si>
    <t>ADMINISTRACIÓN 2021-2024</t>
  </si>
  <si>
    <t>ADMINISTRACION 2021-2024</t>
  </si>
  <si>
    <t>COORDINACION DE DESARROLLO SOCIAL MUNICIPAL</t>
  </si>
  <si>
    <t>RUBRO</t>
  </si>
  <si>
    <t>INVERSION</t>
  </si>
  <si>
    <t>%</t>
  </si>
  <si>
    <t>OBRAS/ACCIONES</t>
  </si>
  <si>
    <t>DRENAJE</t>
  </si>
  <si>
    <t>DEPORTE</t>
  </si>
  <si>
    <t>TOTALES</t>
  </si>
  <si>
    <t>TECHO FINANCIERO 2021</t>
  </si>
  <si>
    <t>MEJORAMIENTO DE POZO PROFUNDO</t>
  </si>
  <si>
    <t>REHABILITACIÓN DE RED DE AGUA POTABLE EN CALLE JIMÉNEZ, ENTRE FRANCISCO A RIVAS Y JUÁREZ</t>
  </si>
  <si>
    <t>REHABILITACIÓN DE RED DE DRENAJE SANITARIO EN CALLE JIMÉNEZ, ENTRE FRANCISCO A. RIVAS Y JUÁREZ</t>
  </si>
  <si>
    <t>REHABILITACIÓN DE RED DE DRENAJE SANITARIO EN CALLE PONCIANO ARRIAGA, ENTRE ALLENDE Y BRAVO</t>
  </si>
  <si>
    <t>PAVIMENTACIÓN CON CONCRETO HIDRÁULICO EN CALLE PONCIANO ARRIAGA ENTRE CALLE MINA Y ALLENDE</t>
  </si>
  <si>
    <t>PAGO DE SERVICIO DE ALUMBRADO PUBLICO (OCT-DIC)</t>
  </si>
  <si>
    <t>ADQUISICION DE SEMILLA DE SORGO</t>
  </si>
  <si>
    <t>MES</t>
  </si>
  <si>
    <t>FECHA</t>
  </si>
  <si>
    <t>FONDOS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</si>
  <si>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</si>
  <si>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</si>
  <si>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</si>
  <si>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</si>
  <si>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</si>
  <si>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</si>
  <si>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</si>
  <si>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</si>
  <si>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</si>
  <si>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</si>
  <si>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</si>
  <si>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</si>
  <si>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CALENDARIO DE MINISTRACION DE RECURSOS DEL RAMO 33 - 2021</t>
  </si>
  <si>
    <t>REHABILITACIÓN DE RED DE DRENAJE SANITARIO EN CALLE RIVA PALACIO, ENTRE ALLENDE Y SANTOS DEGOLLADO</t>
  </si>
  <si>
    <t>APOYO A GRUPOS VULNERABLES (DIF). APOYO ALIMENTARIO DESPENSAS (OCT-DIC)</t>
  </si>
  <si>
    <t>MEJORAMIENTO DE ALUMBRADO PUBLICO MUNICIPAL</t>
  </si>
  <si>
    <t>EQUIPAMIENTO DE LA DIRECCION DE SEGURIDAD PUBLICA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</si>
</sst>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_-;\-* #,##0.00_-;_-* &quot;-&quot;??_-;_-@_-"/>
    <numFmt numFmtId="164" formatCode="_(\$* #,##0.00_);_(\$* \(#,##0.00\);_(\$* \-??_);_(@_)"/>
    <numFmt numFmtId="165" formatCode="_ &quot;$ &quot;* #,##0.00_ ;_ &quot;$ &quot;* \-#,##0.00_ ;_ &quot;$ &quot;* \-??_ ;_ @_ "/>
    <numFmt numFmtId="166" formatCode="_-\$* #,##0.00_-;&quot;-$&quot;* #,##0.00_-;_-\$* \-??_-;_-@_-"/>
  </numFmts>
  <fonts count="34" x14ac:knownFonts="1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name val="Arial"/>
      <family val="2"/>
      <charset val="1"/>
    </font>
    <font>
      <b/>
      <sz val="18"/>
      <name val="Arial"/>
      <family val="2"/>
      <charset val="1"/>
    </font>
    <font>
      <b/>
      <sz val="11"/>
      <color rgb="FFFF0000"/>
      <name val="Arial"/>
      <family val="2"/>
      <charset val="1"/>
    </font>
    <font>
      <b/>
      <sz val="12"/>
      <name val="Arial"/>
      <family val="2"/>
      <charset val="1"/>
    </font>
    <font>
      <b/>
      <sz val="14"/>
      <name val="Arial"/>
      <family val="2"/>
      <charset val="1"/>
    </font>
    <font>
      <b/>
      <sz val="11"/>
      <name val="Arial"/>
      <family val="2"/>
      <charset val="1"/>
    </font>
    <font>
      <b/>
      <sz val="11"/>
      <color rgb="FFFFFFFF"/>
      <name val="Arial"/>
      <family val="2"/>
      <charset val="1"/>
    </font>
    <font>
      <sz val="10"/>
      <name val="Arial"/>
      <family val="2"/>
      <charset val="1"/>
    </font>
    <font>
      <b/>
      <sz val="10"/>
      <color rgb="FFFFFFFF"/>
      <name val="Arial"/>
      <family val="2"/>
      <charset val="1"/>
    </font>
    <font>
      <b/>
      <sz val="9"/>
      <color rgb="FFFFFFFF"/>
      <name val="Arial"/>
      <family val="2"/>
      <charset val="1"/>
    </font>
    <font>
      <b/>
      <sz val="8"/>
      <color rgb="FFFFFFFF"/>
      <name val="Arial"/>
      <family val="2"/>
      <charset val="1"/>
    </font>
    <font>
      <b/>
      <sz val="10"/>
      <color rgb="FFFF0000"/>
      <name val="Arial"/>
      <family val="2"/>
      <charset val="1"/>
    </font>
    <font>
      <b/>
      <sz val="11"/>
      <color rgb="FF00B050"/>
      <name val="Calibri"/>
      <family val="2"/>
    </font>
    <font>
      <sz val="9"/>
      <name val="Arial"/>
      <family val="2"/>
      <charset val="1"/>
    </font>
    <font>
      <b/>
      <sz val="9"/>
      <name val="Arial"/>
      <family val="2"/>
      <charset val="1"/>
    </font>
    <font>
      <sz val="9"/>
      <name val="Arial"/>
      <family val="2"/>
    </font>
    <font>
      <b/>
      <sz val="11"/>
      <color rgb="FFFF0000"/>
      <name val="Calibri"/>
      <family val="2"/>
      <charset val="1"/>
    </font>
    <font>
      <b/>
      <sz val="9"/>
      <color rgb="FFFF0000"/>
      <name val="Arial"/>
      <family val="2"/>
      <charset val="1"/>
    </font>
    <font>
      <sz val="11"/>
      <name val="Arial"/>
      <family val="2"/>
    </font>
    <font>
      <sz val="11"/>
      <color rgb="FFFF0000"/>
      <name val="Arial"/>
      <family val="2"/>
      <charset val="1"/>
    </font>
    <font>
      <sz val="11"/>
      <color rgb="FFFF0000"/>
      <name val="Arial"/>
      <family val="2"/>
    </font>
    <font>
      <sz val="11"/>
      <color rgb="FFFF0000"/>
      <name val="Calibri"/>
      <family val="2"/>
      <charset val="1"/>
    </font>
    <font>
      <b/>
      <sz val="11"/>
      <name val="Arial"/>
      <family val="2"/>
    </font>
    <font>
      <sz val="11"/>
      <name val="Calibri"/>
      <family val="2"/>
      <charset val="1"/>
    </font>
    <font>
      <b/>
      <sz val="11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rgb="FF000000"/>
      <name val="Calibri"/>
      <family val="2"/>
    </font>
    <font>
      <sz val="11"/>
      <color rgb="FF000000"/>
      <name val="Calibri"/>
      <family val="2"/>
    </font>
    <font>
      <b/>
      <sz val="11"/>
      <color theme="9" tint="-0.499984740745262"/>
      <name val="Calibri"/>
      <family val="2"/>
    </font>
    <font>
      <b/>
      <sz val="11"/>
      <color theme="0"/>
      <name val="Calibri"/>
      <family val="2"/>
    </font>
    <font>
      <sz val="8"/>
      <name val="Calibri"/>
      <family val="2"/>
      <charset val="1"/>
    </font>
  </fonts>
  <fills count="12">
    <fill>
      <patternFill patternType="none"/>
    </fill>
    <fill>
      <patternFill patternType="gray125"/>
    </fill>
    <fill>
      <patternFill patternType="solid">
        <fgColor rgb="FF203864"/>
        <bgColor rgb="FF333399"/>
      </patternFill>
    </fill>
    <fill>
      <patternFill patternType="solid">
        <fgColor rgb="FFFFFFFF"/>
        <bgColor rgb="FFFFFFD7"/>
      </patternFill>
    </fill>
    <fill>
      <patternFill patternType="solid">
        <fgColor rgb="FFFFFF00"/>
        <bgColor indexed="64"/>
      </patternFill>
    </fill>
    <fill>
      <patternFill patternType="solid">
        <fgColor rgb="FF385724"/>
        <bgColor rgb="FF333300"/>
      </patternFill>
    </fill>
    <fill>
      <patternFill patternType="solid">
        <fgColor rgb="FF92D050"/>
        <bgColor indexed="64"/>
      </patternFill>
    </fill>
    <fill>
      <patternFill patternType="solid">
        <fgColor theme="9" tint="-0.499984740745262"/>
        <bgColor rgb="FF333399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-0.49998474074526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79998168889431442"/>
        <bgColor indexed="64"/>
      </patternFill>
    </fill>
  </fills>
  <borders count="72">
    <border>
      <left/>
      <right/>
      <top/>
      <bottom/>
      <diagonal/>
    </border>
    <border>
      <left style="medium">
        <color rgb="FF203864"/>
      </left>
      <right style="medium">
        <color rgb="FF203864"/>
      </right>
      <top style="medium">
        <color rgb="FF203864"/>
      </top>
      <bottom style="medium">
        <color rgb="FF203864"/>
      </bottom>
      <diagonal/>
    </border>
    <border>
      <left style="medium">
        <color rgb="FF203864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medium">
        <color rgb="FF203864"/>
      </right>
      <top style="hair">
        <color auto="1"/>
      </top>
      <bottom style="hair">
        <color auto="1"/>
      </bottom>
      <diagonal/>
    </border>
    <border>
      <left style="medium">
        <color auto="1"/>
      </left>
      <right/>
      <top style="hair">
        <color auto="1"/>
      </top>
      <bottom style="hair">
        <color auto="1"/>
      </bottom>
      <diagonal/>
    </border>
    <border>
      <left/>
      <right/>
      <top/>
      <bottom style="hair">
        <color auto="1"/>
      </bottom>
      <diagonal/>
    </border>
    <border>
      <left/>
      <right style="medium">
        <color rgb="FF203864"/>
      </right>
      <top/>
      <bottom style="hair">
        <color auto="1"/>
      </bottom>
      <diagonal/>
    </border>
    <border>
      <left style="medium">
        <color rgb="FF203864"/>
      </left>
      <right/>
      <top/>
      <bottom/>
      <diagonal/>
    </border>
    <border>
      <left/>
      <right style="medium">
        <color rgb="FF203864"/>
      </right>
      <top/>
      <bottom/>
      <diagonal/>
    </border>
    <border>
      <left style="medium">
        <color rgb="FF203864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rgb="FF203864"/>
      </left>
      <right/>
      <top style="hair">
        <color auto="1"/>
      </top>
      <bottom/>
      <diagonal/>
    </border>
    <border>
      <left/>
      <right/>
      <top style="hair">
        <color auto="1"/>
      </top>
      <bottom/>
      <diagonal/>
    </border>
    <border>
      <left/>
      <right style="medium">
        <color rgb="FF203864"/>
      </right>
      <top style="hair">
        <color auto="1"/>
      </top>
      <bottom/>
      <diagonal/>
    </border>
    <border>
      <left style="medium">
        <color rgb="FF203864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rgb="FF203864"/>
      </right>
      <top style="medium">
        <color auto="1"/>
      </top>
      <bottom style="medium">
        <color auto="1"/>
      </bottom>
      <diagonal/>
    </border>
    <border>
      <left style="medium">
        <color rgb="FF203864"/>
      </left>
      <right/>
      <top/>
      <bottom style="hair">
        <color auto="1"/>
      </bottom>
      <diagonal/>
    </border>
    <border>
      <left style="medium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/>
      <top style="medium">
        <color indexed="64"/>
      </top>
      <bottom style="hair">
        <color auto="1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hair">
        <color auto="1"/>
      </bottom>
      <diagonal/>
    </border>
    <border>
      <left/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hair">
        <color auto="1"/>
      </bottom>
      <diagonal/>
    </border>
    <border>
      <left/>
      <right style="medium">
        <color indexed="64"/>
      </right>
      <top/>
      <bottom style="hair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rgb="FF203864"/>
      </left>
      <right/>
      <top style="medium">
        <color auto="1"/>
      </top>
      <bottom style="medium">
        <color auto="1"/>
      </bottom>
      <diagonal/>
    </border>
    <border>
      <left style="medium">
        <color rgb="FF203864"/>
      </left>
      <right style="medium">
        <color auto="1"/>
      </right>
      <top style="medium">
        <color auto="1"/>
      </top>
      <bottom style="medium">
        <color rgb="FF203864"/>
      </bottom>
      <diagonal/>
    </border>
    <border>
      <left/>
      <right/>
      <top style="medium">
        <color auto="1"/>
      </top>
      <bottom style="medium">
        <color rgb="FF203864"/>
      </bottom>
      <diagonal/>
    </border>
    <border>
      <left/>
      <right style="medium">
        <color rgb="FF203864"/>
      </right>
      <top style="medium">
        <color auto="1"/>
      </top>
      <bottom style="medium">
        <color rgb="FF2038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theme="9" tint="-0.499984740745262"/>
      </left>
      <right style="medium">
        <color theme="9" tint="-0.499984740745262"/>
      </right>
      <top style="medium">
        <color theme="9" tint="-0.499984740745262"/>
      </top>
      <bottom style="medium">
        <color theme="9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auto="1"/>
      </bottom>
      <diagonal/>
    </border>
    <border>
      <left style="medium">
        <color indexed="64"/>
      </left>
      <right/>
      <top style="hair">
        <color auto="1"/>
      </top>
      <bottom/>
      <diagonal/>
    </border>
    <border>
      <left/>
      <right style="medium">
        <color indexed="64"/>
      </right>
      <top style="hair">
        <color auto="1"/>
      </top>
      <bottom/>
      <diagonal/>
    </border>
    <border>
      <left/>
      <right style="medium">
        <color indexed="64"/>
      </right>
      <top style="hair">
        <color auto="1"/>
      </top>
      <bottom style="hair">
        <color auto="1"/>
      </bottom>
      <diagonal/>
    </border>
    <border>
      <left style="medium">
        <color indexed="64"/>
      </left>
      <right style="medium">
        <color auto="1"/>
      </right>
      <top style="medium">
        <color auto="1"/>
      </top>
      <bottom style="medium">
        <color rgb="FF203864"/>
      </bottom>
      <diagonal/>
    </border>
    <border>
      <left/>
      <right style="medium">
        <color indexed="64"/>
      </right>
      <top style="medium">
        <color auto="1"/>
      </top>
      <bottom style="medium">
        <color rgb="FF203864"/>
      </bottom>
      <diagonal/>
    </border>
    <border>
      <left style="medium">
        <color indexed="64"/>
      </left>
      <right/>
      <top style="hair">
        <color auto="1"/>
      </top>
      <bottom style="medium">
        <color indexed="64"/>
      </bottom>
      <diagonal/>
    </border>
    <border>
      <left/>
      <right/>
      <top style="hair">
        <color auto="1"/>
      </top>
      <bottom style="medium">
        <color indexed="64"/>
      </bottom>
      <diagonal/>
    </border>
    <border>
      <left/>
      <right style="medium">
        <color indexed="64"/>
      </right>
      <top style="hair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164" fontId="1" fillId="0" borderId="0" applyBorder="0" applyProtection="0"/>
    <xf numFmtId="9" fontId="1" fillId="0" borderId="0" applyBorder="0" applyProtection="0"/>
  </cellStyleXfs>
  <cellXfs count="382">
    <xf numFmtId="0" fontId="0" fillId="0" borderId="0" xfId="0"/>
    <xf numFmtId="0" fontId="2" fillId="0" borderId="0" xfId="0" applyFont="1" applyProtection="1">
      <protection locked="0"/>
    </xf>
    <xf numFmtId="0" fontId="4" fillId="0" borderId="0" xfId="0" applyFont="1" applyProtection="1">
      <protection locked="0"/>
    </xf>
    <xf numFmtId="0" fontId="2" fillId="0" borderId="0" xfId="0" applyFont="1"/>
    <xf numFmtId="0" fontId="7" fillId="0" borderId="0" xfId="0" applyFont="1" applyAlignment="1">
      <alignment horizontal="center"/>
    </xf>
    <xf numFmtId="164" fontId="2" fillId="0" borderId="0" xfId="1" applyFont="1" applyBorder="1" applyProtection="1"/>
    <xf numFmtId="0" fontId="4" fillId="0" borderId="0" xfId="0" applyFont="1"/>
    <xf numFmtId="0" fontId="8" fillId="2" borderId="0" xfId="0" applyFont="1" applyFill="1" applyAlignment="1">
      <alignment horizontal="center"/>
    </xf>
    <xf numFmtId="14" fontId="2" fillId="0" borderId="0" xfId="1" applyNumberFormat="1" applyFont="1" applyBorder="1" applyProtection="1"/>
    <xf numFmtId="14" fontId="8" fillId="2" borderId="0" xfId="0" applyNumberFormat="1" applyFont="1" applyFill="1" applyAlignment="1">
      <alignment horizontal="center"/>
    </xf>
    <xf numFmtId="14" fontId="2" fillId="0" borderId="0" xfId="0" applyNumberFormat="1" applyFont="1"/>
    <xf numFmtId="2" fontId="2" fillId="0" borderId="0" xfId="0" applyNumberFormat="1" applyFont="1"/>
    <xf numFmtId="0" fontId="9" fillId="0" borderId="0" xfId="0" applyFont="1"/>
    <xf numFmtId="0" fontId="10" fillId="2" borderId="1" xfId="0" applyFont="1" applyFill="1" applyBorder="1" applyAlignment="1">
      <alignment horizontal="center"/>
    </xf>
    <xf numFmtId="0" fontId="13" fillId="0" borderId="0" xfId="0" applyFont="1"/>
    <xf numFmtId="0" fontId="10" fillId="0" borderId="0" xfId="0" applyFont="1" applyAlignment="1">
      <alignment horizontal="center"/>
    </xf>
    <xf numFmtId="0" fontId="12" fillId="2" borderId="1" xfId="0" applyFont="1" applyFill="1" applyBorder="1" applyAlignment="1">
      <alignment horizontal="center"/>
    </xf>
    <xf numFmtId="0" fontId="2" fillId="0" borderId="2" xfId="0" applyFont="1" applyBorder="1"/>
    <xf numFmtId="165" fontId="7" fillId="0" borderId="3" xfId="0" applyNumberFormat="1" applyFont="1" applyBorder="1"/>
    <xf numFmtId="165" fontId="2" fillId="0" borderId="3" xfId="0" applyNumberFormat="1" applyFont="1" applyBorder="1"/>
    <xf numFmtId="0" fontId="7" fillId="0" borderId="3" xfId="0" applyFont="1" applyBorder="1"/>
    <xf numFmtId="0" fontId="7" fillId="0" borderId="4" xfId="0" applyFont="1" applyBorder="1"/>
    <xf numFmtId="0" fontId="2" fillId="0" borderId="5" xfId="0" applyFont="1" applyBorder="1"/>
    <xf numFmtId="165" fontId="2" fillId="0" borderId="6" xfId="0" applyNumberFormat="1" applyFont="1" applyBorder="1"/>
    <xf numFmtId="0" fontId="2" fillId="0" borderId="6" xfId="0" applyFont="1" applyBorder="1"/>
    <xf numFmtId="0" fontId="2" fillId="0" borderId="7" xfId="0" applyFont="1" applyBorder="1"/>
    <xf numFmtId="164" fontId="14" fillId="0" borderId="0" xfId="1" applyFont="1"/>
    <xf numFmtId="0" fontId="15" fillId="0" borderId="0" xfId="0" applyFont="1"/>
    <xf numFmtId="0" fontId="16" fillId="0" borderId="8" xfId="0" applyFont="1" applyBorder="1"/>
    <xf numFmtId="165" fontId="17" fillId="0" borderId="0" xfId="1" applyNumberFormat="1" applyFont="1" applyBorder="1" applyProtection="1"/>
    <xf numFmtId="165" fontId="15" fillId="0" borderId="0" xfId="1" applyNumberFormat="1" applyFont="1" applyBorder="1" applyProtection="1"/>
    <xf numFmtId="9" fontId="16" fillId="0" borderId="0" xfId="2" applyFont="1" applyBorder="1" applyAlignment="1" applyProtection="1">
      <alignment horizontal="center" vertical="center"/>
    </xf>
    <xf numFmtId="9" fontId="16" fillId="0" borderId="9" xfId="2" applyFont="1" applyBorder="1" applyAlignment="1" applyProtection="1">
      <alignment horizontal="center" vertical="center"/>
    </xf>
    <xf numFmtId="164" fontId="18" fillId="0" borderId="0" xfId="1" applyFont="1"/>
    <xf numFmtId="0" fontId="15" fillId="0" borderId="10" xfId="0" applyFont="1" applyBorder="1" applyAlignment="1">
      <alignment horizontal="justify" vertical="top" wrapText="1"/>
    </xf>
    <xf numFmtId="165" fontId="17" fillId="0" borderId="0" xfId="0" applyNumberFormat="1" applyFont="1"/>
    <xf numFmtId="165" fontId="15" fillId="0" borderId="0" xfId="0" applyNumberFormat="1" applyFont="1"/>
    <xf numFmtId="0" fontId="16" fillId="0" borderId="0" xfId="0" applyFont="1"/>
    <xf numFmtId="0" fontId="16" fillId="0" borderId="9" xfId="0" applyFont="1" applyBorder="1"/>
    <xf numFmtId="0" fontId="19" fillId="0" borderId="0" xfId="0" applyFont="1"/>
    <xf numFmtId="164" fontId="1" fillId="0" borderId="0" xfId="1"/>
    <xf numFmtId="0" fontId="2" fillId="3" borderId="11" xfId="0" applyFont="1" applyFill="1" applyBorder="1"/>
    <xf numFmtId="165" fontId="2" fillId="3" borderId="12" xfId="0" applyNumberFormat="1" applyFont="1" applyFill="1" applyBorder="1"/>
    <xf numFmtId="0" fontId="2" fillId="3" borderId="12" xfId="0" applyFont="1" applyFill="1" applyBorder="1"/>
    <xf numFmtId="0" fontId="2" fillId="3" borderId="13" xfId="0" applyFont="1" applyFill="1" applyBorder="1"/>
    <xf numFmtId="0" fontId="11" fillId="2" borderId="14" xfId="0" applyFont="1" applyFill="1" applyBorder="1"/>
    <xf numFmtId="165" fontId="11" fillId="2" borderId="15" xfId="0" applyNumberFormat="1" applyFont="1" applyFill="1" applyBorder="1"/>
    <xf numFmtId="164" fontId="11" fillId="2" borderId="15" xfId="0" applyNumberFormat="1" applyFont="1" applyFill="1" applyBorder="1"/>
    <xf numFmtId="164" fontId="11" fillId="2" borderId="16" xfId="0" applyNumberFormat="1" applyFont="1" applyFill="1" applyBorder="1"/>
    <xf numFmtId="0" fontId="2" fillId="0" borderId="17" xfId="0" applyFont="1" applyBorder="1"/>
    <xf numFmtId="9" fontId="15" fillId="0" borderId="0" xfId="2" applyFont="1" applyBorder="1" applyAlignment="1" applyProtection="1">
      <alignment horizontal="center" vertical="center"/>
    </xf>
    <xf numFmtId="9" fontId="15" fillId="0" borderId="9" xfId="2" applyFont="1" applyBorder="1" applyAlignment="1" applyProtection="1">
      <alignment horizontal="center" vertical="center"/>
    </xf>
    <xf numFmtId="0" fontId="2" fillId="0" borderId="11" xfId="0" applyFont="1" applyBorder="1"/>
    <xf numFmtId="165" fontId="2" fillId="0" borderId="12" xfId="0" applyNumberFormat="1" applyFont="1" applyBorder="1"/>
    <xf numFmtId="0" fontId="2" fillId="0" borderId="12" xfId="0" applyFont="1" applyBorder="1"/>
    <xf numFmtId="0" fontId="2" fillId="0" borderId="13" xfId="0" applyFont="1" applyBorder="1"/>
    <xf numFmtId="164" fontId="19" fillId="0" borderId="0" xfId="0" applyNumberFormat="1" applyFont="1"/>
    <xf numFmtId="165" fontId="20" fillId="0" borderId="3" xfId="0" applyNumberFormat="1" applyFont="1" applyBorder="1"/>
    <xf numFmtId="43" fontId="19" fillId="0" borderId="0" xfId="0" applyNumberFormat="1" applyFont="1"/>
    <xf numFmtId="0" fontId="11" fillId="2" borderId="14" xfId="0" applyFont="1" applyFill="1" applyBorder="1" applyAlignment="1">
      <alignment wrapText="1"/>
    </xf>
    <xf numFmtId="0" fontId="16" fillId="0" borderId="18" xfId="0" applyFont="1" applyBorder="1"/>
    <xf numFmtId="0" fontId="15" fillId="0" borderId="18" xfId="0" applyFont="1" applyBorder="1" applyAlignment="1">
      <alignment horizontal="justify" vertical="top" wrapText="1"/>
    </xf>
    <xf numFmtId="0" fontId="2" fillId="0" borderId="8" xfId="0" applyFont="1" applyBorder="1"/>
    <xf numFmtId="165" fontId="2" fillId="0" borderId="0" xfId="0" applyNumberFormat="1" applyFont="1"/>
    <xf numFmtId="0" fontId="2" fillId="0" borderId="9" xfId="0" applyFont="1" applyBorder="1"/>
    <xf numFmtId="0" fontId="16" fillId="0" borderId="5" xfId="0" applyFont="1" applyBorder="1"/>
    <xf numFmtId="0" fontId="15" fillId="0" borderId="5" xfId="0" applyFont="1" applyBorder="1" applyAlignment="1">
      <alignment horizontal="justify" vertical="top" wrapText="1"/>
    </xf>
    <xf numFmtId="0" fontId="17" fillId="0" borderId="0" xfId="0" applyFont="1"/>
    <xf numFmtId="43" fontId="15" fillId="0" borderId="0" xfId="0" applyNumberFormat="1" applyFont="1"/>
    <xf numFmtId="164" fontId="15" fillId="0" borderId="0" xfId="0" applyNumberFormat="1" applyFont="1"/>
    <xf numFmtId="0" fontId="2" fillId="0" borderId="19" xfId="0" applyFont="1" applyBorder="1"/>
    <xf numFmtId="165" fontId="16" fillId="0" borderId="20" xfId="1" applyNumberFormat="1" applyFont="1" applyBorder="1" applyProtection="1"/>
    <xf numFmtId="165" fontId="2" fillId="0" borderId="20" xfId="0" applyNumberFormat="1" applyFont="1" applyBorder="1"/>
    <xf numFmtId="0" fontId="2" fillId="0" borderId="21" xfId="0" applyFont="1" applyBorder="1"/>
    <xf numFmtId="0" fontId="2" fillId="0" borderId="22" xfId="0" applyFont="1" applyBorder="1"/>
    <xf numFmtId="0" fontId="16" fillId="0" borderId="23" xfId="0" applyFont="1" applyBorder="1"/>
    <xf numFmtId="165" fontId="17" fillId="0" borderId="12" xfId="1" applyNumberFormat="1" applyFont="1" applyBorder="1" applyProtection="1"/>
    <xf numFmtId="165" fontId="15" fillId="0" borderId="12" xfId="1" applyNumberFormat="1" applyFont="1" applyBorder="1" applyProtection="1"/>
    <xf numFmtId="9" fontId="15" fillId="0" borderId="24" xfId="2" applyFont="1" applyBorder="1" applyAlignment="1" applyProtection="1">
      <alignment horizontal="center" vertical="center"/>
    </xf>
    <xf numFmtId="0" fontId="2" fillId="0" borderId="25" xfId="0" applyFont="1" applyBorder="1"/>
    <xf numFmtId="165" fontId="16" fillId="0" borderId="0" xfId="1" applyNumberFormat="1" applyFont="1" applyBorder="1" applyProtection="1"/>
    <xf numFmtId="0" fontId="2" fillId="0" borderId="26" xfId="0" applyFont="1" applyBorder="1"/>
    <xf numFmtId="164" fontId="14" fillId="4" borderId="0" xfId="1" applyFont="1" applyFill="1"/>
    <xf numFmtId="0" fontId="19" fillId="4" borderId="0" xfId="0" applyFont="1" applyFill="1"/>
    <xf numFmtId="0" fontId="16" fillId="4" borderId="23" xfId="0" applyFont="1" applyFill="1" applyBorder="1"/>
    <xf numFmtId="165" fontId="17" fillId="4" borderId="0" xfId="1" applyNumberFormat="1" applyFont="1" applyFill="1" applyBorder="1" applyProtection="1"/>
    <xf numFmtId="165" fontId="15" fillId="4" borderId="0" xfId="1" applyNumberFormat="1" applyFont="1" applyFill="1" applyBorder="1" applyProtection="1"/>
    <xf numFmtId="9" fontId="16" fillId="4" borderId="0" xfId="2" applyFont="1" applyFill="1" applyBorder="1" applyAlignment="1" applyProtection="1">
      <alignment horizontal="center" vertical="center"/>
    </xf>
    <xf numFmtId="9" fontId="16" fillId="4" borderId="9" xfId="2" applyFont="1" applyFill="1" applyBorder="1" applyAlignment="1" applyProtection="1">
      <alignment horizontal="center" vertical="center"/>
    </xf>
    <xf numFmtId="43" fontId="19" fillId="4" borderId="0" xfId="0" applyNumberFormat="1" applyFont="1" applyFill="1"/>
    <xf numFmtId="0" fontId="15" fillId="4" borderId="18" xfId="0" applyFont="1" applyFill="1" applyBorder="1" applyAlignment="1">
      <alignment horizontal="justify" vertical="top" wrapText="1"/>
    </xf>
    <xf numFmtId="165" fontId="17" fillId="4" borderId="0" xfId="0" applyNumberFormat="1" applyFont="1" applyFill="1"/>
    <xf numFmtId="165" fontId="15" fillId="4" borderId="0" xfId="0" applyNumberFormat="1" applyFont="1" applyFill="1"/>
    <xf numFmtId="9" fontId="15" fillId="4" borderId="0" xfId="2" applyFont="1" applyFill="1" applyBorder="1" applyAlignment="1" applyProtection="1">
      <alignment horizontal="center" vertical="center"/>
    </xf>
    <xf numFmtId="9" fontId="15" fillId="4" borderId="24" xfId="2" applyFont="1" applyFill="1" applyBorder="1" applyAlignment="1" applyProtection="1">
      <alignment horizontal="center" vertical="center"/>
    </xf>
    <xf numFmtId="9" fontId="16" fillId="0" borderId="0" xfId="2" applyFont="1" applyBorder="1" applyAlignment="1" applyProtection="1">
      <alignment horizontal="center"/>
    </xf>
    <xf numFmtId="9" fontId="16" fillId="0" borderId="24" xfId="2" applyFont="1" applyBorder="1" applyAlignment="1" applyProtection="1">
      <alignment horizontal="center"/>
    </xf>
    <xf numFmtId="0" fontId="2" fillId="0" borderId="27" xfId="0" applyFont="1" applyBorder="1"/>
    <xf numFmtId="165" fontId="7" fillId="0" borderId="28" xfId="0" applyNumberFormat="1" applyFont="1" applyBorder="1"/>
    <xf numFmtId="165" fontId="2" fillId="0" borderId="28" xfId="0" applyNumberFormat="1" applyFont="1" applyBorder="1"/>
    <xf numFmtId="0" fontId="2" fillId="0" borderId="28" xfId="0" applyFont="1" applyBorder="1"/>
    <xf numFmtId="0" fontId="2" fillId="0" borderId="29" xfId="0" applyFont="1" applyBorder="1"/>
    <xf numFmtId="164" fontId="17" fillId="0" borderId="0" xfId="1" applyFont="1" applyBorder="1" applyAlignment="1" applyProtection="1">
      <alignment wrapText="1"/>
    </xf>
    <xf numFmtId="0" fontId="21" fillId="0" borderId="0" xfId="0" applyFont="1"/>
    <xf numFmtId="0" fontId="21" fillId="0" borderId="2" xfId="0" applyFont="1" applyBorder="1"/>
    <xf numFmtId="165" fontId="22" fillId="0" borderId="3" xfId="0" applyNumberFormat="1" applyFont="1" applyBorder="1"/>
    <xf numFmtId="165" fontId="21" fillId="0" borderId="3" xfId="0" applyNumberFormat="1" applyFont="1" applyBorder="1"/>
    <xf numFmtId="0" fontId="4" fillId="0" borderId="3" xfId="0" applyFont="1" applyBorder="1"/>
    <xf numFmtId="0" fontId="4" fillId="0" borderId="4" xfId="0" applyFont="1" applyBorder="1"/>
    <xf numFmtId="0" fontId="23" fillId="0" borderId="0" xfId="0" applyFont="1"/>
    <xf numFmtId="0" fontId="11" fillId="2" borderId="30" xfId="0" applyFont="1" applyFill="1" applyBorder="1" applyAlignment="1">
      <alignment wrapText="1"/>
    </xf>
    <xf numFmtId="0" fontId="11" fillId="2" borderId="31" xfId="0" applyFont="1" applyFill="1" applyBorder="1"/>
    <xf numFmtId="165" fontId="11" fillId="2" borderId="32" xfId="0" applyNumberFormat="1" applyFont="1" applyFill="1" applyBorder="1"/>
    <xf numFmtId="164" fontId="11" fillId="2" borderId="32" xfId="0" applyNumberFormat="1" applyFont="1" applyFill="1" applyBorder="1"/>
    <xf numFmtId="164" fontId="11" fillId="2" borderId="33" xfId="0" applyNumberFormat="1" applyFont="1" applyFill="1" applyBorder="1"/>
    <xf numFmtId="165" fontId="16" fillId="0" borderId="0" xfId="0" applyNumberFormat="1" applyFont="1"/>
    <xf numFmtId="0" fontId="2" fillId="3" borderId="0" xfId="0" applyFont="1" applyFill="1"/>
    <xf numFmtId="0" fontId="8" fillId="2" borderId="34" xfId="0" applyFont="1" applyFill="1" applyBorder="1" applyAlignment="1">
      <alignment horizontal="center"/>
    </xf>
    <xf numFmtId="164" fontId="16" fillId="0" borderId="35" xfId="0" applyNumberFormat="1" applyFont="1" applyBorder="1"/>
    <xf numFmtId="0" fontId="8" fillId="2" borderId="27" xfId="0" applyFont="1" applyFill="1" applyBorder="1" applyAlignment="1">
      <alignment horizontal="center"/>
    </xf>
    <xf numFmtId="0" fontId="2" fillId="3" borderId="28" xfId="0" applyFont="1" applyFill="1" applyBorder="1"/>
    <xf numFmtId="164" fontId="2" fillId="3" borderId="28" xfId="0" applyNumberFormat="1" applyFont="1" applyFill="1" applyBorder="1"/>
    <xf numFmtId="164" fontId="10" fillId="5" borderId="28" xfId="0" applyNumberFormat="1" applyFont="1" applyFill="1" applyBorder="1"/>
    <xf numFmtId="164" fontId="9" fillId="3" borderId="28" xfId="0" applyNumberFormat="1" applyFont="1" applyFill="1" applyBorder="1"/>
    <xf numFmtId="0" fontId="2" fillId="3" borderId="29" xfId="0" applyFont="1" applyFill="1" applyBorder="1"/>
    <xf numFmtId="164" fontId="9" fillId="0" borderId="0" xfId="0" applyNumberFormat="1" applyFont="1"/>
    <xf numFmtId="164" fontId="7" fillId="0" borderId="0" xfId="1" applyFont="1" applyBorder="1" applyAlignment="1" applyProtection="1">
      <alignment horizontal="center"/>
    </xf>
    <xf numFmtId="164" fontId="7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7" fillId="0" borderId="0" xfId="0" applyFont="1"/>
    <xf numFmtId="0" fontId="2" fillId="6" borderId="0" xfId="0" applyFont="1" applyFill="1"/>
    <xf numFmtId="0" fontId="7" fillId="6" borderId="0" xfId="0" applyFont="1" applyFill="1"/>
    <xf numFmtId="0" fontId="2" fillId="0" borderId="0" xfId="0" applyFont="1" applyAlignment="1">
      <alignment horizontal="center"/>
    </xf>
    <xf numFmtId="166" fontId="24" fillId="6" borderId="0" xfId="0" applyNumberFormat="1" applyFont="1" applyFill="1"/>
    <xf numFmtId="166" fontId="2" fillId="6" borderId="0" xfId="0" applyNumberFormat="1" applyFont="1" applyFill="1"/>
    <xf numFmtId="164" fontId="25" fillId="6" borderId="0" xfId="1" applyFont="1" applyFill="1"/>
    <xf numFmtId="43" fontId="2" fillId="6" borderId="0" xfId="0" applyNumberFormat="1" applyFont="1" applyFill="1"/>
    <xf numFmtId="166" fontId="2" fillId="0" borderId="0" xfId="0" applyNumberFormat="1" applyFont="1"/>
    <xf numFmtId="164" fontId="25" fillId="0" borderId="0" xfId="1" applyFont="1"/>
    <xf numFmtId="164" fontId="2" fillId="0" borderId="0" xfId="1" applyFont="1" applyBorder="1" applyAlignment="1" applyProtection="1">
      <alignment horizontal="right"/>
    </xf>
    <xf numFmtId="0" fontId="2" fillId="0" borderId="0" xfId="0" applyFont="1" applyAlignment="1">
      <alignment horizontal="right"/>
    </xf>
    <xf numFmtId="164" fontId="26" fillId="0" borderId="0" xfId="1" applyFont="1"/>
    <xf numFmtId="0" fontId="25" fillId="0" borderId="0" xfId="0" applyFont="1"/>
    <xf numFmtId="0" fontId="16" fillId="4" borderId="8" xfId="0" applyFont="1" applyFill="1" applyBorder="1"/>
    <xf numFmtId="164" fontId="1" fillId="4" borderId="0" xfId="1" applyFill="1"/>
    <xf numFmtId="0" fontId="15" fillId="4" borderId="10" xfId="0" applyFont="1" applyFill="1" applyBorder="1" applyAlignment="1">
      <alignment horizontal="justify" vertical="top" wrapText="1"/>
    </xf>
    <xf numFmtId="165" fontId="16" fillId="4" borderId="0" xfId="1" applyNumberFormat="1" applyFont="1" applyFill="1" applyBorder="1" applyProtection="1"/>
    <xf numFmtId="9" fontId="15" fillId="4" borderId="9" xfId="2" applyFont="1" applyFill="1" applyBorder="1" applyAlignment="1" applyProtection="1">
      <alignment horizontal="center" vertical="center"/>
    </xf>
    <xf numFmtId="43" fontId="2" fillId="0" borderId="0" xfId="0" applyNumberFormat="1" applyFont="1"/>
    <xf numFmtId="0" fontId="2" fillId="0" borderId="0" xfId="0" applyFont="1" applyBorder="1"/>
    <xf numFmtId="165" fontId="2" fillId="0" borderId="0" xfId="0" applyNumberFormat="1" applyFont="1" applyBorder="1"/>
    <xf numFmtId="0" fontId="8" fillId="7" borderId="0" xfId="0" applyFont="1" applyFill="1" applyAlignment="1">
      <alignment horizontal="center"/>
    </xf>
    <xf numFmtId="14" fontId="8" fillId="7" borderId="0" xfId="0" applyNumberFormat="1" applyFont="1" applyFill="1" applyAlignment="1">
      <alignment horizontal="center"/>
    </xf>
    <xf numFmtId="165" fontId="11" fillId="7" borderId="15" xfId="0" applyNumberFormat="1" applyFont="1" applyFill="1" applyBorder="1"/>
    <xf numFmtId="164" fontId="11" fillId="7" borderId="15" xfId="0" applyNumberFormat="1" applyFont="1" applyFill="1" applyBorder="1"/>
    <xf numFmtId="165" fontId="7" fillId="0" borderId="6" xfId="0" applyNumberFormat="1" applyFont="1" applyBorder="1"/>
    <xf numFmtId="0" fontId="7" fillId="0" borderId="6" xfId="0" applyFont="1" applyBorder="1"/>
    <xf numFmtId="0" fontId="7" fillId="0" borderId="7" xfId="0" applyFont="1" applyBorder="1"/>
    <xf numFmtId="0" fontId="10" fillId="7" borderId="36" xfId="0" applyFont="1" applyFill="1" applyBorder="1" applyAlignment="1">
      <alignment horizontal="center"/>
    </xf>
    <xf numFmtId="0" fontId="12" fillId="7" borderId="36" xfId="0" applyFont="1" applyFill="1" applyBorder="1" applyAlignment="1">
      <alignment horizontal="center"/>
    </xf>
    <xf numFmtId="0" fontId="29" fillId="0" borderId="0" xfId="0" applyFont="1" applyAlignment="1">
      <alignment horizontal="center"/>
    </xf>
    <xf numFmtId="0" fontId="29" fillId="0" borderId="0" xfId="0" applyFont="1"/>
    <xf numFmtId="164" fontId="1" fillId="0" borderId="37" xfId="1" applyBorder="1"/>
    <xf numFmtId="164" fontId="30" fillId="0" borderId="42" xfId="1" applyFont="1" applyBorder="1"/>
    <xf numFmtId="164" fontId="29" fillId="0" borderId="42" xfId="1" applyFont="1" applyBorder="1"/>
    <xf numFmtId="0" fontId="0" fillId="0" borderId="47" xfId="0" applyBorder="1" applyAlignment="1">
      <alignment horizontal="center"/>
    </xf>
    <xf numFmtId="0" fontId="29" fillId="0" borderId="48" xfId="0" applyFont="1" applyBorder="1" applyAlignment="1">
      <alignment horizontal="center"/>
    </xf>
    <xf numFmtId="9" fontId="29" fillId="0" borderId="48" xfId="2" applyFont="1" applyBorder="1" applyAlignment="1">
      <alignment horizontal="center"/>
    </xf>
    <xf numFmtId="164" fontId="1" fillId="0" borderId="51" xfId="1" applyBorder="1"/>
    <xf numFmtId="164" fontId="29" fillId="0" borderId="52" xfId="1" applyFont="1" applyBorder="1"/>
    <xf numFmtId="164" fontId="1" fillId="0" borderId="44" xfId="1" applyBorder="1"/>
    <xf numFmtId="164" fontId="1" fillId="0" borderId="45" xfId="1" applyBorder="1"/>
    <xf numFmtId="164" fontId="29" fillId="0" borderId="41" xfId="1" applyFont="1" applyBorder="1"/>
    <xf numFmtId="164" fontId="29" fillId="0" borderId="43" xfId="1" applyFont="1" applyBorder="1"/>
    <xf numFmtId="0" fontId="0" fillId="0" borderId="53" xfId="0" applyBorder="1" applyAlignment="1">
      <alignment horizontal="center"/>
    </xf>
    <xf numFmtId="164" fontId="1" fillId="0" borderId="54" xfId="1" applyBorder="1"/>
    <xf numFmtId="164" fontId="1" fillId="0" borderId="55" xfId="1" applyBorder="1"/>
    <xf numFmtId="164" fontId="1" fillId="0" borderId="56" xfId="1" applyBorder="1"/>
    <xf numFmtId="164" fontId="1" fillId="0" borderId="57" xfId="1" applyBorder="1"/>
    <xf numFmtId="9" fontId="1" fillId="0" borderId="53" xfId="2" applyBorder="1" applyAlignment="1">
      <alignment horizontal="center"/>
    </xf>
    <xf numFmtId="165" fontId="11" fillId="7" borderId="32" xfId="0" applyNumberFormat="1" applyFont="1" applyFill="1" applyBorder="1"/>
    <xf numFmtId="164" fontId="11" fillId="7" borderId="32" xfId="0" applyNumberFormat="1" applyFont="1" applyFill="1" applyBorder="1"/>
    <xf numFmtId="0" fontId="8" fillId="7" borderId="34" xfId="0" applyFont="1" applyFill="1" applyBorder="1" applyAlignment="1">
      <alignment horizontal="center"/>
    </xf>
    <xf numFmtId="0" fontId="8" fillId="7" borderId="27" xfId="0" applyFont="1" applyFill="1" applyBorder="1" applyAlignment="1">
      <alignment horizontal="center"/>
    </xf>
    <xf numFmtId="0" fontId="11" fillId="7" borderId="34" xfId="0" applyFont="1" applyFill="1" applyBorder="1"/>
    <xf numFmtId="164" fontId="11" fillId="7" borderId="60" xfId="0" applyNumberFormat="1" applyFont="1" applyFill="1" applyBorder="1"/>
    <xf numFmtId="9" fontId="16" fillId="0" borderId="24" xfId="2" applyFont="1" applyBorder="1" applyAlignment="1" applyProtection="1">
      <alignment horizontal="center" vertical="center"/>
    </xf>
    <xf numFmtId="165" fontId="17" fillId="0" borderId="0" xfId="0" applyNumberFormat="1" applyFont="1" applyBorder="1"/>
    <xf numFmtId="165" fontId="15" fillId="0" borderId="0" xfId="0" applyNumberFormat="1" applyFont="1" applyBorder="1"/>
    <xf numFmtId="0" fontId="16" fillId="0" borderId="0" xfId="0" applyFont="1" applyBorder="1"/>
    <xf numFmtId="0" fontId="16" fillId="0" borderId="24" xfId="0" applyFont="1" applyBorder="1"/>
    <xf numFmtId="0" fontId="2" fillId="3" borderId="61" xfId="0" applyFont="1" applyFill="1" applyBorder="1"/>
    <xf numFmtId="0" fontId="2" fillId="3" borderId="62" xfId="0" applyFont="1" applyFill="1" applyBorder="1"/>
    <xf numFmtId="0" fontId="2" fillId="0" borderId="61" xfId="0" applyFont="1" applyBorder="1"/>
    <xf numFmtId="0" fontId="2" fillId="0" borderId="62" xfId="0" applyFont="1" applyBorder="1"/>
    <xf numFmtId="0" fontId="11" fillId="7" borderId="34" xfId="0" applyFont="1" applyFill="1" applyBorder="1" applyAlignment="1">
      <alignment wrapText="1"/>
    </xf>
    <xf numFmtId="0" fontId="7" fillId="0" borderId="63" xfId="0" applyFont="1" applyBorder="1"/>
    <xf numFmtId="0" fontId="2" fillId="0" borderId="23" xfId="0" applyFont="1" applyBorder="1"/>
    <xf numFmtId="0" fontId="2" fillId="0" borderId="24" xfId="0" applyFont="1" applyBorder="1"/>
    <xf numFmtId="0" fontId="17" fillId="0" borderId="0" xfId="0" applyFont="1" applyBorder="1"/>
    <xf numFmtId="0" fontId="11" fillId="7" borderId="35" xfId="0" applyFont="1" applyFill="1" applyBorder="1" applyAlignment="1">
      <alignment wrapText="1"/>
    </xf>
    <xf numFmtId="0" fontId="15" fillId="0" borderId="0" xfId="0" applyFont="1" applyBorder="1"/>
    <xf numFmtId="0" fontId="11" fillId="7" borderId="64" xfId="0" applyFont="1" applyFill="1" applyBorder="1"/>
    <xf numFmtId="164" fontId="11" fillId="7" borderId="65" xfId="0" applyNumberFormat="1" applyFont="1" applyFill="1" applyBorder="1"/>
    <xf numFmtId="0" fontId="2" fillId="3" borderId="66" xfId="0" applyFont="1" applyFill="1" applyBorder="1"/>
    <xf numFmtId="165" fontId="2" fillId="3" borderId="67" xfId="0" applyNumberFormat="1" applyFont="1" applyFill="1" applyBorder="1"/>
    <xf numFmtId="0" fontId="2" fillId="3" borderId="67" xfId="0" applyFont="1" applyFill="1" applyBorder="1"/>
    <xf numFmtId="0" fontId="2" fillId="3" borderId="68" xfId="0" applyFont="1" applyFill="1" applyBorder="1"/>
    <xf numFmtId="0" fontId="29" fillId="0" borderId="0" xfId="0" applyFont="1" applyFill="1" applyBorder="1" applyAlignment="1">
      <alignment horizontal="center"/>
    </xf>
    <xf numFmtId="164" fontId="29" fillId="0" borderId="0" xfId="1" applyFont="1"/>
    <xf numFmtId="164" fontId="29" fillId="0" borderId="0" xfId="0" applyNumberFormat="1" applyFont="1"/>
    <xf numFmtId="164" fontId="31" fillId="0" borderId="0" xfId="1" applyFont="1"/>
    <xf numFmtId="164" fontId="14" fillId="8" borderId="0" xfId="1" applyFont="1" applyFill="1"/>
    <xf numFmtId="0" fontId="15" fillId="8" borderId="0" xfId="0" applyFont="1" applyFill="1"/>
    <xf numFmtId="0" fontId="16" fillId="8" borderId="23" xfId="0" applyFont="1" applyFill="1" applyBorder="1"/>
    <xf numFmtId="165" fontId="17" fillId="8" borderId="0" xfId="1" applyNumberFormat="1" applyFont="1" applyFill="1" applyBorder="1" applyProtection="1"/>
    <xf numFmtId="165" fontId="15" fillId="8" borderId="0" xfId="1" applyNumberFormat="1" applyFont="1" applyFill="1" applyBorder="1" applyProtection="1"/>
    <xf numFmtId="9" fontId="16" fillId="8" borderId="0" xfId="2" applyFont="1" applyFill="1" applyBorder="1" applyAlignment="1" applyProtection="1">
      <alignment horizontal="center" vertical="center"/>
    </xf>
    <xf numFmtId="9" fontId="16" fillId="8" borderId="24" xfId="2" applyFont="1" applyFill="1" applyBorder="1" applyAlignment="1" applyProtection="1">
      <alignment horizontal="center" vertical="center"/>
    </xf>
    <xf numFmtId="164" fontId="18" fillId="8" borderId="0" xfId="1" applyFont="1" applyFill="1"/>
    <xf numFmtId="0" fontId="15" fillId="8" borderId="18" xfId="0" applyFont="1" applyFill="1" applyBorder="1" applyAlignment="1">
      <alignment horizontal="justify" vertical="top" wrapText="1"/>
    </xf>
    <xf numFmtId="165" fontId="17" fillId="8" borderId="0" xfId="0" applyNumberFormat="1" applyFont="1" applyFill="1" applyBorder="1"/>
    <xf numFmtId="165" fontId="15" fillId="8" borderId="0" xfId="0" applyNumberFormat="1" applyFont="1" applyFill="1" applyBorder="1"/>
    <xf numFmtId="0" fontId="16" fillId="8" borderId="0" xfId="0" applyFont="1" applyFill="1" applyBorder="1"/>
    <xf numFmtId="0" fontId="16" fillId="8" borderId="24" xfId="0" applyFont="1" applyFill="1" applyBorder="1"/>
    <xf numFmtId="0" fontId="19" fillId="8" borderId="0" xfId="0" applyFont="1" applyFill="1"/>
    <xf numFmtId="164" fontId="14" fillId="0" borderId="0" xfId="1" applyFont="1" applyFill="1"/>
    <xf numFmtId="0" fontId="19" fillId="0" borderId="0" xfId="0" applyFont="1" applyFill="1"/>
    <xf numFmtId="0" fontId="16" fillId="0" borderId="23" xfId="0" applyFont="1" applyFill="1" applyBorder="1"/>
    <xf numFmtId="165" fontId="17" fillId="0" borderId="0" xfId="1" applyNumberFormat="1" applyFont="1" applyFill="1" applyBorder="1" applyProtection="1"/>
    <xf numFmtId="165" fontId="15" fillId="0" borderId="0" xfId="1" applyNumberFormat="1" applyFont="1" applyFill="1" applyBorder="1" applyProtection="1"/>
    <xf numFmtId="9" fontId="16" fillId="0" borderId="0" xfId="2" applyFont="1" applyFill="1" applyBorder="1" applyAlignment="1" applyProtection="1">
      <alignment horizontal="center" vertical="center"/>
    </xf>
    <xf numFmtId="9" fontId="16" fillId="0" borderId="24" xfId="2" applyFont="1" applyFill="1" applyBorder="1" applyAlignment="1" applyProtection="1">
      <alignment horizontal="center" vertical="center"/>
    </xf>
    <xf numFmtId="43" fontId="19" fillId="0" borderId="0" xfId="0" applyNumberFormat="1" applyFont="1" applyFill="1"/>
    <xf numFmtId="0" fontId="15" fillId="0" borderId="18" xfId="0" applyFont="1" applyFill="1" applyBorder="1" applyAlignment="1">
      <alignment horizontal="justify" vertical="top" wrapText="1"/>
    </xf>
    <xf numFmtId="165" fontId="17" fillId="0" borderId="0" xfId="0" applyNumberFormat="1" applyFont="1" applyFill="1" applyBorder="1"/>
    <xf numFmtId="165" fontId="15" fillId="0" borderId="0" xfId="0" applyNumberFormat="1" applyFont="1" applyFill="1" applyBorder="1"/>
    <xf numFmtId="9" fontId="15" fillId="0" borderId="0" xfId="2" applyFont="1" applyFill="1" applyBorder="1" applyAlignment="1" applyProtection="1">
      <alignment horizontal="center" vertical="center"/>
    </xf>
    <xf numFmtId="9" fontId="15" fillId="0" borderId="24" xfId="2" applyFont="1" applyFill="1" applyBorder="1" applyAlignment="1" applyProtection="1">
      <alignment horizontal="center" vertical="center"/>
    </xf>
    <xf numFmtId="9" fontId="16" fillId="8" borderId="0" xfId="2" applyFont="1" applyFill="1" applyBorder="1" applyAlignment="1" applyProtection="1">
      <alignment horizontal="center"/>
    </xf>
    <xf numFmtId="9" fontId="16" fillId="8" borderId="24" xfId="2" applyFont="1" applyFill="1" applyBorder="1" applyAlignment="1" applyProtection="1">
      <alignment horizontal="center"/>
    </xf>
    <xf numFmtId="43" fontId="19" fillId="8" borderId="0" xfId="0" applyNumberFormat="1" applyFont="1" applyFill="1"/>
    <xf numFmtId="9" fontId="15" fillId="8" borderId="0" xfId="2" applyFont="1" applyFill="1" applyBorder="1" applyAlignment="1" applyProtection="1">
      <alignment horizontal="center" vertical="center"/>
    </xf>
    <xf numFmtId="9" fontId="15" fillId="8" borderId="24" xfId="2" applyFont="1" applyFill="1" applyBorder="1" applyAlignment="1" applyProtection="1">
      <alignment horizontal="center" vertical="center"/>
    </xf>
    <xf numFmtId="0" fontId="21" fillId="0" borderId="0" xfId="0" applyFont="1" applyFill="1"/>
    <xf numFmtId="0" fontId="21" fillId="0" borderId="5" xfId="0" applyFont="1" applyFill="1" applyBorder="1"/>
    <xf numFmtId="165" fontId="22" fillId="0" borderId="3" xfId="0" applyNumberFormat="1" applyFont="1" applyFill="1" applyBorder="1"/>
    <xf numFmtId="165" fontId="21" fillId="0" borderId="3" xfId="0" applyNumberFormat="1" applyFont="1" applyFill="1" applyBorder="1"/>
    <xf numFmtId="0" fontId="4" fillId="0" borderId="3" xfId="0" applyFont="1" applyFill="1" applyBorder="1"/>
    <xf numFmtId="0" fontId="4" fillId="0" borderId="63" xfId="0" applyFont="1" applyFill="1" applyBorder="1"/>
    <xf numFmtId="0" fontId="4" fillId="0" borderId="0" xfId="0" applyFont="1" applyFill="1"/>
    <xf numFmtId="0" fontId="23" fillId="0" borderId="0" xfId="0" applyFont="1" applyFill="1"/>
    <xf numFmtId="164" fontId="1" fillId="0" borderId="0" xfId="1" applyFill="1"/>
    <xf numFmtId="165" fontId="16" fillId="0" borderId="0" xfId="1" applyNumberFormat="1" applyFont="1" applyFill="1" applyBorder="1" applyProtection="1"/>
    <xf numFmtId="164" fontId="1" fillId="8" borderId="0" xfId="1" applyFill="1"/>
    <xf numFmtId="165" fontId="16" fillId="8" borderId="0" xfId="1" applyNumberFormat="1" applyFont="1" applyFill="1" applyBorder="1" applyProtection="1"/>
    <xf numFmtId="164" fontId="2" fillId="0" borderId="0" xfId="0" applyNumberFormat="1" applyFont="1"/>
    <xf numFmtId="0" fontId="32" fillId="9" borderId="41" xfId="0" applyFont="1" applyFill="1" applyBorder="1" applyAlignment="1">
      <alignment horizontal="center"/>
    </xf>
    <xf numFmtId="0" fontId="32" fillId="9" borderId="42" xfId="0" applyFont="1" applyFill="1" applyBorder="1" applyAlignment="1">
      <alignment horizontal="center"/>
    </xf>
    <xf numFmtId="0" fontId="32" fillId="9" borderId="43" xfId="0" applyFont="1" applyFill="1" applyBorder="1" applyAlignment="1">
      <alignment horizontal="center"/>
    </xf>
    <xf numFmtId="0" fontId="30" fillId="0" borderId="48" xfId="0" applyFont="1" applyBorder="1" applyAlignment="1">
      <alignment horizontal="center"/>
    </xf>
    <xf numFmtId="14" fontId="1" fillId="0" borderId="54" xfId="1" applyNumberFormat="1" applyBorder="1" applyAlignment="1">
      <alignment horizontal="center"/>
    </xf>
    <xf numFmtId="14" fontId="1" fillId="0" borderId="44" xfId="1" applyNumberFormat="1" applyBorder="1" applyAlignment="1">
      <alignment horizontal="center"/>
    </xf>
    <xf numFmtId="14" fontId="30" fillId="0" borderId="41" xfId="1" applyNumberFormat="1" applyFont="1" applyBorder="1" applyAlignment="1">
      <alignment horizontal="center"/>
    </xf>
    <xf numFmtId="164" fontId="30" fillId="0" borderId="43" xfId="1" applyFont="1" applyBorder="1"/>
    <xf numFmtId="164" fontId="29" fillId="4" borderId="0" xfId="1" applyFont="1" applyFill="1" applyAlignment="1"/>
    <xf numFmtId="0" fontId="29" fillId="0" borderId="0" xfId="0" applyFont="1" applyAlignment="1">
      <alignment horizontal="center" vertical="center" wrapText="1"/>
    </xf>
    <xf numFmtId="14" fontId="29" fillId="0" borderId="0" xfId="0" applyNumberFormat="1" applyFont="1" applyAlignment="1">
      <alignment horizontal="center" vertical="center"/>
    </xf>
    <xf numFmtId="0" fontId="12" fillId="7" borderId="36" xfId="0" applyFont="1" applyFill="1" applyBorder="1" applyAlignment="1">
      <alignment horizontal="center"/>
    </xf>
    <xf numFmtId="0" fontId="10" fillId="7" borderId="36" xfId="0" applyFont="1" applyFill="1" applyBorder="1" applyAlignment="1">
      <alignment horizontal="center"/>
    </xf>
    <xf numFmtId="0" fontId="15" fillId="4" borderId="0" xfId="0" applyFont="1" applyFill="1"/>
    <xf numFmtId="9" fontId="16" fillId="4" borderId="24" xfId="2" applyFont="1" applyFill="1" applyBorder="1" applyAlignment="1" applyProtection="1">
      <alignment horizontal="center" vertical="center"/>
    </xf>
    <xf numFmtId="164" fontId="18" fillId="4" borderId="0" xfId="1" applyFont="1" applyFill="1"/>
    <xf numFmtId="165" fontId="17" fillId="4" borderId="0" xfId="0" applyNumberFormat="1" applyFont="1" applyFill="1" applyBorder="1"/>
    <xf numFmtId="165" fontId="15" fillId="4" borderId="0" xfId="0" applyNumberFormat="1" applyFont="1" applyFill="1" applyBorder="1"/>
    <xf numFmtId="0" fontId="16" fillId="4" borderId="0" xfId="0" applyFont="1" applyFill="1" applyBorder="1"/>
    <xf numFmtId="0" fontId="16" fillId="4" borderId="24" xfId="0" applyFont="1" applyFill="1" applyBorder="1"/>
    <xf numFmtId="9" fontId="16" fillId="4" borderId="0" xfId="2" applyFont="1" applyFill="1" applyBorder="1" applyAlignment="1" applyProtection="1">
      <alignment horizontal="center"/>
    </xf>
    <xf numFmtId="9" fontId="16" fillId="4" borderId="24" xfId="2" applyFont="1" applyFill="1" applyBorder="1" applyAlignment="1" applyProtection="1">
      <alignment horizontal="center"/>
    </xf>
    <xf numFmtId="0" fontId="12" fillId="7" borderId="36" xfId="0" applyFont="1" applyFill="1" applyBorder="1" applyAlignment="1">
      <alignment horizontal="center"/>
    </xf>
    <xf numFmtId="0" fontId="10" fillId="7" borderId="36" xfId="0" applyFont="1" applyFill="1" applyBorder="1" applyAlignment="1">
      <alignment horizontal="center"/>
    </xf>
    <xf numFmtId="164" fontId="14" fillId="10" borderId="0" xfId="1" applyFont="1" applyFill="1"/>
    <xf numFmtId="0" fontId="15" fillId="10" borderId="0" xfId="0" applyFont="1" applyFill="1"/>
    <xf numFmtId="0" fontId="16" fillId="10" borderId="23" xfId="0" applyFont="1" applyFill="1" applyBorder="1"/>
    <xf numFmtId="165" fontId="17" fillId="10" borderId="0" xfId="1" applyNumberFormat="1" applyFont="1" applyFill="1" applyBorder="1" applyProtection="1"/>
    <xf numFmtId="165" fontId="15" fillId="10" borderId="0" xfId="1" applyNumberFormat="1" applyFont="1" applyFill="1" applyBorder="1" applyProtection="1"/>
    <xf numFmtId="9" fontId="16" fillId="10" borderId="0" xfId="2" applyFont="1" applyFill="1" applyBorder="1" applyAlignment="1" applyProtection="1">
      <alignment horizontal="center" vertical="center"/>
    </xf>
    <xf numFmtId="9" fontId="16" fillId="10" borderId="24" xfId="2" applyFont="1" applyFill="1" applyBorder="1" applyAlignment="1" applyProtection="1">
      <alignment horizontal="center" vertical="center"/>
    </xf>
    <xf numFmtId="164" fontId="18" fillId="10" borderId="0" xfId="1" applyFont="1" applyFill="1"/>
    <xf numFmtId="0" fontId="15" fillId="10" borderId="18" xfId="0" applyFont="1" applyFill="1" applyBorder="1" applyAlignment="1">
      <alignment horizontal="justify" vertical="top" wrapText="1"/>
    </xf>
    <xf numFmtId="165" fontId="17" fillId="10" borderId="0" xfId="0" applyNumberFormat="1" applyFont="1" applyFill="1" applyBorder="1"/>
    <xf numFmtId="165" fontId="15" fillId="10" borderId="0" xfId="0" applyNumberFormat="1" applyFont="1" applyFill="1" applyBorder="1"/>
    <xf numFmtId="0" fontId="16" fillId="10" borderId="0" xfId="0" applyFont="1" applyFill="1" applyBorder="1"/>
    <xf numFmtId="0" fontId="16" fillId="10" borderId="24" xfId="0" applyFont="1" applyFill="1" applyBorder="1"/>
    <xf numFmtId="0" fontId="19" fillId="10" borderId="0" xfId="0" applyFont="1" applyFill="1"/>
    <xf numFmtId="165" fontId="17" fillId="4" borderId="12" xfId="1" applyNumberFormat="1" applyFont="1" applyFill="1" applyBorder="1" applyProtection="1"/>
    <xf numFmtId="9" fontId="16" fillId="10" borderId="0" xfId="2" applyFont="1" applyFill="1" applyBorder="1" applyAlignment="1" applyProtection="1">
      <alignment horizontal="center"/>
    </xf>
    <xf numFmtId="9" fontId="16" fillId="10" borderId="24" xfId="2" applyFont="1" applyFill="1" applyBorder="1" applyAlignment="1" applyProtection="1">
      <alignment horizontal="center"/>
    </xf>
    <xf numFmtId="43" fontId="19" fillId="10" borderId="0" xfId="0" applyNumberFormat="1" applyFont="1" applyFill="1"/>
    <xf numFmtId="9" fontId="15" fillId="10" borderId="0" xfId="2" applyFont="1" applyFill="1" applyBorder="1" applyAlignment="1" applyProtection="1">
      <alignment horizontal="center" vertical="center"/>
    </xf>
    <xf numFmtId="9" fontId="15" fillId="10" borderId="24" xfId="2" applyFont="1" applyFill="1" applyBorder="1" applyAlignment="1" applyProtection="1">
      <alignment horizontal="center" vertical="center"/>
    </xf>
    <xf numFmtId="165" fontId="16" fillId="4" borderId="0" xfId="0" applyNumberFormat="1" applyFont="1" applyFill="1"/>
    <xf numFmtId="164" fontId="1" fillId="10" borderId="0" xfId="1" applyFill="1"/>
    <xf numFmtId="165" fontId="16" fillId="10" borderId="0" xfId="1" applyNumberFormat="1" applyFont="1" applyFill="1" applyBorder="1" applyProtection="1"/>
    <xf numFmtId="164" fontId="17" fillId="8" borderId="0" xfId="1" applyFont="1" applyFill="1" applyBorder="1" applyAlignment="1" applyProtection="1">
      <alignment wrapText="1"/>
    </xf>
    <xf numFmtId="0" fontId="15" fillId="8" borderId="0" xfId="0" applyFont="1" applyFill="1" applyBorder="1"/>
    <xf numFmtId="0" fontId="12" fillId="7" borderId="36" xfId="0" applyFont="1" applyFill="1" applyBorder="1" applyAlignment="1">
      <alignment horizontal="center"/>
    </xf>
    <xf numFmtId="0" fontId="10" fillId="7" borderId="36" xfId="0" applyFont="1" applyFill="1" applyBorder="1" applyAlignment="1">
      <alignment horizontal="center"/>
    </xf>
    <xf numFmtId="0" fontId="15" fillId="0" borderId="0" xfId="0" applyFont="1" applyFill="1"/>
    <xf numFmtId="164" fontId="18" fillId="0" borderId="0" xfId="1" applyFont="1" applyFill="1"/>
    <xf numFmtId="0" fontId="16" fillId="0" borderId="0" xfId="0" applyFont="1" applyFill="1" applyBorder="1"/>
    <xf numFmtId="0" fontId="16" fillId="0" borderId="24" xfId="0" applyFont="1" applyFill="1" applyBorder="1"/>
    <xf numFmtId="0" fontId="2" fillId="0" borderId="0" xfId="0" applyFont="1" applyFill="1"/>
    <xf numFmtId="0" fontId="2" fillId="0" borderId="5" xfId="0" applyFont="1" applyFill="1" applyBorder="1"/>
    <xf numFmtId="165" fontId="2" fillId="0" borderId="6" xfId="0" applyNumberFormat="1" applyFont="1" applyFill="1" applyBorder="1"/>
    <xf numFmtId="0" fontId="2" fillId="0" borderId="6" xfId="0" applyFont="1" applyFill="1" applyBorder="1"/>
    <xf numFmtId="0" fontId="2" fillId="0" borderId="26" xfId="0" applyFont="1" applyFill="1" applyBorder="1"/>
    <xf numFmtId="0" fontId="2" fillId="0" borderId="25" xfId="0" applyFont="1" applyFill="1" applyBorder="1"/>
    <xf numFmtId="9" fontId="16" fillId="0" borderId="0" xfId="2" applyFont="1" applyFill="1" applyBorder="1" applyAlignment="1" applyProtection="1">
      <alignment horizontal="center"/>
    </xf>
    <xf numFmtId="9" fontId="16" fillId="0" borderId="24" xfId="2" applyFont="1" applyFill="1" applyBorder="1" applyAlignment="1" applyProtection="1">
      <alignment horizontal="center"/>
    </xf>
    <xf numFmtId="0" fontId="0" fillId="0" borderId="0" xfId="0" applyFill="1"/>
    <xf numFmtId="164" fontId="14" fillId="11" borderId="0" xfId="1" applyFont="1" applyFill="1"/>
    <xf numFmtId="0" fontId="15" fillId="11" borderId="0" xfId="0" applyFont="1" applyFill="1"/>
    <xf numFmtId="0" fontId="16" fillId="11" borderId="23" xfId="0" applyFont="1" applyFill="1" applyBorder="1"/>
    <xf numFmtId="165" fontId="17" fillId="11" borderId="0" xfId="1" applyNumberFormat="1" applyFont="1" applyFill="1" applyBorder="1" applyProtection="1"/>
    <xf numFmtId="165" fontId="15" fillId="11" borderId="0" xfId="1" applyNumberFormat="1" applyFont="1" applyFill="1" applyBorder="1" applyProtection="1"/>
    <xf numFmtId="9" fontId="16" fillId="11" borderId="0" xfId="2" applyFont="1" applyFill="1" applyBorder="1" applyAlignment="1" applyProtection="1">
      <alignment horizontal="center" vertical="center"/>
    </xf>
    <xf numFmtId="9" fontId="16" fillId="11" borderId="24" xfId="2" applyFont="1" applyFill="1" applyBorder="1" applyAlignment="1" applyProtection="1">
      <alignment horizontal="center" vertical="center"/>
    </xf>
    <xf numFmtId="164" fontId="18" fillId="11" borderId="0" xfId="1" applyFont="1" applyFill="1"/>
    <xf numFmtId="0" fontId="15" fillId="11" borderId="18" xfId="0" applyFont="1" applyFill="1" applyBorder="1" applyAlignment="1">
      <alignment horizontal="justify" vertical="top" wrapText="1"/>
    </xf>
    <xf numFmtId="165" fontId="17" fillId="11" borderId="0" xfId="0" applyNumberFormat="1" applyFont="1" applyFill="1" applyBorder="1"/>
    <xf numFmtId="165" fontId="15" fillId="11" borderId="0" xfId="0" applyNumberFormat="1" applyFont="1" applyFill="1" applyBorder="1"/>
    <xf numFmtId="0" fontId="16" fillId="11" borderId="0" xfId="0" applyFont="1" applyFill="1" applyBorder="1"/>
    <xf numFmtId="0" fontId="16" fillId="11" borderId="24" xfId="0" applyFont="1" applyFill="1" applyBorder="1"/>
    <xf numFmtId="0" fontId="19" fillId="11" borderId="0" xfId="0" applyFont="1" applyFill="1"/>
    <xf numFmtId="165" fontId="20" fillId="0" borderId="3" xfId="0" applyNumberFormat="1" applyFont="1" applyFill="1" applyBorder="1"/>
    <xf numFmtId="165" fontId="2" fillId="0" borderId="3" xfId="0" applyNumberFormat="1" applyFont="1" applyFill="1" applyBorder="1"/>
    <xf numFmtId="0" fontId="7" fillId="0" borderId="3" xfId="0" applyFont="1" applyFill="1" applyBorder="1"/>
    <xf numFmtId="0" fontId="7" fillId="0" borderId="63" xfId="0" applyFont="1" applyFill="1" applyBorder="1"/>
    <xf numFmtId="0" fontId="16" fillId="0" borderId="18" xfId="0" applyFont="1" applyFill="1" applyBorder="1"/>
    <xf numFmtId="0" fontId="16" fillId="0" borderId="5" xfId="0" applyFont="1" applyFill="1" applyBorder="1"/>
    <xf numFmtId="0" fontId="15" fillId="0" borderId="5" xfId="0" applyFont="1" applyFill="1" applyBorder="1" applyAlignment="1">
      <alignment horizontal="justify" vertical="top" wrapText="1"/>
    </xf>
    <xf numFmtId="0" fontId="17" fillId="0" borderId="0" xfId="0" applyFont="1" applyFill="1" applyBorder="1"/>
    <xf numFmtId="43" fontId="15" fillId="0" borderId="0" xfId="0" applyNumberFormat="1" applyFont="1" applyFill="1"/>
    <xf numFmtId="164" fontId="15" fillId="0" borderId="0" xfId="0" applyNumberFormat="1" applyFont="1" applyFill="1"/>
    <xf numFmtId="165" fontId="17" fillId="0" borderId="12" xfId="1" applyNumberFormat="1" applyFont="1" applyFill="1" applyBorder="1" applyProtection="1"/>
    <xf numFmtId="164" fontId="17" fillId="0" borderId="0" xfId="1" applyFont="1" applyFill="1" applyBorder="1" applyAlignment="1" applyProtection="1">
      <alignment wrapText="1"/>
    </xf>
    <xf numFmtId="165" fontId="17" fillId="0" borderId="0" xfId="0" applyNumberFormat="1" applyFont="1" applyFill="1"/>
    <xf numFmtId="0" fontId="15" fillId="0" borderId="0" xfId="0" applyFont="1" applyFill="1" applyBorder="1"/>
    <xf numFmtId="165" fontId="15" fillId="0" borderId="0" xfId="0" applyNumberFormat="1" applyFont="1" applyFill="1"/>
    <xf numFmtId="165" fontId="16" fillId="0" borderId="0" xfId="0" applyNumberFormat="1" applyFont="1" applyFill="1"/>
    <xf numFmtId="0" fontId="12" fillId="2" borderId="1" xfId="0" applyFont="1" applyFill="1" applyBorder="1" applyAlignment="1">
      <alignment horizontal="center"/>
    </xf>
    <xf numFmtId="0" fontId="3" fillId="0" borderId="0" xfId="0" applyFont="1" applyAlignment="1" applyProtection="1">
      <alignment horizontal="center"/>
      <protection locked="0"/>
    </xf>
    <xf numFmtId="0" fontId="5" fillId="0" borderId="0" xfId="0" applyFont="1" applyAlignment="1" applyProtection="1">
      <alignment horizont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10" fillId="2" borderId="1" xfId="0" applyFont="1" applyFill="1" applyBorder="1" applyAlignment="1">
      <alignment horizontal="center"/>
    </xf>
    <xf numFmtId="0" fontId="10" fillId="2" borderId="1" xfId="0" applyFont="1" applyFill="1" applyBorder="1" applyAlignment="1">
      <alignment horizontal="center" wrapText="1"/>
    </xf>
    <xf numFmtId="0" fontId="8" fillId="2" borderId="1" xfId="0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wrapText="1"/>
    </xf>
    <xf numFmtId="0" fontId="29" fillId="0" borderId="0" xfId="0" applyFont="1" applyAlignment="1">
      <alignment horizontal="center"/>
    </xf>
    <xf numFmtId="0" fontId="32" fillId="9" borderId="46" xfId="0" applyFont="1" applyFill="1" applyBorder="1" applyAlignment="1">
      <alignment horizontal="center" vertical="center"/>
    </xf>
    <xf numFmtId="0" fontId="32" fillId="9" borderId="48" xfId="0" applyFont="1" applyFill="1" applyBorder="1" applyAlignment="1">
      <alignment horizontal="center" vertical="center"/>
    </xf>
    <xf numFmtId="0" fontId="32" fillId="9" borderId="50" xfId="0" applyFont="1" applyFill="1" applyBorder="1" applyAlignment="1">
      <alignment horizontal="center"/>
    </xf>
    <xf numFmtId="0" fontId="32" fillId="9" borderId="52" xfId="0" applyFont="1" applyFill="1" applyBorder="1" applyAlignment="1">
      <alignment horizontal="center"/>
    </xf>
    <xf numFmtId="0" fontId="32" fillId="9" borderId="46" xfId="0" applyFont="1" applyFill="1" applyBorder="1" applyAlignment="1">
      <alignment horizontal="center"/>
    </xf>
    <xf numFmtId="0" fontId="32" fillId="9" borderId="48" xfId="0" applyFont="1" applyFill="1" applyBorder="1" applyAlignment="1">
      <alignment horizontal="center"/>
    </xf>
    <xf numFmtId="0" fontId="32" fillId="9" borderId="38" xfId="0" applyFont="1" applyFill="1" applyBorder="1" applyAlignment="1">
      <alignment horizontal="center"/>
    </xf>
    <xf numFmtId="0" fontId="32" fillId="9" borderId="39" xfId="0" applyFont="1" applyFill="1" applyBorder="1" applyAlignment="1">
      <alignment horizontal="center"/>
    </xf>
    <xf numFmtId="0" fontId="32" fillId="9" borderId="40" xfId="0" applyFont="1" applyFill="1" applyBorder="1" applyAlignment="1">
      <alignment horizontal="center"/>
    </xf>
    <xf numFmtId="0" fontId="32" fillId="9" borderId="58" xfId="0" applyFont="1" applyFill="1" applyBorder="1" applyAlignment="1">
      <alignment horizontal="center" vertical="center" wrapText="1"/>
    </xf>
    <xf numFmtId="0" fontId="32" fillId="9" borderId="59" xfId="0" applyFont="1" applyFill="1" applyBorder="1" applyAlignment="1">
      <alignment horizontal="center" vertical="center" wrapText="1"/>
    </xf>
    <xf numFmtId="0" fontId="12" fillId="7" borderId="36" xfId="0" applyFont="1" applyFill="1" applyBorder="1" applyAlignment="1">
      <alignment horizontal="center"/>
    </xf>
    <xf numFmtId="0" fontId="10" fillId="7" borderId="36" xfId="0" applyFont="1" applyFill="1" applyBorder="1" applyAlignment="1">
      <alignment horizontal="center"/>
    </xf>
    <xf numFmtId="0" fontId="10" fillId="7" borderId="36" xfId="0" applyFont="1" applyFill="1" applyBorder="1" applyAlignment="1">
      <alignment horizontal="center" wrapText="1"/>
    </xf>
    <xf numFmtId="0" fontId="8" fillId="7" borderId="36" xfId="0" applyFont="1" applyFill="1" applyBorder="1" applyAlignment="1">
      <alignment horizontal="center" vertical="center"/>
    </xf>
    <xf numFmtId="0" fontId="11" fillId="7" borderId="36" xfId="0" applyFont="1" applyFill="1" applyBorder="1" applyAlignment="1">
      <alignment horizontal="center" wrapText="1"/>
    </xf>
    <xf numFmtId="0" fontId="29" fillId="0" borderId="0" xfId="0" applyFont="1" applyFill="1" applyBorder="1" applyAlignment="1">
      <alignment horizontal="center"/>
    </xf>
    <xf numFmtId="0" fontId="29" fillId="0" borderId="0" xfId="0" applyFont="1" applyAlignment="1">
      <alignment horizontal="center" vertical="center" wrapText="1"/>
    </xf>
    <xf numFmtId="0" fontId="32" fillId="9" borderId="70" xfId="0" applyFont="1" applyFill="1" applyBorder="1" applyAlignment="1">
      <alignment horizontal="center" vertical="center"/>
    </xf>
    <xf numFmtId="0" fontId="32" fillId="9" borderId="71" xfId="0" applyFont="1" applyFill="1" applyBorder="1" applyAlignment="1">
      <alignment horizontal="center" vertical="center"/>
    </xf>
    <xf numFmtId="0" fontId="32" fillId="9" borderId="49" xfId="0" applyFont="1" applyFill="1" applyBorder="1" applyAlignment="1">
      <alignment horizontal="center"/>
    </xf>
    <xf numFmtId="0" fontId="32" fillId="9" borderId="69" xfId="0" applyFont="1" applyFill="1" applyBorder="1" applyAlignment="1">
      <alignment horizontal="center"/>
    </xf>
  </cellXfs>
  <cellStyles count="3">
    <cellStyle name="Moneda" xfId="1" builtinId="4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857520</xdr:colOff>
      <xdr:row>0</xdr:row>
      <xdr:rowOff>9360</xdr:rowOff>
    </xdr:from>
    <xdr:to>
      <xdr:col>2</xdr:col>
      <xdr:colOff>1762560</xdr:colOff>
      <xdr:row>4</xdr:row>
      <xdr:rowOff>74520</xdr:rowOff>
    </xdr:to>
    <xdr:pic>
      <xdr:nvPicPr>
        <xdr:cNvPr id="2" name="3 Imagen">
          <a:extLst>
            <a:ext uri="{FF2B5EF4-FFF2-40B4-BE49-F238E27FC236}">
              <a16:creationId xmlns:a16="http://schemas.microsoft.com/office/drawing/2014/main" xmlns="" id="{B3E3D5CD-9D95-4BC1-BC42-AC5F646C71E8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>
          <a:off x="1181370" y="9360"/>
          <a:ext cx="905040" cy="989085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8</xdr:col>
      <xdr:colOff>709200</xdr:colOff>
      <xdr:row>0</xdr:row>
      <xdr:rowOff>53280</xdr:rowOff>
    </xdr:from>
    <xdr:to>
      <xdr:col>11</xdr:col>
      <xdr:colOff>262607</xdr:colOff>
      <xdr:row>3</xdr:row>
      <xdr:rowOff>81360</xdr:rowOff>
    </xdr:to>
    <xdr:pic>
      <xdr:nvPicPr>
        <xdr:cNvPr id="3" name="Imagen 3">
          <a:extLst>
            <a:ext uri="{FF2B5EF4-FFF2-40B4-BE49-F238E27FC236}">
              <a16:creationId xmlns:a16="http://schemas.microsoft.com/office/drawing/2014/main" xmlns="" id="{1F2D3A97-6F58-4033-B07D-AC40C0A543B8}"/>
            </a:ext>
          </a:extLst>
        </xdr:cNvPr>
        <xdr:cNvPicPr/>
      </xdr:nvPicPr>
      <xdr:blipFill>
        <a:blip xmlns:r="http://schemas.openxmlformats.org/officeDocument/2006/relationships" r:embed="rId2"/>
        <a:srcRect l="5438" t="34946" r="7380" b="40132"/>
        <a:stretch/>
      </xdr:blipFill>
      <xdr:spPr>
        <a:xfrm>
          <a:off x="10158000" y="53280"/>
          <a:ext cx="2420432" cy="723405"/>
        </a:xfrm>
        <a:prstGeom prst="rect">
          <a:avLst/>
        </a:prstGeom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180974</xdr:colOff>
      <xdr:row>0</xdr:row>
      <xdr:rowOff>57150</xdr:rowOff>
    </xdr:from>
    <xdr:to>
      <xdr:col>0</xdr:col>
      <xdr:colOff>723899</xdr:colOff>
      <xdr:row>3</xdr:row>
      <xdr:rowOff>161925</xdr:rowOff>
    </xdr:to>
    <xdr:pic>
      <xdr:nvPicPr>
        <xdr:cNvPr id="2" name="3 Imagen">
          <a:extLst>
            <a:ext uri="{FF2B5EF4-FFF2-40B4-BE49-F238E27FC236}">
              <a16:creationId xmlns:a16="http://schemas.microsoft.com/office/drawing/2014/main" xmlns="" id="{9FC9D8E8-CE09-417C-85EA-2E3E41E749ED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>
          <a:off x="180974" y="57150"/>
          <a:ext cx="542925" cy="676275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5</xdr:col>
      <xdr:colOff>895350</xdr:colOff>
      <xdr:row>0</xdr:row>
      <xdr:rowOff>0</xdr:rowOff>
    </xdr:from>
    <xdr:to>
      <xdr:col>6</xdr:col>
      <xdr:colOff>633827</xdr:colOff>
      <xdr:row>4</xdr:row>
      <xdr:rowOff>132780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CE8E0E3A-3874-4A11-BEE4-FCAE8B4A94C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5368" t="2846" r="25245" b="5694"/>
        <a:stretch/>
      </xdr:blipFill>
      <xdr:spPr>
        <a:xfrm>
          <a:off x="7181850" y="0"/>
          <a:ext cx="748127" cy="89478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857520</xdr:colOff>
      <xdr:row>0</xdr:row>
      <xdr:rowOff>9360</xdr:rowOff>
    </xdr:from>
    <xdr:to>
      <xdr:col>2</xdr:col>
      <xdr:colOff>1762560</xdr:colOff>
      <xdr:row>4</xdr:row>
      <xdr:rowOff>74520</xdr:rowOff>
    </xdr:to>
    <xdr:pic>
      <xdr:nvPicPr>
        <xdr:cNvPr id="2" name="3 Imagen">
          <a:extLst>
            <a:ext uri="{FF2B5EF4-FFF2-40B4-BE49-F238E27FC236}">
              <a16:creationId xmlns:a16="http://schemas.microsoft.com/office/drawing/2014/main" xmlns="" id="{049B86A9-44B9-4D9F-ABD4-6B3F3D626E29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>
          <a:off x="1181370" y="9360"/>
          <a:ext cx="905040" cy="989085"/>
        </a:xfrm>
        <a:prstGeom prst="rect">
          <a:avLst/>
        </a:prstGeom>
        <a:ln>
          <a:noFill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180974</xdr:colOff>
      <xdr:row>0</xdr:row>
      <xdr:rowOff>57150</xdr:rowOff>
    </xdr:from>
    <xdr:to>
      <xdr:col>0</xdr:col>
      <xdr:colOff>723899</xdr:colOff>
      <xdr:row>3</xdr:row>
      <xdr:rowOff>161925</xdr:rowOff>
    </xdr:to>
    <xdr:pic>
      <xdr:nvPicPr>
        <xdr:cNvPr id="2" name="3 Imagen">
          <a:extLst>
            <a:ext uri="{FF2B5EF4-FFF2-40B4-BE49-F238E27FC236}">
              <a16:creationId xmlns:a16="http://schemas.microsoft.com/office/drawing/2014/main" xmlns="" id="{5DA6C278-1C1E-4F84-9013-4624FD90D0CB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>
          <a:off x="180974" y="57150"/>
          <a:ext cx="542925" cy="676275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5</xdr:col>
      <xdr:colOff>895350</xdr:colOff>
      <xdr:row>0</xdr:row>
      <xdr:rowOff>0</xdr:rowOff>
    </xdr:from>
    <xdr:to>
      <xdr:col>6</xdr:col>
      <xdr:colOff>633827</xdr:colOff>
      <xdr:row>4</xdr:row>
      <xdr:rowOff>132780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5B8728FA-64D8-4285-B2A9-6D45D64DE39A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5368" t="2846" r="25245" b="5694"/>
        <a:stretch/>
      </xdr:blipFill>
      <xdr:spPr>
        <a:xfrm>
          <a:off x="7181850" y="0"/>
          <a:ext cx="748127" cy="89478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38099</xdr:colOff>
      <xdr:row>0</xdr:row>
      <xdr:rowOff>38100</xdr:rowOff>
    </xdr:from>
    <xdr:to>
      <xdr:col>1</xdr:col>
      <xdr:colOff>581024</xdr:colOff>
      <xdr:row>3</xdr:row>
      <xdr:rowOff>142875</xdr:rowOff>
    </xdr:to>
    <xdr:pic>
      <xdr:nvPicPr>
        <xdr:cNvPr id="2" name="3 Imagen">
          <a:extLst>
            <a:ext uri="{FF2B5EF4-FFF2-40B4-BE49-F238E27FC236}">
              <a16:creationId xmlns:a16="http://schemas.microsoft.com/office/drawing/2014/main" xmlns="" id="{B38DE89E-38EC-4331-ADEC-14A9BDB9FE69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>
          <a:off x="247649" y="38100"/>
          <a:ext cx="542925" cy="676275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4</xdr:col>
      <xdr:colOff>638176</xdr:colOff>
      <xdr:row>0</xdr:row>
      <xdr:rowOff>0</xdr:rowOff>
    </xdr:from>
    <xdr:to>
      <xdr:col>5</xdr:col>
      <xdr:colOff>13460</xdr:colOff>
      <xdr:row>4</xdr:row>
      <xdr:rowOff>85725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3F6787DF-595A-489A-896E-9913C8D5B23D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5368" t="2846" r="25245" b="5694"/>
        <a:stretch/>
      </xdr:blipFill>
      <xdr:spPr>
        <a:xfrm>
          <a:off x="4791076" y="0"/>
          <a:ext cx="708784" cy="847725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857520</xdr:colOff>
      <xdr:row>0</xdr:row>
      <xdr:rowOff>9360</xdr:rowOff>
    </xdr:from>
    <xdr:to>
      <xdr:col>2</xdr:col>
      <xdr:colOff>1762560</xdr:colOff>
      <xdr:row>4</xdr:row>
      <xdr:rowOff>74520</xdr:rowOff>
    </xdr:to>
    <xdr:pic>
      <xdr:nvPicPr>
        <xdr:cNvPr id="2" name="3 Imagen">
          <a:extLst>
            <a:ext uri="{FF2B5EF4-FFF2-40B4-BE49-F238E27FC236}">
              <a16:creationId xmlns:a16="http://schemas.microsoft.com/office/drawing/2014/main" xmlns="" id="{2BF1D208-7826-43E0-842E-2332EE8B3319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>
          <a:off x="1181370" y="9360"/>
          <a:ext cx="905040" cy="989085"/>
        </a:xfrm>
        <a:prstGeom prst="rect">
          <a:avLst/>
        </a:prstGeom>
        <a:ln>
          <a:noFill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857520</xdr:colOff>
      <xdr:row>0</xdr:row>
      <xdr:rowOff>9360</xdr:rowOff>
    </xdr:from>
    <xdr:to>
      <xdr:col>2</xdr:col>
      <xdr:colOff>1762560</xdr:colOff>
      <xdr:row>4</xdr:row>
      <xdr:rowOff>74520</xdr:rowOff>
    </xdr:to>
    <xdr:pic>
      <xdr:nvPicPr>
        <xdr:cNvPr id="2" name="3 Imagen">
          <a:extLst>
            <a:ext uri="{FF2B5EF4-FFF2-40B4-BE49-F238E27FC236}">
              <a16:creationId xmlns:a16="http://schemas.microsoft.com/office/drawing/2014/main" xmlns="" id="{3A98D243-388F-48DF-961F-87348625EF38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>
          <a:off x="1181370" y="9360"/>
          <a:ext cx="905040" cy="989085"/>
        </a:xfrm>
        <a:prstGeom prst="rect">
          <a:avLst/>
        </a:prstGeom>
        <a:ln>
          <a:noFill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857520</xdr:colOff>
      <xdr:row>0</xdr:row>
      <xdr:rowOff>9360</xdr:rowOff>
    </xdr:from>
    <xdr:to>
      <xdr:col>2</xdr:col>
      <xdr:colOff>1762560</xdr:colOff>
      <xdr:row>4</xdr:row>
      <xdr:rowOff>74520</xdr:rowOff>
    </xdr:to>
    <xdr:pic>
      <xdr:nvPicPr>
        <xdr:cNvPr id="2" name="3 Imagen">
          <a:extLst>
            <a:ext uri="{FF2B5EF4-FFF2-40B4-BE49-F238E27FC236}">
              <a16:creationId xmlns:a16="http://schemas.microsoft.com/office/drawing/2014/main" xmlns="" id="{445AEE2C-C4A3-47C0-B3FC-0D626CD27190}"/>
            </a:ext>
          </a:extLst>
        </xdr:cNvPr>
        <xdr:cNvPicPr/>
      </xdr:nvPicPr>
      <xdr:blipFill>
        <a:blip xmlns:r="http://schemas.openxmlformats.org/officeDocument/2006/relationships" r:embed="rId1"/>
        <a:stretch/>
      </xdr:blipFill>
      <xdr:spPr>
        <a:xfrm>
          <a:off x="1181370" y="9360"/>
          <a:ext cx="905040" cy="989085"/>
        </a:xfrm>
        <a:prstGeom prst="rect">
          <a:avLst/>
        </a:prstGeom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3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4" Type="http://schemas.openxmlformats.org/officeDocument/2006/relationships/comments" Target="../comments4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4" Type="http://schemas.openxmlformats.org/officeDocument/2006/relationships/comments" Target="../comments5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MB186"/>
  <sheetViews>
    <sheetView topLeftCell="A133" zoomScale="120" zoomScaleNormal="120" workbookViewId="0">
      <selection activeCell="E179" sqref="E179"/>
    </sheetView>
  </sheetViews>
  <sheetFormatPr baseColWidth="10" defaultColWidth="11.42578125" defaultRowHeight="15" x14ac:dyDescent="0.25"/>
  <cols>
    <col min="1" max="1" width="3.28515625" style="3" customWidth="1"/>
    <col min="2" max="2" width="1.5703125" style="3" customWidth="1"/>
    <col min="3" max="3" width="37.85546875" style="3" customWidth="1"/>
    <col min="4" max="4" width="17.140625" style="3" customWidth="1"/>
    <col min="5" max="5" width="19.7109375" style="3" customWidth="1"/>
    <col min="6" max="8" width="20.7109375" style="3" customWidth="1"/>
    <col min="9" max="9" width="17.85546875" style="3" customWidth="1"/>
    <col min="10" max="10" width="17.5703125" style="3" customWidth="1"/>
    <col min="11" max="12" width="7.5703125" style="3" customWidth="1"/>
    <col min="13" max="13" width="14.140625" style="6" customWidth="1"/>
    <col min="14" max="14" width="17.5703125" style="3" customWidth="1"/>
    <col min="15" max="15" width="11.42578125" style="3" customWidth="1"/>
    <col min="16" max="16" width="14.5703125" style="3" customWidth="1"/>
    <col min="17" max="22" width="11.42578125" style="3" customWidth="1"/>
    <col min="23" max="23" width="13" style="3" customWidth="1"/>
    <col min="24" max="24" width="14.5703125" style="3" customWidth="1"/>
    <col min="25" max="25" width="13" style="3" bestFit="1" customWidth="1"/>
    <col min="26" max="26" width="13.42578125" style="3" bestFit="1" customWidth="1"/>
    <col min="27" max="30" width="11.42578125" style="3"/>
    <col min="31" max="31" width="12.28515625" style="3" customWidth="1"/>
    <col min="32" max="39" width="11.42578125" style="3"/>
    <col min="40" max="41" width="6.28515625" style="3" customWidth="1"/>
    <col min="42" max="1016" width="11.42578125" style="3"/>
  </cols>
  <sheetData>
    <row r="1" spans="1:13" s="1" customFormat="1" ht="23.25" x14ac:dyDescent="0.35">
      <c r="C1" s="352" t="s">
        <v>0</v>
      </c>
      <c r="D1" s="352"/>
      <c r="E1" s="352"/>
      <c r="F1" s="352"/>
      <c r="G1" s="352"/>
      <c r="H1" s="352"/>
      <c r="I1" s="352"/>
      <c r="J1" s="352"/>
      <c r="K1" s="352"/>
      <c r="L1" s="352"/>
      <c r="M1" s="2"/>
    </row>
    <row r="2" spans="1:13" s="1" customFormat="1" ht="15.75" x14ac:dyDescent="0.25">
      <c r="C2" s="353" t="s">
        <v>1</v>
      </c>
      <c r="D2" s="353"/>
      <c r="E2" s="353"/>
      <c r="F2" s="353"/>
      <c r="G2" s="353"/>
      <c r="H2" s="353"/>
      <c r="I2" s="353"/>
      <c r="J2" s="353"/>
      <c r="K2" s="353"/>
      <c r="L2" s="353"/>
      <c r="M2" s="2"/>
    </row>
    <row r="3" spans="1:13" s="1" customFormat="1" ht="15.75" x14ac:dyDescent="0.25">
      <c r="C3" s="353" t="s">
        <v>2</v>
      </c>
      <c r="D3" s="353"/>
      <c r="E3" s="353"/>
      <c r="F3" s="353"/>
      <c r="G3" s="353"/>
      <c r="H3" s="353"/>
      <c r="I3" s="353"/>
      <c r="J3" s="353"/>
      <c r="K3" s="353"/>
      <c r="L3" s="353"/>
      <c r="M3" s="2"/>
    </row>
    <row r="4" spans="1:13" s="1" customFormat="1" ht="18" x14ac:dyDescent="0.25">
      <c r="C4" s="354" t="s">
        <v>3</v>
      </c>
      <c r="D4" s="354"/>
      <c r="E4" s="354"/>
      <c r="F4" s="354"/>
      <c r="G4" s="354"/>
      <c r="H4" s="354"/>
      <c r="I4" s="354"/>
      <c r="J4" s="354"/>
      <c r="K4" s="354"/>
      <c r="L4" s="354"/>
      <c r="M4" s="2"/>
    </row>
    <row r="5" spans="1:13" ht="16.5" customHeight="1" x14ac:dyDescent="0.25">
      <c r="C5" s="4"/>
      <c r="H5" s="5"/>
    </row>
    <row r="6" spans="1:13" ht="16.149999999999999" customHeight="1" x14ac:dyDescent="0.25">
      <c r="C6" s="7" t="s">
        <v>4</v>
      </c>
      <c r="H6" s="8"/>
    </row>
    <row r="7" spans="1:13" ht="16.149999999999999" customHeight="1" x14ac:dyDescent="0.25">
      <c r="C7" s="9">
        <v>44469</v>
      </c>
      <c r="H7" s="10"/>
      <c r="I7" s="11"/>
    </row>
    <row r="8" spans="1:13" ht="11.45" customHeight="1" thickBot="1" x14ac:dyDescent="0.3">
      <c r="C8" s="4"/>
    </row>
    <row r="9" spans="1:13" s="12" customFormat="1" ht="15.75" customHeight="1" thickBot="1" x14ac:dyDescent="0.25">
      <c r="C9" s="13" t="s">
        <v>5</v>
      </c>
      <c r="D9" s="355" t="s">
        <v>6</v>
      </c>
      <c r="E9" s="356" t="s">
        <v>7</v>
      </c>
      <c r="F9" s="357" t="s">
        <v>8</v>
      </c>
      <c r="G9" s="357"/>
      <c r="H9" s="356" t="s">
        <v>9</v>
      </c>
      <c r="I9" s="358" t="s">
        <v>10</v>
      </c>
      <c r="J9" s="355" t="s">
        <v>11</v>
      </c>
      <c r="K9" s="351" t="s">
        <v>12</v>
      </c>
      <c r="L9" s="351"/>
      <c r="M9" s="14"/>
    </row>
    <row r="10" spans="1:13" s="12" customFormat="1" ht="15" customHeight="1" thickBot="1" x14ac:dyDescent="0.25">
      <c r="A10" s="15"/>
      <c r="C10" s="13" t="s">
        <v>13</v>
      </c>
      <c r="D10" s="355"/>
      <c r="E10" s="356"/>
      <c r="F10" s="13" t="s">
        <v>14</v>
      </c>
      <c r="G10" s="13" t="s">
        <v>15</v>
      </c>
      <c r="H10" s="356"/>
      <c r="I10" s="358"/>
      <c r="J10" s="355"/>
      <c r="K10" s="16" t="s">
        <v>16</v>
      </c>
      <c r="L10" s="16" t="s">
        <v>17</v>
      </c>
      <c r="M10" s="14"/>
    </row>
    <row r="11" spans="1:13" ht="5.25" customHeight="1" x14ac:dyDescent="0.25">
      <c r="C11" s="17"/>
      <c r="D11" s="18"/>
      <c r="E11" s="19"/>
      <c r="F11" s="19"/>
      <c r="G11" s="19"/>
      <c r="H11" s="19"/>
      <c r="I11" s="19"/>
      <c r="J11" s="19"/>
      <c r="K11" s="20"/>
      <c r="L11" s="21"/>
    </row>
    <row r="12" spans="1:13" ht="7.5" customHeight="1" x14ac:dyDescent="0.25">
      <c r="C12" s="22"/>
      <c r="D12" s="23"/>
      <c r="E12" s="23"/>
      <c r="F12" s="23"/>
      <c r="G12" s="23"/>
      <c r="H12" s="23"/>
      <c r="I12" s="23"/>
      <c r="J12" s="23"/>
      <c r="K12" s="24"/>
      <c r="L12" s="25"/>
    </row>
    <row r="13" spans="1:13" s="27" customFormat="1" x14ac:dyDescent="0.25">
      <c r="A13" s="26"/>
      <c r="C13" s="28" t="s">
        <v>18</v>
      </c>
      <c r="D13" s="29">
        <f>SUM(E13:J13)</f>
        <v>1356617.67</v>
      </c>
      <c r="E13" s="29">
        <v>0</v>
      </c>
      <c r="F13" s="29">
        <v>1356617.67</v>
      </c>
      <c r="G13" s="29">
        <v>0</v>
      </c>
      <c r="H13" s="29">
        <v>0</v>
      </c>
      <c r="I13" s="30">
        <v>0</v>
      </c>
      <c r="J13" s="30">
        <v>0</v>
      </c>
      <c r="K13" s="31">
        <v>1</v>
      </c>
      <c r="L13" s="32">
        <v>1</v>
      </c>
      <c r="M13" s="33"/>
    </row>
    <row r="14" spans="1:13" s="27" customFormat="1" ht="12" x14ac:dyDescent="0.2">
      <c r="C14" s="34" t="s">
        <v>19</v>
      </c>
      <c r="D14" s="29" t="s">
        <v>20</v>
      </c>
      <c r="E14" s="35"/>
      <c r="F14" s="35"/>
      <c r="G14" s="35"/>
      <c r="H14" s="35"/>
      <c r="I14" s="36"/>
      <c r="J14" s="36"/>
      <c r="K14" s="37"/>
      <c r="L14" s="38"/>
      <c r="M14" s="39"/>
    </row>
    <row r="15" spans="1:13" ht="6.2" customHeight="1" x14ac:dyDescent="0.25">
      <c r="C15" s="22"/>
      <c r="D15" s="23"/>
      <c r="E15" s="23"/>
      <c r="F15" s="23"/>
      <c r="G15" s="23"/>
      <c r="H15" s="23"/>
      <c r="I15" s="23"/>
      <c r="J15" s="23"/>
      <c r="K15" s="24"/>
      <c r="L15" s="25"/>
    </row>
    <row r="16" spans="1:13" s="27" customFormat="1" x14ac:dyDescent="0.25">
      <c r="A16" s="26"/>
      <c r="C16" s="28" t="s">
        <v>21</v>
      </c>
      <c r="D16" s="29">
        <f>SUM(E16:J16)</f>
        <v>419625.95</v>
      </c>
      <c r="E16" s="29">
        <v>0</v>
      </c>
      <c r="F16" s="29">
        <v>419625.95</v>
      </c>
      <c r="G16" s="29">
        <v>0</v>
      </c>
      <c r="H16" s="29">
        <v>0</v>
      </c>
      <c r="I16" s="30">
        <v>0</v>
      </c>
      <c r="J16" s="30">
        <v>0</v>
      </c>
      <c r="K16" s="31">
        <v>1</v>
      </c>
      <c r="L16" s="32">
        <v>1</v>
      </c>
      <c r="M16" s="33"/>
    </row>
    <row r="17" spans="1:23" s="27" customFormat="1" ht="36" x14ac:dyDescent="0.2">
      <c r="C17" s="34" t="s">
        <v>22</v>
      </c>
      <c r="D17" s="29" t="s">
        <v>20</v>
      </c>
      <c r="E17" s="35"/>
      <c r="F17" s="35"/>
      <c r="G17" s="35"/>
      <c r="H17" s="35"/>
      <c r="I17" s="36"/>
      <c r="J17" s="36"/>
      <c r="K17" s="37"/>
      <c r="L17" s="38"/>
      <c r="M17" s="39"/>
    </row>
    <row r="18" spans="1:23" ht="6.2" customHeight="1" x14ac:dyDescent="0.25">
      <c r="C18" s="22"/>
      <c r="D18" s="23"/>
      <c r="E18" s="23"/>
      <c r="F18" s="23"/>
      <c r="G18" s="23"/>
      <c r="H18" s="23"/>
      <c r="I18" s="23"/>
      <c r="J18" s="23"/>
      <c r="K18" s="24"/>
      <c r="L18" s="25"/>
    </row>
    <row r="19" spans="1:23" s="27" customFormat="1" x14ac:dyDescent="0.25">
      <c r="A19" s="26"/>
      <c r="C19" s="28" t="s">
        <v>23</v>
      </c>
      <c r="D19" s="29">
        <f>SUM(E19:J19)</f>
        <v>43500</v>
      </c>
      <c r="E19" s="29">
        <v>0</v>
      </c>
      <c r="F19" s="29">
        <f>43500</f>
        <v>43500</v>
      </c>
      <c r="G19" s="29">
        <v>0</v>
      </c>
      <c r="H19" s="29">
        <v>0</v>
      </c>
      <c r="I19" s="30">
        <v>0</v>
      </c>
      <c r="J19" s="30">
        <v>0</v>
      </c>
      <c r="K19" s="31">
        <v>1</v>
      </c>
      <c r="L19" s="32">
        <v>1</v>
      </c>
      <c r="M19" s="33"/>
    </row>
    <row r="20" spans="1:23" s="27" customFormat="1" ht="24" x14ac:dyDescent="0.2">
      <c r="C20" s="34" t="s">
        <v>24</v>
      </c>
      <c r="D20" s="29" t="s">
        <v>20</v>
      </c>
      <c r="E20" s="35"/>
      <c r="F20" s="35"/>
      <c r="G20" s="35"/>
      <c r="H20" s="35"/>
      <c r="I20" s="36"/>
      <c r="J20" s="36"/>
      <c r="K20" s="37"/>
      <c r="L20" s="38"/>
      <c r="M20" s="39"/>
    </row>
    <row r="21" spans="1:23" ht="6.2" customHeight="1" x14ac:dyDescent="0.25">
      <c r="C21" s="22"/>
      <c r="D21" s="23"/>
      <c r="E21" s="23"/>
      <c r="F21" s="23"/>
      <c r="G21" s="23"/>
      <c r="H21" s="23"/>
      <c r="I21" s="23"/>
      <c r="J21" s="23"/>
      <c r="K21" s="24"/>
      <c r="L21" s="25"/>
    </row>
    <row r="22" spans="1:23" s="27" customFormat="1" x14ac:dyDescent="0.25">
      <c r="A22" s="26"/>
      <c r="C22" s="28" t="s">
        <v>21</v>
      </c>
      <c r="D22" s="29">
        <f>SUM(E22:J22)</f>
        <v>249984.49</v>
      </c>
      <c r="E22" s="29">
        <v>0</v>
      </c>
      <c r="F22" s="29">
        <v>249984.49</v>
      </c>
      <c r="G22" s="29">
        <v>0</v>
      </c>
      <c r="H22" s="29">
        <v>0</v>
      </c>
      <c r="I22" s="30">
        <v>0</v>
      </c>
      <c r="J22" s="30">
        <v>0</v>
      </c>
      <c r="K22" s="31">
        <v>1</v>
      </c>
      <c r="L22" s="32">
        <v>1</v>
      </c>
      <c r="M22" s="33"/>
    </row>
    <row r="23" spans="1:23" s="27" customFormat="1" ht="24" x14ac:dyDescent="0.2">
      <c r="C23" s="34" t="s">
        <v>25</v>
      </c>
      <c r="D23" s="29" t="s">
        <v>20</v>
      </c>
      <c r="E23" s="35"/>
      <c r="F23" s="35"/>
      <c r="G23" s="35"/>
      <c r="H23" s="35"/>
      <c r="I23" s="36"/>
      <c r="J23" s="36"/>
      <c r="K23" s="37"/>
      <c r="L23" s="38"/>
      <c r="M23" s="39"/>
    </row>
    <row r="24" spans="1:23" ht="6.2" customHeight="1" x14ac:dyDescent="0.25">
      <c r="C24" s="22"/>
      <c r="D24" s="23"/>
      <c r="E24" s="23"/>
      <c r="F24" s="23"/>
      <c r="G24" s="23"/>
      <c r="H24" s="23"/>
      <c r="I24" s="23"/>
      <c r="J24" s="23"/>
      <c r="K24" s="24"/>
      <c r="L24" s="25"/>
    </row>
    <row r="25" spans="1:23" s="27" customFormat="1" x14ac:dyDescent="0.25">
      <c r="A25" s="26"/>
      <c r="C25" s="28" t="s">
        <v>26</v>
      </c>
      <c r="D25" s="29">
        <f>SUM(E25:J25)</f>
        <v>132799</v>
      </c>
      <c r="E25" s="29">
        <v>0</v>
      </c>
      <c r="F25" s="29">
        <v>132799</v>
      </c>
      <c r="G25" s="29">
        <v>0</v>
      </c>
      <c r="H25" s="29">
        <v>0</v>
      </c>
      <c r="I25" s="30">
        <v>0</v>
      </c>
      <c r="J25" s="30">
        <v>0</v>
      </c>
      <c r="K25" s="31">
        <v>1</v>
      </c>
      <c r="L25" s="32">
        <v>1</v>
      </c>
      <c r="M25" s="33"/>
      <c r="W25" s="40">
        <v>112996</v>
      </c>
    </row>
    <row r="26" spans="1:23" s="27" customFormat="1" ht="12" x14ac:dyDescent="0.2">
      <c r="C26" s="34" t="s">
        <v>27</v>
      </c>
      <c r="D26" s="29" t="s">
        <v>20</v>
      </c>
      <c r="E26" s="35"/>
      <c r="F26" s="35"/>
      <c r="G26" s="35"/>
      <c r="H26" s="35"/>
      <c r="I26" s="36"/>
      <c r="J26" s="36"/>
      <c r="K26" s="37"/>
      <c r="L26" s="38"/>
      <c r="M26" s="39"/>
    </row>
    <row r="27" spans="1:23" ht="6.2" customHeight="1" x14ac:dyDescent="0.25">
      <c r="C27" s="22"/>
      <c r="D27" s="23"/>
      <c r="E27" s="23"/>
      <c r="F27" s="23"/>
      <c r="G27" s="23"/>
      <c r="H27" s="23"/>
      <c r="I27" s="23"/>
      <c r="J27" s="23"/>
      <c r="K27" s="24"/>
      <c r="L27" s="25"/>
    </row>
    <row r="28" spans="1:23" s="27" customFormat="1" ht="15.75" customHeight="1" x14ac:dyDescent="0.25">
      <c r="A28" s="26"/>
      <c r="C28" s="28" t="s">
        <v>28</v>
      </c>
      <c r="D28" s="29">
        <f>SUM(E28:J28)</f>
        <v>299965.27</v>
      </c>
      <c r="E28" s="29">
        <v>0</v>
      </c>
      <c r="F28" s="29">
        <v>299965.27</v>
      </c>
      <c r="G28" s="29">
        <v>0</v>
      </c>
      <c r="H28" s="29">
        <v>0</v>
      </c>
      <c r="I28" s="30">
        <v>0</v>
      </c>
      <c r="J28" s="30">
        <v>0</v>
      </c>
      <c r="K28" s="31">
        <v>1</v>
      </c>
      <c r="L28" s="32">
        <v>1</v>
      </c>
      <c r="M28" s="33"/>
    </row>
    <row r="29" spans="1:23" s="27" customFormat="1" ht="12" x14ac:dyDescent="0.2">
      <c r="C29" s="34" t="s">
        <v>27</v>
      </c>
      <c r="D29" s="29" t="s">
        <v>20</v>
      </c>
      <c r="E29" s="35"/>
      <c r="F29" s="35"/>
      <c r="G29" s="35"/>
      <c r="H29" s="35"/>
      <c r="I29" s="36"/>
      <c r="J29" s="36"/>
      <c r="K29" s="37"/>
      <c r="L29" s="38"/>
      <c r="M29" s="39"/>
    </row>
    <row r="30" spans="1:23" ht="6.2" customHeight="1" x14ac:dyDescent="0.25">
      <c r="C30" s="22"/>
      <c r="D30" s="23"/>
      <c r="E30" s="23"/>
      <c r="F30" s="23"/>
      <c r="G30" s="23"/>
      <c r="H30" s="23"/>
      <c r="I30" s="23"/>
      <c r="J30" s="23"/>
      <c r="K30" s="24"/>
      <c r="L30" s="25"/>
    </row>
    <row r="31" spans="1:23" s="27" customFormat="1" ht="15.75" customHeight="1" x14ac:dyDescent="0.25">
      <c r="A31" s="26"/>
      <c r="C31" s="28" t="s">
        <v>21</v>
      </c>
      <c r="D31" s="29">
        <f>SUM(E31:J31)</f>
        <v>54604</v>
      </c>
      <c r="E31" s="29">
        <v>0</v>
      </c>
      <c r="F31" s="29">
        <v>0</v>
      </c>
      <c r="G31" s="29">
        <v>54604</v>
      </c>
      <c r="H31" s="29">
        <v>0</v>
      </c>
      <c r="I31" s="30">
        <v>0</v>
      </c>
      <c r="J31" s="30">
        <v>0</v>
      </c>
      <c r="K31" s="31">
        <v>1</v>
      </c>
      <c r="L31" s="32">
        <v>1</v>
      </c>
      <c r="M31" s="33"/>
    </row>
    <row r="32" spans="1:23" s="27" customFormat="1" ht="24" x14ac:dyDescent="0.2">
      <c r="C32" s="34" t="s">
        <v>29</v>
      </c>
      <c r="D32" s="29" t="s">
        <v>20</v>
      </c>
      <c r="E32" s="35"/>
      <c r="F32" s="35"/>
      <c r="G32" s="35"/>
      <c r="H32" s="35"/>
      <c r="I32" s="36"/>
      <c r="J32" s="36"/>
      <c r="K32" s="37"/>
      <c r="L32" s="38"/>
      <c r="M32" s="39"/>
    </row>
    <row r="33" spans="1:25" s="3" customFormat="1" ht="6.75" customHeight="1" thickBot="1" x14ac:dyDescent="0.3">
      <c r="C33" s="41"/>
      <c r="D33" s="42"/>
      <c r="E33" s="42"/>
      <c r="F33" s="42"/>
      <c r="G33" s="42"/>
      <c r="H33" s="42"/>
      <c r="I33" s="42"/>
      <c r="J33" s="42"/>
      <c r="K33" s="43"/>
      <c r="L33" s="44"/>
      <c r="M33" s="6"/>
    </row>
    <row r="34" spans="1:25" s="37" customFormat="1" ht="12.75" thickBot="1" x14ac:dyDescent="0.25">
      <c r="C34" s="45" t="s">
        <v>30</v>
      </c>
      <c r="D34" s="46">
        <f>SUM(D13:D32)</f>
        <v>2557096.38</v>
      </c>
      <c r="E34" s="46">
        <f t="shared" ref="E34:J34" si="0">SUM(E13:E32)</f>
        <v>0</v>
      </c>
      <c r="F34" s="46">
        <f t="shared" si="0"/>
        <v>2502492.38</v>
      </c>
      <c r="G34" s="46">
        <f t="shared" si="0"/>
        <v>54604</v>
      </c>
      <c r="H34" s="46">
        <f t="shared" si="0"/>
        <v>0</v>
      </c>
      <c r="I34" s="46">
        <f t="shared" si="0"/>
        <v>0</v>
      </c>
      <c r="J34" s="46">
        <f t="shared" si="0"/>
        <v>0</v>
      </c>
      <c r="K34" s="47"/>
      <c r="L34" s="48"/>
      <c r="M34" s="39"/>
    </row>
    <row r="35" spans="1:25" s="3" customFormat="1" ht="5.25" customHeight="1" x14ac:dyDescent="0.25">
      <c r="C35" s="49"/>
      <c r="D35" s="23"/>
      <c r="E35" s="23"/>
      <c r="F35" s="23"/>
      <c r="G35" s="23"/>
      <c r="H35" s="23"/>
      <c r="I35" s="23"/>
      <c r="J35" s="23"/>
      <c r="K35" s="24"/>
      <c r="L35" s="25"/>
      <c r="M35" s="6"/>
    </row>
    <row r="36" spans="1:25" s="27" customFormat="1" x14ac:dyDescent="0.25">
      <c r="A36" s="26"/>
      <c r="C36" s="28" t="s">
        <v>21</v>
      </c>
      <c r="D36" s="30">
        <f>SUM(E36:J36)</f>
        <v>1099134.8</v>
      </c>
      <c r="E36" s="29">
        <v>0</v>
      </c>
      <c r="F36" s="29">
        <f>825000+6632.71</f>
        <v>831632.71</v>
      </c>
      <c r="G36" s="29">
        <f>1099134.8-825000-6632.71</f>
        <v>267502.09000000003</v>
      </c>
      <c r="H36" s="29">
        <v>0</v>
      </c>
      <c r="I36" s="29">
        <v>0</v>
      </c>
      <c r="J36" s="30">
        <v>0</v>
      </c>
      <c r="K36" s="31">
        <v>1</v>
      </c>
      <c r="L36" s="32">
        <v>1</v>
      </c>
      <c r="M36" s="33"/>
    </row>
    <row r="37" spans="1:25" s="27" customFormat="1" ht="24" x14ac:dyDescent="0.2">
      <c r="C37" s="34" t="s">
        <v>31</v>
      </c>
      <c r="D37" s="30"/>
      <c r="E37" s="35"/>
      <c r="F37" s="35"/>
      <c r="G37" s="35"/>
      <c r="H37" s="35"/>
      <c r="I37" s="35"/>
      <c r="J37" s="36"/>
      <c r="K37" s="50"/>
      <c r="L37" s="51"/>
      <c r="M37" s="39"/>
    </row>
    <row r="38" spans="1:25" ht="6.75" customHeight="1" thickBot="1" x14ac:dyDescent="0.3">
      <c r="C38" s="52"/>
      <c r="D38" s="53"/>
      <c r="E38" s="53"/>
      <c r="F38" s="53"/>
      <c r="G38" s="53"/>
      <c r="H38" s="53"/>
      <c r="I38" s="53"/>
      <c r="J38" s="53"/>
      <c r="K38" s="54"/>
      <c r="L38" s="55"/>
    </row>
    <row r="39" spans="1:25" s="37" customFormat="1" ht="12.75" thickBot="1" x14ac:dyDescent="0.25">
      <c r="C39" s="45" t="s">
        <v>32</v>
      </c>
      <c r="D39" s="46">
        <f>SUM(D36:D38)</f>
        <v>1099134.8</v>
      </c>
      <c r="E39" s="46">
        <f t="shared" ref="E39:J39" si="1">SUM(E36:E38)</f>
        <v>0</v>
      </c>
      <c r="F39" s="46">
        <f t="shared" si="1"/>
        <v>831632.71</v>
      </c>
      <c r="G39" s="46">
        <f t="shared" si="1"/>
        <v>267502.09000000003</v>
      </c>
      <c r="H39" s="46">
        <f t="shared" si="1"/>
        <v>0</v>
      </c>
      <c r="I39" s="46">
        <f t="shared" si="1"/>
        <v>0</v>
      </c>
      <c r="J39" s="46">
        <f t="shared" si="1"/>
        <v>0</v>
      </c>
      <c r="K39" s="46"/>
      <c r="L39" s="48"/>
      <c r="M39" s="39"/>
    </row>
    <row r="40" spans="1:25" ht="5.25" customHeight="1" x14ac:dyDescent="0.25">
      <c r="C40" s="17"/>
      <c r="D40" s="18"/>
      <c r="E40" s="19"/>
      <c r="F40" s="19"/>
      <c r="G40" s="19"/>
      <c r="H40" s="19"/>
      <c r="I40" s="19"/>
      <c r="J40" s="19"/>
      <c r="K40" s="20"/>
      <c r="L40" s="21"/>
    </row>
    <row r="41" spans="1:25" s="39" customFormat="1" x14ac:dyDescent="0.25">
      <c r="A41" s="26"/>
      <c r="C41" s="28" t="s">
        <v>21</v>
      </c>
      <c r="D41" s="29">
        <f>SUM(E41:J41)</f>
        <v>65716</v>
      </c>
      <c r="E41" s="29">
        <v>0</v>
      </c>
      <c r="F41" s="29">
        <v>0</v>
      </c>
      <c r="G41" s="29">
        <v>65716</v>
      </c>
      <c r="H41" s="29">
        <v>0</v>
      </c>
      <c r="I41" s="29">
        <v>0</v>
      </c>
      <c r="J41" s="30">
        <v>0</v>
      </c>
      <c r="K41" s="31">
        <v>1</v>
      </c>
      <c r="L41" s="32">
        <v>1</v>
      </c>
      <c r="M41" s="33">
        <f>0.0833333333333333*9</f>
        <v>0.74999999999999967</v>
      </c>
      <c r="N41" s="56"/>
    </row>
    <row r="42" spans="1:25" s="39" customFormat="1" ht="36" x14ac:dyDescent="0.2">
      <c r="C42" s="34" t="s">
        <v>33</v>
      </c>
      <c r="D42" s="29"/>
      <c r="E42" s="35"/>
      <c r="F42" s="35"/>
      <c r="G42" s="35"/>
      <c r="H42" s="35"/>
      <c r="I42" s="35"/>
      <c r="J42" s="36"/>
      <c r="K42" s="50"/>
      <c r="L42" s="51"/>
    </row>
    <row r="43" spans="1:25" ht="5.25" customHeight="1" x14ac:dyDescent="0.25">
      <c r="C43" s="17"/>
      <c r="D43" s="57"/>
      <c r="E43" s="57"/>
      <c r="F43" s="57"/>
      <c r="G43" s="57"/>
      <c r="H43" s="57"/>
      <c r="I43" s="57"/>
      <c r="J43" s="19"/>
      <c r="K43" s="20"/>
      <c r="L43" s="21"/>
    </row>
    <row r="44" spans="1:25" s="39" customFormat="1" x14ac:dyDescent="0.25">
      <c r="A44" s="26"/>
      <c r="C44" s="28" t="s">
        <v>21</v>
      </c>
      <c r="D44" s="29">
        <f>SUM(E44:J44)</f>
        <v>344880</v>
      </c>
      <c r="E44" s="29">
        <v>0</v>
      </c>
      <c r="F44" s="29">
        <v>0</v>
      </c>
      <c r="G44" s="29">
        <v>344880</v>
      </c>
      <c r="H44" s="29">
        <v>0</v>
      </c>
      <c r="I44" s="29">
        <v>0</v>
      </c>
      <c r="J44" s="30">
        <v>0</v>
      </c>
      <c r="K44" s="31">
        <v>1</v>
      </c>
      <c r="L44" s="32">
        <v>1</v>
      </c>
      <c r="M44" s="58"/>
    </row>
    <row r="45" spans="1:25" s="39" customFormat="1" ht="24" x14ac:dyDescent="0.25">
      <c r="C45" s="34" t="s">
        <v>34</v>
      </c>
      <c r="D45" s="29"/>
      <c r="E45" s="35"/>
      <c r="F45" s="35"/>
      <c r="G45" s="35"/>
      <c r="H45" s="35"/>
      <c r="I45" s="35"/>
      <c r="J45" s="36"/>
      <c r="K45" s="50"/>
      <c r="L45" s="51"/>
      <c r="Y45" s="40"/>
    </row>
    <row r="46" spans="1:25" ht="5.25" customHeight="1" x14ac:dyDescent="0.25">
      <c r="C46" s="17"/>
      <c r="D46" s="57"/>
      <c r="E46" s="57"/>
      <c r="F46" s="57"/>
      <c r="G46" s="57"/>
      <c r="H46" s="57"/>
      <c r="I46" s="57"/>
      <c r="J46" s="19"/>
      <c r="K46" s="20"/>
      <c r="L46" s="21"/>
    </row>
    <row r="47" spans="1:25" s="39" customFormat="1" x14ac:dyDescent="0.25">
      <c r="A47" s="26"/>
      <c r="C47" s="28" t="s">
        <v>21</v>
      </c>
      <c r="D47" s="29">
        <f>SUM(E47:J47)</f>
        <v>3299911.86</v>
      </c>
      <c r="E47" s="29">
        <v>0</v>
      </c>
      <c r="F47" s="29">
        <v>3299911.86</v>
      </c>
      <c r="G47" s="29">
        <v>0</v>
      </c>
      <c r="H47" s="29">
        <v>0</v>
      </c>
      <c r="I47" s="29">
        <v>0</v>
      </c>
      <c r="J47" s="30">
        <v>0</v>
      </c>
      <c r="K47" s="31">
        <v>1</v>
      </c>
      <c r="L47" s="32">
        <v>1</v>
      </c>
      <c r="M47" s="33"/>
    </row>
    <row r="48" spans="1:25" s="39" customFormat="1" ht="12" x14ac:dyDescent="0.2">
      <c r="C48" s="34" t="s">
        <v>35</v>
      </c>
      <c r="D48" s="29"/>
      <c r="E48" s="35"/>
      <c r="F48" s="35"/>
      <c r="G48" s="35"/>
      <c r="H48" s="35"/>
      <c r="I48" s="35"/>
      <c r="J48" s="36"/>
      <c r="K48" s="50"/>
      <c r="L48" s="51"/>
    </row>
    <row r="49" spans="1:13" ht="6.75" customHeight="1" thickBot="1" x14ac:dyDescent="0.3">
      <c r="C49" s="52"/>
      <c r="D49" s="53"/>
      <c r="E49" s="53"/>
      <c r="F49" s="53"/>
      <c r="G49" s="53"/>
      <c r="H49" s="53"/>
      <c r="I49" s="53"/>
      <c r="J49" s="53"/>
      <c r="K49" s="54"/>
      <c r="L49" s="55"/>
    </row>
    <row r="50" spans="1:13" s="37" customFormat="1" ht="12.75" thickBot="1" x14ac:dyDescent="0.25">
      <c r="C50" s="59" t="s">
        <v>36</v>
      </c>
      <c r="D50" s="46">
        <f>SUM(D41:D48)</f>
        <v>3710507.86</v>
      </c>
      <c r="E50" s="46">
        <f t="shared" ref="E50:J50" si="2">SUM(E41:E48)</f>
        <v>0</v>
      </c>
      <c r="F50" s="46">
        <f t="shared" si="2"/>
        <v>3299911.86</v>
      </c>
      <c r="G50" s="46">
        <f t="shared" si="2"/>
        <v>410596</v>
      </c>
      <c r="H50" s="46">
        <f t="shared" si="2"/>
        <v>0</v>
      </c>
      <c r="I50" s="46">
        <f t="shared" si="2"/>
        <v>0</v>
      </c>
      <c r="J50" s="46">
        <f t="shared" si="2"/>
        <v>0</v>
      </c>
      <c r="K50" s="46">
        <f>SUM(K11:K45)</f>
        <v>10</v>
      </c>
      <c r="L50" s="48"/>
      <c r="M50" s="39"/>
    </row>
    <row r="51" spans="1:13" ht="5.25" customHeight="1" x14ac:dyDescent="0.25">
      <c r="C51" s="49"/>
      <c r="D51" s="23"/>
      <c r="E51" s="23"/>
      <c r="F51" s="23"/>
      <c r="G51" s="23"/>
      <c r="H51" s="23"/>
      <c r="I51" s="23"/>
      <c r="J51" s="23"/>
      <c r="K51" s="24"/>
      <c r="L51" s="25"/>
    </row>
    <row r="52" spans="1:13" s="27" customFormat="1" ht="12" x14ac:dyDescent="0.2">
      <c r="C52" s="60" t="s">
        <v>21</v>
      </c>
      <c r="D52" s="29">
        <f>SUM(E52:J52)</f>
        <v>699900.52</v>
      </c>
      <c r="E52" s="29">
        <v>0</v>
      </c>
      <c r="F52" s="29">
        <v>699900.52</v>
      </c>
      <c r="G52" s="29">
        <v>0</v>
      </c>
      <c r="H52" s="29">
        <v>0</v>
      </c>
      <c r="I52" s="29">
        <v>0</v>
      </c>
      <c r="J52" s="30">
        <v>0</v>
      </c>
      <c r="K52" s="31">
        <v>1</v>
      </c>
      <c r="L52" s="32">
        <v>1</v>
      </c>
      <c r="M52" s="39"/>
    </row>
    <row r="53" spans="1:13" s="27" customFormat="1" ht="48" x14ac:dyDescent="0.2">
      <c r="C53" s="61" t="s">
        <v>37</v>
      </c>
      <c r="D53" s="29"/>
      <c r="E53" s="29"/>
      <c r="F53" s="29"/>
      <c r="G53" s="29"/>
      <c r="H53" s="29"/>
      <c r="I53" s="35"/>
      <c r="J53" s="36"/>
      <c r="K53" s="31"/>
      <c r="L53" s="32"/>
      <c r="M53" s="39"/>
    </row>
    <row r="54" spans="1:13" s="3" customFormat="1" ht="5.25" customHeight="1" thickBot="1" x14ac:dyDescent="0.3">
      <c r="C54" s="41"/>
      <c r="D54" s="42"/>
      <c r="E54" s="42"/>
      <c r="F54" s="42"/>
      <c r="G54" s="42"/>
      <c r="H54" s="42"/>
      <c r="I54" s="42"/>
      <c r="J54" s="42"/>
      <c r="K54" s="43"/>
      <c r="L54" s="44"/>
      <c r="M54" s="6"/>
    </row>
    <row r="55" spans="1:13" s="37" customFormat="1" ht="12.75" thickBot="1" x14ac:dyDescent="0.25">
      <c r="C55" s="45" t="s">
        <v>38</v>
      </c>
      <c r="D55" s="46">
        <f>SUM(D52:D53)</f>
        <v>699900.52</v>
      </c>
      <c r="E55" s="46">
        <f t="shared" ref="E55:J55" si="3">SUM(E52:E53)</f>
        <v>0</v>
      </c>
      <c r="F55" s="46">
        <f t="shared" si="3"/>
        <v>699900.52</v>
      </c>
      <c r="G55" s="46">
        <f t="shared" si="3"/>
        <v>0</v>
      </c>
      <c r="H55" s="46">
        <f t="shared" si="3"/>
        <v>0</v>
      </c>
      <c r="I55" s="46">
        <f t="shared" si="3"/>
        <v>0</v>
      </c>
      <c r="J55" s="46">
        <f t="shared" si="3"/>
        <v>0</v>
      </c>
      <c r="K55" s="47"/>
      <c r="L55" s="48"/>
      <c r="M55" s="39"/>
    </row>
    <row r="56" spans="1:13" s="3" customFormat="1" ht="5.25" customHeight="1" x14ac:dyDescent="0.25">
      <c r="C56" s="49"/>
      <c r="D56" s="23"/>
      <c r="E56" s="23"/>
      <c r="F56" s="23"/>
      <c r="G56" s="23"/>
      <c r="H56" s="23"/>
      <c r="I56" s="23"/>
      <c r="J56" s="23"/>
      <c r="K56" s="24"/>
      <c r="L56" s="25"/>
      <c r="M56" s="6"/>
    </row>
    <row r="57" spans="1:13" s="27" customFormat="1" x14ac:dyDescent="0.25">
      <c r="A57" s="26"/>
      <c r="C57" s="28" t="s">
        <v>21</v>
      </c>
      <c r="D57" s="29">
        <f>SUM(E57:J57)</f>
        <v>959400</v>
      </c>
      <c r="E57" s="29">
        <v>0</v>
      </c>
      <c r="F57" s="29">
        <v>959400</v>
      </c>
      <c r="G57" s="29">
        <v>0</v>
      </c>
      <c r="H57" s="29">
        <v>0</v>
      </c>
      <c r="I57" s="29">
        <v>0</v>
      </c>
      <c r="J57" s="29">
        <v>0</v>
      </c>
      <c r="K57" s="31">
        <v>1</v>
      </c>
      <c r="L57" s="32">
        <v>1</v>
      </c>
      <c r="M57" s="33"/>
    </row>
    <row r="58" spans="1:13" s="27" customFormat="1" ht="24" x14ac:dyDescent="0.2">
      <c r="C58" s="34" t="s">
        <v>39</v>
      </c>
      <c r="D58" s="29"/>
      <c r="E58" s="35"/>
      <c r="F58" s="35"/>
      <c r="G58" s="35"/>
      <c r="H58" s="35"/>
      <c r="I58" s="35"/>
      <c r="J58" s="35"/>
      <c r="K58" s="37"/>
      <c r="L58" s="38"/>
      <c r="M58" s="39"/>
    </row>
    <row r="59" spans="1:13" s="3" customFormat="1" ht="5.25" customHeight="1" x14ac:dyDescent="0.25">
      <c r="C59" s="49"/>
      <c r="D59" s="23"/>
      <c r="E59" s="23"/>
      <c r="F59" s="23"/>
      <c r="G59" s="23"/>
      <c r="H59" s="23"/>
      <c r="I59" s="23"/>
      <c r="J59" s="23"/>
      <c r="K59" s="24"/>
      <c r="L59" s="25"/>
      <c r="M59" s="6"/>
    </row>
    <row r="60" spans="1:13" s="27" customFormat="1" x14ac:dyDescent="0.25">
      <c r="A60" s="26"/>
      <c r="C60" s="28" t="s">
        <v>21</v>
      </c>
      <c r="D60" s="29">
        <f>SUM(E60:J60)</f>
        <v>145383.96</v>
      </c>
      <c r="E60" s="29">
        <v>0</v>
      </c>
      <c r="F60" s="29">
        <v>72691.98</v>
      </c>
      <c r="G60" s="29">
        <v>0</v>
      </c>
      <c r="H60" s="29">
        <v>0</v>
      </c>
      <c r="I60" s="29">
        <v>0</v>
      </c>
      <c r="J60" s="29">
        <v>72691.98</v>
      </c>
      <c r="K60" s="31">
        <v>1</v>
      </c>
      <c r="L60" s="32">
        <v>1</v>
      </c>
      <c r="M60" s="33"/>
    </row>
    <row r="61" spans="1:13" s="27" customFormat="1" ht="12" x14ac:dyDescent="0.2">
      <c r="C61" s="34" t="s">
        <v>40</v>
      </c>
      <c r="D61" s="29"/>
      <c r="E61" s="35"/>
      <c r="F61" s="35"/>
      <c r="G61" s="35"/>
      <c r="H61" s="35"/>
      <c r="I61" s="35"/>
      <c r="J61" s="35"/>
      <c r="K61" s="37"/>
      <c r="L61" s="38"/>
      <c r="M61" s="39"/>
    </row>
    <row r="62" spans="1:13" s="3" customFormat="1" ht="5.25" customHeight="1" x14ac:dyDescent="0.25">
      <c r="C62" s="49"/>
      <c r="D62" s="23"/>
      <c r="E62" s="23"/>
      <c r="F62" s="23"/>
      <c r="G62" s="23"/>
      <c r="H62" s="23"/>
      <c r="I62" s="23"/>
      <c r="J62" s="23"/>
      <c r="K62" s="24"/>
      <c r="L62" s="25"/>
      <c r="M62" s="6"/>
    </row>
    <row r="63" spans="1:13" s="27" customFormat="1" x14ac:dyDescent="0.25">
      <c r="A63" s="26"/>
      <c r="C63" s="28" t="s">
        <v>21</v>
      </c>
      <c r="D63" s="29">
        <f>SUM(E63:J63)</f>
        <v>495442.11</v>
      </c>
      <c r="E63" s="29">
        <v>0</v>
      </c>
      <c r="F63" s="29">
        <v>495442.11</v>
      </c>
      <c r="G63" s="29">
        <v>0</v>
      </c>
      <c r="H63" s="29">
        <v>0</v>
      </c>
      <c r="I63" s="29">
        <v>0</v>
      </c>
      <c r="J63" s="29">
        <v>0</v>
      </c>
      <c r="K63" s="31">
        <v>1</v>
      </c>
      <c r="L63" s="32">
        <v>1</v>
      </c>
      <c r="M63" s="33"/>
    </row>
    <row r="64" spans="1:13" s="27" customFormat="1" ht="24" x14ac:dyDescent="0.2">
      <c r="C64" s="34" t="s">
        <v>41</v>
      </c>
      <c r="D64" s="29"/>
      <c r="E64" s="35"/>
      <c r="F64" s="35"/>
      <c r="G64" s="35"/>
      <c r="H64" s="35"/>
      <c r="I64" s="35"/>
      <c r="J64" s="35"/>
      <c r="K64" s="37"/>
      <c r="L64" s="38"/>
      <c r="M64" s="39"/>
    </row>
    <row r="65" spans="1:26" s="3" customFormat="1" ht="5.25" customHeight="1" x14ac:dyDescent="0.25">
      <c r="C65" s="49"/>
      <c r="D65" s="23"/>
      <c r="E65" s="23"/>
      <c r="F65" s="23"/>
      <c r="G65" s="23"/>
      <c r="H65" s="23"/>
      <c r="I65" s="23"/>
      <c r="J65" s="23"/>
      <c r="K65" s="24"/>
      <c r="L65" s="25"/>
      <c r="M65" s="6"/>
    </row>
    <row r="66" spans="1:26" s="27" customFormat="1" x14ac:dyDescent="0.25">
      <c r="A66" s="26"/>
      <c r="C66" s="28" t="s">
        <v>42</v>
      </c>
      <c r="D66" s="29">
        <f>SUM(E66:J66)</f>
        <v>43999.99</v>
      </c>
      <c r="E66" s="29">
        <v>0</v>
      </c>
      <c r="F66" s="29">
        <v>43999.99</v>
      </c>
      <c r="G66" s="29">
        <v>0</v>
      </c>
      <c r="H66" s="29">
        <v>0</v>
      </c>
      <c r="I66" s="29">
        <v>0</v>
      </c>
      <c r="J66" s="29">
        <v>0</v>
      </c>
      <c r="K66" s="31">
        <v>1</v>
      </c>
      <c r="L66" s="32">
        <v>1</v>
      </c>
      <c r="M66" s="33"/>
    </row>
    <row r="67" spans="1:26" s="27" customFormat="1" ht="12" x14ac:dyDescent="0.2">
      <c r="C67" s="34" t="s">
        <v>43</v>
      </c>
      <c r="D67" s="29"/>
      <c r="E67" s="35"/>
      <c r="F67" s="35"/>
      <c r="G67" s="35"/>
      <c r="H67" s="35"/>
      <c r="I67" s="35"/>
      <c r="J67" s="35"/>
      <c r="K67" s="37"/>
      <c r="L67" s="38"/>
      <c r="M67" s="39"/>
    </row>
    <row r="68" spans="1:26" s="3" customFormat="1" ht="5.25" customHeight="1" x14ac:dyDescent="0.25">
      <c r="C68" s="49"/>
      <c r="D68" s="23"/>
      <c r="E68" s="23"/>
      <c r="F68" s="23"/>
      <c r="G68" s="23"/>
      <c r="H68" s="23"/>
      <c r="I68" s="23"/>
      <c r="J68" s="23"/>
      <c r="K68" s="24"/>
      <c r="L68" s="25"/>
      <c r="M68" s="6"/>
    </row>
    <row r="69" spans="1:26" s="27" customFormat="1" x14ac:dyDescent="0.25">
      <c r="A69" s="26"/>
      <c r="C69" s="28" t="s">
        <v>44</v>
      </c>
      <c r="D69" s="29">
        <f>SUM(E69:J69)</f>
        <v>55000</v>
      </c>
      <c r="E69" s="29">
        <v>0</v>
      </c>
      <c r="F69" s="29">
        <v>55000</v>
      </c>
      <c r="G69" s="29">
        <v>0</v>
      </c>
      <c r="H69" s="29">
        <v>0</v>
      </c>
      <c r="I69" s="29">
        <v>0</v>
      </c>
      <c r="J69" s="29">
        <v>0</v>
      </c>
      <c r="K69" s="31">
        <v>1</v>
      </c>
      <c r="L69" s="32">
        <v>1</v>
      </c>
      <c r="M69" s="33"/>
    </row>
    <row r="70" spans="1:26" s="27" customFormat="1" ht="12" x14ac:dyDescent="0.2">
      <c r="C70" s="34" t="s">
        <v>45</v>
      </c>
      <c r="D70" s="29"/>
      <c r="E70" s="35"/>
      <c r="F70" s="35"/>
      <c r="G70" s="35"/>
      <c r="H70" s="35"/>
      <c r="I70" s="35"/>
      <c r="J70" s="35"/>
      <c r="K70" s="37"/>
      <c r="L70" s="38"/>
      <c r="M70" s="39"/>
    </row>
    <row r="71" spans="1:26" s="3" customFormat="1" ht="5.25" customHeight="1" thickBot="1" x14ac:dyDescent="0.3">
      <c r="C71" s="62"/>
      <c r="D71" s="63"/>
      <c r="E71" s="63"/>
      <c r="F71" s="63"/>
      <c r="G71" s="63"/>
      <c r="H71" s="63"/>
      <c r="I71" s="63"/>
      <c r="J71" s="63"/>
      <c r="L71" s="64"/>
      <c r="M71" s="6"/>
    </row>
    <row r="72" spans="1:26" s="37" customFormat="1" ht="12.75" thickBot="1" x14ac:dyDescent="0.25">
      <c r="C72" s="45" t="s">
        <v>46</v>
      </c>
      <c r="D72" s="46">
        <f>SUM(D57:D70)</f>
        <v>1699226.0599999998</v>
      </c>
      <c r="E72" s="46">
        <f t="shared" ref="E72:J72" si="4">SUM(E57:E70)</f>
        <v>0</v>
      </c>
      <c r="F72" s="46">
        <f t="shared" si="4"/>
        <v>1626534.0799999998</v>
      </c>
      <c r="G72" s="46">
        <f t="shared" si="4"/>
        <v>0</v>
      </c>
      <c r="H72" s="46">
        <f t="shared" si="4"/>
        <v>0</v>
      </c>
      <c r="I72" s="46">
        <f t="shared" si="4"/>
        <v>0</v>
      </c>
      <c r="J72" s="46">
        <f t="shared" si="4"/>
        <v>72691.98</v>
      </c>
      <c r="K72" s="46">
        <f>SUM(K57:K58)</f>
        <v>1</v>
      </c>
      <c r="L72" s="48"/>
      <c r="M72" s="39"/>
    </row>
    <row r="73" spans="1:26" s="3" customFormat="1" ht="5.25" customHeight="1" x14ac:dyDescent="0.25">
      <c r="C73" s="49"/>
      <c r="D73" s="23"/>
      <c r="E73" s="23"/>
      <c r="F73" s="23"/>
      <c r="G73" s="23"/>
      <c r="H73" s="23"/>
      <c r="I73" s="23"/>
      <c r="J73" s="23"/>
      <c r="K73" s="24"/>
      <c r="L73" s="25"/>
      <c r="M73" s="6"/>
    </row>
    <row r="74" spans="1:26" s="27" customFormat="1" x14ac:dyDescent="0.25">
      <c r="A74" s="26"/>
      <c r="C74" s="65" t="s">
        <v>47</v>
      </c>
      <c r="D74" s="29">
        <f>SUM(E74:J74)</f>
        <v>325471.51</v>
      </c>
      <c r="E74" s="29">
        <v>0</v>
      </c>
      <c r="F74" s="29">
        <v>325471.51</v>
      </c>
      <c r="G74" s="29">
        <v>0</v>
      </c>
      <c r="H74" s="29">
        <v>0</v>
      </c>
      <c r="I74" s="29">
        <v>0</v>
      </c>
      <c r="J74" s="29">
        <v>0</v>
      </c>
      <c r="K74" s="31">
        <v>1</v>
      </c>
      <c r="L74" s="32">
        <v>1</v>
      </c>
      <c r="M74" s="33"/>
    </row>
    <row r="75" spans="1:26" s="27" customFormat="1" ht="24" x14ac:dyDescent="0.25">
      <c r="C75" s="66" t="s">
        <v>48</v>
      </c>
      <c r="D75" s="29"/>
      <c r="E75" s="35" t="s">
        <v>20</v>
      </c>
      <c r="F75" s="35"/>
      <c r="G75" s="35"/>
      <c r="H75" s="35"/>
      <c r="I75" s="35"/>
      <c r="J75" s="35"/>
      <c r="K75" s="67"/>
      <c r="L75" s="38"/>
      <c r="M75" s="39"/>
      <c r="X75" s="68"/>
      <c r="Y75" s="40"/>
      <c r="Z75" s="69"/>
    </row>
    <row r="76" spans="1:26" s="3" customFormat="1" ht="5.25" customHeight="1" x14ac:dyDescent="0.25">
      <c r="C76" s="49"/>
      <c r="D76" s="23"/>
      <c r="E76" s="23"/>
      <c r="F76" s="23"/>
      <c r="G76" s="23"/>
      <c r="H76" s="23"/>
      <c r="I76" s="23"/>
      <c r="J76" s="23"/>
      <c r="K76" s="24"/>
      <c r="L76" s="25"/>
      <c r="M76" s="6"/>
    </row>
    <row r="77" spans="1:26" s="27" customFormat="1" x14ac:dyDescent="0.25">
      <c r="A77" s="26"/>
      <c r="C77" s="65" t="s">
        <v>21</v>
      </c>
      <c r="D77" s="29">
        <f>SUM(E77:J77)</f>
        <v>525186.73</v>
      </c>
      <c r="E77" s="29">
        <v>0</v>
      </c>
      <c r="F77" s="29">
        <v>525186.73</v>
      </c>
      <c r="G77" s="29">
        <v>0</v>
      </c>
      <c r="H77" s="29">
        <v>0</v>
      </c>
      <c r="I77" s="29">
        <v>0</v>
      </c>
      <c r="J77" s="29">
        <v>0</v>
      </c>
      <c r="K77" s="31">
        <v>1</v>
      </c>
      <c r="L77" s="32">
        <v>1</v>
      </c>
      <c r="M77" s="33"/>
    </row>
    <row r="78" spans="1:26" s="27" customFormat="1" ht="36" x14ac:dyDescent="0.2">
      <c r="C78" s="66" t="s">
        <v>49</v>
      </c>
      <c r="D78" s="29"/>
      <c r="E78" s="35" t="s">
        <v>20</v>
      </c>
      <c r="F78" s="35"/>
      <c r="G78" s="35"/>
      <c r="H78" s="35"/>
      <c r="I78" s="35"/>
      <c r="J78" s="35"/>
      <c r="K78" s="67"/>
      <c r="L78" s="38"/>
      <c r="M78" s="39"/>
    </row>
    <row r="79" spans="1:26" s="3" customFormat="1" ht="5.25" customHeight="1" thickBot="1" x14ac:dyDescent="0.3">
      <c r="C79" s="62"/>
      <c r="D79" s="63"/>
      <c r="E79" s="63"/>
      <c r="F79" s="63"/>
      <c r="G79" s="63"/>
      <c r="H79" s="63"/>
      <c r="I79" s="63"/>
      <c r="J79" s="63"/>
      <c r="L79" s="64"/>
      <c r="M79" s="6"/>
    </row>
    <row r="80" spans="1:26" s="37" customFormat="1" ht="12.75" thickBot="1" x14ac:dyDescent="0.25">
      <c r="C80" s="45" t="s">
        <v>50</v>
      </c>
      <c r="D80" s="46">
        <f>SUM(D74:D78)</f>
        <v>850658.24</v>
      </c>
      <c r="E80" s="46">
        <f t="shared" ref="E80:J80" si="5">SUM(E74:E78)</f>
        <v>0</v>
      </c>
      <c r="F80" s="46">
        <f t="shared" si="5"/>
        <v>850658.24</v>
      </c>
      <c r="G80" s="46">
        <f t="shared" si="5"/>
        <v>0</v>
      </c>
      <c r="H80" s="46">
        <f t="shared" si="5"/>
        <v>0</v>
      </c>
      <c r="I80" s="46">
        <f t="shared" si="5"/>
        <v>0</v>
      </c>
      <c r="J80" s="46">
        <f t="shared" si="5"/>
        <v>0</v>
      </c>
      <c r="K80" s="46"/>
      <c r="L80" s="48"/>
      <c r="M80" s="39"/>
    </row>
    <row r="81" spans="1:13" ht="5.25" customHeight="1" x14ac:dyDescent="0.25">
      <c r="C81" s="70"/>
      <c r="D81" s="71"/>
      <c r="E81" s="72"/>
      <c r="F81" s="72"/>
      <c r="G81" s="72"/>
      <c r="H81" s="72"/>
      <c r="I81" s="72"/>
      <c r="J81" s="72"/>
      <c r="K81" s="73"/>
      <c r="L81" s="74"/>
    </row>
    <row r="82" spans="1:13" s="39" customFormat="1" x14ac:dyDescent="0.25">
      <c r="A82" s="26"/>
      <c r="C82" s="75" t="s">
        <v>51</v>
      </c>
      <c r="D82" s="76">
        <f>SUM(E82:J82)</f>
        <v>799907.34</v>
      </c>
      <c r="E82" s="76"/>
      <c r="F82" s="76">
        <v>0</v>
      </c>
      <c r="G82" s="76">
        <v>799907.34</v>
      </c>
      <c r="H82" s="76"/>
      <c r="I82" s="77">
        <v>0</v>
      </c>
      <c r="J82" s="77">
        <v>0</v>
      </c>
      <c r="K82" s="31">
        <v>1</v>
      </c>
      <c r="L82" s="32">
        <v>1</v>
      </c>
      <c r="M82" s="58"/>
    </row>
    <row r="83" spans="1:13" s="39" customFormat="1" ht="24" x14ac:dyDescent="0.2">
      <c r="C83" s="61" t="s">
        <v>52</v>
      </c>
      <c r="D83" s="29"/>
      <c r="E83" s="35"/>
      <c r="F83" s="35"/>
      <c r="G83" s="35"/>
      <c r="H83" s="35"/>
      <c r="I83" s="36"/>
      <c r="J83" s="36"/>
      <c r="K83" s="50"/>
      <c r="L83" s="78"/>
    </row>
    <row r="84" spans="1:13" ht="5.25" customHeight="1" x14ac:dyDescent="0.25">
      <c r="C84" s="79"/>
      <c r="D84" s="80"/>
      <c r="E84" s="63"/>
      <c r="F84" s="23"/>
      <c r="G84" s="23"/>
      <c r="H84" s="23"/>
      <c r="I84" s="23"/>
      <c r="J84" s="23"/>
      <c r="K84" s="24"/>
      <c r="L84" s="81"/>
    </row>
    <row r="85" spans="1:13" s="39" customFormat="1" x14ac:dyDescent="0.25">
      <c r="A85" s="26"/>
      <c r="C85" s="75" t="s">
        <v>21</v>
      </c>
      <c r="D85" s="76">
        <f>SUM(E85:J85)</f>
        <v>597436.75</v>
      </c>
      <c r="E85" s="76"/>
      <c r="F85" s="29">
        <v>597436.75</v>
      </c>
      <c r="G85" s="29">
        <v>0</v>
      </c>
      <c r="H85" s="29"/>
      <c r="I85" s="30">
        <v>0</v>
      </c>
      <c r="J85" s="30">
        <v>0</v>
      </c>
      <c r="K85" s="31">
        <v>1</v>
      </c>
      <c r="L85" s="32">
        <v>1</v>
      </c>
      <c r="M85" s="58"/>
    </row>
    <row r="86" spans="1:13" s="39" customFormat="1" ht="24" x14ac:dyDescent="0.2">
      <c r="C86" s="61" t="s">
        <v>53</v>
      </c>
      <c r="D86" s="29"/>
      <c r="E86" s="35"/>
      <c r="F86" s="35"/>
      <c r="G86" s="35"/>
      <c r="H86" s="35"/>
      <c r="I86" s="36"/>
      <c r="J86" s="36"/>
      <c r="K86" s="50"/>
      <c r="L86" s="78"/>
    </row>
    <row r="87" spans="1:13" ht="5.25" customHeight="1" x14ac:dyDescent="0.25">
      <c r="C87" s="79"/>
      <c r="D87" s="80"/>
      <c r="E87" s="23"/>
      <c r="F87" s="23"/>
      <c r="G87" s="23"/>
      <c r="H87" s="23"/>
      <c r="I87" s="23"/>
      <c r="J87" s="23"/>
      <c r="K87" s="24"/>
      <c r="L87" s="81"/>
    </row>
    <row r="88" spans="1:13" s="39" customFormat="1" x14ac:dyDescent="0.25">
      <c r="A88" s="26"/>
      <c r="C88" s="75" t="s">
        <v>21</v>
      </c>
      <c r="D88" s="29">
        <f>SUM(E88:J88)</f>
        <v>749511.47</v>
      </c>
      <c r="E88" s="29"/>
      <c r="F88" s="29">
        <f>699511.47+50000</f>
        <v>749511.47</v>
      </c>
      <c r="G88" s="29">
        <v>0</v>
      </c>
      <c r="H88" s="29"/>
      <c r="I88" s="30">
        <v>0</v>
      </c>
      <c r="J88" s="30">
        <v>0</v>
      </c>
      <c r="K88" s="31">
        <v>1</v>
      </c>
      <c r="L88" s="32">
        <v>1</v>
      </c>
      <c r="M88" s="58"/>
    </row>
    <row r="89" spans="1:13" s="39" customFormat="1" ht="24" x14ac:dyDescent="0.2">
      <c r="C89" s="61" t="s">
        <v>54</v>
      </c>
      <c r="D89" s="29"/>
      <c r="E89" s="35"/>
      <c r="F89" s="35"/>
      <c r="G89" s="35"/>
      <c r="H89" s="35"/>
      <c r="I89" s="36"/>
      <c r="J89" s="36"/>
      <c r="K89" s="50"/>
      <c r="L89" s="78"/>
    </row>
    <row r="90" spans="1:13" ht="5.25" customHeight="1" x14ac:dyDescent="0.25">
      <c r="C90" s="79"/>
      <c r="D90" s="80"/>
      <c r="E90" s="23"/>
      <c r="F90" s="23"/>
      <c r="G90" s="23"/>
      <c r="H90" s="23"/>
      <c r="I90" s="23"/>
      <c r="J90" s="23"/>
      <c r="K90" s="24"/>
      <c r="L90" s="81"/>
    </row>
    <row r="91" spans="1:13" s="39" customFormat="1" x14ac:dyDescent="0.25">
      <c r="A91" s="26"/>
      <c r="C91" s="75" t="s">
        <v>21</v>
      </c>
      <c r="D91" s="29">
        <f>SUM(E91:J91)</f>
        <v>927234.32000000007</v>
      </c>
      <c r="E91" s="29"/>
      <c r="F91" s="29">
        <f>879601.27+47633.05</f>
        <v>927234.32000000007</v>
      </c>
      <c r="G91" s="29"/>
      <c r="H91" s="29"/>
      <c r="I91" s="30">
        <v>0</v>
      </c>
      <c r="J91" s="30">
        <v>0</v>
      </c>
      <c r="K91" s="31">
        <v>1</v>
      </c>
      <c r="L91" s="32">
        <v>1</v>
      </c>
      <c r="M91" s="58"/>
    </row>
    <row r="92" spans="1:13" s="39" customFormat="1" ht="24" x14ac:dyDescent="0.2">
      <c r="C92" s="61" t="s">
        <v>55</v>
      </c>
      <c r="D92" s="29"/>
      <c r="E92" s="35"/>
      <c r="F92" s="35"/>
      <c r="G92" s="35"/>
      <c r="H92" s="35"/>
      <c r="I92" s="36"/>
      <c r="J92" s="36"/>
      <c r="K92" s="50"/>
      <c r="L92" s="78"/>
    </row>
    <row r="93" spans="1:13" ht="5.25" customHeight="1" x14ac:dyDescent="0.25">
      <c r="C93" s="79"/>
      <c r="D93" s="80"/>
      <c r="E93" s="23"/>
      <c r="F93" s="23"/>
      <c r="G93" s="23"/>
      <c r="H93" s="23"/>
      <c r="I93" s="23"/>
      <c r="J93" s="23"/>
      <c r="K93" s="24"/>
      <c r="L93" s="81"/>
    </row>
    <row r="94" spans="1:13" s="39" customFormat="1" x14ac:dyDescent="0.25">
      <c r="A94" s="26"/>
      <c r="C94" s="75" t="s">
        <v>21</v>
      </c>
      <c r="D94" s="29">
        <f>SUM(E94:J94)</f>
        <v>1068422.3</v>
      </c>
      <c r="E94" s="29"/>
      <c r="F94" s="29">
        <f>1068422.3-256177.55</f>
        <v>812244.75</v>
      </c>
      <c r="G94" s="29">
        <v>256177.55</v>
      </c>
      <c r="H94" s="29"/>
      <c r="I94" s="30">
        <v>0</v>
      </c>
      <c r="J94" s="30">
        <v>0</v>
      </c>
      <c r="K94" s="31">
        <v>1</v>
      </c>
      <c r="L94" s="32">
        <v>1</v>
      </c>
      <c r="M94" s="58"/>
    </row>
    <row r="95" spans="1:13" s="39" customFormat="1" ht="24" x14ac:dyDescent="0.2">
      <c r="C95" s="61" t="s">
        <v>56</v>
      </c>
      <c r="D95" s="29"/>
      <c r="E95" s="35"/>
      <c r="F95" s="35"/>
      <c r="G95" s="35"/>
      <c r="H95" s="35"/>
      <c r="I95" s="36"/>
      <c r="J95" s="36"/>
      <c r="K95" s="50"/>
      <c r="L95" s="78"/>
    </row>
    <row r="96" spans="1:13" ht="5.25" customHeight="1" x14ac:dyDescent="0.25">
      <c r="C96" s="79"/>
      <c r="D96" s="80"/>
      <c r="E96" s="23"/>
      <c r="F96" s="23"/>
      <c r="G96" s="23"/>
      <c r="H96" s="23"/>
      <c r="I96" s="23"/>
      <c r="J96" s="23"/>
      <c r="K96" s="24"/>
      <c r="L96" s="81"/>
    </row>
    <row r="97" spans="1:26" s="39" customFormat="1" x14ac:dyDescent="0.25">
      <c r="A97" s="26"/>
      <c r="C97" s="75" t="s">
        <v>21</v>
      </c>
      <c r="D97" s="29">
        <f>SUM(E97:J97)</f>
        <v>2002487.39</v>
      </c>
      <c r="E97" s="29"/>
      <c r="F97" s="29">
        <v>0</v>
      </c>
      <c r="G97" s="29">
        <v>2002487.39</v>
      </c>
      <c r="H97" s="29"/>
      <c r="I97" s="30">
        <v>0</v>
      </c>
      <c r="J97" s="30">
        <v>0</v>
      </c>
      <c r="K97" s="31">
        <v>1</v>
      </c>
      <c r="L97" s="32">
        <v>1</v>
      </c>
      <c r="M97" s="58"/>
    </row>
    <row r="98" spans="1:26" s="39" customFormat="1" ht="24" x14ac:dyDescent="0.2">
      <c r="C98" s="61" t="s">
        <v>57</v>
      </c>
      <c r="D98" s="29"/>
      <c r="E98" s="35"/>
      <c r="F98" s="35"/>
      <c r="G98" s="35"/>
      <c r="H98" s="35"/>
      <c r="I98" s="36"/>
      <c r="J98" s="36"/>
      <c r="K98" s="50"/>
      <c r="L98" s="78"/>
    </row>
    <row r="99" spans="1:26" ht="5.25" customHeight="1" x14ac:dyDescent="0.25">
      <c r="C99" s="79"/>
      <c r="D99" s="80"/>
      <c r="E99" s="23"/>
      <c r="F99" s="23"/>
      <c r="G99" s="23"/>
      <c r="H99" s="23"/>
      <c r="I99" s="23"/>
      <c r="J99" s="23"/>
      <c r="K99" s="24"/>
      <c r="L99" s="81"/>
    </row>
    <row r="100" spans="1:26" s="83" customFormat="1" x14ac:dyDescent="0.25">
      <c r="A100" s="82"/>
      <c r="C100" s="84" t="s">
        <v>21</v>
      </c>
      <c r="D100" s="85">
        <f>SUM(E100:J100)</f>
        <v>1350000</v>
      </c>
      <c r="E100" s="85">
        <v>0</v>
      </c>
      <c r="F100" s="85">
        <v>1350000</v>
      </c>
      <c r="G100" s="85">
        <v>0</v>
      </c>
      <c r="H100" s="85"/>
      <c r="I100" s="86">
        <v>0</v>
      </c>
      <c r="J100" s="86">
        <v>0</v>
      </c>
      <c r="K100" s="87">
        <v>1</v>
      </c>
      <c r="L100" s="88">
        <v>0.42</v>
      </c>
      <c r="M100" s="89"/>
    </row>
    <row r="101" spans="1:26" s="83" customFormat="1" ht="24" x14ac:dyDescent="0.2">
      <c r="C101" s="90" t="s">
        <v>58</v>
      </c>
      <c r="D101" s="85"/>
      <c r="E101" s="91"/>
      <c r="F101" s="91"/>
      <c r="G101" s="91"/>
      <c r="H101" s="91"/>
      <c r="I101" s="92"/>
      <c r="J101" s="92"/>
      <c r="K101" s="93"/>
      <c r="L101" s="94"/>
    </row>
    <row r="102" spans="1:26" ht="5.25" customHeight="1" x14ac:dyDescent="0.25">
      <c r="C102" s="79"/>
      <c r="D102" s="80"/>
      <c r="E102" s="23"/>
      <c r="F102" s="23"/>
      <c r="G102" s="23"/>
      <c r="H102" s="23"/>
      <c r="I102" s="23"/>
      <c r="J102" s="23"/>
      <c r="K102" s="24"/>
      <c r="L102" s="81"/>
    </row>
    <row r="103" spans="1:26" s="39" customFormat="1" x14ac:dyDescent="0.25">
      <c r="A103" s="26"/>
      <c r="C103" s="75" t="s">
        <v>21</v>
      </c>
      <c r="D103" s="29">
        <f>SUM(E103:J103)</f>
        <v>650000</v>
      </c>
      <c r="E103" s="29">
        <v>0</v>
      </c>
      <c r="F103" s="29">
        <v>650000</v>
      </c>
      <c r="G103" s="29">
        <v>0</v>
      </c>
      <c r="H103" s="29"/>
      <c r="I103" s="30">
        <v>0</v>
      </c>
      <c r="J103" s="30">
        <v>0</v>
      </c>
      <c r="K103" s="31">
        <v>1</v>
      </c>
      <c r="L103" s="32">
        <v>1</v>
      </c>
      <c r="M103" s="58"/>
    </row>
    <row r="104" spans="1:26" s="39" customFormat="1" ht="24" x14ac:dyDescent="0.2">
      <c r="C104" s="61" t="s">
        <v>59</v>
      </c>
      <c r="D104" s="29"/>
      <c r="E104" s="35"/>
      <c r="F104" s="35"/>
      <c r="G104" s="35"/>
      <c r="H104" s="35"/>
      <c r="I104" s="36"/>
      <c r="J104" s="36"/>
      <c r="K104" s="50"/>
      <c r="L104" s="78"/>
    </row>
    <row r="105" spans="1:26" ht="5.25" customHeight="1" x14ac:dyDescent="0.25">
      <c r="C105" s="79"/>
      <c r="D105" s="80"/>
      <c r="E105" s="23"/>
      <c r="F105" s="23"/>
      <c r="G105" s="23"/>
      <c r="H105" s="23"/>
      <c r="I105" s="23"/>
      <c r="J105" s="23"/>
      <c r="K105" s="24"/>
      <c r="L105" s="81"/>
    </row>
    <row r="106" spans="1:26" s="39" customFormat="1" x14ac:dyDescent="0.25">
      <c r="A106" s="26"/>
      <c r="C106" s="75" t="s">
        <v>21</v>
      </c>
      <c r="D106" s="29">
        <f>SUM(E106:J106)</f>
        <v>2300000</v>
      </c>
      <c r="E106" s="29">
        <v>1300000</v>
      </c>
      <c r="F106" s="29">
        <v>1000000</v>
      </c>
      <c r="G106" s="29">
        <v>0</v>
      </c>
      <c r="H106" s="29"/>
      <c r="I106" s="30">
        <v>0</v>
      </c>
      <c r="J106" s="30">
        <v>0</v>
      </c>
      <c r="K106" s="95">
        <v>0</v>
      </c>
      <c r="L106" s="96">
        <f>+A106/F106</f>
        <v>0</v>
      </c>
      <c r="M106" s="58"/>
    </row>
    <row r="107" spans="1:26" s="39" customFormat="1" ht="36" x14ac:dyDescent="0.2">
      <c r="C107" s="61" t="s">
        <v>60</v>
      </c>
      <c r="D107" s="29"/>
      <c r="E107" s="35"/>
      <c r="F107" s="35"/>
      <c r="G107" s="35"/>
      <c r="H107" s="35"/>
      <c r="I107" s="36"/>
      <c r="J107" s="36"/>
      <c r="K107" s="50"/>
      <c r="L107" s="78"/>
    </row>
    <row r="108" spans="1:26" ht="5.25" customHeight="1" thickBot="1" x14ac:dyDescent="0.3">
      <c r="C108" s="97"/>
      <c r="D108" s="98"/>
      <c r="E108" s="99"/>
      <c r="F108" s="99"/>
      <c r="G108" s="99"/>
      <c r="H108" s="99"/>
      <c r="I108" s="99"/>
      <c r="J108" s="99"/>
      <c r="K108" s="100"/>
      <c r="L108" s="101"/>
    </row>
    <row r="109" spans="1:26" s="37" customFormat="1" ht="12.75" thickBot="1" x14ac:dyDescent="0.25">
      <c r="C109" s="45" t="s">
        <v>61</v>
      </c>
      <c r="D109" s="46">
        <f>SUM(D82:D107)</f>
        <v>10444999.57</v>
      </c>
      <c r="E109" s="46">
        <f t="shared" ref="E109:I109" si="6">SUM(E82:E107)</f>
        <v>1300000</v>
      </c>
      <c r="F109" s="46">
        <f t="shared" si="6"/>
        <v>6086427.29</v>
      </c>
      <c r="G109" s="46">
        <f t="shared" si="6"/>
        <v>3058572.28</v>
      </c>
      <c r="H109" s="46">
        <f t="shared" si="6"/>
        <v>0</v>
      </c>
      <c r="I109" s="46">
        <f t="shared" si="6"/>
        <v>0</v>
      </c>
      <c r="J109" s="46">
        <f t="shared" ref="J109" si="7">SUM(J82:J101)</f>
        <v>0</v>
      </c>
      <c r="K109" s="47"/>
      <c r="L109" s="48"/>
      <c r="M109" s="39"/>
    </row>
    <row r="110" spans="1:26" ht="5.25" customHeight="1" x14ac:dyDescent="0.25">
      <c r="C110" s="49"/>
      <c r="D110" s="23"/>
      <c r="E110" s="23"/>
      <c r="F110" s="23"/>
      <c r="G110" s="23"/>
      <c r="H110" s="23"/>
      <c r="I110" s="23"/>
      <c r="J110" s="23"/>
      <c r="K110" s="24"/>
      <c r="L110" s="25"/>
    </row>
    <row r="111" spans="1:26" s="27" customFormat="1" x14ac:dyDescent="0.25">
      <c r="C111" s="28" t="s">
        <v>21</v>
      </c>
      <c r="D111" s="29">
        <f>SUM(E111:J111)</f>
        <v>2378322</v>
      </c>
      <c r="E111" s="29">
        <v>0</v>
      </c>
      <c r="F111" s="29">
        <v>0</v>
      </c>
      <c r="G111" s="102">
        <v>2378322</v>
      </c>
      <c r="H111" s="29">
        <v>0</v>
      </c>
      <c r="I111" s="29">
        <v>0</v>
      </c>
      <c r="J111" s="30">
        <v>0</v>
      </c>
      <c r="K111" s="31">
        <f>+L111</f>
        <v>0.74999999999999967</v>
      </c>
      <c r="L111" s="32">
        <f>0.0833333333333333*9</f>
        <v>0.74999999999999967</v>
      </c>
      <c r="M111" s="39"/>
      <c r="N111" s="35"/>
      <c r="O111" s="68"/>
      <c r="P111" s="40"/>
      <c r="W111" s="27">
        <f>1/12*9</f>
        <v>0.75</v>
      </c>
      <c r="X111" s="40">
        <v>1579182.7</v>
      </c>
    </row>
    <row r="112" spans="1:26" s="27" customFormat="1" ht="24" x14ac:dyDescent="0.25">
      <c r="C112" s="34" t="s">
        <v>62</v>
      </c>
      <c r="D112" s="29"/>
      <c r="E112" s="35"/>
      <c r="F112" s="35"/>
      <c r="H112" s="35"/>
      <c r="I112" s="35"/>
      <c r="J112" s="36"/>
      <c r="K112" s="31"/>
      <c r="L112" s="32"/>
      <c r="M112" s="39"/>
      <c r="N112" s="68"/>
      <c r="P112" s="68"/>
      <c r="X112" s="40"/>
      <c r="Z112" s="69"/>
    </row>
    <row r="113" spans="1:1016" s="109" customFormat="1" ht="5.25" customHeight="1" x14ac:dyDescent="0.25">
      <c r="A113" s="103"/>
      <c r="B113" s="103"/>
      <c r="C113" s="104"/>
      <c r="D113" s="105"/>
      <c r="E113" s="105"/>
      <c r="F113" s="105"/>
      <c r="G113" s="105"/>
      <c r="H113" s="105"/>
      <c r="I113" s="105"/>
      <c r="J113" s="106"/>
      <c r="K113" s="107"/>
      <c r="L113" s="108"/>
      <c r="M113" s="6"/>
      <c r="N113" s="103"/>
      <c r="O113" s="103"/>
      <c r="P113" s="103"/>
      <c r="Q113" s="103"/>
      <c r="R113" s="103"/>
      <c r="S113" s="103"/>
      <c r="T113" s="103"/>
      <c r="U113" s="103"/>
      <c r="V113" s="103"/>
      <c r="W113" s="103"/>
      <c r="X113" s="103"/>
      <c r="Y113" s="103"/>
      <c r="Z113" s="103"/>
      <c r="AA113" s="103"/>
      <c r="AB113" s="103"/>
      <c r="AC113" s="103"/>
      <c r="AD113" s="103"/>
      <c r="AE113" s="103"/>
      <c r="AF113" s="103"/>
      <c r="AG113" s="103"/>
      <c r="AH113" s="103"/>
      <c r="AI113" s="103"/>
      <c r="AJ113" s="103"/>
      <c r="AK113" s="103"/>
      <c r="AL113" s="103"/>
      <c r="AM113" s="103"/>
      <c r="AN113" s="103"/>
      <c r="AO113" s="103"/>
      <c r="AP113" s="103"/>
      <c r="AQ113" s="103"/>
      <c r="AR113" s="103"/>
      <c r="AS113" s="103"/>
      <c r="AT113" s="103"/>
      <c r="AU113" s="103"/>
      <c r="AV113" s="103"/>
      <c r="AW113" s="103"/>
      <c r="AX113" s="103"/>
      <c r="AY113" s="103"/>
      <c r="AZ113" s="103"/>
      <c r="BA113" s="103"/>
      <c r="BB113" s="103"/>
      <c r="BC113" s="103"/>
      <c r="BD113" s="103"/>
      <c r="BE113" s="103"/>
      <c r="BF113" s="103"/>
      <c r="BG113" s="103"/>
      <c r="BH113" s="103"/>
      <c r="BI113" s="103"/>
      <c r="BJ113" s="103"/>
      <c r="BK113" s="103"/>
      <c r="BL113" s="103"/>
      <c r="BM113" s="103"/>
      <c r="BN113" s="103"/>
      <c r="BO113" s="103"/>
      <c r="BP113" s="103"/>
      <c r="BQ113" s="103"/>
      <c r="BR113" s="103"/>
      <c r="BS113" s="103"/>
      <c r="BT113" s="103"/>
      <c r="BU113" s="103"/>
      <c r="BV113" s="103"/>
      <c r="BW113" s="103"/>
      <c r="BX113" s="103"/>
      <c r="BY113" s="103"/>
      <c r="BZ113" s="103"/>
      <c r="CA113" s="103"/>
      <c r="CB113" s="103"/>
      <c r="CC113" s="103"/>
      <c r="CD113" s="103"/>
      <c r="CE113" s="103"/>
      <c r="CF113" s="103"/>
      <c r="CG113" s="103"/>
      <c r="CH113" s="103"/>
      <c r="CI113" s="103"/>
      <c r="CJ113" s="103"/>
      <c r="CK113" s="103"/>
      <c r="CL113" s="103"/>
      <c r="CM113" s="103"/>
      <c r="CN113" s="103"/>
      <c r="CO113" s="103"/>
      <c r="CP113" s="103"/>
      <c r="CQ113" s="103"/>
      <c r="CR113" s="103"/>
      <c r="CS113" s="103"/>
      <c r="CT113" s="103"/>
      <c r="CU113" s="103"/>
      <c r="CV113" s="103"/>
      <c r="CW113" s="103"/>
      <c r="CX113" s="103"/>
      <c r="CY113" s="103"/>
      <c r="CZ113" s="103"/>
      <c r="DA113" s="103"/>
      <c r="DB113" s="103"/>
      <c r="DC113" s="103"/>
      <c r="DD113" s="103"/>
      <c r="DE113" s="103"/>
      <c r="DF113" s="103"/>
      <c r="DG113" s="103"/>
      <c r="DH113" s="103"/>
      <c r="DI113" s="103"/>
      <c r="DJ113" s="103"/>
      <c r="DK113" s="103"/>
      <c r="DL113" s="103"/>
      <c r="DM113" s="103"/>
      <c r="DN113" s="103"/>
      <c r="DO113" s="103"/>
      <c r="DP113" s="103"/>
      <c r="DQ113" s="103"/>
      <c r="DR113" s="103"/>
      <c r="DS113" s="103"/>
      <c r="DT113" s="103"/>
      <c r="DU113" s="103"/>
      <c r="DV113" s="103"/>
      <c r="DW113" s="103"/>
      <c r="DX113" s="103"/>
      <c r="DY113" s="103"/>
      <c r="DZ113" s="103"/>
      <c r="EA113" s="103"/>
      <c r="EB113" s="103"/>
      <c r="EC113" s="103"/>
      <c r="ED113" s="103"/>
      <c r="EE113" s="103"/>
      <c r="EF113" s="103"/>
      <c r="EG113" s="103"/>
      <c r="EH113" s="103"/>
      <c r="EI113" s="103"/>
      <c r="EJ113" s="103"/>
      <c r="EK113" s="103"/>
      <c r="EL113" s="103"/>
      <c r="EM113" s="103"/>
      <c r="EN113" s="103"/>
      <c r="EO113" s="103"/>
      <c r="EP113" s="103"/>
      <c r="EQ113" s="103"/>
      <c r="ER113" s="103"/>
      <c r="ES113" s="103"/>
      <c r="ET113" s="103"/>
      <c r="EU113" s="103"/>
      <c r="EV113" s="103"/>
      <c r="EW113" s="103"/>
      <c r="EX113" s="103"/>
      <c r="EY113" s="103"/>
      <c r="EZ113" s="103"/>
      <c r="FA113" s="103"/>
      <c r="FB113" s="103"/>
      <c r="FC113" s="103"/>
      <c r="FD113" s="103"/>
      <c r="FE113" s="103"/>
      <c r="FF113" s="103"/>
      <c r="FG113" s="103"/>
      <c r="FH113" s="103"/>
      <c r="FI113" s="103"/>
      <c r="FJ113" s="103"/>
      <c r="FK113" s="103"/>
      <c r="FL113" s="103"/>
      <c r="FM113" s="103"/>
      <c r="FN113" s="103"/>
      <c r="FO113" s="103"/>
      <c r="FP113" s="103"/>
      <c r="FQ113" s="103"/>
      <c r="FR113" s="103"/>
      <c r="FS113" s="103"/>
      <c r="FT113" s="103"/>
      <c r="FU113" s="103"/>
      <c r="FV113" s="103"/>
      <c r="FW113" s="103"/>
      <c r="FX113" s="103"/>
      <c r="FY113" s="103"/>
      <c r="FZ113" s="103"/>
      <c r="GA113" s="103"/>
      <c r="GB113" s="103"/>
      <c r="GC113" s="103"/>
      <c r="GD113" s="103"/>
      <c r="GE113" s="103"/>
      <c r="GF113" s="103"/>
      <c r="GG113" s="103"/>
      <c r="GH113" s="103"/>
      <c r="GI113" s="103"/>
      <c r="GJ113" s="103"/>
      <c r="GK113" s="103"/>
      <c r="GL113" s="103"/>
      <c r="GM113" s="103"/>
      <c r="GN113" s="103"/>
      <c r="GO113" s="103"/>
      <c r="GP113" s="103"/>
      <c r="GQ113" s="103"/>
      <c r="GR113" s="103"/>
      <c r="GS113" s="103"/>
      <c r="GT113" s="103"/>
      <c r="GU113" s="103"/>
      <c r="GV113" s="103"/>
      <c r="GW113" s="103"/>
      <c r="GX113" s="103"/>
      <c r="GY113" s="103"/>
      <c r="GZ113" s="103"/>
      <c r="HA113" s="103"/>
      <c r="HB113" s="103"/>
      <c r="HC113" s="103"/>
      <c r="HD113" s="103"/>
      <c r="HE113" s="103"/>
      <c r="HF113" s="103"/>
      <c r="HG113" s="103"/>
      <c r="HH113" s="103"/>
      <c r="HI113" s="103"/>
      <c r="HJ113" s="103"/>
      <c r="HK113" s="103"/>
      <c r="HL113" s="103"/>
      <c r="HM113" s="103"/>
      <c r="HN113" s="103"/>
      <c r="HO113" s="103"/>
      <c r="HP113" s="103"/>
      <c r="HQ113" s="103"/>
      <c r="HR113" s="103"/>
      <c r="HS113" s="103"/>
      <c r="HT113" s="103"/>
      <c r="HU113" s="103"/>
      <c r="HV113" s="103"/>
      <c r="HW113" s="103"/>
      <c r="HX113" s="103"/>
      <c r="HY113" s="103"/>
      <c r="HZ113" s="103"/>
      <c r="IA113" s="103"/>
      <c r="IB113" s="103"/>
      <c r="IC113" s="103"/>
      <c r="ID113" s="103"/>
      <c r="IE113" s="103"/>
      <c r="IF113" s="103"/>
      <c r="IG113" s="103"/>
      <c r="IH113" s="103"/>
      <c r="II113" s="103"/>
      <c r="IJ113" s="103"/>
      <c r="IK113" s="103"/>
      <c r="IL113" s="103"/>
      <c r="IM113" s="103"/>
      <c r="IN113" s="103"/>
      <c r="IO113" s="103"/>
      <c r="IP113" s="103"/>
      <c r="IQ113" s="103"/>
      <c r="IR113" s="103"/>
      <c r="IS113" s="103"/>
      <c r="IT113" s="103"/>
      <c r="IU113" s="103"/>
      <c r="IV113" s="103"/>
      <c r="IW113" s="103"/>
      <c r="IX113" s="103"/>
      <c r="IY113" s="103"/>
      <c r="IZ113" s="103"/>
      <c r="JA113" s="103"/>
      <c r="JB113" s="103"/>
      <c r="JC113" s="103"/>
      <c r="JD113" s="103"/>
      <c r="JE113" s="103"/>
      <c r="JF113" s="103"/>
      <c r="JG113" s="103"/>
      <c r="JH113" s="103"/>
      <c r="JI113" s="103"/>
      <c r="JJ113" s="103"/>
      <c r="JK113" s="103"/>
      <c r="JL113" s="103"/>
      <c r="JM113" s="103"/>
      <c r="JN113" s="103"/>
      <c r="JO113" s="103"/>
      <c r="JP113" s="103"/>
      <c r="JQ113" s="103"/>
      <c r="JR113" s="103"/>
      <c r="JS113" s="103"/>
      <c r="JT113" s="103"/>
      <c r="JU113" s="103"/>
      <c r="JV113" s="103"/>
      <c r="JW113" s="103"/>
      <c r="JX113" s="103"/>
      <c r="JY113" s="103"/>
      <c r="JZ113" s="103"/>
      <c r="KA113" s="103"/>
      <c r="KB113" s="103"/>
      <c r="KC113" s="103"/>
      <c r="KD113" s="103"/>
      <c r="KE113" s="103"/>
      <c r="KF113" s="103"/>
      <c r="KG113" s="103"/>
      <c r="KH113" s="103"/>
      <c r="KI113" s="103"/>
      <c r="KJ113" s="103"/>
      <c r="KK113" s="103"/>
      <c r="KL113" s="103"/>
      <c r="KM113" s="103"/>
      <c r="KN113" s="103"/>
      <c r="KO113" s="103"/>
      <c r="KP113" s="103"/>
      <c r="KQ113" s="103"/>
      <c r="KR113" s="103"/>
      <c r="KS113" s="103"/>
      <c r="KT113" s="103"/>
      <c r="KU113" s="103"/>
      <c r="KV113" s="103"/>
      <c r="KW113" s="103"/>
      <c r="KX113" s="103"/>
      <c r="KY113" s="103"/>
      <c r="KZ113" s="103"/>
      <c r="LA113" s="103"/>
      <c r="LB113" s="103"/>
      <c r="LC113" s="103"/>
      <c r="LD113" s="103"/>
      <c r="LE113" s="103"/>
      <c r="LF113" s="103"/>
      <c r="LG113" s="103"/>
      <c r="LH113" s="103"/>
      <c r="LI113" s="103"/>
      <c r="LJ113" s="103"/>
      <c r="LK113" s="103"/>
      <c r="LL113" s="103"/>
      <c r="LM113" s="103"/>
      <c r="LN113" s="103"/>
      <c r="LO113" s="103"/>
      <c r="LP113" s="103"/>
      <c r="LQ113" s="103"/>
      <c r="LR113" s="103"/>
      <c r="LS113" s="103"/>
      <c r="LT113" s="103"/>
      <c r="LU113" s="103"/>
      <c r="LV113" s="103"/>
      <c r="LW113" s="103"/>
      <c r="LX113" s="103"/>
      <c r="LY113" s="103"/>
      <c r="LZ113" s="103"/>
      <c r="MA113" s="103"/>
      <c r="MB113" s="103"/>
      <c r="MC113" s="103"/>
      <c r="MD113" s="103"/>
      <c r="ME113" s="103"/>
      <c r="MF113" s="103"/>
      <c r="MG113" s="103"/>
      <c r="MH113" s="103"/>
      <c r="MI113" s="103"/>
      <c r="MJ113" s="103"/>
      <c r="MK113" s="103"/>
      <c r="ML113" s="103"/>
      <c r="MM113" s="103"/>
      <c r="MN113" s="103"/>
      <c r="MO113" s="103"/>
      <c r="MP113" s="103"/>
      <c r="MQ113" s="103"/>
      <c r="MR113" s="103"/>
      <c r="MS113" s="103"/>
      <c r="MT113" s="103"/>
      <c r="MU113" s="103"/>
      <c r="MV113" s="103"/>
      <c r="MW113" s="103"/>
      <c r="MX113" s="103"/>
      <c r="MY113" s="103"/>
      <c r="MZ113" s="103"/>
      <c r="NA113" s="103"/>
      <c r="NB113" s="103"/>
      <c r="NC113" s="103"/>
      <c r="ND113" s="103"/>
      <c r="NE113" s="103"/>
      <c r="NF113" s="103"/>
      <c r="NG113" s="103"/>
      <c r="NH113" s="103"/>
      <c r="NI113" s="103"/>
      <c r="NJ113" s="103"/>
      <c r="NK113" s="103"/>
      <c r="NL113" s="103"/>
      <c r="NM113" s="103"/>
      <c r="NN113" s="103"/>
      <c r="NO113" s="103"/>
      <c r="NP113" s="103"/>
      <c r="NQ113" s="103"/>
      <c r="NR113" s="103"/>
      <c r="NS113" s="103"/>
      <c r="NT113" s="103"/>
      <c r="NU113" s="103"/>
      <c r="NV113" s="103"/>
      <c r="NW113" s="103"/>
      <c r="NX113" s="103"/>
      <c r="NY113" s="103"/>
      <c r="NZ113" s="103"/>
      <c r="OA113" s="103"/>
      <c r="OB113" s="103"/>
      <c r="OC113" s="103"/>
      <c r="OD113" s="103"/>
      <c r="OE113" s="103"/>
      <c r="OF113" s="103"/>
      <c r="OG113" s="103"/>
      <c r="OH113" s="103"/>
      <c r="OI113" s="103"/>
      <c r="OJ113" s="103"/>
      <c r="OK113" s="103"/>
      <c r="OL113" s="103"/>
      <c r="OM113" s="103"/>
      <c r="ON113" s="103"/>
      <c r="OO113" s="103"/>
      <c r="OP113" s="103"/>
      <c r="OQ113" s="103"/>
      <c r="OR113" s="103"/>
      <c r="OS113" s="103"/>
      <c r="OT113" s="103"/>
      <c r="OU113" s="103"/>
      <c r="OV113" s="103"/>
      <c r="OW113" s="103"/>
      <c r="OX113" s="103"/>
      <c r="OY113" s="103"/>
      <c r="OZ113" s="103"/>
      <c r="PA113" s="103"/>
      <c r="PB113" s="103"/>
      <c r="PC113" s="103"/>
      <c r="PD113" s="103"/>
      <c r="PE113" s="103"/>
      <c r="PF113" s="103"/>
      <c r="PG113" s="103"/>
      <c r="PH113" s="103"/>
      <c r="PI113" s="103"/>
      <c r="PJ113" s="103"/>
      <c r="PK113" s="103"/>
      <c r="PL113" s="103"/>
      <c r="PM113" s="103"/>
      <c r="PN113" s="103"/>
      <c r="PO113" s="103"/>
      <c r="PP113" s="103"/>
      <c r="PQ113" s="103"/>
      <c r="PR113" s="103"/>
      <c r="PS113" s="103"/>
      <c r="PT113" s="103"/>
      <c r="PU113" s="103"/>
      <c r="PV113" s="103"/>
      <c r="PW113" s="103"/>
      <c r="PX113" s="103"/>
      <c r="PY113" s="103"/>
      <c r="PZ113" s="103"/>
      <c r="QA113" s="103"/>
      <c r="QB113" s="103"/>
      <c r="QC113" s="103"/>
      <c r="QD113" s="103"/>
      <c r="QE113" s="103"/>
      <c r="QF113" s="103"/>
      <c r="QG113" s="103"/>
      <c r="QH113" s="103"/>
      <c r="QI113" s="103"/>
      <c r="QJ113" s="103"/>
      <c r="QK113" s="103"/>
      <c r="QL113" s="103"/>
      <c r="QM113" s="103"/>
      <c r="QN113" s="103"/>
      <c r="QO113" s="103"/>
      <c r="QP113" s="103"/>
      <c r="QQ113" s="103"/>
      <c r="QR113" s="103"/>
      <c r="QS113" s="103"/>
      <c r="QT113" s="103"/>
      <c r="QU113" s="103"/>
      <c r="QV113" s="103"/>
      <c r="QW113" s="103"/>
      <c r="QX113" s="103"/>
      <c r="QY113" s="103"/>
      <c r="QZ113" s="103"/>
      <c r="RA113" s="103"/>
      <c r="RB113" s="103"/>
      <c r="RC113" s="103"/>
      <c r="RD113" s="103"/>
      <c r="RE113" s="103"/>
      <c r="RF113" s="103"/>
      <c r="RG113" s="103"/>
      <c r="RH113" s="103"/>
      <c r="RI113" s="103"/>
      <c r="RJ113" s="103"/>
      <c r="RK113" s="103"/>
      <c r="RL113" s="103"/>
      <c r="RM113" s="103"/>
      <c r="RN113" s="103"/>
      <c r="RO113" s="103"/>
      <c r="RP113" s="103"/>
      <c r="RQ113" s="103"/>
      <c r="RR113" s="103"/>
      <c r="RS113" s="103"/>
      <c r="RT113" s="103"/>
      <c r="RU113" s="103"/>
      <c r="RV113" s="103"/>
      <c r="RW113" s="103"/>
      <c r="RX113" s="103"/>
      <c r="RY113" s="103"/>
      <c r="RZ113" s="103"/>
      <c r="SA113" s="103"/>
      <c r="SB113" s="103"/>
      <c r="SC113" s="103"/>
      <c r="SD113" s="103"/>
      <c r="SE113" s="103"/>
      <c r="SF113" s="103"/>
      <c r="SG113" s="103"/>
      <c r="SH113" s="103"/>
      <c r="SI113" s="103"/>
      <c r="SJ113" s="103"/>
      <c r="SK113" s="103"/>
      <c r="SL113" s="103"/>
      <c r="SM113" s="103"/>
      <c r="SN113" s="103"/>
      <c r="SO113" s="103"/>
      <c r="SP113" s="103"/>
      <c r="SQ113" s="103"/>
      <c r="SR113" s="103"/>
      <c r="SS113" s="103"/>
      <c r="ST113" s="103"/>
      <c r="SU113" s="103"/>
      <c r="SV113" s="103"/>
      <c r="SW113" s="103"/>
      <c r="SX113" s="103"/>
      <c r="SY113" s="103"/>
      <c r="SZ113" s="103"/>
      <c r="TA113" s="103"/>
      <c r="TB113" s="103"/>
      <c r="TC113" s="103"/>
      <c r="TD113" s="103"/>
      <c r="TE113" s="103"/>
      <c r="TF113" s="103"/>
      <c r="TG113" s="103"/>
      <c r="TH113" s="103"/>
      <c r="TI113" s="103"/>
      <c r="TJ113" s="103"/>
      <c r="TK113" s="103"/>
      <c r="TL113" s="103"/>
      <c r="TM113" s="103"/>
      <c r="TN113" s="103"/>
      <c r="TO113" s="103"/>
      <c r="TP113" s="103"/>
      <c r="TQ113" s="103"/>
      <c r="TR113" s="103"/>
      <c r="TS113" s="103"/>
      <c r="TT113" s="103"/>
      <c r="TU113" s="103"/>
      <c r="TV113" s="103"/>
      <c r="TW113" s="103"/>
      <c r="TX113" s="103"/>
      <c r="TY113" s="103"/>
      <c r="TZ113" s="103"/>
      <c r="UA113" s="103"/>
      <c r="UB113" s="103"/>
      <c r="UC113" s="103"/>
      <c r="UD113" s="103"/>
      <c r="UE113" s="103"/>
      <c r="UF113" s="103"/>
      <c r="UG113" s="103"/>
      <c r="UH113" s="103"/>
      <c r="UI113" s="103"/>
      <c r="UJ113" s="103"/>
      <c r="UK113" s="103"/>
      <c r="UL113" s="103"/>
      <c r="UM113" s="103"/>
      <c r="UN113" s="103"/>
      <c r="UO113" s="103"/>
      <c r="UP113" s="103"/>
      <c r="UQ113" s="103"/>
      <c r="UR113" s="103"/>
      <c r="US113" s="103"/>
      <c r="UT113" s="103"/>
      <c r="UU113" s="103"/>
      <c r="UV113" s="103"/>
      <c r="UW113" s="103"/>
      <c r="UX113" s="103"/>
      <c r="UY113" s="103"/>
      <c r="UZ113" s="103"/>
      <c r="VA113" s="103"/>
      <c r="VB113" s="103"/>
      <c r="VC113" s="103"/>
      <c r="VD113" s="103"/>
      <c r="VE113" s="103"/>
      <c r="VF113" s="103"/>
      <c r="VG113" s="103"/>
      <c r="VH113" s="103"/>
      <c r="VI113" s="103"/>
      <c r="VJ113" s="103"/>
      <c r="VK113" s="103"/>
      <c r="VL113" s="103"/>
      <c r="VM113" s="103"/>
      <c r="VN113" s="103"/>
      <c r="VO113" s="103"/>
      <c r="VP113" s="103"/>
      <c r="VQ113" s="103"/>
      <c r="VR113" s="103"/>
      <c r="VS113" s="103"/>
      <c r="VT113" s="103"/>
      <c r="VU113" s="103"/>
      <c r="VV113" s="103"/>
      <c r="VW113" s="103"/>
      <c r="VX113" s="103"/>
      <c r="VY113" s="103"/>
      <c r="VZ113" s="103"/>
      <c r="WA113" s="103"/>
      <c r="WB113" s="103"/>
      <c r="WC113" s="103"/>
      <c r="WD113" s="103"/>
      <c r="WE113" s="103"/>
      <c r="WF113" s="103"/>
      <c r="WG113" s="103"/>
      <c r="WH113" s="103"/>
      <c r="WI113" s="103"/>
      <c r="WJ113" s="103"/>
      <c r="WK113" s="103"/>
      <c r="WL113" s="103"/>
      <c r="WM113" s="103"/>
      <c r="WN113" s="103"/>
      <c r="WO113" s="103"/>
      <c r="WP113" s="103"/>
      <c r="WQ113" s="103"/>
      <c r="WR113" s="103"/>
      <c r="WS113" s="103"/>
      <c r="WT113" s="103"/>
      <c r="WU113" s="103"/>
      <c r="WV113" s="103"/>
      <c r="WW113" s="103"/>
      <c r="WX113" s="103"/>
      <c r="WY113" s="103"/>
      <c r="WZ113" s="103"/>
      <c r="XA113" s="103"/>
      <c r="XB113" s="103"/>
      <c r="XC113" s="103"/>
      <c r="XD113" s="103"/>
      <c r="XE113" s="103"/>
      <c r="XF113" s="103"/>
      <c r="XG113" s="103"/>
      <c r="XH113" s="103"/>
      <c r="XI113" s="103"/>
      <c r="XJ113" s="103"/>
      <c r="XK113" s="103"/>
      <c r="XL113" s="103"/>
      <c r="XM113" s="103"/>
      <c r="XN113" s="103"/>
      <c r="XO113" s="103"/>
      <c r="XP113" s="103"/>
      <c r="XQ113" s="103"/>
      <c r="XR113" s="103"/>
      <c r="XS113" s="103"/>
      <c r="XT113" s="103"/>
      <c r="XU113" s="103"/>
      <c r="XV113" s="103"/>
      <c r="XW113" s="103"/>
      <c r="XX113" s="103"/>
      <c r="XY113" s="103"/>
      <c r="XZ113" s="103"/>
      <c r="YA113" s="103"/>
      <c r="YB113" s="103"/>
      <c r="YC113" s="103"/>
      <c r="YD113" s="103"/>
      <c r="YE113" s="103"/>
      <c r="YF113" s="103"/>
      <c r="YG113" s="103"/>
      <c r="YH113" s="103"/>
      <c r="YI113" s="103"/>
      <c r="YJ113" s="103"/>
      <c r="YK113" s="103"/>
      <c r="YL113" s="103"/>
      <c r="YM113" s="103"/>
      <c r="YN113" s="103"/>
      <c r="YO113" s="103"/>
      <c r="YP113" s="103"/>
      <c r="YQ113" s="103"/>
      <c r="YR113" s="103"/>
      <c r="YS113" s="103"/>
      <c r="YT113" s="103"/>
      <c r="YU113" s="103"/>
      <c r="YV113" s="103"/>
      <c r="YW113" s="103"/>
      <c r="YX113" s="103"/>
      <c r="YY113" s="103"/>
      <c r="YZ113" s="103"/>
      <c r="ZA113" s="103"/>
      <c r="ZB113" s="103"/>
      <c r="ZC113" s="103"/>
      <c r="ZD113" s="103"/>
      <c r="ZE113" s="103"/>
      <c r="ZF113" s="103"/>
      <c r="ZG113" s="103"/>
      <c r="ZH113" s="103"/>
      <c r="ZI113" s="103"/>
      <c r="ZJ113" s="103"/>
      <c r="ZK113" s="103"/>
      <c r="ZL113" s="103"/>
      <c r="ZM113" s="103"/>
      <c r="ZN113" s="103"/>
      <c r="ZO113" s="103"/>
      <c r="ZP113" s="103"/>
      <c r="ZQ113" s="103"/>
      <c r="ZR113" s="103"/>
      <c r="ZS113" s="103"/>
      <c r="ZT113" s="103"/>
      <c r="ZU113" s="103"/>
      <c r="ZV113" s="103"/>
      <c r="ZW113" s="103"/>
      <c r="ZX113" s="103"/>
      <c r="ZY113" s="103"/>
      <c r="ZZ113" s="103"/>
      <c r="AAA113" s="103"/>
      <c r="AAB113" s="103"/>
      <c r="AAC113" s="103"/>
      <c r="AAD113" s="103"/>
      <c r="AAE113" s="103"/>
      <c r="AAF113" s="103"/>
      <c r="AAG113" s="103"/>
      <c r="AAH113" s="103"/>
      <c r="AAI113" s="103"/>
      <c r="AAJ113" s="103"/>
      <c r="AAK113" s="103"/>
      <c r="AAL113" s="103"/>
      <c r="AAM113" s="103"/>
      <c r="AAN113" s="103"/>
      <c r="AAO113" s="103"/>
      <c r="AAP113" s="103"/>
      <c r="AAQ113" s="103"/>
      <c r="AAR113" s="103"/>
      <c r="AAS113" s="103"/>
      <c r="AAT113" s="103"/>
      <c r="AAU113" s="103"/>
      <c r="AAV113" s="103"/>
      <c r="AAW113" s="103"/>
      <c r="AAX113" s="103"/>
      <c r="AAY113" s="103"/>
      <c r="AAZ113" s="103"/>
      <c r="ABA113" s="103"/>
      <c r="ABB113" s="103"/>
      <c r="ABC113" s="103"/>
      <c r="ABD113" s="103"/>
      <c r="ABE113" s="103"/>
      <c r="ABF113" s="103"/>
      <c r="ABG113" s="103"/>
      <c r="ABH113" s="103"/>
      <c r="ABI113" s="103"/>
      <c r="ABJ113" s="103"/>
      <c r="ABK113" s="103"/>
      <c r="ABL113" s="103"/>
      <c r="ABM113" s="103"/>
      <c r="ABN113" s="103"/>
      <c r="ABO113" s="103"/>
      <c r="ABP113" s="103"/>
      <c r="ABQ113" s="103"/>
      <c r="ABR113" s="103"/>
      <c r="ABS113" s="103"/>
      <c r="ABT113" s="103"/>
      <c r="ABU113" s="103"/>
      <c r="ABV113" s="103"/>
      <c r="ABW113" s="103"/>
      <c r="ABX113" s="103"/>
      <c r="ABY113" s="103"/>
      <c r="ABZ113" s="103"/>
      <c r="ACA113" s="103"/>
      <c r="ACB113" s="103"/>
      <c r="ACC113" s="103"/>
      <c r="ACD113" s="103"/>
      <c r="ACE113" s="103"/>
      <c r="ACF113" s="103"/>
      <c r="ACG113" s="103"/>
      <c r="ACH113" s="103"/>
      <c r="ACI113" s="103"/>
      <c r="ACJ113" s="103"/>
      <c r="ACK113" s="103"/>
      <c r="ACL113" s="103"/>
      <c r="ACM113" s="103"/>
      <c r="ACN113" s="103"/>
      <c r="ACO113" s="103"/>
      <c r="ACP113" s="103"/>
      <c r="ACQ113" s="103"/>
      <c r="ACR113" s="103"/>
      <c r="ACS113" s="103"/>
      <c r="ACT113" s="103"/>
      <c r="ACU113" s="103"/>
      <c r="ACV113" s="103"/>
      <c r="ACW113" s="103"/>
      <c r="ACX113" s="103"/>
      <c r="ACY113" s="103"/>
      <c r="ACZ113" s="103"/>
      <c r="ADA113" s="103"/>
      <c r="ADB113" s="103"/>
      <c r="ADC113" s="103"/>
      <c r="ADD113" s="103"/>
      <c r="ADE113" s="103"/>
      <c r="ADF113" s="103"/>
      <c r="ADG113" s="103"/>
      <c r="ADH113" s="103"/>
      <c r="ADI113" s="103"/>
      <c r="ADJ113" s="103"/>
      <c r="ADK113" s="103"/>
      <c r="ADL113" s="103"/>
      <c r="ADM113" s="103"/>
      <c r="ADN113" s="103"/>
      <c r="ADO113" s="103"/>
      <c r="ADP113" s="103"/>
      <c r="ADQ113" s="103"/>
      <c r="ADR113" s="103"/>
      <c r="ADS113" s="103"/>
      <c r="ADT113" s="103"/>
      <c r="ADU113" s="103"/>
      <c r="ADV113" s="103"/>
      <c r="ADW113" s="103"/>
      <c r="ADX113" s="103"/>
      <c r="ADY113" s="103"/>
      <c r="ADZ113" s="103"/>
      <c r="AEA113" s="103"/>
      <c r="AEB113" s="103"/>
      <c r="AEC113" s="103"/>
      <c r="AED113" s="103"/>
      <c r="AEE113" s="103"/>
      <c r="AEF113" s="103"/>
      <c r="AEG113" s="103"/>
      <c r="AEH113" s="103"/>
      <c r="AEI113" s="103"/>
      <c r="AEJ113" s="103"/>
      <c r="AEK113" s="103"/>
      <c r="AEL113" s="103"/>
      <c r="AEM113" s="103"/>
      <c r="AEN113" s="103"/>
      <c r="AEO113" s="103"/>
      <c r="AEP113" s="103"/>
      <c r="AEQ113" s="103"/>
      <c r="AER113" s="103"/>
      <c r="AES113" s="103"/>
      <c r="AET113" s="103"/>
      <c r="AEU113" s="103"/>
      <c r="AEV113" s="103"/>
      <c r="AEW113" s="103"/>
      <c r="AEX113" s="103"/>
      <c r="AEY113" s="103"/>
      <c r="AEZ113" s="103"/>
      <c r="AFA113" s="103"/>
      <c r="AFB113" s="103"/>
      <c r="AFC113" s="103"/>
      <c r="AFD113" s="103"/>
      <c r="AFE113" s="103"/>
      <c r="AFF113" s="103"/>
      <c r="AFG113" s="103"/>
      <c r="AFH113" s="103"/>
      <c r="AFI113" s="103"/>
      <c r="AFJ113" s="103"/>
      <c r="AFK113" s="103"/>
      <c r="AFL113" s="103"/>
      <c r="AFM113" s="103"/>
      <c r="AFN113" s="103"/>
      <c r="AFO113" s="103"/>
      <c r="AFP113" s="103"/>
      <c r="AFQ113" s="103"/>
      <c r="AFR113" s="103"/>
      <c r="AFS113" s="103"/>
      <c r="AFT113" s="103"/>
      <c r="AFU113" s="103"/>
      <c r="AFV113" s="103"/>
      <c r="AFW113" s="103"/>
      <c r="AFX113" s="103"/>
      <c r="AFY113" s="103"/>
      <c r="AFZ113" s="103"/>
      <c r="AGA113" s="103"/>
      <c r="AGB113" s="103"/>
      <c r="AGC113" s="103"/>
      <c r="AGD113" s="103"/>
      <c r="AGE113" s="103"/>
      <c r="AGF113" s="103"/>
      <c r="AGG113" s="103"/>
      <c r="AGH113" s="103"/>
      <c r="AGI113" s="103"/>
      <c r="AGJ113" s="103"/>
      <c r="AGK113" s="103"/>
      <c r="AGL113" s="103"/>
      <c r="AGM113" s="103"/>
      <c r="AGN113" s="103"/>
      <c r="AGO113" s="103"/>
      <c r="AGP113" s="103"/>
      <c r="AGQ113" s="103"/>
      <c r="AGR113" s="103"/>
      <c r="AGS113" s="103"/>
      <c r="AGT113" s="103"/>
      <c r="AGU113" s="103"/>
      <c r="AGV113" s="103"/>
      <c r="AGW113" s="103"/>
      <c r="AGX113" s="103"/>
      <c r="AGY113" s="103"/>
      <c r="AGZ113" s="103"/>
      <c r="AHA113" s="103"/>
      <c r="AHB113" s="103"/>
      <c r="AHC113" s="103"/>
      <c r="AHD113" s="103"/>
      <c r="AHE113" s="103"/>
      <c r="AHF113" s="103"/>
      <c r="AHG113" s="103"/>
      <c r="AHH113" s="103"/>
      <c r="AHI113" s="103"/>
      <c r="AHJ113" s="103"/>
      <c r="AHK113" s="103"/>
      <c r="AHL113" s="103"/>
      <c r="AHM113" s="103"/>
      <c r="AHN113" s="103"/>
      <c r="AHO113" s="103"/>
      <c r="AHP113" s="103"/>
      <c r="AHQ113" s="103"/>
      <c r="AHR113" s="103"/>
      <c r="AHS113" s="103"/>
      <c r="AHT113" s="103"/>
      <c r="AHU113" s="103"/>
      <c r="AHV113" s="103"/>
      <c r="AHW113" s="103"/>
      <c r="AHX113" s="103"/>
      <c r="AHY113" s="103"/>
      <c r="AHZ113" s="103"/>
      <c r="AIA113" s="103"/>
      <c r="AIB113" s="103"/>
      <c r="AIC113" s="103"/>
      <c r="AID113" s="103"/>
      <c r="AIE113" s="103"/>
      <c r="AIF113" s="103"/>
      <c r="AIG113" s="103"/>
      <c r="AIH113" s="103"/>
      <c r="AII113" s="103"/>
      <c r="AIJ113" s="103"/>
      <c r="AIK113" s="103"/>
      <c r="AIL113" s="103"/>
      <c r="AIM113" s="103"/>
      <c r="AIN113" s="103"/>
      <c r="AIO113" s="103"/>
      <c r="AIP113" s="103"/>
      <c r="AIQ113" s="103"/>
      <c r="AIR113" s="103"/>
      <c r="AIS113" s="103"/>
      <c r="AIT113" s="103"/>
      <c r="AIU113" s="103"/>
      <c r="AIV113" s="103"/>
      <c r="AIW113" s="103"/>
      <c r="AIX113" s="103"/>
      <c r="AIY113" s="103"/>
      <c r="AIZ113" s="103"/>
      <c r="AJA113" s="103"/>
      <c r="AJB113" s="103"/>
      <c r="AJC113" s="103"/>
      <c r="AJD113" s="103"/>
      <c r="AJE113" s="103"/>
      <c r="AJF113" s="103"/>
      <c r="AJG113" s="103"/>
      <c r="AJH113" s="103"/>
      <c r="AJI113" s="103"/>
      <c r="AJJ113" s="103"/>
      <c r="AJK113" s="103"/>
      <c r="AJL113" s="103"/>
      <c r="AJM113" s="103"/>
      <c r="AJN113" s="103"/>
      <c r="AJO113" s="103"/>
      <c r="AJP113" s="103"/>
      <c r="AJQ113" s="103"/>
      <c r="AJR113" s="103"/>
      <c r="AJS113" s="103"/>
      <c r="AJT113" s="103"/>
      <c r="AJU113" s="103"/>
      <c r="AJV113" s="103"/>
      <c r="AJW113" s="103"/>
      <c r="AJX113" s="103"/>
      <c r="AJY113" s="103"/>
      <c r="AJZ113" s="103"/>
      <c r="AKA113" s="103"/>
      <c r="AKB113" s="103"/>
      <c r="AKC113" s="103"/>
      <c r="AKD113" s="103"/>
      <c r="AKE113" s="103"/>
      <c r="AKF113" s="103"/>
      <c r="AKG113" s="103"/>
      <c r="AKH113" s="103"/>
      <c r="AKI113" s="103"/>
      <c r="AKJ113" s="103"/>
      <c r="AKK113" s="103"/>
      <c r="AKL113" s="103"/>
      <c r="AKM113" s="103"/>
      <c r="AKN113" s="103"/>
      <c r="AKO113" s="103"/>
      <c r="AKP113" s="103"/>
      <c r="AKQ113" s="103"/>
      <c r="AKR113" s="103"/>
      <c r="AKS113" s="103"/>
      <c r="AKT113" s="103"/>
      <c r="AKU113" s="103"/>
      <c r="AKV113" s="103"/>
      <c r="AKW113" s="103"/>
      <c r="AKX113" s="103"/>
      <c r="AKY113" s="103"/>
      <c r="AKZ113" s="103"/>
      <c r="ALA113" s="103"/>
      <c r="ALB113" s="103"/>
      <c r="ALC113" s="103"/>
      <c r="ALD113" s="103"/>
      <c r="ALE113" s="103"/>
      <c r="ALF113" s="103"/>
      <c r="ALG113" s="103"/>
      <c r="ALH113" s="103"/>
      <c r="ALI113" s="103"/>
      <c r="ALJ113" s="103"/>
      <c r="ALK113" s="103"/>
      <c r="ALL113" s="103"/>
      <c r="ALM113" s="103"/>
      <c r="ALN113" s="103"/>
      <c r="ALO113" s="103"/>
      <c r="ALP113" s="103"/>
      <c r="ALQ113" s="103"/>
      <c r="ALR113" s="103"/>
      <c r="ALS113" s="103"/>
      <c r="ALT113" s="103"/>
      <c r="ALU113" s="103"/>
      <c r="ALV113" s="103"/>
      <c r="ALW113" s="103"/>
      <c r="ALX113" s="103"/>
      <c r="ALY113" s="103"/>
      <c r="ALZ113" s="103"/>
      <c r="AMA113" s="103"/>
      <c r="AMB113" s="103"/>
    </row>
    <row r="114" spans="1:1016" s="83" customFormat="1" x14ac:dyDescent="0.25">
      <c r="A114" s="82"/>
      <c r="C114" s="143" t="s">
        <v>21</v>
      </c>
      <c r="D114" s="85">
        <f>SUM(E114:J114)</f>
        <v>1167411.6400000001</v>
      </c>
      <c r="E114" s="85">
        <v>0</v>
      </c>
      <c r="F114" s="85">
        <v>0</v>
      </c>
      <c r="G114" s="85">
        <f>342411.64+825000</f>
        <v>1167411.6400000001</v>
      </c>
      <c r="H114" s="85">
        <v>0</v>
      </c>
      <c r="I114" s="86">
        <v>0</v>
      </c>
      <c r="J114" s="86">
        <v>0</v>
      </c>
      <c r="K114" s="87">
        <v>1</v>
      </c>
      <c r="L114" s="88">
        <v>1</v>
      </c>
      <c r="X114" s="144"/>
    </row>
    <row r="115" spans="1:1016" s="83" customFormat="1" ht="14.25" customHeight="1" x14ac:dyDescent="0.2">
      <c r="C115" s="145" t="s">
        <v>63</v>
      </c>
      <c r="D115" s="146"/>
      <c r="E115" s="92"/>
      <c r="F115" s="92"/>
      <c r="G115" s="92"/>
      <c r="H115" s="92"/>
      <c r="I115" s="92"/>
      <c r="J115" s="92"/>
      <c r="K115" s="93"/>
      <c r="L115" s="147"/>
      <c r="X115" s="89"/>
    </row>
    <row r="116" spans="1:1016" ht="5.25" customHeight="1" thickBot="1" x14ac:dyDescent="0.3">
      <c r="C116" s="52"/>
      <c r="D116" s="53"/>
      <c r="E116" s="53"/>
      <c r="F116" s="53"/>
      <c r="G116" s="53"/>
      <c r="H116" s="53"/>
      <c r="I116" s="53"/>
      <c r="J116" s="53"/>
      <c r="K116" s="54"/>
      <c r="L116" s="55"/>
    </row>
    <row r="117" spans="1:1016" s="37" customFormat="1" ht="12.75" thickBot="1" x14ac:dyDescent="0.25">
      <c r="C117" s="110" t="s">
        <v>64</v>
      </c>
      <c r="D117" s="46">
        <f>SUM(D111:D115)</f>
        <v>3545733.64</v>
      </c>
      <c r="E117" s="46">
        <f t="shared" ref="E117:J117" si="8">SUM(E111:E115)</f>
        <v>0</v>
      </c>
      <c r="F117" s="46">
        <f t="shared" si="8"/>
        <v>0</v>
      </c>
      <c r="G117" s="46">
        <f t="shared" si="8"/>
        <v>3545733.64</v>
      </c>
      <c r="H117" s="46">
        <f t="shared" si="8"/>
        <v>0</v>
      </c>
      <c r="I117" s="46">
        <f t="shared" si="8"/>
        <v>0</v>
      </c>
      <c r="J117" s="46">
        <f t="shared" si="8"/>
        <v>0</v>
      </c>
      <c r="K117" s="47"/>
      <c r="L117" s="48"/>
      <c r="M117" s="39"/>
    </row>
    <row r="118" spans="1:1016" ht="5.25" customHeight="1" x14ac:dyDescent="0.25">
      <c r="C118" s="49"/>
      <c r="D118" s="23"/>
      <c r="E118" s="23"/>
      <c r="F118" s="23"/>
      <c r="G118" s="23"/>
      <c r="H118" s="23"/>
      <c r="I118" s="23"/>
      <c r="J118" s="23"/>
      <c r="K118" s="24"/>
      <c r="L118" s="25"/>
    </row>
    <row r="119" spans="1:1016" s="27" customFormat="1" x14ac:dyDescent="0.25">
      <c r="A119" s="26"/>
      <c r="C119" s="28" t="s">
        <v>65</v>
      </c>
      <c r="D119" s="29">
        <f>SUM(E119:J119)</f>
        <v>714942.08</v>
      </c>
      <c r="E119" s="29">
        <v>0</v>
      </c>
      <c r="F119" s="29">
        <v>714942.08</v>
      </c>
      <c r="G119" s="29">
        <v>0</v>
      </c>
      <c r="H119" s="29">
        <v>0</v>
      </c>
      <c r="I119" s="29">
        <v>0</v>
      </c>
      <c r="J119" s="30">
        <v>0</v>
      </c>
      <c r="K119" s="31">
        <v>1</v>
      </c>
      <c r="L119" s="32">
        <v>1</v>
      </c>
      <c r="M119" s="39"/>
      <c r="N119" s="36"/>
    </row>
    <row r="120" spans="1:1016" s="27" customFormat="1" ht="12" x14ac:dyDescent="0.2">
      <c r="C120" s="34" t="s">
        <v>66</v>
      </c>
      <c r="D120" s="29"/>
      <c r="E120" s="35"/>
      <c r="F120" s="35"/>
      <c r="G120" s="35"/>
      <c r="H120" s="35"/>
      <c r="I120" s="35"/>
      <c r="J120" s="36"/>
      <c r="K120" s="50"/>
      <c r="L120" s="51"/>
      <c r="M120" s="39"/>
    </row>
    <row r="121" spans="1:1016" ht="5.25" customHeight="1" x14ac:dyDescent="0.25">
      <c r="C121" s="49"/>
      <c r="D121" s="23"/>
      <c r="E121" s="23"/>
      <c r="F121" s="23"/>
      <c r="G121" s="23"/>
      <c r="H121" s="23"/>
      <c r="I121" s="23"/>
      <c r="J121" s="23"/>
      <c r="K121" s="24"/>
      <c r="L121" s="25"/>
    </row>
    <row r="122" spans="1:1016" s="27" customFormat="1" x14ac:dyDescent="0.25">
      <c r="A122" s="26"/>
      <c r="C122" s="28" t="s">
        <v>67</v>
      </c>
      <c r="D122" s="29">
        <f>SUM(E122:J122)</f>
        <v>1099898.22</v>
      </c>
      <c r="E122" s="29">
        <v>0</v>
      </c>
      <c r="F122" s="29">
        <v>1099898.22</v>
      </c>
      <c r="G122" s="29">
        <v>0</v>
      </c>
      <c r="H122" s="29">
        <v>0</v>
      </c>
      <c r="I122" s="29">
        <v>0</v>
      </c>
      <c r="J122" s="30">
        <v>0</v>
      </c>
      <c r="K122" s="31">
        <v>1</v>
      </c>
      <c r="L122" s="32">
        <v>1</v>
      </c>
      <c r="M122" s="39"/>
      <c r="N122" s="36"/>
    </row>
    <row r="123" spans="1:1016" s="27" customFormat="1" ht="11.25" customHeight="1" x14ac:dyDescent="0.2">
      <c r="C123" s="34" t="s">
        <v>68</v>
      </c>
      <c r="D123" s="29"/>
      <c r="E123" s="35"/>
      <c r="F123" s="35"/>
      <c r="G123" s="35"/>
      <c r="H123" s="35"/>
      <c r="I123" s="35"/>
      <c r="J123" s="36"/>
      <c r="K123" s="50"/>
      <c r="L123" s="51"/>
      <c r="M123" s="39"/>
    </row>
    <row r="124" spans="1:1016" ht="4.5" customHeight="1" x14ac:dyDescent="0.25">
      <c r="C124" s="49"/>
      <c r="D124" s="23"/>
      <c r="E124" s="23"/>
      <c r="F124" s="23"/>
      <c r="G124" s="23"/>
      <c r="H124" s="23"/>
      <c r="I124" s="23"/>
      <c r="J124" s="23"/>
      <c r="K124" s="24"/>
      <c r="L124" s="25"/>
    </row>
    <row r="125" spans="1:1016" s="27" customFormat="1" x14ac:dyDescent="0.25">
      <c r="A125" s="26"/>
      <c r="C125" s="28" t="s">
        <v>69</v>
      </c>
      <c r="D125" s="29">
        <f>SUM(E125:J125)</f>
        <v>449917.25</v>
      </c>
      <c r="E125" s="29">
        <v>0</v>
      </c>
      <c r="F125" s="29">
        <v>449917.25</v>
      </c>
      <c r="G125" s="29">
        <v>0</v>
      </c>
      <c r="H125" s="29">
        <v>0</v>
      </c>
      <c r="I125" s="29">
        <v>0</v>
      </c>
      <c r="J125" s="30">
        <v>0</v>
      </c>
      <c r="K125" s="31">
        <v>1</v>
      </c>
      <c r="L125" s="32">
        <v>1</v>
      </c>
      <c r="M125" s="39"/>
      <c r="N125" s="36"/>
    </row>
    <row r="126" spans="1:1016" s="27" customFormat="1" ht="12" x14ac:dyDescent="0.2">
      <c r="C126" s="34" t="s">
        <v>66</v>
      </c>
      <c r="D126" s="29"/>
      <c r="E126" s="35"/>
      <c r="F126" s="35"/>
      <c r="G126" s="35"/>
      <c r="H126" s="35"/>
      <c r="I126" s="35"/>
      <c r="J126" s="36"/>
      <c r="K126" s="50"/>
      <c r="L126" s="51"/>
      <c r="M126" s="39"/>
    </row>
    <row r="127" spans="1:1016" ht="5.25" customHeight="1" x14ac:dyDescent="0.25">
      <c r="C127" s="49"/>
      <c r="D127" s="23"/>
      <c r="E127" s="23"/>
      <c r="F127" s="23"/>
      <c r="G127" s="23"/>
      <c r="H127" s="23"/>
      <c r="I127" s="23"/>
      <c r="J127" s="23"/>
      <c r="K127" s="24"/>
      <c r="L127" s="25"/>
    </row>
    <row r="128" spans="1:1016" s="27" customFormat="1" x14ac:dyDescent="0.25">
      <c r="A128" s="26"/>
      <c r="C128" s="28" t="s">
        <v>70</v>
      </c>
      <c r="D128" s="29">
        <f>SUM(E128:J128)</f>
        <v>899311.66</v>
      </c>
      <c r="E128" s="29">
        <v>0</v>
      </c>
      <c r="F128" s="29">
        <v>899311.66</v>
      </c>
      <c r="G128" s="29">
        <v>0</v>
      </c>
      <c r="H128" s="29">
        <v>0</v>
      </c>
      <c r="I128" s="29">
        <v>0</v>
      </c>
      <c r="J128" s="30">
        <v>0</v>
      </c>
      <c r="K128" s="31">
        <v>1</v>
      </c>
      <c r="L128" s="32">
        <v>1</v>
      </c>
      <c r="M128" s="39"/>
      <c r="N128" s="36"/>
    </row>
    <row r="129" spans="1:13" s="27" customFormat="1" ht="12" x14ac:dyDescent="0.2">
      <c r="C129" s="34" t="s">
        <v>71</v>
      </c>
      <c r="D129" s="29"/>
      <c r="E129" s="35"/>
      <c r="F129" s="35"/>
      <c r="G129" s="35"/>
      <c r="H129" s="35"/>
      <c r="I129" s="35"/>
      <c r="J129" s="36"/>
      <c r="K129" s="50"/>
      <c r="L129" s="51"/>
      <c r="M129" s="39"/>
    </row>
    <row r="130" spans="1:13" ht="5.25" customHeight="1" thickBot="1" x14ac:dyDescent="0.3">
      <c r="C130" s="41"/>
      <c r="D130" s="42"/>
      <c r="E130" s="42"/>
      <c r="F130" s="42"/>
      <c r="G130" s="42"/>
      <c r="H130" s="42"/>
      <c r="I130" s="42"/>
      <c r="J130" s="42"/>
      <c r="K130" s="43"/>
      <c r="L130" s="44"/>
    </row>
    <row r="131" spans="1:13" s="37" customFormat="1" ht="12.75" thickBot="1" x14ac:dyDescent="0.25">
      <c r="C131" s="110" t="s">
        <v>72</v>
      </c>
      <c r="D131" s="46">
        <f>SUM(D119:D129)</f>
        <v>3164069.21</v>
      </c>
      <c r="E131" s="46">
        <f t="shared" ref="E131:I131" si="9">SUM(E119:E129)</f>
        <v>0</v>
      </c>
      <c r="F131" s="46">
        <f t="shared" si="9"/>
        <v>3164069.21</v>
      </c>
      <c r="G131" s="46">
        <f t="shared" si="9"/>
        <v>0</v>
      </c>
      <c r="H131" s="46">
        <f t="shared" si="9"/>
        <v>0</v>
      </c>
      <c r="I131" s="46">
        <f t="shared" si="9"/>
        <v>0</v>
      </c>
      <c r="J131" s="46">
        <f>SUM(J119:J129)</f>
        <v>0</v>
      </c>
      <c r="K131" s="47"/>
      <c r="L131" s="48"/>
      <c r="M131" s="39"/>
    </row>
    <row r="132" spans="1:13" ht="5.25" customHeight="1" x14ac:dyDescent="0.25">
      <c r="C132" s="49"/>
      <c r="D132" s="23"/>
      <c r="E132" s="23"/>
      <c r="F132" s="23"/>
      <c r="G132" s="23"/>
      <c r="H132" s="23"/>
      <c r="I132" s="23"/>
      <c r="J132" s="23"/>
      <c r="K132" s="24"/>
      <c r="L132" s="25"/>
    </row>
    <row r="133" spans="1:13" s="27" customFormat="1" x14ac:dyDescent="0.25">
      <c r="A133" s="26"/>
      <c r="C133" s="28" t="s">
        <v>73</v>
      </c>
      <c r="D133" s="29">
        <f>SUM(E133:J133)</f>
        <v>219969.32</v>
      </c>
      <c r="E133" s="29">
        <v>0</v>
      </c>
      <c r="F133" s="29">
        <v>219969.32</v>
      </c>
      <c r="G133" s="29">
        <v>0</v>
      </c>
      <c r="H133" s="29">
        <v>0</v>
      </c>
      <c r="I133" s="29">
        <v>0</v>
      </c>
      <c r="J133" s="30">
        <v>0</v>
      </c>
      <c r="K133" s="31">
        <v>1</v>
      </c>
      <c r="L133" s="32">
        <v>1</v>
      </c>
      <c r="M133" s="39"/>
    </row>
    <row r="134" spans="1:13" s="27" customFormat="1" ht="24" x14ac:dyDescent="0.2">
      <c r="C134" s="61" t="s">
        <v>74</v>
      </c>
      <c r="D134" s="29"/>
      <c r="E134" s="35"/>
      <c r="F134" s="35"/>
      <c r="G134" s="35"/>
      <c r="H134" s="35"/>
      <c r="I134" s="35"/>
      <c r="J134" s="36"/>
      <c r="K134" s="50"/>
      <c r="L134" s="51"/>
      <c r="M134" s="39"/>
    </row>
    <row r="135" spans="1:13" s="3" customFormat="1" ht="5.25" customHeight="1" x14ac:dyDescent="0.25">
      <c r="C135" s="49"/>
      <c r="D135" s="23"/>
      <c r="E135" s="23"/>
      <c r="F135" s="23"/>
      <c r="G135" s="23"/>
      <c r="H135" s="23"/>
      <c r="I135" s="23"/>
      <c r="J135" s="23"/>
      <c r="K135" s="24"/>
      <c r="L135" s="25"/>
      <c r="M135" s="6"/>
    </row>
    <row r="136" spans="1:13" s="27" customFormat="1" x14ac:dyDescent="0.25">
      <c r="A136" s="26"/>
      <c r="C136" s="28" t="s">
        <v>21</v>
      </c>
      <c r="D136" s="29">
        <f>SUM(E136:J136)</f>
        <v>305389</v>
      </c>
      <c r="E136" s="29">
        <v>0</v>
      </c>
      <c r="F136" s="29">
        <f>256184.24+49204.76</f>
        <v>305389</v>
      </c>
      <c r="G136" s="29">
        <v>0</v>
      </c>
      <c r="H136" s="29">
        <v>0</v>
      </c>
      <c r="I136" s="29">
        <v>0</v>
      </c>
      <c r="J136" s="30">
        <v>0</v>
      </c>
      <c r="K136" s="31">
        <v>1</v>
      </c>
      <c r="L136" s="32">
        <v>1</v>
      </c>
      <c r="M136" s="39"/>
    </row>
    <row r="137" spans="1:13" s="27" customFormat="1" ht="24" x14ac:dyDescent="0.2">
      <c r="C137" s="61" t="s">
        <v>75</v>
      </c>
      <c r="D137" s="29"/>
      <c r="E137" s="35"/>
      <c r="F137" s="35"/>
      <c r="G137" s="35"/>
      <c r="H137" s="35"/>
      <c r="I137" s="35"/>
      <c r="J137" s="36"/>
      <c r="K137" s="50"/>
      <c r="L137" s="51"/>
      <c r="M137" s="39"/>
    </row>
    <row r="138" spans="1:13" s="3" customFormat="1" ht="5.25" customHeight="1" thickBot="1" x14ac:dyDescent="0.3">
      <c r="C138" s="52"/>
      <c r="D138" s="53"/>
      <c r="E138" s="53"/>
      <c r="F138" s="53"/>
      <c r="G138" s="53"/>
      <c r="H138" s="53"/>
      <c r="I138" s="53"/>
      <c r="J138" s="53"/>
      <c r="K138" s="54"/>
      <c r="L138" s="55"/>
      <c r="M138" s="6"/>
    </row>
    <row r="139" spans="1:13" s="37" customFormat="1" ht="12.75" thickBot="1" x14ac:dyDescent="0.25">
      <c r="C139" s="111" t="s">
        <v>76</v>
      </c>
      <c r="D139" s="112">
        <f>SUM(D133:D137)</f>
        <v>525358.32000000007</v>
      </c>
      <c r="E139" s="112">
        <f t="shared" ref="E139:J139" si="10">SUM(E133:E137)</f>
        <v>0</v>
      </c>
      <c r="F139" s="112">
        <f t="shared" si="10"/>
        <v>525358.32000000007</v>
      </c>
      <c r="G139" s="112">
        <f t="shared" si="10"/>
        <v>0</v>
      </c>
      <c r="H139" s="112">
        <f t="shared" si="10"/>
        <v>0</v>
      </c>
      <c r="I139" s="112">
        <f t="shared" si="10"/>
        <v>0</v>
      </c>
      <c r="J139" s="112">
        <f t="shared" si="10"/>
        <v>0</v>
      </c>
      <c r="K139" s="113"/>
      <c r="L139" s="114"/>
      <c r="M139" s="39"/>
    </row>
    <row r="140" spans="1:13" s="3" customFormat="1" ht="5.25" customHeight="1" x14ac:dyDescent="0.25">
      <c r="C140" s="49"/>
      <c r="D140" s="23"/>
      <c r="E140" s="23"/>
      <c r="F140" s="23"/>
      <c r="G140" s="23"/>
      <c r="H140" s="23"/>
      <c r="I140" s="23"/>
      <c r="J140" s="23"/>
      <c r="K140" s="24"/>
      <c r="L140" s="25"/>
      <c r="M140" s="6"/>
    </row>
    <row r="141" spans="1:13" s="27" customFormat="1" ht="12" x14ac:dyDescent="0.2">
      <c r="A141" s="115"/>
      <c r="C141" s="28" t="s">
        <v>21</v>
      </c>
      <c r="D141" s="29">
        <f>SUM(E141:J141)</f>
        <v>3030826.94</v>
      </c>
      <c r="E141" s="29">
        <v>0</v>
      </c>
      <c r="F141" s="29">
        <f>2971398.96+59427.98</f>
        <v>3030826.94</v>
      </c>
      <c r="G141" s="29">
        <f>+G147*0.03</f>
        <v>0</v>
      </c>
      <c r="H141" s="29">
        <v>0</v>
      </c>
      <c r="I141" s="29">
        <v>0</v>
      </c>
      <c r="J141" s="30">
        <v>0</v>
      </c>
      <c r="K141" s="31">
        <v>0.35</v>
      </c>
      <c r="L141" s="32">
        <v>0.3</v>
      </c>
      <c r="M141" s="58"/>
    </row>
    <row r="142" spans="1:13" s="27" customFormat="1" ht="24" x14ac:dyDescent="0.2">
      <c r="C142" s="34" t="s">
        <v>77</v>
      </c>
      <c r="D142" s="29"/>
      <c r="E142" s="35"/>
      <c r="F142" s="35"/>
      <c r="G142" s="35"/>
      <c r="H142" s="35"/>
      <c r="I142" s="35"/>
      <c r="J142" s="36"/>
      <c r="K142" s="31"/>
      <c r="L142" s="32"/>
      <c r="M142" s="39"/>
    </row>
    <row r="143" spans="1:13" s="3" customFormat="1" ht="5.25" customHeight="1" thickBot="1" x14ac:dyDescent="0.3">
      <c r="C143" s="41"/>
      <c r="D143" s="42"/>
      <c r="E143" s="42"/>
      <c r="F143" s="42"/>
      <c r="G143" s="42"/>
      <c r="H143" s="42"/>
      <c r="I143" s="42"/>
      <c r="J143" s="42"/>
      <c r="K143" s="43"/>
      <c r="L143" s="44"/>
      <c r="M143" s="6"/>
    </row>
    <row r="144" spans="1:13" s="37" customFormat="1" ht="12.75" thickBot="1" x14ac:dyDescent="0.25">
      <c r="C144" s="111" t="s">
        <v>78</v>
      </c>
      <c r="D144" s="112">
        <f t="shared" ref="D144:J144" si="11">SUM(D141:D142)</f>
        <v>3030826.94</v>
      </c>
      <c r="E144" s="112">
        <f t="shared" si="11"/>
        <v>0</v>
      </c>
      <c r="F144" s="112">
        <f t="shared" si="11"/>
        <v>3030826.94</v>
      </c>
      <c r="G144" s="112">
        <f t="shared" si="11"/>
        <v>0</v>
      </c>
      <c r="H144" s="112">
        <f t="shared" si="11"/>
        <v>0</v>
      </c>
      <c r="I144" s="112">
        <f t="shared" si="11"/>
        <v>0</v>
      </c>
      <c r="J144" s="112">
        <f t="shared" si="11"/>
        <v>0</v>
      </c>
      <c r="K144" s="113"/>
      <c r="L144" s="114"/>
      <c r="M144" s="39"/>
    </row>
    <row r="145" spans="1:13" s="3" customFormat="1" ht="5.25" customHeight="1" x14ac:dyDescent="0.25">
      <c r="C145" s="49"/>
      <c r="D145" s="23"/>
      <c r="E145" s="23"/>
      <c r="F145" s="23"/>
      <c r="G145" s="23"/>
      <c r="H145" s="23"/>
      <c r="I145" s="23"/>
      <c r="J145" s="23"/>
      <c r="K145" s="24"/>
      <c r="L145" s="25"/>
      <c r="M145" s="6"/>
    </row>
    <row r="146" spans="1:13" s="27" customFormat="1" ht="12" x14ac:dyDescent="0.2">
      <c r="A146" s="115"/>
      <c r="C146" s="28" t="s">
        <v>21</v>
      </c>
      <c r="D146" s="29">
        <f>SUM(E146:J146)</f>
        <v>263800</v>
      </c>
      <c r="E146" s="29">
        <v>0</v>
      </c>
      <c r="F146" s="29">
        <v>0</v>
      </c>
      <c r="G146" s="29">
        <f>318404-54604</f>
        <v>263800</v>
      </c>
      <c r="H146" s="29">
        <v>0</v>
      </c>
      <c r="I146" s="29">
        <v>0</v>
      </c>
      <c r="J146" s="30">
        <v>0</v>
      </c>
      <c r="K146" s="31">
        <v>1</v>
      </c>
      <c r="L146" s="32">
        <v>1</v>
      </c>
      <c r="M146" s="58"/>
    </row>
    <row r="147" spans="1:13" s="27" customFormat="1" ht="12" x14ac:dyDescent="0.2">
      <c r="C147" s="34" t="s">
        <v>79</v>
      </c>
      <c r="D147" s="29"/>
      <c r="E147" s="35"/>
      <c r="F147" s="35"/>
      <c r="G147" s="35"/>
      <c r="H147" s="35"/>
      <c r="I147" s="35"/>
      <c r="J147" s="36"/>
      <c r="K147" s="31"/>
      <c r="L147" s="32"/>
      <c r="M147" s="39"/>
    </row>
    <row r="148" spans="1:13" s="3" customFormat="1" ht="5.25" customHeight="1" thickBot="1" x14ac:dyDescent="0.3">
      <c r="C148" s="41"/>
      <c r="D148" s="42"/>
      <c r="E148" s="42"/>
      <c r="F148" s="42"/>
      <c r="G148" s="42"/>
      <c r="H148" s="42"/>
      <c r="I148" s="42"/>
      <c r="J148" s="42"/>
      <c r="K148" s="43"/>
      <c r="L148" s="44"/>
      <c r="M148" s="6"/>
    </row>
    <row r="149" spans="1:13" s="37" customFormat="1" ht="12.75" thickBot="1" x14ac:dyDescent="0.25">
      <c r="C149" s="111" t="s">
        <v>79</v>
      </c>
      <c r="D149" s="112">
        <f t="shared" ref="D149:J149" si="12">SUM(D146:D147)</f>
        <v>263800</v>
      </c>
      <c r="E149" s="112">
        <f t="shared" si="12"/>
        <v>0</v>
      </c>
      <c r="F149" s="112">
        <f t="shared" si="12"/>
        <v>0</v>
      </c>
      <c r="G149" s="112">
        <f t="shared" si="12"/>
        <v>263800</v>
      </c>
      <c r="H149" s="112">
        <f t="shared" si="12"/>
        <v>0</v>
      </c>
      <c r="I149" s="112">
        <f t="shared" si="12"/>
        <v>0</v>
      </c>
      <c r="J149" s="112">
        <f t="shared" si="12"/>
        <v>0</v>
      </c>
      <c r="K149" s="113"/>
      <c r="L149" s="114"/>
      <c r="M149" s="39"/>
    </row>
    <row r="150" spans="1:13" s="3" customFormat="1" ht="3" customHeight="1" thickBot="1" x14ac:dyDescent="0.3">
      <c r="C150" s="116"/>
      <c r="D150" s="116"/>
      <c r="E150" s="116"/>
      <c r="F150" s="116"/>
      <c r="G150" s="116"/>
      <c r="H150" s="116"/>
      <c r="I150" s="116"/>
      <c r="J150" s="116"/>
      <c r="K150" s="116"/>
      <c r="L150" s="116"/>
      <c r="M150" s="6"/>
    </row>
    <row r="151" spans="1:13" s="3" customFormat="1" ht="15.75" thickBot="1" x14ac:dyDescent="0.3">
      <c r="C151" s="117" t="s">
        <v>80</v>
      </c>
      <c r="D151" s="118">
        <f t="shared" ref="D151:L151" si="13">D50+D55+D72+D80+D34+D39+D109+D117+D131+D139+D149+D144</f>
        <v>31591311.540000003</v>
      </c>
      <c r="E151" s="118">
        <f t="shared" si="13"/>
        <v>1300000</v>
      </c>
      <c r="F151" s="118">
        <f t="shared" si="13"/>
        <v>22617811.550000001</v>
      </c>
      <c r="G151" s="118">
        <f t="shared" si="13"/>
        <v>7600808.0099999998</v>
      </c>
      <c r="H151" s="118">
        <f t="shared" si="13"/>
        <v>0</v>
      </c>
      <c r="I151" s="118">
        <f t="shared" si="13"/>
        <v>0</v>
      </c>
      <c r="J151" s="118">
        <f t="shared" si="13"/>
        <v>72691.98</v>
      </c>
      <c r="K151" s="118">
        <f t="shared" si="13"/>
        <v>11</v>
      </c>
      <c r="L151" s="118">
        <f t="shared" si="13"/>
        <v>0</v>
      </c>
      <c r="M151" s="6"/>
    </row>
    <row r="152" spans="1:13" s="3" customFormat="1" ht="15.75" thickBot="1" x14ac:dyDescent="0.3">
      <c r="C152" s="119" t="s">
        <v>81</v>
      </c>
      <c r="D152" s="120"/>
      <c r="E152" s="121"/>
      <c r="F152" s="122">
        <v>23446783</v>
      </c>
      <c r="G152" s="122">
        <v>10337876</v>
      </c>
      <c r="H152" s="123"/>
      <c r="I152" s="120"/>
      <c r="J152" s="120"/>
      <c r="K152" s="120"/>
      <c r="L152" s="124"/>
      <c r="M152" s="6"/>
    </row>
    <row r="153" spans="1:13" s="3" customFormat="1" x14ac:dyDescent="0.25">
      <c r="E153" s="125"/>
      <c r="F153" s="126" t="s">
        <v>14</v>
      </c>
      <c r="G153" s="127" t="s">
        <v>15</v>
      </c>
      <c r="H153" s="128"/>
      <c r="I153" s="125"/>
      <c r="M153" s="129"/>
    </row>
    <row r="154" spans="1:13" s="130" customFormat="1" hidden="1" x14ac:dyDescent="0.25">
      <c r="D154" s="130" t="s">
        <v>82</v>
      </c>
      <c r="G154" s="131" t="s">
        <v>83</v>
      </c>
      <c r="I154" s="132"/>
      <c r="J154" s="133">
        <f>SUM(H155:H163)</f>
        <v>7753410</v>
      </c>
      <c r="K154" s="130" t="s">
        <v>84</v>
      </c>
    </row>
    <row r="155" spans="1:13" s="130" customFormat="1" hidden="1" x14ac:dyDescent="0.25">
      <c r="D155" s="130" t="s">
        <v>85</v>
      </c>
      <c r="E155" s="134">
        <v>2344678</v>
      </c>
      <c r="G155" s="131" t="s">
        <v>86</v>
      </c>
      <c r="H155" s="134">
        <v>861490</v>
      </c>
    </row>
    <row r="156" spans="1:13" s="130" customFormat="1" hidden="1" x14ac:dyDescent="0.25">
      <c r="D156" s="130" t="s">
        <v>87</v>
      </c>
      <c r="E156" s="134">
        <v>2344678</v>
      </c>
      <c r="G156" s="131" t="s">
        <v>88</v>
      </c>
      <c r="H156" s="134">
        <v>861490</v>
      </c>
      <c r="I156" s="130" t="s">
        <v>89</v>
      </c>
      <c r="J156" s="135">
        <v>10866000</v>
      </c>
    </row>
    <row r="157" spans="1:13" s="130" customFormat="1" hidden="1" x14ac:dyDescent="0.25">
      <c r="D157" s="130" t="s">
        <v>90</v>
      </c>
      <c r="E157" s="134">
        <v>2344678</v>
      </c>
      <c r="G157" s="131" t="s">
        <v>91</v>
      </c>
      <c r="H157" s="134">
        <v>861490</v>
      </c>
      <c r="J157" s="135">
        <v>4600000</v>
      </c>
    </row>
    <row r="158" spans="1:13" s="130" customFormat="1" hidden="1" x14ac:dyDescent="0.25">
      <c r="D158" s="130" t="s">
        <v>92</v>
      </c>
      <c r="E158" s="134">
        <v>2344678</v>
      </c>
      <c r="G158" s="131" t="s">
        <v>93</v>
      </c>
      <c r="H158" s="134">
        <v>861490</v>
      </c>
    </row>
    <row r="159" spans="1:13" s="130" customFormat="1" hidden="1" x14ac:dyDescent="0.25">
      <c r="D159" s="130" t="s">
        <v>94</v>
      </c>
      <c r="E159" s="134">
        <v>2344678</v>
      </c>
      <c r="G159" s="131" t="s">
        <v>95</v>
      </c>
      <c r="H159" s="134">
        <v>861490</v>
      </c>
      <c r="J159" s="136" t="e">
        <f>+E163+H163-#REF!-#REF!</f>
        <v>#REF!</v>
      </c>
    </row>
    <row r="160" spans="1:13" s="130" customFormat="1" hidden="1" x14ac:dyDescent="0.25">
      <c r="D160" s="130" t="s">
        <v>96</v>
      </c>
      <c r="E160" s="134">
        <v>2344678</v>
      </c>
      <c r="G160" s="131" t="s">
        <v>97</v>
      </c>
      <c r="H160" s="134">
        <v>861490</v>
      </c>
    </row>
    <row r="161" spans="1:1016" s="130" customFormat="1" hidden="1" x14ac:dyDescent="0.25">
      <c r="D161" s="130" t="s">
        <v>98</v>
      </c>
      <c r="E161" s="134">
        <v>2344678</v>
      </c>
      <c r="G161" s="131" t="s">
        <v>99</v>
      </c>
      <c r="H161" s="134">
        <v>861490</v>
      </c>
    </row>
    <row r="162" spans="1:1016" s="3" customFormat="1" ht="14.25" hidden="1" customHeight="1" x14ac:dyDescent="0.25">
      <c r="D162" s="3" t="s">
        <v>100</v>
      </c>
      <c r="E162" s="134">
        <v>2344678</v>
      </c>
      <c r="G162" s="131" t="s">
        <v>101</v>
      </c>
      <c r="H162" s="134">
        <v>861490</v>
      </c>
    </row>
    <row r="163" spans="1:1016" s="3" customFormat="1" hidden="1" x14ac:dyDescent="0.25">
      <c r="D163" s="3" t="s">
        <v>102</v>
      </c>
      <c r="E163" s="137">
        <v>2344678</v>
      </c>
      <c r="G163" s="131" t="s">
        <v>103</v>
      </c>
      <c r="H163" s="137">
        <v>861490</v>
      </c>
    </row>
    <row r="164" spans="1:1016" s="3" customFormat="1" hidden="1" x14ac:dyDescent="0.25">
      <c r="D164" s="3" t="s">
        <v>104</v>
      </c>
      <c r="E164" s="137">
        <v>2344681</v>
      </c>
      <c r="G164" s="131" t="s">
        <v>105</v>
      </c>
      <c r="H164" s="137">
        <v>861490</v>
      </c>
    </row>
    <row r="165" spans="1:1016" s="3" customFormat="1" hidden="1" x14ac:dyDescent="0.25">
      <c r="D165" s="3" t="s">
        <v>106</v>
      </c>
      <c r="G165" s="131" t="s">
        <v>107</v>
      </c>
      <c r="H165" s="40">
        <f>+H164*2</f>
        <v>1722980</v>
      </c>
    </row>
    <row r="166" spans="1:1016" s="3" customFormat="1" hidden="1" x14ac:dyDescent="0.25">
      <c r="G166" s="129"/>
      <c r="H166" s="137"/>
      <c r="J166" s="138">
        <v>7662316</v>
      </c>
    </row>
    <row r="167" spans="1:1016" s="3" customFormat="1" hidden="1" x14ac:dyDescent="0.25">
      <c r="E167" s="137">
        <f>SUM(E155:E162)</f>
        <v>18757424</v>
      </c>
      <c r="G167" s="129"/>
      <c r="H167" s="137">
        <f>SUM(H155:H162)</f>
        <v>6891920</v>
      </c>
    </row>
    <row r="168" spans="1:1016" s="3" customFormat="1" hidden="1" x14ac:dyDescent="0.25">
      <c r="H168" s="129"/>
    </row>
    <row r="169" spans="1:1016" s="3" customFormat="1" hidden="1" x14ac:dyDescent="0.25">
      <c r="E169" s="139"/>
      <c r="F169" s="137"/>
      <c r="G169" s="137">
        <f>+F152+G152</f>
        <v>33784659</v>
      </c>
      <c r="H169" s="137"/>
      <c r="M169" s="129"/>
    </row>
    <row r="170" spans="1:1016" s="3" customFormat="1" hidden="1" x14ac:dyDescent="0.25">
      <c r="E170" s="139">
        <f>+E155+E156+E157+E158+E159</f>
        <v>11723390</v>
      </c>
      <c r="F170" s="137"/>
      <c r="G170" s="137"/>
      <c r="H170" s="137"/>
      <c r="M170" s="129"/>
    </row>
    <row r="171" spans="1:1016" s="3" customFormat="1" x14ac:dyDescent="0.25">
      <c r="E171" s="139"/>
      <c r="F171" s="137"/>
      <c r="G171" s="137"/>
      <c r="H171" s="137"/>
      <c r="M171" s="129"/>
    </row>
    <row r="172" spans="1:1016" s="142" customFormat="1" x14ac:dyDescent="0.25">
      <c r="A172" s="3"/>
      <c r="B172" s="3"/>
      <c r="C172" s="3"/>
      <c r="D172" s="3"/>
      <c r="E172" s="140" t="s">
        <v>108</v>
      </c>
      <c r="F172" s="141">
        <f>+F152-F151</f>
        <v>828971.44999999925</v>
      </c>
      <c r="G172" s="141">
        <f>+G152-G151</f>
        <v>2737067.99</v>
      </c>
      <c r="H172" s="3"/>
      <c r="I172" s="256">
        <f>SUM(F172:G172)</f>
        <v>3566039.4399999995</v>
      </c>
      <c r="J172" s="3"/>
      <c r="K172" s="3"/>
      <c r="L172" s="3"/>
      <c r="M172" s="129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3"/>
      <c r="AM172" s="3"/>
      <c r="AN172" s="3"/>
      <c r="AO172" s="3"/>
      <c r="AP172" s="3"/>
      <c r="AQ172" s="3"/>
      <c r="AR172" s="3"/>
      <c r="AS172" s="3"/>
      <c r="AT172" s="3"/>
      <c r="AU172" s="3"/>
      <c r="AV172" s="3"/>
      <c r="AW172" s="3"/>
      <c r="AX172" s="3"/>
      <c r="AY172" s="3"/>
      <c r="AZ172" s="3"/>
      <c r="BA172" s="3"/>
      <c r="BB172" s="3"/>
      <c r="BC172" s="3"/>
      <c r="BD172" s="3"/>
      <c r="BE172" s="3"/>
      <c r="BF172" s="3"/>
      <c r="BG172" s="3"/>
      <c r="BH172" s="3"/>
      <c r="BI172" s="3"/>
      <c r="BJ172" s="3"/>
      <c r="BK172" s="3"/>
      <c r="BL172" s="3"/>
      <c r="BM172" s="3"/>
      <c r="BN172" s="3"/>
      <c r="BO172" s="3"/>
      <c r="BP172" s="3"/>
      <c r="BQ172" s="3"/>
      <c r="BR172" s="3"/>
      <c r="BS172" s="3"/>
      <c r="BT172" s="3"/>
      <c r="BU172" s="3"/>
      <c r="BV172" s="3"/>
      <c r="BW172" s="3"/>
      <c r="BX172" s="3"/>
      <c r="BY172" s="3"/>
      <c r="BZ172" s="3"/>
      <c r="CA172" s="3"/>
      <c r="CB172" s="3"/>
      <c r="CC172" s="3"/>
      <c r="CD172" s="3"/>
      <c r="CE172" s="3"/>
      <c r="CF172" s="3"/>
      <c r="CG172" s="3"/>
      <c r="CH172" s="3"/>
      <c r="CI172" s="3"/>
      <c r="CJ172" s="3"/>
      <c r="CK172" s="3"/>
      <c r="CL172" s="3"/>
      <c r="CM172" s="3"/>
      <c r="CN172" s="3"/>
      <c r="CO172" s="3"/>
      <c r="CP172" s="3"/>
      <c r="CQ172" s="3"/>
      <c r="CR172" s="3"/>
      <c r="CS172" s="3"/>
      <c r="CT172" s="3"/>
      <c r="CU172" s="3"/>
      <c r="CV172" s="3"/>
      <c r="CW172" s="3"/>
      <c r="CX172" s="3"/>
      <c r="CY172" s="3"/>
      <c r="CZ172" s="3"/>
      <c r="DA172" s="3"/>
      <c r="DB172" s="3"/>
      <c r="DC172" s="3"/>
      <c r="DD172" s="3"/>
      <c r="DE172" s="3"/>
      <c r="DF172" s="3"/>
      <c r="DG172" s="3"/>
      <c r="DH172" s="3"/>
      <c r="DI172" s="3"/>
      <c r="DJ172" s="3"/>
      <c r="DK172" s="3"/>
      <c r="DL172" s="3"/>
      <c r="DM172" s="3"/>
      <c r="DN172" s="3"/>
      <c r="DO172" s="3"/>
      <c r="DP172" s="3"/>
      <c r="DQ172" s="3"/>
      <c r="DR172" s="3"/>
      <c r="DS172" s="3"/>
      <c r="DT172" s="3"/>
      <c r="DU172" s="3"/>
      <c r="DV172" s="3"/>
      <c r="DW172" s="3"/>
      <c r="DX172" s="3"/>
      <c r="DY172" s="3"/>
      <c r="DZ172" s="3"/>
      <c r="EA172" s="3"/>
      <c r="EB172" s="3"/>
      <c r="EC172" s="3"/>
      <c r="ED172" s="3"/>
      <c r="EE172" s="3"/>
      <c r="EF172" s="3"/>
      <c r="EG172" s="3"/>
      <c r="EH172" s="3"/>
      <c r="EI172" s="3"/>
      <c r="EJ172" s="3"/>
      <c r="EK172" s="3"/>
      <c r="EL172" s="3"/>
      <c r="EM172" s="3"/>
      <c r="EN172" s="3"/>
      <c r="EO172" s="3"/>
      <c r="EP172" s="3"/>
      <c r="EQ172" s="3"/>
      <c r="ER172" s="3"/>
      <c r="ES172" s="3"/>
      <c r="ET172" s="3"/>
      <c r="EU172" s="3"/>
      <c r="EV172" s="3"/>
      <c r="EW172" s="3"/>
      <c r="EX172" s="3"/>
      <c r="EY172" s="3"/>
      <c r="EZ172" s="3"/>
      <c r="FA172" s="3"/>
      <c r="FB172" s="3"/>
      <c r="FC172" s="3"/>
      <c r="FD172" s="3"/>
      <c r="FE172" s="3"/>
      <c r="FF172" s="3"/>
      <c r="FG172" s="3"/>
      <c r="FH172" s="3"/>
      <c r="FI172" s="3"/>
      <c r="FJ172" s="3"/>
      <c r="FK172" s="3"/>
      <c r="FL172" s="3"/>
      <c r="FM172" s="3"/>
      <c r="FN172" s="3"/>
      <c r="FO172" s="3"/>
      <c r="FP172" s="3"/>
      <c r="FQ172" s="3"/>
      <c r="FR172" s="3"/>
      <c r="FS172" s="3"/>
      <c r="FT172" s="3"/>
      <c r="FU172" s="3"/>
      <c r="FV172" s="3"/>
      <c r="FW172" s="3"/>
      <c r="FX172" s="3"/>
      <c r="FY172" s="3"/>
      <c r="FZ172" s="3"/>
      <c r="GA172" s="3"/>
      <c r="GB172" s="3"/>
      <c r="GC172" s="3"/>
      <c r="GD172" s="3"/>
      <c r="GE172" s="3"/>
      <c r="GF172" s="3"/>
      <c r="GG172" s="3"/>
      <c r="GH172" s="3"/>
      <c r="GI172" s="3"/>
      <c r="GJ172" s="3"/>
      <c r="GK172" s="3"/>
      <c r="GL172" s="3"/>
      <c r="GM172" s="3"/>
      <c r="GN172" s="3"/>
      <c r="GO172" s="3"/>
      <c r="GP172" s="3"/>
      <c r="GQ172" s="3"/>
      <c r="GR172" s="3"/>
      <c r="GS172" s="3"/>
      <c r="GT172" s="3"/>
      <c r="GU172" s="3"/>
      <c r="GV172" s="3"/>
      <c r="GW172" s="3"/>
      <c r="GX172" s="3"/>
      <c r="GY172" s="3"/>
      <c r="GZ172" s="3"/>
      <c r="HA172" s="3"/>
      <c r="HB172" s="3"/>
      <c r="HC172" s="3"/>
      <c r="HD172" s="3"/>
      <c r="HE172" s="3"/>
      <c r="HF172" s="3"/>
      <c r="HG172" s="3"/>
      <c r="HH172" s="3"/>
      <c r="HI172" s="3"/>
      <c r="HJ172" s="3"/>
      <c r="HK172" s="3"/>
      <c r="HL172" s="3"/>
      <c r="HM172" s="3"/>
      <c r="HN172" s="3"/>
      <c r="HO172" s="3"/>
      <c r="HP172" s="3"/>
      <c r="HQ172" s="3"/>
      <c r="HR172" s="3"/>
      <c r="HS172" s="3"/>
      <c r="HT172" s="3"/>
      <c r="HU172" s="3"/>
      <c r="HV172" s="3"/>
      <c r="HW172" s="3"/>
      <c r="HX172" s="3"/>
      <c r="HY172" s="3"/>
      <c r="HZ172" s="3"/>
      <c r="IA172" s="3"/>
      <c r="IB172" s="3"/>
      <c r="IC172" s="3"/>
      <c r="ID172" s="3"/>
      <c r="IE172" s="3"/>
      <c r="IF172" s="3"/>
      <c r="IG172" s="3"/>
      <c r="IH172" s="3"/>
      <c r="II172" s="3"/>
      <c r="IJ172" s="3"/>
      <c r="IK172" s="3"/>
      <c r="IL172" s="3"/>
      <c r="IM172" s="3"/>
      <c r="IN172" s="3"/>
      <c r="IO172" s="3"/>
      <c r="IP172" s="3"/>
      <c r="IQ172" s="3"/>
      <c r="IR172" s="3"/>
      <c r="IS172" s="3"/>
      <c r="IT172" s="3"/>
      <c r="IU172" s="3"/>
      <c r="IV172" s="3"/>
      <c r="IW172" s="3"/>
      <c r="IX172" s="3"/>
      <c r="IY172" s="3"/>
      <c r="IZ172" s="3"/>
      <c r="JA172" s="3"/>
      <c r="JB172" s="3"/>
      <c r="JC172" s="3"/>
      <c r="JD172" s="3"/>
      <c r="JE172" s="3"/>
      <c r="JF172" s="3"/>
      <c r="JG172" s="3"/>
      <c r="JH172" s="3"/>
      <c r="JI172" s="3"/>
      <c r="JJ172" s="3"/>
      <c r="JK172" s="3"/>
      <c r="JL172" s="3"/>
      <c r="JM172" s="3"/>
      <c r="JN172" s="3"/>
      <c r="JO172" s="3"/>
      <c r="JP172" s="3"/>
      <c r="JQ172" s="3"/>
      <c r="JR172" s="3"/>
      <c r="JS172" s="3"/>
      <c r="JT172" s="3"/>
      <c r="JU172" s="3"/>
      <c r="JV172" s="3"/>
      <c r="JW172" s="3"/>
      <c r="JX172" s="3"/>
      <c r="JY172" s="3"/>
      <c r="JZ172" s="3"/>
      <c r="KA172" s="3"/>
      <c r="KB172" s="3"/>
      <c r="KC172" s="3"/>
      <c r="KD172" s="3"/>
      <c r="KE172" s="3"/>
      <c r="KF172" s="3"/>
      <c r="KG172" s="3"/>
      <c r="KH172" s="3"/>
      <c r="KI172" s="3"/>
      <c r="KJ172" s="3"/>
      <c r="KK172" s="3"/>
      <c r="KL172" s="3"/>
      <c r="KM172" s="3"/>
      <c r="KN172" s="3"/>
      <c r="KO172" s="3"/>
      <c r="KP172" s="3"/>
      <c r="KQ172" s="3"/>
      <c r="KR172" s="3"/>
      <c r="KS172" s="3"/>
      <c r="KT172" s="3"/>
      <c r="KU172" s="3"/>
      <c r="KV172" s="3"/>
      <c r="KW172" s="3"/>
      <c r="KX172" s="3"/>
      <c r="KY172" s="3"/>
      <c r="KZ172" s="3"/>
      <c r="LA172" s="3"/>
      <c r="LB172" s="3"/>
      <c r="LC172" s="3"/>
      <c r="LD172" s="3"/>
      <c r="LE172" s="3"/>
      <c r="LF172" s="3"/>
      <c r="LG172" s="3"/>
      <c r="LH172" s="3"/>
      <c r="LI172" s="3"/>
      <c r="LJ172" s="3"/>
      <c r="LK172" s="3"/>
      <c r="LL172" s="3"/>
      <c r="LM172" s="3"/>
      <c r="LN172" s="3"/>
      <c r="LO172" s="3"/>
      <c r="LP172" s="3"/>
      <c r="LQ172" s="3"/>
      <c r="LR172" s="3"/>
      <c r="LS172" s="3"/>
      <c r="LT172" s="3"/>
      <c r="LU172" s="3"/>
      <c r="LV172" s="3"/>
      <c r="LW172" s="3"/>
      <c r="LX172" s="3"/>
      <c r="LY172" s="3"/>
      <c r="LZ172" s="3"/>
      <c r="MA172" s="3"/>
      <c r="MB172" s="3"/>
      <c r="MC172" s="3"/>
      <c r="MD172" s="3"/>
      <c r="ME172" s="3"/>
      <c r="MF172" s="3"/>
      <c r="MG172" s="3"/>
      <c r="MH172" s="3"/>
      <c r="MI172" s="3"/>
      <c r="MJ172" s="3"/>
      <c r="MK172" s="3"/>
      <c r="ML172" s="3"/>
      <c r="MM172" s="3"/>
      <c r="MN172" s="3"/>
      <c r="MO172" s="3"/>
      <c r="MP172" s="3"/>
      <c r="MQ172" s="3"/>
      <c r="MR172" s="3"/>
      <c r="MS172" s="3"/>
      <c r="MT172" s="3"/>
      <c r="MU172" s="3"/>
      <c r="MV172" s="3"/>
      <c r="MW172" s="3"/>
      <c r="MX172" s="3"/>
      <c r="MY172" s="3"/>
      <c r="MZ172" s="3"/>
      <c r="NA172" s="3"/>
      <c r="NB172" s="3"/>
      <c r="NC172" s="3"/>
      <c r="ND172" s="3"/>
      <c r="NE172" s="3"/>
      <c r="NF172" s="3"/>
      <c r="NG172" s="3"/>
      <c r="NH172" s="3"/>
      <c r="NI172" s="3"/>
      <c r="NJ172" s="3"/>
      <c r="NK172" s="3"/>
      <c r="NL172" s="3"/>
      <c r="NM172" s="3"/>
      <c r="NN172" s="3"/>
      <c r="NO172" s="3"/>
      <c r="NP172" s="3"/>
      <c r="NQ172" s="3"/>
      <c r="NR172" s="3"/>
      <c r="NS172" s="3"/>
      <c r="NT172" s="3"/>
      <c r="NU172" s="3"/>
      <c r="NV172" s="3"/>
      <c r="NW172" s="3"/>
      <c r="NX172" s="3"/>
      <c r="NY172" s="3"/>
      <c r="NZ172" s="3"/>
      <c r="OA172" s="3"/>
      <c r="OB172" s="3"/>
      <c r="OC172" s="3"/>
      <c r="OD172" s="3"/>
      <c r="OE172" s="3"/>
      <c r="OF172" s="3"/>
      <c r="OG172" s="3"/>
      <c r="OH172" s="3"/>
      <c r="OI172" s="3"/>
      <c r="OJ172" s="3"/>
      <c r="OK172" s="3"/>
      <c r="OL172" s="3"/>
      <c r="OM172" s="3"/>
      <c r="ON172" s="3"/>
      <c r="OO172" s="3"/>
      <c r="OP172" s="3"/>
      <c r="OQ172" s="3"/>
      <c r="OR172" s="3"/>
      <c r="OS172" s="3"/>
      <c r="OT172" s="3"/>
      <c r="OU172" s="3"/>
      <c r="OV172" s="3"/>
      <c r="OW172" s="3"/>
      <c r="OX172" s="3"/>
      <c r="OY172" s="3"/>
      <c r="OZ172" s="3"/>
      <c r="PA172" s="3"/>
      <c r="PB172" s="3"/>
      <c r="PC172" s="3"/>
      <c r="PD172" s="3"/>
      <c r="PE172" s="3"/>
      <c r="PF172" s="3"/>
      <c r="PG172" s="3"/>
      <c r="PH172" s="3"/>
      <c r="PI172" s="3"/>
      <c r="PJ172" s="3"/>
      <c r="PK172" s="3"/>
      <c r="PL172" s="3"/>
      <c r="PM172" s="3"/>
      <c r="PN172" s="3"/>
      <c r="PO172" s="3"/>
      <c r="PP172" s="3"/>
      <c r="PQ172" s="3"/>
      <c r="PR172" s="3"/>
      <c r="PS172" s="3"/>
      <c r="PT172" s="3"/>
      <c r="PU172" s="3"/>
      <c r="PV172" s="3"/>
      <c r="PW172" s="3"/>
      <c r="PX172" s="3"/>
      <c r="PY172" s="3"/>
      <c r="PZ172" s="3"/>
      <c r="QA172" s="3"/>
      <c r="QB172" s="3"/>
      <c r="QC172" s="3"/>
      <c r="QD172" s="3"/>
      <c r="QE172" s="3"/>
      <c r="QF172" s="3"/>
      <c r="QG172" s="3"/>
      <c r="QH172" s="3"/>
      <c r="QI172" s="3"/>
      <c r="QJ172" s="3"/>
      <c r="QK172" s="3"/>
      <c r="QL172" s="3"/>
      <c r="QM172" s="3"/>
      <c r="QN172" s="3"/>
      <c r="QO172" s="3"/>
      <c r="QP172" s="3"/>
      <c r="QQ172" s="3"/>
      <c r="QR172" s="3"/>
      <c r="QS172" s="3"/>
      <c r="QT172" s="3"/>
      <c r="QU172" s="3"/>
      <c r="QV172" s="3"/>
      <c r="QW172" s="3"/>
      <c r="QX172" s="3"/>
      <c r="QY172" s="3"/>
      <c r="QZ172" s="3"/>
      <c r="RA172" s="3"/>
      <c r="RB172" s="3"/>
      <c r="RC172" s="3"/>
      <c r="RD172" s="3"/>
      <c r="RE172" s="3"/>
      <c r="RF172" s="3"/>
      <c r="RG172" s="3"/>
      <c r="RH172" s="3"/>
      <c r="RI172" s="3"/>
      <c r="RJ172" s="3"/>
      <c r="RK172" s="3"/>
      <c r="RL172" s="3"/>
      <c r="RM172" s="3"/>
      <c r="RN172" s="3"/>
      <c r="RO172" s="3"/>
      <c r="RP172" s="3"/>
      <c r="RQ172" s="3"/>
      <c r="RR172" s="3"/>
      <c r="RS172" s="3"/>
      <c r="RT172" s="3"/>
      <c r="RU172" s="3"/>
      <c r="RV172" s="3"/>
      <c r="RW172" s="3"/>
      <c r="RX172" s="3"/>
      <c r="RY172" s="3"/>
      <c r="RZ172" s="3"/>
      <c r="SA172" s="3"/>
      <c r="SB172" s="3"/>
      <c r="SC172" s="3"/>
      <c r="SD172" s="3"/>
      <c r="SE172" s="3"/>
      <c r="SF172" s="3"/>
      <c r="SG172" s="3"/>
      <c r="SH172" s="3"/>
      <c r="SI172" s="3"/>
      <c r="SJ172" s="3"/>
      <c r="SK172" s="3"/>
      <c r="SL172" s="3"/>
      <c r="SM172" s="3"/>
      <c r="SN172" s="3"/>
      <c r="SO172" s="3"/>
      <c r="SP172" s="3"/>
      <c r="SQ172" s="3"/>
      <c r="SR172" s="3"/>
      <c r="SS172" s="3"/>
      <c r="ST172" s="3"/>
      <c r="SU172" s="3"/>
      <c r="SV172" s="3"/>
      <c r="SW172" s="3"/>
      <c r="SX172" s="3"/>
      <c r="SY172" s="3"/>
      <c r="SZ172" s="3"/>
      <c r="TA172" s="3"/>
      <c r="TB172" s="3"/>
      <c r="TC172" s="3"/>
      <c r="TD172" s="3"/>
      <c r="TE172" s="3"/>
      <c r="TF172" s="3"/>
      <c r="TG172" s="3"/>
      <c r="TH172" s="3"/>
      <c r="TI172" s="3"/>
      <c r="TJ172" s="3"/>
      <c r="TK172" s="3"/>
      <c r="TL172" s="3"/>
      <c r="TM172" s="3"/>
      <c r="TN172" s="3"/>
      <c r="TO172" s="3"/>
      <c r="TP172" s="3"/>
      <c r="TQ172" s="3"/>
      <c r="TR172" s="3"/>
      <c r="TS172" s="3"/>
      <c r="TT172" s="3"/>
      <c r="TU172" s="3"/>
      <c r="TV172" s="3"/>
      <c r="TW172" s="3"/>
      <c r="TX172" s="3"/>
      <c r="TY172" s="3"/>
      <c r="TZ172" s="3"/>
      <c r="UA172" s="3"/>
      <c r="UB172" s="3"/>
      <c r="UC172" s="3"/>
      <c r="UD172" s="3"/>
      <c r="UE172" s="3"/>
      <c r="UF172" s="3"/>
      <c r="UG172" s="3"/>
      <c r="UH172" s="3"/>
      <c r="UI172" s="3"/>
      <c r="UJ172" s="3"/>
      <c r="UK172" s="3"/>
      <c r="UL172" s="3"/>
      <c r="UM172" s="3"/>
      <c r="UN172" s="3"/>
      <c r="UO172" s="3"/>
      <c r="UP172" s="3"/>
      <c r="UQ172" s="3"/>
      <c r="UR172" s="3"/>
      <c r="US172" s="3"/>
      <c r="UT172" s="3"/>
      <c r="UU172" s="3"/>
      <c r="UV172" s="3"/>
      <c r="UW172" s="3"/>
      <c r="UX172" s="3"/>
      <c r="UY172" s="3"/>
      <c r="UZ172" s="3"/>
      <c r="VA172" s="3"/>
      <c r="VB172" s="3"/>
      <c r="VC172" s="3"/>
      <c r="VD172" s="3"/>
      <c r="VE172" s="3"/>
      <c r="VF172" s="3"/>
      <c r="VG172" s="3"/>
      <c r="VH172" s="3"/>
      <c r="VI172" s="3"/>
      <c r="VJ172" s="3"/>
      <c r="VK172" s="3"/>
      <c r="VL172" s="3"/>
      <c r="VM172" s="3"/>
      <c r="VN172" s="3"/>
      <c r="VO172" s="3"/>
      <c r="VP172" s="3"/>
      <c r="VQ172" s="3"/>
      <c r="VR172" s="3"/>
      <c r="VS172" s="3"/>
      <c r="VT172" s="3"/>
      <c r="VU172" s="3"/>
      <c r="VV172" s="3"/>
      <c r="VW172" s="3"/>
      <c r="VX172" s="3"/>
      <c r="VY172" s="3"/>
      <c r="VZ172" s="3"/>
      <c r="WA172" s="3"/>
      <c r="WB172" s="3"/>
      <c r="WC172" s="3"/>
      <c r="WD172" s="3"/>
      <c r="WE172" s="3"/>
      <c r="WF172" s="3"/>
      <c r="WG172" s="3"/>
      <c r="WH172" s="3"/>
      <c r="WI172" s="3"/>
      <c r="WJ172" s="3"/>
      <c r="WK172" s="3"/>
      <c r="WL172" s="3"/>
      <c r="WM172" s="3"/>
      <c r="WN172" s="3"/>
      <c r="WO172" s="3"/>
      <c r="WP172" s="3"/>
      <c r="WQ172" s="3"/>
      <c r="WR172" s="3"/>
      <c r="WS172" s="3"/>
      <c r="WT172" s="3"/>
      <c r="WU172" s="3"/>
      <c r="WV172" s="3"/>
      <c r="WW172" s="3"/>
      <c r="WX172" s="3"/>
      <c r="WY172" s="3"/>
      <c r="WZ172" s="3"/>
      <c r="XA172" s="3"/>
      <c r="XB172" s="3"/>
      <c r="XC172" s="3"/>
      <c r="XD172" s="3"/>
      <c r="XE172" s="3"/>
      <c r="XF172" s="3"/>
      <c r="XG172" s="3"/>
      <c r="XH172" s="3"/>
      <c r="XI172" s="3"/>
      <c r="XJ172" s="3"/>
      <c r="XK172" s="3"/>
      <c r="XL172" s="3"/>
      <c r="XM172" s="3"/>
      <c r="XN172" s="3"/>
      <c r="XO172" s="3"/>
      <c r="XP172" s="3"/>
      <c r="XQ172" s="3"/>
      <c r="XR172" s="3"/>
      <c r="XS172" s="3"/>
      <c r="XT172" s="3"/>
      <c r="XU172" s="3"/>
      <c r="XV172" s="3"/>
      <c r="XW172" s="3"/>
      <c r="XX172" s="3"/>
      <c r="XY172" s="3"/>
      <c r="XZ172" s="3"/>
      <c r="YA172" s="3"/>
      <c r="YB172" s="3"/>
      <c r="YC172" s="3"/>
      <c r="YD172" s="3"/>
      <c r="YE172" s="3"/>
      <c r="YF172" s="3"/>
      <c r="YG172" s="3"/>
      <c r="YH172" s="3"/>
      <c r="YI172" s="3"/>
      <c r="YJ172" s="3"/>
      <c r="YK172" s="3"/>
      <c r="YL172" s="3"/>
      <c r="YM172" s="3"/>
      <c r="YN172" s="3"/>
      <c r="YO172" s="3"/>
      <c r="YP172" s="3"/>
      <c r="YQ172" s="3"/>
      <c r="YR172" s="3"/>
      <c r="YS172" s="3"/>
      <c r="YT172" s="3"/>
      <c r="YU172" s="3"/>
      <c r="YV172" s="3"/>
      <c r="YW172" s="3"/>
      <c r="YX172" s="3"/>
      <c r="YY172" s="3"/>
      <c r="YZ172" s="3"/>
      <c r="ZA172" s="3"/>
      <c r="ZB172" s="3"/>
      <c r="ZC172" s="3"/>
      <c r="ZD172" s="3"/>
      <c r="ZE172" s="3"/>
      <c r="ZF172" s="3"/>
      <c r="ZG172" s="3"/>
      <c r="ZH172" s="3"/>
      <c r="ZI172" s="3"/>
      <c r="ZJ172" s="3"/>
      <c r="ZK172" s="3"/>
      <c r="ZL172" s="3"/>
      <c r="ZM172" s="3"/>
      <c r="ZN172" s="3"/>
      <c r="ZO172" s="3"/>
      <c r="ZP172" s="3"/>
      <c r="ZQ172" s="3"/>
      <c r="ZR172" s="3"/>
      <c r="ZS172" s="3"/>
      <c r="ZT172" s="3"/>
      <c r="ZU172" s="3"/>
      <c r="ZV172" s="3"/>
      <c r="ZW172" s="3"/>
      <c r="ZX172" s="3"/>
      <c r="ZY172" s="3"/>
      <c r="ZZ172" s="3"/>
      <c r="AAA172" s="3"/>
      <c r="AAB172" s="3"/>
      <c r="AAC172" s="3"/>
      <c r="AAD172" s="3"/>
      <c r="AAE172" s="3"/>
      <c r="AAF172" s="3"/>
      <c r="AAG172" s="3"/>
      <c r="AAH172" s="3"/>
      <c r="AAI172" s="3"/>
      <c r="AAJ172" s="3"/>
      <c r="AAK172" s="3"/>
      <c r="AAL172" s="3"/>
      <c r="AAM172" s="3"/>
      <c r="AAN172" s="3"/>
      <c r="AAO172" s="3"/>
      <c r="AAP172" s="3"/>
      <c r="AAQ172" s="3"/>
      <c r="AAR172" s="3"/>
      <c r="AAS172" s="3"/>
      <c r="AAT172" s="3"/>
      <c r="AAU172" s="3"/>
      <c r="AAV172" s="3"/>
      <c r="AAW172" s="3"/>
      <c r="AAX172" s="3"/>
      <c r="AAY172" s="3"/>
      <c r="AAZ172" s="3"/>
      <c r="ABA172" s="3"/>
      <c r="ABB172" s="3"/>
      <c r="ABC172" s="3"/>
      <c r="ABD172" s="3"/>
      <c r="ABE172" s="3"/>
      <c r="ABF172" s="3"/>
      <c r="ABG172" s="3"/>
      <c r="ABH172" s="3"/>
      <c r="ABI172" s="3"/>
      <c r="ABJ172" s="3"/>
      <c r="ABK172" s="3"/>
      <c r="ABL172" s="3"/>
      <c r="ABM172" s="3"/>
      <c r="ABN172" s="3"/>
      <c r="ABO172" s="3"/>
      <c r="ABP172" s="3"/>
      <c r="ABQ172" s="3"/>
      <c r="ABR172" s="3"/>
      <c r="ABS172" s="3"/>
      <c r="ABT172" s="3"/>
      <c r="ABU172" s="3"/>
      <c r="ABV172" s="3"/>
      <c r="ABW172" s="3"/>
      <c r="ABX172" s="3"/>
      <c r="ABY172" s="3"/>
      <c r="ABZ172" s="3"/>
      <c r="ACA172" s="3"/>
      <c r="ACB172" s="3"/>
      <c r="ACC172" s="3"/>
      <c r="ACD172" s="3"/>
      <c r="ACE172" s="3"/>
      <c r="ACF172" s="3"/>
      <c r="ACG172" s="3"/>
      <c r="ACH172" s="3"/>
      <c r="ACI172" s="3"/>
      <c r="ACJ172" s="3"/>
      <c r="ACK172" s="3"/>
      <c r="ACL172" s="3"/>
      <c r="ACM172" s="3"/>
      <c r="ACN172" s="3"/>
      <c r="ACO172" s="3"/>
      <c r="ACP172" s="3"/>
      <c r="ACQ172" s="3"/>
      <c r="ACR172" s="3"/>
      <c r="ACS172" s="3"/>
      <c r="ACT172" s="3"/>
      <c r="ACU172" s="3"/>
      <c r="ACV172" s="3"/>
      <c r="ACW172" s="3"/>
      <c r="ACX172" s="3"/>
      <c r="ACY172" s="3"/>
      <c r="ACZ172" s="3"/>
      <c r="ADA172" s="3"/>
      <c r="ADB172" s="3"/>
      <c r="ADC172" s="3"/>
      <c r="ADD172" s="3"/>
      <c r="ADE172" s="3"/>
      <c r="ADF172" s="3"/>
      <c r="ADG172" s="3"/>
      <c r="ADH172" s="3"/>
      <c r="ADI172" s="3"/>
      <c r="ADJ172" s="3"/>
      <c r="ADK172" s="3"/>
      <c r="ADL172" s="3"/>
      <c r="ADM172" s="3"/>
      <c r="ADN172" s="3"/>
      <c r="ADO172" s="3"/>
      <c r="ADP172" s="3"/>
      <c r="ADQ172" s="3"/>
      <c r="ADR172" s="3"/>
      <c r="ADS172" s="3"/>
      <c r="ADT172" s="3"/>
      <c r="ADU172" s="3"/>
      <c r="ADV172" s="3"/>
      <c r="ADW172" s="3"/>
      <c r="ADX172" s="3"/>
      <c r="ADY172" s="3"/>
      <c r="ADZ172" s="3"/>
      <c r="AEA172" s="3"/>
      <c r="AEB172" s="3"/>
      <c r="AEC172" s="3"/>
      <c r="AED172" s="3"/>
      <c r="AEE172" s="3"/>
      <c r="AEF172" s="3"/>
      <c r="AEG172" s="3"/>
      <c r="AEH172" s="3"/>
      <c r="AEI172" s="3"/>
      <c r="AEJ172" s="3"/>
      <c r="AEK172" s="3"/>
      <c r="AEL172" s="3"/>
      <c r="AEM172" s="3"/>
      <c r="AEN172" s="3"/>
      <c r="AEO172" s="3"/>
      <c r="AEP172" s="3"/>
      <c r="AEQ172" s="3"/>
      <c r="AER172" s="3"/>
      <c r="AES172" s="3"/>
      <c r="AET172" s="3"/>
      <c r="AEU172" s="3"/>
      <c r="AEV172" s="3"/>
      <c r="AEW172" s="3"/>
      <c r="AEX172" s="3"/>
      <c r="AEY172" s="3"/>
      <c r="AEZ172" s="3"/>
      <c r="AFA172" s="3"/>
      <c r="AFB172" s="3"/>
      <c r="AFC172" s="3"/>
      <c r="AFD172" s="3"/>
      <c r="AFE172" s="3"/>
      <c r="AFF172" s="3"/>
      <c r="AFG172" s="3"/>
      <c r="AFH172" s="3"/>
      <c r="AFI172" s="3"/>
      <c r="AFJ172" s="3"/>
      <c r="AFK172" s="3"/>
      <c r="AFL172" s="3"/>
      <c r="AFM172" s="3"/>
      <c r="AFN172" s="3"/>
      <c r="AFO172" s="3"/>
      <c r="AFP172" s="3"/>
      <c r="AFQ172" s="3"/>
      <c r="AFR172" s="3"/>
      <c r="AFS172" s="3"/>
      <c r="AFT172" s="3"/>
      <c r="AFU172" s="3"/>
      <c r="AFV172" s="3"/>
      <c r="AFW172" s="3"/>
      <c r="AFX172" s="3"/>
      <c r="AFY172" s="3"/>
      <c r="AFZ172" s="3"/>
      <c r="AGA172" s="3"/>
      <c r="AGB172" s="3"/>
      <c r="AGC172" s="3"/>
      <c r="AGD172" s="3"/>
      <c r="AGE172" s="3"/>
      <c r="AGF172" s="3"/>
      <c r="AGG172" s="3"/>
      <c r="AGH172" s="3"/>
      <c r="AGI172" s="3"/>
      <c r="AGJ172" s="3"/>
      <c r="AGK172" s="3"/>
      <c r="AGL172" s="3"/>
      <c r="AGM172" s="3"/>
      <c r="AGN172" s="3"/>
      <c r="AGO172" s="3"/>
      <c r="AGP172" s="3"/>
      <c r="AGQ172" s="3"/>
      <c r="AGR172" s="3"/>
      <c r="AGS172" s="3"/>
      <c r="AGT172" s="3"/>
      <c r="AGU172" s="3"/>
      <c r="AGV172" s="3"/>
      <c r="AGW172" s="3"/>
      <c r="AGX172" s="3"/>
      <c r="AGY172" s="3"/>
      <c r="AGZ172" s="3"/>
      <c r="AHA172" s="3"/>
      <c r="AHB172" s="3"/>
      <c r="AHC172" s="3"/>
      <c r="AHD172" s="3"/>
      <c r="AHE172" s="3"/>
      <c r="AHF172" s="3"/>
      <c r="AHG172" s="3"/>
      <c r="AHH172" s="3"/>
      <c r="AHI172" s="3"/>
      <c r="AHJ172" s="3"/>
      <c r="AHK172" s="3"/>
      <c r="AHL172" s="3"/>
      <c r="AHM172" s="3"/>
      <c r="AHN172" s="3"/>
      <c r="AHO172" s="3"/>
      <c r="AHP172" s="3"/>
      <c r="AHQ172" s="3"/>
      <c r="AHR172" s="3"/>
      <c r="AHS172" s="3"/>
      <c r="AHT172" s="3"/>
      <c r="AHU172" s="3"/>
      <c r="AHV172" s="3"/>
      <c r="AHW172" s="3"/>
      <c r="AHX172" s="3"/>
      <c r="AHY172" s="3"/>
      <c r="AHZ172" s="3"/>
      <c r="AIA172" s="3"/>
      <c r="AIB172" s="3"/>
      <c r="AIC172" s="3"/>
      <c r="AID172" s="3"/>
      <c r="AIE172" s="3"/>
      <c r="AIF172" s="3"/>
      <c r="AIG172" s="3"/>
      <c r="AIH172" s="3"/>
      <c r="AII172" s="3"/>
      <c r="AIJ172" s="3"/>
      <c r="AIK172" s="3"/>
      <c r="AIL172" s="3"/>
      <c r="AIM172" s="3"/>
      <c r="AIN172" s="3"/>
      <c r="AIO172" s="3"/>
      <c r="AIP172" s="3"/>
      <c r="AIQ172" s="3"/>
      <c r="AIR172" s="3"/>
      <c r="AIS172" s="3"/>
      <c r="AIT172" s="3"/>
      <c r="AIU172" s="3"/>
      <c r="AIV172" s="3"/>
      <c r="AIW172" s="3"/>
      <c r="AIX172" s="3"/>
      <c r="AIY172" s="3"/>
      <c r="AIZ172" s="3"/>
      <c r="AJA172" s="3"/>
      <c r="AJB172" s="3"/>
      <c r="AJC172" s="3"/>
      <c r="AJD172" s="3"/>
      <c r="AJE172" s="3"/>
      <c r="AJF172" s="3"/>
      <c r="AJG172" s="3"/>
      <c r="AJH172" s="3"/>
      <c r="AJI172" s="3"/>
      <c r="AJJ172" s="3"/>
      <c r="AJK172" s="3"/>
      <c r="AJL172" s="3"/>
      <c r="AJM172" s="3"/>
      <c r="AJN172" s="3"/>
      <c r="AJO172" s="3"/>
      <c r="AJP172" s="3"/>
      <c r="AJQ172" s="3"/>
      <c r="AJR172" s="3"/>
      <c r="AJS172" s="3"/>
      <c r="AJT172" s="3"/>
      <c r="AJU172" s="3"/>
      <c r="AJV172" s="3"/>
      <c r="AJW172" s="3"/>
      <c r="AJX172" s="3"/>
      <c r="AJY172" s="3"/>
      <c r="AJZ172" s="3"/>
      <c r="AKA172" s="3"/>
      <c r="AKB172" s="3"/>
      <c r="AKC172" s="3"/>
      <c r="AKD172" s="3"/>
      <c r="AKE172" s="3"/>
      <c r="AKF172" s="3"/>
      <c r="AKG172" s="3"/>
      <c r="AKH172" s="3"/>
      <c r="AKI172" s="3"/>
      <c r="AKJ172" s="3"/>
      <c r="AKK172" s="3"/>
      <c r="AKL172" s="3"/>
      <c r="AKM172" s="3"/>
      <c r="AKN172" s="3"/>
      <c r="AKO172" s="3"/>
      <c r="AKP172" s="3"/>
      <c r="AKQ172" s="3"/>
      <c r="AKR172" s="3"/>
      <c r="AKS172" s="3"/>
      <c r="AKT172" s="3"/>
      <c r="AKU172" s="3"/>
      <c r="AKV172" s="3"/>
      <c r="AKW172" s="3"/>
      <c r="AKX172" s="3"/>
      <c r="AKY172" s="3"/>
      <c r="AKZ172" s="3"/>
      <c r="ALA172" s="3"/>
      <c r="ALB172" s="3"/>
      <c r="ALC172" s="3"/>
      <c r="ALD172" s="3"/>
      <c r="ALE172" s="3"/>
      <c r="ALF172" s="3"/>
      <c r="ALG172" s="3"/>
      <c r="ALH172" s="3"/>
      <c r="ALI172" s="3"/>
      <c r="ALJ172" s="3"/>
      <c r="ALK172" s="3"/>
      <c r="ALL172" s="3"/>
      <c r="ALM172" s="3"/>
      <c r="ALN172" s="3"/>
      <c r="ALO172" s="3"/>
      <c r="ALP172" s="3"/>
      <c r="ALQ172" s="3"/>
      <c r="ALR172" s="3"/>
      <c r="ALS172" s="3"/>
      <c r="ALT172" s="3"/>
      <c r="ALU172" s="3"/>
      <c r="ALV172" s="3"/>
      <c r="ALW172" s="3"/>
      <c r="ALX172" s="3"/>
      <c r="ALY172" s="3"/>
      <c r="ALZ172" s="3"/>
      <c r="AMA172" s="3"/>
      <c r="AMB172" s="3"/>
    </row>
    <row r="173" spans="1:1016" s="142" customFormat="1" x14ac:dyDescent="0.25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129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  <c r="AH173" s="3"/>
      <c r="AI173" s="3"/>
      <c r="AJ173" s="3"/>
      <c r="AK173" s="3"/>
      <c r="AL173" s="3"/>
      <c r="AM173" s="3"/>
      <c r="AN173" s="3"/>
      <c r="AO173" s="3"/>
      <c r="AP173" s="3"/>
      <c r="AQ173" s="3"/>
      <c r="AR173" s="3"/>
      <c r="AS173" s="3"/>
      <c r="AT173" s="3"/>
      <c r="AU173" s="3"/>
      <c r="AV173" s="3"/>
      <c r="AW173" s="3"/>
      <c r="AX173" s="3"/>
      <c r="AY173" s="3"/>
      <c r="AZ173" s="3"/>
      <c r="BA173" s="3"/>
      <c r="BB173" s="3"/>
      <c r="BC173" s="3"/>
      <c r="BD173" s="3"/>
      <c r="BE173" s="3"/>
      <c r="BF173" s="3"/>
      <c r="BG173" s="3"/>
      <c r="BH173" s="3"/>
      <c r="BI173" s="3"/>
      <c r="BJ173" s="3"/>
      <c r="BK173" s="3"/>
      <c r="BL173" s="3"/>
      <c r="BM173" s="3"/>
      <c r="BN173" s="3"/>
      <c r="BO173" s="3"/>
      <c r="BP173" s="3"/>
      <c r="BQ173" s="3"/>
      <c r="BR173" s="3"/>
      <c r="BS173" s="3"/>
      <c r="BT173" s="3"/>
      <c r="BU173" s="3"/>
      <c r="BV173" s="3"/>
      <c r="BW173" s="3"/>
      <c r="BX173" s="3"/>
      <c r="BY173" s="3"/>
      <c r="BZ173" s="3"/>
      <c r="CA173" s="3"/>
      <c r="CB173" s="3"/>
      <c r="CC173" s="3"/>
      <c r="CD173" s="3"/>
      <c r="CE173" s="3"/>
      <c r="CF173" s="3"/>
      <c r="CG173" s="3"/>
      <c r="CH173" s="3"/>
      <c r="CI173" s="3"/>
      <c r="CJ173" s="3"/>
      <c r="CK173" s="3"/>
      <c r="CL173" s="3"/>
      <c r="CM173" s="3"/>
      <c r="CN173" s="3"/>
      <c r="CO173" s="3"/>
      <c r="CP173" s="3"/>
      <c r="CQ173" s="3"/>
      <c r="CR173" s="3"/>
      <c r="CS173" s="3"/>
      <c r="CT173" s="3"/>
      <c r="CU173" s="3"/>
      <c r="CV173" s="3"/>
      <c r="CW173" s="3"/>
      <c r="CX173" s="3"/>
      <c r="CY173" s="3"/>
      <c r="CZ173" s="3"/>
      <c r="DA173" s="3"/>
      <c r="DB173" s="3"/>
      <c r="DC173" s="3"/>
      <c r="DD173" s="3"/>
      <c r="DE173" s="3"/>
      <c r="DF173" s="3"/>
      <c r="DG173" s="3"/>
      <c r="DH173" s="3"/>
      <c r="DI173" s="3"/>
      <c r="DJ173" s="3"/>
      <c r="DK173" s="3"/>
      <c r="DL173" s="3"/>
      <c r="DM173" s="3"/>
      <c r="DN173" s="3"/>
      <c r="DO173" s="3"/>
      <c r="DP173" s="3"/>
      <c r="DQ173" s="3"/>
      <c r="DR173" s="3"/>
      <c r="DS173" s="3"/>
      <c r="DT173" s="3"/>
      <c r="DU173" s="3"/>
      <c r="DV173" s="3"/>
      <c r="DW173" s="3"/>
      <c r="DX173" s="3"/>
      <c r="DY173" s="3"/>
      <c r="DZ173" s="3"/>
      <c r="EA173" s="3"/>
      <c r="EB173" s="3"/>
      <c r="EC173" s="3"/>
      <c r="ED173" s="3"/>
      <c r="EE173" s="3"/>
      <c r="EF173" s="3"/>
      <c r="EG173" s="3"/>
      <c r="EH173" s="3"/>
      <c r="EI173" s="3"/>
      <c r="EJ173" s="3"/>
      <c r="EK173" s="3"/>
      <c r="EL173" s="3"/>
      <c r="EM173" s="3"/>
      <c r="EN173" s="3"/>
      <c r="EO173" s="3"/>
      <c r="EP173" s="3"/>
      <c r="EQ173" s="3"/>
      <c r="ER173" s="3"/>
      <c r="ES173" s="3"/>
      <c r="ET173" s="3"/>
      <c r="EU173" s="3"/>
      <c r="EV173" s="3"/>
      <c r="EW173" s="3"/>
      <c r="EX173" s="3"/>
      <c r="EY173" s="3"/>
      <c r="EZ173" s="3"/>
      <c r="FA173" s="3"/>
      <c r="FB173" s="3"/>
      <c r="FC173" s="3"/>
      <c r="FD173" s="3"/>
      <c r="FE173" s="3"/>
      <c r="FF173" s="3"/>
      <c r="FG173" s="3"/>
      <c r="FH173" s="3"/>
      <c r="FI173" s="3"/>
      <c r="FJ173" s="3"/>
      <c r="FK173" s="3"/>
      <c r="FL173" s="3"/>
      <c r="FM173" s="3"/>
      <c r="FN173" s="3"/>
      <c r="FO173" s="3"/>
      <c r="FP173" s="3"/>
      <c r="FQ173" s="3"/>
      <c r="FR173" s="3"/>
      <c r="FS173" s="3"/>
      <c r="FT173" s="3"/>
      <c r="FU173" s="3"/>
      <c r="FV173" s="3"/>
      <c r="FW173" s="3"/>
      <c r="FX173" s="3"/>
      <c r="FY173" s="3"/>
      <c r="FZ173" s="3"/>
      <c r="GA173" s="3"/>
      <c r="GB173" s="3"/>
      <c r="GC173" s="3"/>
      <c r="GD173" s="3"/>
      <c r="GE173" s="3"/>
      <c r="GF173" s="3"/>
      <c r="GG173" s="3"/>
      <c r="GH173" s="3"/>
      <c r="GI173" s="3"/>
      <c r="GJ173" s="3"/>
      <c r="GK173" s="3"/>
      <c r="GL173" s="3"/>
      <c r="GM173" s="3"/>
      <c r="GN173" s="3"/>
      <c r="GO173" s="3"/>
      <c r="GP173" s="3"/>
      <c r="GQ173" s="3"/>
      <c r="GR173" s="3"/>
      <c r="GS173" s="3"/>
      <c r="GT173" s="3"/>
      <c r="GU173" s="3"/>
      <c r="GV173" s="3"/>
      <c r="GW173" s="3"/>
      <c r="GX173" s="3"/>
      <c r="GY173" s="3"/>
      <c r="GZ173" s="3"/>
      <c r="HA173" s="3"/>
      <c r="HB173" s="3"/>
      <c r="HC173" s="3"/>
      <c r="HD173" s="3"/>
      <c r="HE173" s="3"/>
      <c r="HF173" s="3"/>
      <c r="HG173" s="3"/>
      <c r="HH173" s="3"/>
      <c r="HI173" s="3"/>
      <c r="HJ173" s="3"/>
      <c r="HK173" s="3"/>
      <c r="HL173" s="3"/>
      <c r="HM173" s="3"/>
      <c r="HN173" s="3"/>
      <c r="HO173" s="3"/>
      <c r="HP173" s="3"/>
      <c r="HQ173" s="3"/>
      <c r="HR173" s="3"/>
      <c r="HS173" s="3"/>
      <c r="HT173" s="3"/>
      <c r="HU173" s="3"/>
      <c r="HV173" s="3"/>
      <c r="HW173" s="3"/>
      <c r="HX173" s="3"/>
      <c r="HY173" s="3"/>
      <c r="HZ173" s="3"/>
      <c r="IA173" s="3"/>
      <c r="IB173" s="3"/>
      <c r="IC173" s="3"/>
      <c r="ID173" s="3"/>
      <c r="IE173" s="3"/>
      <c r="IF173" s="3"/>
      <c r="IG173" s="3"/>
      <c r="IH173" s="3"/>
      <c r="II173" s="3"/>
      <c r="IJ173" s="3"/>
      <c r="IK173" s="3"/>
      <c r="IL173" s="3"/>
      <c r="IM173" s="3"/>
      <c r="IN173" s="3"/>
      <c r="IO173" s="3"/>
      <c r="IP173" s="3"/>
      <c r="IQ173" s="3"/>
      <c r="IR173" s="3"/>
      <c r="IS173" s="3"/>
      <c r="IT173" s="3"/>
      <c r="IU173" s="3"/>
      <c r="IV173" s="3"/>
      <c r="IW173" s="3"/>
      <c r="IX173" s="3"/>
      <c r="IY173" s="3"/>
      <c r="IZ173" s="3"/>
      <c r="JA173" s="3"/>
      <c r="JB173" s="3"/>
      <c r="JC173" s="3"/>
      <c r="JD173" s="3"/>
      <c r="JE173" s="3"/>
      <c r="JF173" s="3"/>
      <c r="JG173" s="3"/>
      <c r="JH173" s="3"/>
      <c r="JI173" s="3"/>
      <c r="JJ173" s="3"/>
      <c r="JK173" s="3"/>
      <c r="JL173" s="3"/>
      <c r="JM173" s="3"/>
      <c r="JN173" s="3"/>
      <c r="JO173" s="3"/>
      <c r="JP173" s="3"/>
      <c r="JQ173" s="3"/>
      <c r="JR173" s="3"/>
      <c r="JS173" s="3"/>
      <c r="JT173" s="3"/>
      <c r="JU173" s="3"/>
      <c r="JV173" s="3"/>
      <c r="JW173" s="3"/>
      <c r="JX173" s="3"/>
      <c r="JY173" s="3"/>
      <c r="JZ173" s="3"/>
      <c r="KA173" s="3"/>
      <c r="KB173" s="3"/>
      <c r="KC173" s="3"/>
      <c r="KD173" s="3"/>
      <c r="KE173" s="3"/>
      <c r="KF173" s="3"/>
      <c r="KG173" s="3"/>
      <c r="KH173" s="3"/>
      <c r="KI173" s="3"/>
      <c r="KJ173" s="3"/>
      <c r="KK173" s="3"/>
      <c r="KL173" s="3"/>
      <c r="KM173" s="3"/>
      <c r="KN173" s="3"/>
      <c r="KO173" s="3"/>
      <c r="KP173" s="3"/>
      <c r="KQ173" s="3"/>
      <c r="KR173" s="3"/>
      <c r="KS173" s="3"/>
      <c r="KT173" s="3"/>
      <c r="KU173" s="3"/>
      <c r="KV173" s="3"/>
      <c r="KW173" s="3"/>
      <c r="KX173" s="3"/>
      <c r="KY173" s="3"/>
      <c r="KZ173" s="3"/>
      <c r="LA173" s="3"/>
      <c r="LB173" s="3"/>
      <c r="LC173" s="3"/>
      <c r="LD173" s="3"/>
      <c r="LE173" s="3"/>
      <c r="LF173" s="3"/>
      <c r="LG173" s="3"/>
      <c r="LH173" s="3"/>
      <c r="LI173" s="3"/>
      <c r="LJ173" s="3"/>
      <c r="LK173" s="3"/>
      <c r="LL173" s="3"/>
      <c r="LM173" s="3"/>
      <c r="LN173" s="3"/>
      <c r="LO173" s="3"/>
      <c r="LP173" s="3"/>
      <c r="LQ173" s="3"/>
      <c r="LR173" s="3"/>
      <c r="LS173" s="3"/>
      <c r="LT173" s="3"/>
      <c r="LU173" s="3"/>
      <c r="LV173" s="3"/>
      <c r="LW173" s="3"/>
      <c r="LX173" s="3"/>
      <c r="LY173" s="3"/>
      <c r="LZ173" s="3"/>
      <c r="MA173" s="3"/>
      <c r="MB173" s="3"/>
      <c r="MC173" s="3"/>
      <c r="MD173" s="3"/>
      <c r="ME173" s="3"/>
      <c r="MF173" s="3"/>
      <c r="MG173" s="3"/>
      <c r="MH173" s="3"/>
      <c r="MI173" s="3"/>
      <c r="MJ173" s="3"/>
      <c r="MK173" s="3"/>
      <c r="ML173" s="3"/>
      <c r="MM173" s="3"/>
      <c r="MN173" s="3"/>
      <c r="MO173" s="3"/>
      <c r="MP173" s="3"/>
      <c r="MQ173" s="3"/>
      <c r="MR173" s="3"/>
      <c r="MS173" s="3"/>
      <c r="MT173" s="3"/>
      <c r="MU173" s="3"/>
      <c r="MV173" s="3"/>
      <c r="MW173" s="3"/>
      <c r="MX173" s="3"/>
      <c r="MY173" s="3"/>
      <c r="MZ173" s="3"/>
      <c r="NA173" s="3"/>
      <c r="NB173" s="3"/>
      <c r="NC173" s="3"/>
      <c r="ND173" s="3"/>
      <c r="NE173" s="3"/>
      <c r="NF173" s="3"/>
      <c r="NG173" s="3"/>
      <c r="NH173" s="3"/>
      <c r="NI173" s="3"/>
      <c r="NJ173" s="3"/>
      <c r="NK173" s="3"/>
      <c r="NL173" s="3"/>
      <c r="NM173" s="3"/>
      <c r="NN173" s="3"/>
      <c r="NO173" s="3"/>
      <c r="NP173" s="3"/>
      <c r="NQ173" s="3"/>
      <c r="NR173" s="3"/>
      <c r="NS173" s="3"/>
      <c r="NT173" s="3"/>
      <c r="NU173" s="3"/>
      <c r="NV173" s="3"/>
      <c r="NW173" s="3"/>
      <c r="NX173" s="3"/>
      <c r="NY173" s="3"/>
      <c r="NZ173" s="3"/>
      <c r="OA173" s="3"/>
      <c r="OB173" s="3"/>
      <c r="OC173" s="3"/>
      <c r="OD173" s="3"/>
      <c r="OE173" s="3"/>
      <c r="OF173" s="3"/>
      <c r="OG173" s="3"/>
      <c r="OH173" s="3"/>
      <c r="OI173" s="3"/>
      <c r="OJ173" s="3"/>
      <c r="OK173" s="3"/>
      <c r="OL173" s="3"/>
      <c r="OM173" s="3"/>
      <c r="ON173" s="3"/>
      <c r="OO173" s="3"/>
      <c r="OP173" s="3"/>
      <c r="OQ173" s="3"/>
      <c r="OR173" s="3"/>
      <c r="OS173" s="3"/>
      <c r="OT173" s="3"/>
      <c r="OU173" s="3"/>
      <c r="OV173" s="3"/>
      <c r="OW173" s="3"/>
      <c r="OX173" s="3"/>
      <c r="OY173" s="3"/>
      <c r="OZ173" s="3"/>
      <c r="PA173" s="3"/>
      <c r="PB173" s="3"/>
      <c r="PC173" s="3"/>
      <c r="PD173" s="3"/>
      <c r="PE173" s="3"/>
      <c r="PF173" s="3"/>
      <c r="PG173" s="3"/>
      <c r="PH173" s="3"/>
      <c r="PI173" s="3"/>
      <c r="PJ173" s="3"/>
      <c r="PK173" s="3"/>
      <c r="PL173" s="3"/>
      <c r="PM173" s="3"/>
      <c r="PN173" s="3"/>
      <c r="PO173" s="3"/>
      <c r="PP173" s="3"/>
      <c r="PQ173" s="3"/>
      <c r="PR173" s="3"/>
      <c r="PS173" s="3"/>
      <c r="PT173" s="3"/>
      <c r="PU173" s="3"/>
      <c r="PV173" s="3"/>
      <c r="PW173" s="3"/>
      <c r="PX173" s="3"/>
      <c r="PY173" s="3"/>
      <c r="PZ173" s="3"/>
      <c r="QA173" s="3"/>
      <c r="QB173" s="3"/>
      <c r="QC173" s="3"/>
      <c r="QD173" s="3"/>
      <c r="QE173" s="3"/>
      <c r="QF173" s="3"/>
      <c r="QG173" s="3"/>
      <c r="QH173" s="3"/>
      <c r="QI173" s="3"/>
      <c r="QJ173" s="3"/>
      <c r="QK173" s="3"/>
      <c r="QL173" s="3"/>
      <c r="QM173" s="3"/>
      <c r="QN173" s="3"/>
      <c r="QO173" s="3"/>
      <c r="QP173" s="3"/>
      <c r="QQ173" s="3"/>
      <c r="QR173" s="3"/>
      <c r="QS173" s="3"/>
      <c r="QT173" s="3"/>
      <c r="QU173" s="3"/>
      <c r="QV173" s="3"/>
      <c r="QW173" s="3"/>
      <c r="QX173" s="3"/>
      <c r="QY173" s="3"/>
      <c r="QZ173" s="3"/>
      <c r="RA173" s="3"/>
      <c r="RB173" s="3"/>
      <c r="RC173" s="3"/>
      <c r="RD173" s="3"/>
      <c r="RE173" s="3"/>
      <c r="RF173" s="3"/>
      <c r="RG173" s="3"/>
      <c r="RH173" s="3"/>
      <c r="RI173" s="3"/>
      <c r="RJ173" s="3"/>
      <c r="RK173" s="3"/>
      <c r="RL173" s="3"/>
      <c r="RM173" s="3"/>
      <c r="RN173" s="3"/>
      <c r="RO173" s="3"/>
      <c r="RP173" s="3"/>
      <c r="RQ173" s="3"/>
      <c r="RR173" s="3"/>
      <c r="RS173" s="3"/>
      <c r="RT173" s="3"/>
      <c r="RU173" s="3"/>
      <c r="RV173" s="3"/>
      <c r="RW173" s="3"/>
      <c r="RX173" s="3"/>
      <c r="RY173" s="3"/>
      <c r="RZ173" s="3"/>
      <c r="SA173" s="3"/>
      <c r="SB173" s="3"/>
      <c r="SC173" s="3"/>
      <c r="SD173" s="3"/>
      <c r="SE173" s="3"/>
      <c r="SF173" s="3"/>
      <c r="SG173" s="3"/>
      <c r="SH173" s="3"/>
      <c r="SI173" s="3"/>
      <c r="SJ173" s="3"/>
      <c r="SK173" s="3"/>
      <c r="SL173" s="3"/>
      <c r="SM173" s="3"/>
      <c r="SN173" s="3"/>
      <c r="SO173" s="3"/>
      <c r="SP173" s="3"/>
      <c r="SQ173" s="3"/>
      <c r="SR173" s="3"/>
      <c r="SS173" s="3"/>
      <c r="ST173" s="3"/>
      <c r="SU173" s="3"/>
      <c r="SV173" s="3"/>
      <c r="SW173" s="3"/>
      <c r="SX173" s="3"/>
      <c r="SY173" s="3"/>
      <c r="SZ173" s="3"/>
      <c r="TA173" s="3"/>
      <c r="TB173" s="3"/>
      <c r="TC173" s="3"/>
      <c r="TD173" s="3"/>
      <c r="TE173" s="3"/>
      <c r="TF173" s="3"/>
      <c r="TG173" s="3"/>
      <c r="TH173" s="3"/>
      <c r="TI173" s="3"/>
      <c r="TJ173" s="3"/>
      <c r="TK173" s="3"/>
      <c r="TL173" s="3"/>
      <c r="TM173" s="3"/>
      <c r="TN173" s="3"/>
      <c r="TO173" s="3"/>
      <c r="TP173" s="3"/>
      <c r="TQ173" s="3"/>
      <c r="TR173" s="3"/>
      <c r="TS173" s="3"/>
      <c r="TT173" s="3"/>
      <c r="TU173" s="3"/>
      <c r="TV173" s="3"/>
      <c r="TW173" s="3"/>
      <c r="TX173" s="3"/>
      <c r="TY173" s="3"/>
      <c r="TZ173" s="3"/>
      <c r="UA173" s="3"/>
      <c r="UB173" s="3"/>
      <c r="UC173" s="3"/>
      <c r="UD173" s="3"/>
      <c r="UE173" s="3"/>
      <c r="UF173" s="3"/>
      <c r="UG173" s="3"/>
      <c r="UH173" s="3"/>
      <c r="UI173" s="3"/>
      <c r="UJ173" s="3"/>
      <c r="UK173" s="3"/>
      <c r="UL173" s="3"/>
      <c r="UM173" s="3"/>
      <c r="UN173" s="3"/>
      <c r="UO173" s="3"/>
      <c r="UP173" s="3"/>
      <c r="UQ173" s="3"/>
      <c r="UR173" s="3"/>
      <c r="US173" s="3"/>
      <c r="UT173" s="3"/>
      <c r="UU173" s="3"/>
      <c r="UV173" s="3"/>
      <c r="UW173" s="3"/>
      <c r="UX173" s="3"/>
      <c r="UY173" s="3"/>
      <c r="UZ173" s="3"/>
      <c r="VA173" s="3"/>
      <c r="VB173" s="3"/>
      <c r="VC173" s="3"/>
      <c r="VD173" s="3"/>
      <c r="VE173" s="3"/>
      <c r="VF173" s="3"/>
      <c r="VG173" s="3"/>
      <c r="VH173" s="3"/>
      <c r="VI173" s="3"/>
      <c r="VJ173" s="3"/>
      <c r="VK173" s="3"/>
      <c r="VL173" s="3"/>
      <c r="VM173" s="3"/>
      <c r="VN173" s="3"/>
      <c r="VO173" s="3"/>
      <c r="VP173" s="3"/>
      <c r="VQ173" s="3"/>
      <c r="VR173" s="3"/>
      <c r="VS173" s="3"/>
      <c r="VT173" s="3"/>
      <c r="VU173" s="3"/>
      <c r="VV173" s="3"/>
      <c r="VW173" s="3"/>
      <c r="VX173" s="3"/>
      <c r="VY173" s="3"/>
      <c r="VZ173" s="3"/>
      <c r="WA173" s="3"/>
      <c r="WB173" s="3"/>
      <c r="WC173" s="3"/>
      <c r="WD173" s="3"/>
      <c r="WE173" s="3"/>
      <c r="WF173" s="3"/>
      <c r="WG173" s="3"/>
      <c r="WH173" s="3"/>
      <c r="WI173" s="3"/>
      <c r="WJ173" s="3"/>
      <c r="WK173" s="3"/>
      <c r="WL173" s="3"/>
      <c r="WM173" s="3"/>
      <c r="WN173" s="3"/>
      <c r="WO173" s="3"/>
      <c r="WP173" s="3"/>
      <c r="WQ173" s="3"/>
      <c r="WR173" s="3"/>
      <c r="WS173" s="3"/>
      <c r="WT173" s="3"/>
      <c r="WU173" s="3"/>
      <c r="WV173" s="3"/>
      <c r="WW173" s="3"/>
      <c r="WX173" s="3"/>
      <c r="WY173" s="3"/>
      <c r="WZ173" s="3"/>
      <c r="XA173" s="3"/>
      <c r="XB173" s="3"/>
      <c r="XC173" s="3"/>
      <c r="XD173" s="3"/>
      <c r="XE173" s="3"/>
      <c r="XF173" s="3"/>
      <c r="XG173" s="3"/>
      <c r="XH173" s="3"/>
      <c r="XI173" s="3"/>
      <c r="XJ173" s="3"/>
      <c r="XK173" s="3"/>
      <c r="XL173" s="3"/>
      <c r="XM173" s="3"/>
      <c r="XN173" s="3"/>
      <c r="XO173" s="3"/>
      <c r="XP173" s="3"/>
      <c r="XQ173" s="3"/>
      <c r="XR173" s="3"/>
      <c r="XS173" s="3"/>
      <c r="XT173" s="3"/>
      <c r="XU173" s="3"/>
      <c r="XV173" s="3"/>
      <c r="XW173" s="3"/>
      <c r="XX173" s="3"/>
      <c r="XY173" s="3"/>
      <c r="XZ173" s="3"/>
      <c r="YA173" s="3"/>
      <c r="YB173" s="3"/>
      <c r="YC173" s="3"/>
      <c r="YD173" s="3"/>
      <c r="YE173" s="3"/>
      <c r="YF173" s="3"/>
      <c r="YG173" s="3"/>
      <c r="YH173" s="3"/>
      <c r="YI173" s="3"/>
      <c r="YJ173" s="3"/>
      <c r="YK173" s="3"/>
      <c r="YL173" s="3"/>
      <c r="YM173" s="3"/>
      <c r="YN173" s="3"/>
      <c r="YO173" s="3"/>
      <c r="YP173" s="3"/>
      <c r="YQ173" s="3"/>
      <c r="YR173" s="3"/>
      <c r="YS173" s="3"/>
      <c r="YT173" s="3"/>
      <c r="YU173" s="3"/>
      <c r="YV173" s="3"/>
      <c r="YW173" s="3"/>
      <c r="YX173" s="3"/>
      <c r="YY173" s="3"/>
      <c r="YZ173" s="3"/>
      <c r="ZA173" s="3"/>
      <c r="ZB173" s="3"/>
      <c r="ZC173" s="3"/>
      <c r="ZD173" s="3"/>
      <c r="ZE173" s="3"/>
      <c r="ZF173" s="3"/>
      <c r="ZG173" s="3"/>
      <c r="ZH173" s="3"/>
      <c r="ZI173" s="3"/>
      <c r="ZJ173" s="3"/>
      <c r="ZK173" s="3"/>
      <c r="ZL173" s="3"/>
      <c r="ZM173" s="3"/>
      <c r="ZN173" s="3"/>
      <c r="ZO173" s="3"/>
      <c r="ZP173" s="3"/>
      <c r="ZQ173" s="3"/>
      <c r="ZR173" s="3"/>
      <c r="ZS173" s="3"/>
      <c r="ZT173" s="3"/>
      <c r="ZU173" s="3"/>
      <c r="ZV173" s="3"/>
      <c r="ZW173" s="3"/>
      <c r="ZX173" s="3"/>
      <c r="ZY173" s="3"/>
      <c r="ZZ173" s="3"/>
      <c r="AAA173" s="3"/>
      <c r="AAB173" s="3"/>
      <c r="AAC173" s="3"/>
      <c r="AAD173" s="3"/>
      <c r="AAE173" s="3"/>
      <c r="AAF173" s="3"/>
      <c r="AAG173" s="3"/>
      <c r="AAH173" s="3"/>
      <c r="AAI173" s="3"/>
      <c r="AAJ173" s="3"/>
      <c r="AAK173" s="3"/>
      <c r="AAL173" s="3"/>
      <c r="AAM173" s="3"/>
      <c r="AAN173" s="3"/>
      <c r="AAO173" s="3"/>
      <c r="AAP173" s="3"/>
      <c r="AAQ173" s="3"/>
      <c r="AAR173" s="3"/>
      <c r="AAS173" s="3"/>
      <c r="AAT173" s="3"/>
      <c r="AAU173" s="3"/>
      <c r="AAV173" s="3"/>
      <c r="AAW173" s="3"/>
      <c r="AAX173" s="3"/>
      <c r="AAY173" s="3"/>
      <c r="AAZ173" s="3"/>
      <c r="ABA173" s="3"/>
      <c r="ABB173" s="3"/>
      <c r="ABC173" s="3"/>
      <c r="ABD173" s="3"/>
      <c r="ABE173" s="3"/>
      <c r="ABF173" s="3"/>
      <c r="ABG173" s="3"/>
      <c r="ABH173" s="3"/>
      <c r="ABI173" s="3"/>
      <c r="ABJ173" s="3"/>
      <c r="ABK173" s="3"/>
      <c r="ABL173" s="3"/>
      <c r="ABM173" s="3"/>
      <c r="ABN173" s="3"/>
      <c r="ABO173" s="3"/>
      <c r="ABP173" s="3"/>
      <c r="ABQ173" s="3"/>
      <c r="ABR173" s="3"/>
      <c r="ABS173" s="3"/>
      <c r="ABT173" s="3"/>
      <c r="ABU173" s="3"/>
      <c r="ABV173" s="3"/>
      <c r="ABW173" s="3"/>
      <c r="ABX173" s="3"/>
      <c r="ABY173" s="3"/>
      <c r="ABZ173" s="3"/>
      <c r="ACA173" s="3"/>
      <c r="ACB173" s="3"/>
      <c r="ACC173" s="3"/>
      <c r="ACD173" s="3"/>
      <c r="ACE173" s="3"/>
      <c r="ACF173" s="3"/>
      <c r="ACG173" s="3"/>
      <c r="ACH173" s="3"/>
      <c r="ACI173" s="3"/>
      <c r="ACJ173" s="3"/>
      <c r="ACK173" s="3"/>
      <c r="ACL173" s="3"/>
      <c r="ACM173" s="3"/>
      <c r="ACN173" s="3"/>
      <c r="ACO173" s="3"/>
      <c r="ACP173" s="3"/>
      <c r="ACQ173" s="3"/>
      <c r="ACR173" s="3"/>
      <c r="ACS173" s="3"/>
      <c r="ACT173" s="3"/>
      <c r="ACU173" s="3"/>
      <c r="ACV173" s="3"/>
      <c r="ACW173" s="3"/>
      <c r="ACX173" s="3"/>
      <c r="ACY173" s="3"/>
      <c r="ACZ173" s="3"/>
      <c r="ADA173" s="3"/>
      <c r="ADB173" s="3"/>
      <c r="ADC173" s="3"/>
      <c r="ADD173" s="3"/>
      <c r="ADE173" s="3"/>
      <c r="ADF173" s="3"/>
      <c r="ADG173" s="3"/>
      <c r="ADH173" s="3"/>
      <c r="ADI173" s="3"/>
      <c r="ADJ173" s="3"/>
      <c r="ADK173" s="3"/>
      <c r="ADL173" s="3"/>
      <c r="ADM173" s="3"/>
      <c r="ADN173" s="3"/>
      <c r="ADO173" s="3"/>
      <c r="ADP173" s="3"/>
      <c r="ADQ173" s="3"/>
      <c r="ADR173" s="3"/>
      <c r="ADS173" s="3"/>
      <c r="ADT173" s="3"/>
      <c r="ADU173" s="3"/>
      <c r="ADV173" s="3"/>
      <c r="ADW173" s="3"/>
      <c r="ADX173" s="3"/>
      <c r="ADY173" s="3"/>
      <c r="ADZ173" s="3"/>
      <c r="AEA173" s="3"/>
      <c r="AEB173" s="3"/>
      <c r="AEC173" s="3"/>
      <c r="AED173" s="3"/>
      <c r="AEE173" s="3"/>
      <c r="AEF173" s="3"/>
      <c r="AEG173" s="3"/>
      <c r="AEH173" s="3"/>
      <c r="AEI173" s="3"/>
      <c r="AEJ173" s="3"/>
      <c r="AEK173" s="3"/>
      <c r="AEL173" s="3"/>
      <c r="AEM173" s="3"/>
      <c r="AEN173" s="3"/>
      <c r="AEO173" s="3"/>
      <c r="AEP173" s="3"/>
      <c r="AEQ173" s="3"/>
      <c r="AER173" s="3"/>
      <c r="AES173" s="3"/>
      <c r="AET173" s="3"/>
      <c r="AEU173" s="3"/>
      <c r="AEV173" s="3"/>
      <c r="AEW173" s="3"/>
      <c r="AEX173" s="3"/>
      <c r="AEY173" s="3"/>
      <c r="AEZ173" s="3"/>
      <c r="AFA173" s="3"/>
      <c r="AFB173" s="3"/>
      <c r="AFC173" s="3"/>
      <c r="AFD173" s="3"/>
      <c r="AFE173" s="3"/>
      <c r="AFF173" s="3"/>
      <c r="AFG173" s="3"/>
      <c r="AFH173" s="3"/>
      <c r="AFI173" s="3"/>
      <c r="AFJ173" s="3"/>
      <c r="AFK173" s="3"/>
      <c r="AFL173" s="3"/>
      <c r="AFM173" s="3"/>
      <c r="AFN173" s="3"/>
      <c r="AFO173" s="3"/>
      <c r="AFP173" s="3"/>
      <c r="AFQ173" s="3"/>
      <c r="AFR173" s="3"/>
      <c r="AFS173" s="3"/>
      <c r="AFT173" s="3"/>
      <c r="AFU173" s="3"/>
      <c r="AFV173" s="3"/>
      <c r="AFW173" s="3"/>
      <c r="AFX173" s="3"/>
      <c r="AFY173" s="3"/>
      <c r="AFZ173" s="3"/>
      <c r="AGA173" s="3"/>
      <c r="AGB173" s="3"/>
      <c r="AGC173" s="3"/>
      <c r="AGD173" s="3"/>
      <c r="AGE173" s="3"/>
      <c r="AGF173" s="3"/>
      <c r="AGG173" s="3"/>
      <c r="AGH173" s="3"/>
      <c r="AGI173" s="3"/>
      <c r="AGJ173" s="3"/>
      <c r="AGK173" s="3"/>
      <c r="AGL173" s="3"/>
      <c r="AGM173" s="3"/>
      <c r="AGN173" s="3"/>
      <c r="AGO173" s="3"/>
      <c r="AGP173" s="3"/>
      <c r="AGQ173" s="3"/>
      <c r="AGR173" s="3"/>
      <c r="AGS173" s="3"/>
      <c r="AGT173" s="3"/>
      <c r="AGU173" s="3"/>
      <c r="AGV173" s="3"/>
      <c r="AGW173" s="3"/>
      <c r="AGX173" s="3"/>
      <c r="AGY173" s="3"/>
      <c r="AGZ173" s="3"/>
      <c r="AHA173" s="3"/>
      <c r="AHB173" s="3"/>
      <c r="AHC173" s="3"/>
      <c r="AHD173" s="3"/>
      <c r="AHE173" s="3"/>
      <c r="AHF173" s="3"/>
      <c r="AHG173" s="3"/>
      <c r="AHH173" s="3"/>
      <c r="AHI173" s="3"/>
      <c r="AHJ173" s="3"/>
      <c r="AHK173" s="3"/>
      <c r="AHL173" s="3"/>
      <c r="AHM173" s="3"/>
      <c r="AHN173" s="3"/>
      <c r="AHO173" s="3"/>
      <c r="AHP173" s="3"/>
      <c r="AHQ173" s="3"/>
      <c r="AHR173" s="3"/>
      <c r="AHS173" s="3"/>
      <c r="AHT173" s="3"/>
      <c r="AHU173" s="3"/>
      <c r="AHV173" s="3"/>
      <c r="AHW173" s="3"/>
      <c r="AHX173" s="3"/>
      <c r="AHY173" s="3"/>
      <c r="AHZ173" s="3"/>
      <c r="AIA173" s="3"/>
      <c r="AIB173" s="3"/>
      <c r="AIC173" s="3"/>
      <c r="AID173" s="3"/>
      <c r="AIE173" s="3"/>
      <c r="AIF173" s="3"/>
      <c r="AIG173" s="3"/>
      <c r="AIH173" s="3"/>
      <c r="AII173" s="3"/>
      <c r="AIJ173" s="3"/>
      <c r="AIK173" s="3"/>
      <c r="AIL173" s="3"/>
      <c r="AIM173" s="3"/>
      <c r="AIN173" s="3"/>
      <c r="AIO173" s="3"/>
      <c r="AIP173" s="3"/>
      <c r="AIQ173" s="3"/>
      <c r="AIR173" s="3"/>
      <c r="AIS173" s="3"/>
      <c r="AIT173" s="3"/>
      <c r="AIU173" s="3"/>
      <c r="AIV173" s="3"/>
      <c r="AIW173" s="3"/>
      <c r="AIX173" s="3"/>
      <c r="AIY173" s="3"/>
      <c r="AIZ173" s="3"/>
      <c r="AJA173" s="3"/>
      <c r="AJB173" s="3"/>
      <c r="AJC173" s="3"/>
      <c r="AJD173" s="3"/>
      <c r="AJE173" s="3"/>
      <c r="AJF173" s="3"/>
      <c r="AJG173" s="3"/>
      <c r="AJH173" s="3"/>
      <c r="AJI173" s="3"/>
      <c r="AJJ173" s="3"/>
      <c r="AJK173" s="3"/>
      <c r="AJL173" s="3"/>
      <c r="AJM173" s="3"/>
      <c r="AJN173" s="3"/>
      <c r="AJO173" s="3"/>
      <c r="AJP173" s="3"/>
      <c r="AJQ173" s="3"/>
      <c r="AJR173" s="3"/>
      <c r="AJS173" s="3"/>
      <c r="AJT173" s="3"/>
      <c r="AJU173" s="3"/>
      <c r="AJV173" s="3"/>
      <c r="AJW173" s="3"/>
      <c r="AJX173" s="3"/>
      <c r="AJY173" s="3"/>
      <c r="AJZ173" s="3"/>
      <c r="AKA173" s="3"/>
      <c r="AKB173" s="3"/>
      <c r="AKC173" s="3"/>
      <c r="AKD173" s="3"/>
      <c r="AKE173" s="3"/>
      <c r="AKF173" s="3"/>
      <c r="AKG173" s="3"/>
      <c r="AKH173" s="3"/>
      <c r="AKI173" s="3"/>
      <c r="AKJ173" s="3"/>
      <c r="AKK173" s="3"/>
      <c r="AKL173" s="3"/>
      <c r="AKM173" s="3"/>
      <c r="AKN173" s="3"/>
      <c r="AKO173" s="3"/>
      <c r="AKP173" s="3"/>
      <c r="AKQ173" s="3"/>
      <c r="AKR173" s="3"/>
      <c r="AKS173" s="3"/>
      <c r="AKT173" s="3"/>
      <c r="AKU173" s="3"/>
      <c r="AKV173" s="3"/>
      <c r="AKW173" s="3"/>
      <c r="AKX173" s="3"/>
      <c r="AKY173" s="3"/>
      <c r="AKZ173" s="3"/>
      <c r="ALA173" s="3"/>
      <c r="ALB173" s="3"/>
      <c r="ALC173" s="3"/>
      <c r="ALD173" s="3"/>
      <c r="ALE173" s="3"/>
      <c r="ALF173" s="3"/>
      <c r="ALG173" s="3"/>
      <c r="ALH173" s="3"/>
      <c r="ALI173" s="3"/>
      <c r="ALJ173" s="3"/>
      <c r="ALK173" s="3"/>
      <c r="ALL173" s="3"/>
      <c r="ALM173" s="3"/>
      <c r="ALN173" s="3"/>
      <c r="ALO173" s="3"/>
      <c r="ALP173" s="3"/>
      <c r="ALQ173" s="3"/>
      <c r="ALR173" s="3"/>
      <c r="ALS173" s="3"/>
      <c r="ALT173" s="3"/>
      <c r="ALU173" s="3"/>
      <c r="ALV173" s="3"/>
      <c r="ALW173" s="3"/>
      <c r="ALX173" s="3"/>
      <c r="ALY173" s="3"/>
      <c r="ALZ173" s="3"/>
      <c r="AMA173" s="3"/>
      <c r="AMB173" s="3"/>
    </row>
    <row r="174" spans="1:1016" s="142" customFormat="1" x14ac:dyDescent="0.25">
      <c r="A174" s="3"/>
      <c r="B174" s="3"/>
      <c r="C174" s="3"/>
      <c r="D174" s="3"/>
      <c r="E174" s="3"/>
      <c r="F174" s="3"/>
      <c r="G174" s="40">
        <v>660000</v>
      </c>
      <c r="H174" s="3"/>
      <c r="I174" s="3"/>
      <c r="J174" s="40">
        <v>200576.15</v>
      </c>
      <c r="K174" s="3"/>
      <c r="L174" s="3"/>
      <c r="M174" s="129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  <c r="AH174" s="3"/>
      <c r="AI174" s="3"/>
      <c r="AJ174" s="3"/>
      <c r="AK174" s="3"/>
      <c r="AL174" s="3"/>
      <c r="AM174" s="3"/>
      <c r="AN174" s="3"/>
      <c r="AO174" s="3"/>
      <c r="AP174" s="3"/>
      <c r="AQ174" s="3"/>
      <c r="AR174" s="3"/>
      <c r="AS174" s="3"/>
      <c r="AT174" s="3"/>
      <c r="AU174" s="3"/>
      <c r="AV174" s="3"/>
      <c r="AW174" s="3"/>
      <c r="AX174" s="3"/>
      <c r="AY174" s="3"/>
      <c r="AZ174" s="3"/>
      <c r="BA174" s="3"/>
      <c r="BB174" s="3"/>
      <c r="BC174" s="3"/>
      <c r="BD174" s="3"/>
      <c r="BE174" s="3"/>
      <c r="BF174" s="3"/>
      <c r="BG174" s="3"/>
      <c r="BH174" s="3"/>
      <c r="BI174" s="3"/>
      <c r="BJ174" s="3"/>
      <c r="BK174" s="3"/>
      <c r="BL174" s="3"/>
      <c r="BM174" s="3"/>
      <c r="BN174" s="3"/>
      <c r="BO174" s="3"/>
      <c r="BP174" s="3"/>
      <c r="BQ174" s="3"/>
      <c r="BR174" s="3"/>
      <c r="BS174" s="3"/>
      <c r="BT174" s="3"/>
      <c r="BU174" s="3"/>
      <c r="BV174" s="3"/>
      <c r="BW174" s="3"/>
      <c r="BX174" s="3"/>
      <c r="BY174" s="3"/>
      <c r="BZ174" s="3"/>
      <c r="CA174" s="3"/>
      <c r="CB174" s="3"/>
      <c r="CC174" s="3"/>
      <c r="CD174" s="3"/>
      <c r="CE174" s="3"/>
      <c r="CF174" s="3"/>
      <c r="CG174" s="3"/>
      <c r="CH174" s="3"/>
      <c r="CI174" s="3"/>
      <c r="CJ174" s="3"/>
      <c r="CK174" s="3"/>
      <c r="CL174" s="3"/>
      <c r="CM174" s="3"/>
      <c r="CN174" s="3"/>
      <c r="CO174" s="3"/>
      <c r="CP174" s="3"/>
      <c r="CQ174" s="3"/>
      <c r="CR174" s="3"/>
      <c r="CS174" s="3"/>
      <c r="CT174" s="3"/>
      <c r="CU174" s="3"/>
      <c r="CV174" s="3"/>
      <c r="CW174" s="3"/>
      <c r="CX174" s="3"/>
      <c r="CY174" s="3"/>
      <c r="CZ174" s="3"/>
      <c r="DA174" s="3"/>
      <c r="DB174" s="3"/>
      <c r="DC174" s="3"/>
      <c r="DD174" s="3"/>
      <c r="DE174" s="3"/>
      <c r="DF174" s="3"/>
      <c r="DG174" s="3"/>
      <c r="DH174" s="3"/>
      <c r="DI174" s="3"/>
      <c r="DJ174" s="3"/>
      <c r="DK174" s="3"/>
      <c r="DL174" s="3"/>
      <c r="DM174" s="3"/>
      <c r="DN174" s="3"/>
      <c r="DO174" s="3"/>
      <c r="DP174" s="3"/>
      <c r="DQ174" s="3"/>
      <c r="DR174" s="3"/>
      <c r="DS174" s="3"/>
      <c r="DT174" s="3"/>
      <c r="DU174" s="3"/>
      <c r="DV174" s="3"/>
      <c r="DW174" s="3"/>
      <c r="DX174" s="3"/>
      <c r="DY174" s="3"/>
      <c r="DZ174" s="3"/>
      <c r="EA174" s="3"/>
      <c r="EB174" s="3"/>
      <c r="EC174" s="3"/>
      <c r="ED174" s="3"/>
      <c r="EE174" s="3"/>
      <c r="EF174" s="3"/>
      <c r="EG174" s="3"/>
      <c r="EH174" s="3"/>
      <c r="EI174" s="3"/>
      <c r="EJ174" s="3"/>
      <c r="EK174" s="3"/>
      <c r="EL174" s="3"/>
      <c r="EM174" s="3"/>
      <c r="EN174" s="3"/>
      <c r="EO174" s="3"/>
      <c r="EP174" s="3"/>
      <c r="EQ174" s="3"/>
      <c r="ER174" s="3"/>
      <c r="ES174" s="3"/>
      <c r="ET174" s="3"/>
      <c r="EU174" s="3"/>
      <c r="EV174" s="3"/>
      <c r="EW174" s="3"/>
      <c r="EX174" s="3"/>
      <c r="EY174" s="3"/>
      <c r="EZ174" s="3"/>
      <c r="FA174" s="3"/>
      <c r="FB174" s="3"/>
      <c r="FC174" s="3"/>
      <c r="FD174" s="3"/>
      <c r="FE174" s="3"/>
      <c r="FF174" s="3"/>
      <c r="FG174" s="3"/>
      <c r="FH174" s="3"/>
      <c r="FI174" s="3"/>
      <c r="FJ174" s="3"/>
      <c r="FK174" s="3"/>
      <c r="FL174" s="3"/>
      <c r="FM174" s="3"/>
      <c r="FN174" s="3"/>
      <c r="FO174" s="3"/>
      <c r="FP174" s="3"/>
      <c r="FQ174" s="3"/>
      <c r="FR174" s="3"/>
      <c r="FS174" s="3"/>
      <c r="FT174" s="3"/>
      <c r="FU174" s="3"/>
      <c r="FV174" s="3"/>
      <c r="FW174" s="3"/>
      <c r="FX174" s="3"/>
      <c r="FY174" s="3"/>
      <c r="FZ174" s="3"/>
      <c r="GA174" s="3"/>
      <c r="GB174" s="3"/>
      <c r="GC174" s="3"/>
      <c r="GD174" s="3"/>
      <c r="GE174" s="3"/>
      <c r="GF174" s="3"/>
      <c r="GG174" s="3"/>
      <c r="GH174" s="3"/>
      <c r="GI174" s="3"/>
      <c r="GJ174" s="3"/>
      <c r="GK174" s="3"/>
      <c r="GL174" s="3"/>
      <c r="GM174" s="3"/>
      <c r="GN174" s="3"/>
      <c r="GO174" s="3"/>
      <c r="GP174" s="3"/>
      <c r="GQ174" s="3"/>
      <c r="GR174" s="3"/>
      <c r="GS174" s="3"/>
      <c r="GT174" s="3"/>
      <c r="GU174" s="3"/>
      <c r="GV174" s="3"/>
      <c r="GW174" s="3"/>
      <c r="GX174" s="3"/>
      <c r="GY174" s="3"/>
      <c r="GZ174" s="3"/>
      <c r="HA174" s="3"/>
      <c r="HB174" s="3"/>
      <c r="HC174" s="3"/>
      <c r="HD174" s="3"/>
      <c r="HE174" s="3"/>
      <c r="HF174" s="3"/>
      <c r="HG174" s="3"/>
      <c r="HH174" s="3"/>
      <c r="HI174" s="3"/>
      <c r="HJ174" s="3"/>
      <c r="HK174" s="3"/>
      <c r="HL174" s="3"/>
      <c r="HM174" s="3"/>
      <c r="HN174" s="3"/>
      <c r="HO174" s="3"/>
      <c r="HP174" s="3"/>
      <c r="HQ174" s="3"/>
      <c r="HR174" s="3"/>
      <c r="HS174" s="3"/>
      <c r="HT174" s="3"/>
      <c r="HU174" s="3"/>
      <c r="HV174" s="3"/>
      <c r="HW174" s="3"/>
      <c r="HX174" s="3"/>
      <c r="HY174" s="3"/>
      <c r="HZ174" s="3"/>
      <c r="IA174" s="3"/>
      <c r="IB174" s="3"/>
      <c r="IC174" s="3"/>
      <c r="ID174" s="3"/>
      <c r="IE174" s="3"/>
      <c r="IF174" s="3"/>
      <c r="IG174" s="3"/>
      <c r="IH174" s="3"/>
      <c r="II174" s="3"/>
      <c r="IJ174" s="3"/>
      <c r="IK174" s="3"/>
      <c r="IL174" s="3"/>
      <c r="IM174" s="3"/>
      <c r="IN174" s="3"/>
      <c r="IO174" s="3"/>
      <c r="IP174" s="3"/>
      <c r="IQ174" s="3"/>
      <c r="IR174" s="3"/>
      <c r="IS174" s="3"/>
      <c r="IT174" s="3"/>
      <c r="IU174" s="3"/>
      <c r="IV174" s="3"/>
      <c r="IW174" s="3"/>
      <c r="IX174" s="3"/>
      <c r="IY174" s="3"/>
      <c r="IZ174" s="3"/>
      <c r="JA174" s="3"/>
      <c r="JB174" s="3"/>
      <c r="JC174" s="3"/>
      <c r="JD174" s="3"/>
      <c r="JE174" s="3"/>
      <c r="JF174" s="3"/>
      <c r="JG174" s="3"/>
      <c r="JH174" s="3"/>
      <c r="JI174" s="3"/>
      <c r="JJ174" s="3"/>
      <c r="JK174" s="3"/>
      <c r="JL174" s="3"/>
      <c r="JM174" s="3"/>
      <c r="JN174" s="3"/>
      <c r="JO174" s="3"/>
      <c r="JP174" s="3"/>
      <c r="JQ174" s="3"/>
      <c r="JR174" s="3"/>
      <c r="JS174" s="3"/>
      <c r="JT174" s="3"/>
      <c r="JU174" s="3"/>
      <c r="JV174" s="3"/>
      <c r="JW174" s="3"/>
      <c r="JX174" s="3"/>
      <c r="JY174" s="3"/>
      <c r="JZ174" s="3"/>
      <c r="KA174" s="3"/>
      <c r="KB174" s="3"/>
      <c r="KC174" s="3"/>
      <c r="KD174" s="3"/>
      <c r="KE174" s="3"/>
      <c r="KF174" s="3"/>
      <c r="KG174" s="3"/>
      <c r="KH174" s="3"/>
      <c r="KI174" s="3"/>
      <c r="KJ174" s="3"/>
      <c r="KK174" s="3"/>
      <c r="KL174" s="3"/>
      <c r="KM174" s="3"/>
      <c r="KN174" s="3"/>
      <c r="KO174" s="3"/>
      <c r="KP174" s="3"/>
      <c r="KQ174" s="3"/>
      <c r="KR174" s="3"/>
      <c r="KS174" s="3"/>
      <c r="KT174" s="3"/>
      <c r="KU174" s="3"/>
      <c r="KV174" s="3"/>
      <c r="KW174" s="3"/>
      <c r="KX174" s="3"/>
      <c r="KY174" s="3"/>
      <c r="KZ174" s="3"/>
      <c r="LA174" s="3"/>
      <c r="LB174" s="3"/>
      <c r="LC174" s="3"/>
      <c r="LD174" s="3"/>
      <c r="LE174" s="3"/>
      <c r="LF174" s="3"/>
      <c r="LG174" s="3"/>
      <c r="LH174" s="3"/>
      <c r="LI174" s="3"/>
      <c r="LJ174" s="3"/>
      <c r="LK174" s="3"/>
      <c r="LL174" s="3"/>
      <c r="LM174" s="3"/>
      <c r="LN174" s="3"/>
      <c r="LO174" s="3"/>
      <c r="LP174" s="3"/>
      <c r="LQ174" s="3"/>
      <c r="LR174" s="3"/>
      <c r="LS174" s="3"/>
      <c r="LT174" s="3"/>
      <c r="LU174" s="3"/>
      <c r="LV174" s="3"/>
      <c r="LW174" s="3"/>
      <c r="LX174" s="3"/>
      <c r="LY174" s="3"/>
      <c r="LZ174" s="3"/>
      <c r="MA174" s="3"/>
      <c r="MB174" s="3"/>
      <c r="MC174" s="3"/>
      <c r="MD174" s="3"/>
      <c r="ME174" s="3"/>
      <c r="MF174" s="3"/>
      <c r="MG174" s="3"/>
      <c r="MH174" s="3"/>
      <c r="MI174" s="3"/>
      <c r="MJ174" s="3"/>
      <c r="MK174" s="3"/>
      <c r="ML174" s="3"/>
      <c r="MM174" s="3"/>
      <c r="MN174" s="3"/>
      <c r="MO174" s="3"/>
      <c r="MP174" s="3"/>
      <c r="MQ174" s="3"/>
      <c r="MR174" s="3"/>
      <c r="MS174" s="3"/>
      <c r="MT174" s="3"/>
      <c r="MU174" s="3"/>
      <c r="MV174" s="3"/>
      <c r="MW174" s="3"/>
      <c r="MX174" s="3"/>
      <c r="MY174" s="3"/>
      <c r="MZ174" s="3"/>
      <c r="NA174" s="3"/>
      <c r="NB174" s="3"/>
      <c r="NC174" s="3"/>
      <c r="ND174" s="3"/>
      <c r="NE174" s="3"/>
      <c r="NF174" s="3"/>
      <c r="NG174" s="3"/>
      <c r="NH174" s="3"/>
      <c r="NI174" s="3"/>
      <c r="NJ174" s="3"/>
      <c r="NK174" s="3"/>
      <c r="NL174" s="3"/>
      <c r="NM174" s="3"/>
      <c r="NN174" s="3"/>
      <c r="NO174" s="3"/>
      <c r="NP174" s="3"/>
      <c r="NQ174" s="3"/>
      <c r="NR174" s="3"/>
      <c r="NS174" s="3"/>
      <c r="NT174" s="3"/>
      <c r="NU174" s="3"/>
      <c r="NV174" s="3"/>
      <c r="NW174" s="3"/>
      <c r="NX174" s="3"/>
      <c r="NY174" s="3"/>
      <c r="NZ174" s="3"/>
      <c r="OA174" s="3"/>
      <c r="OB174" s="3"/>
      <c r="OC174" s="3"/>
      <c r="OD174" s="3"/>
      <c r="OE174" s="3"/>
      <c r="OF174" s="3"/>
      <c r="OG174" s="3"/>
      <c r="OH174" s="3"/>
      <c r="OI174" s="3"/>
      <c r="OJ174" s="3"/>
      <c r="OK174" s="3"/>
      <c r="OL174" s="3"/>
      <c r="OM174" s="3"/>
      <c r="ON174" s="3"/>
      <c r="OO174" s="3"/>
      <c r="OP174" s="3"/>
      <c r="OQ174" s="3"/>
      <c r="OR174" s="3"/>
      <c r="OS174" s="3"/>
      <c r="OT174" s="3"/>
      <c r="OU174" s="3"/>
      <c r="OV174" s="3"/>
      <c r="OW174" s="3"/>
      <c r="OX174" s="3"/>
      <c r="OY174" s="3"/>
      <c r="OZ174" s="3"/>
      <c r="PA174" s="3"/>
      <c r="PB174" s="3"/>
      <c r="PC174" s="3"/>
      <c r="PD174" s="3"/>
      <c r="PE174" s="3"/>
      <c r="PF174" s="3"/>
      <c r="PG174" s="3"/>
      <c r="PH174" s="3"/>
      <c r="PI174" s="3"/>
      <c r="PJ174" s="3"/>
      <c r="PK174" s="3"/>
      <c r="PL174" s="3"/>
      <c r="PM174" s="3"/>
      <c r="PN174" s="3"/>
      <c r="PO174" s="3"/>
      <c r="PP174" s="3"/>
      <c r="PQ174" s="3"/>
      <c r="PR174" s="3"/>
      <c r="PS174" s="3"/>
      <c r="PT174" s="3"/>
      <c r="PU174" s="3"/>
      <c r="PV174" s="3"/>
      <c r="PW174" s="3"/>
      <c r="PX174" s="3"/>
      <c r="PY174" s="3"/>
      <c r="PZ174" s="3"/>
      <c r="QA174" s="3"/>
      <c r="QB174" s="3"/>
      <c r="QC174" s="3"/>
      <c r="QD174" s="3"/>
      <c r="QE174" s="3"/>
      <c r="QF174" s="3"/>
      <c r="QG174" s="3"/>
      <c r="QH174" s="3"/>
      <c r="QI174" s="3"/>
      <c r="QJ174" s="3"/>
      <c r="QK174" s="3"/>
      <c r="QL174" s="3"/>
      <c r="QM174" s="3"/>
      <c r="QN174" s="3"/>
      <c r="QO174" s="3"/>
      <c r="QP174" s="3"/>
      <c r="QQ174" s="3"/>
      <c r="QR174" s="3"/>
      <c r="QS174" s="3"/>
      <c r="QT174" s="3"/>
      <c r="QU174" s="3"/>
      <c r="QV174" s="3"/>
      <c r="QW174" s="3"/>
      <c r="QX174" s="3"/>
      <c r="QY174" s="3"/>
      <c r="QZ174" s="3"/>
      <c r="RA174" s="3"/>
      <c r="RB174" s="3"/>
      <c r="RC174" s="3"/>
      <c r="RD174" s="3"/>
      <c r="RE174" s="3"/>
      <c r="RF174" s="3"/>
      <c r="RG174" s="3"/>
      <c r="RH174" s="3"/>
      <c r="RI174" s="3"/>
      <c r="RJ174" s="3"/>
      <c r="RK174" s="3"/>
      <c r="RL174" s="3"/>
      <c r="RM174" s="3"/>
      <c r="RN174" s="3"/>
      <c r="RO174" s="3"/>
      <c r="RP174" s="3"/>
      <c r="RQ174" s="3"/>
      <c r="RR174" s="3"/>
      <c r="RS174" s="3"/>
      <c r="RT174" s="3"/>
      <c r="RU174" s="3"/>
      <c r="RV174" s="3"/>
      <c r="RW174" s="3"/>
      <c r="RX174" s="3"/>
      <c r="RY174" s="3"/>
      <c r="RZ174" s="3"/>
      <c r="SA174" s="3"/>
      <c r="SB174" s="3"/>
      <c r="SC174" s="3"/>
      <c r="SD174" s="3"/>
      <c r="SE174" s="3"/>
      <c r="SF174" s="3"/>
      <c r="SG174" s="3"/>
      <c r="SH174" s="3"/>
      <c r="SI174" s="3"/>
      <c r="SJ174" s="3"/>
      <c r="SK174" s="3"/>
      <c r="SL174" s="3"/>
      <c r="SM174" s="3"/>
      <c r="SN174" s="3"/>
      <c r="SO174" s="3"/>
      <c r="SP174" s="3"/>
      <c r="SQ174" s="3"/>
      <c r="SR174" s="3"/>
      <c r="SS174" s="3"/>
      <c r="ST174" s="3"/>
      <c r="SU174" s="3"/>
      <c r="SV174" s="3"/>
      <c r="SW174" s="3"/>
      <c r="SX174" s="3"/>
      <c r="SY174" s="3"/>
      <c r="SZ174" s="3"/>
      <c r="TA174" s="3"/>
      <c r="TB174" s="3"/>
      <c r="TC174" s="3"/>
      <c r="TD174" s="3"/>
      <c r="TE174" s="3"/>
      <c r="TF174" s="3"/>
      <c r="TG174" s="3"/>
      <c r="TH174" s="3"/>
      <c r="TI174" s="3"/>
      <c r="TJ174" s="3"/>
      <c r="TK174" s="3"/>
      <c r="TL174" s="3"/>
      <c r="TM174" s="3"/>
      <c r="TN174" s="3"/>
      <c r="TO174" s="3"/>
      <c r="TP174" s="3"/>
      <c r="TQ174" s="3"/>
      <c r="TR174" s="3"/>
      <c r="TS174" s="3"/>
      <c r="TT174" s="3"/>
      <c r="TU174" s="3"/>
      <c r="TV174" s="3"/>
      <c r="TW174" s="3"/>
      <c r="TX174" s="3"/>
      <c r="TY174" s="3"/>
      <c r="TZ174" s="3"/>
      <c r="UA174" s="3"/>
      <c r="UB174" s="3"/>
      <c r="UC174" s="3"/>
      <c r="UD174" s="3"/>
      <c r="UE174" s="3"/>
      <c r="UF174" s="3"/>
      <c r="UG174" s="3"/>
      <c r="UH174" s="3"/>
      <c r="UI174" s="3"/>
      <c r="UJ174" s="3"/>
      <c r="UK174" s="3"/>
      <c r="UL174" s="3"/>
      <c r="UM174" s="3"/>
      <c r="UN174" s="3"/>
      <c r="UO174" s="3"/>
      <c r="UP174" s="3"/>
      <c r="UQ174" s="3"/>
      <c r="UR174" s="3"/>
      <c r="US174" s="3"/>
      <c r="UT174" s="3"/>
      <c r="UU174" s="3"/>
      <c r="UV174" s="3"/>
      <c r="UW174" s="3"/>
      <c r="UX174" s="3"/>
      <c r="UY174" s="3"/>
      <c r="UZ174" s="3"/>
      <c r="VA174" s="3"/>
      <c r="VB174" s="3"/>
      <c r="VC174" s="3"/>
      <c r="VD174" s="3"/>
      <c r="VE174" s="3"/>
      <c r="VF174" s="3"/>
      <c r="VG174" s="3"/>
      <c r="VH174" s="3"/>
      <c r="VI174" s="3"/>
      <c r="VJ174" s="3"/>
      <c r="VK174" s="3"/>
      <c r="VL174" s="3"/>
      <c r="VM174" s="3"/>
      <c r="VN174" s="3"/>
      <c r="VO174" s="3"/>
      <c r="VP174" s="3"/>
      <c r="VQ174" s="3"/>
      <c r="VR174" s="3"/>
      <c r="VS174" s="3"/>
      <c r="VT174" s="3"/>
      <c r="VU174" s="3"/>
      <c r="VV174" s="3"/>
      <c r="VW174" s="3"/>
      <c r="VX174" s="3"/>
      <c r="VY174" s="3"/>
      <c r="VZ174" s="3"/>
      <c r="WA174" s="3"/>
      <c r="WB174" s="3"/>
      <c r="WC174" s="3"/>
      <c r="WD174" s="3"/>
      <c r="WE174" s="3"/>
      <c r="WF174" s="3"/>
      <c r="WG174" s="3"/>
      <c r="WH174" s="3"/>
      <c r="WI174" s="3"/>
      <c r="WJ174" s="3"/>
      <c r="WK174" s="3"/>
      <c r="WL174" s="3"/>
      <c r="WM174" s="3"/>
      <c r="WN174" s="3"/>
      <c r="WO174" s="3"/>
      <c r="WP174" s="3"/>
      <c r="WQ174" s="3"/>
      <c r="WR174" s="3"/>
      <c r="WS174" s="3"/>
      <c r="WT174" s="3"/>
      <c r="WU174" s="3"/>
      <c r="WV174" s="3"/>
      <c r="WW174" s="3"/>
      <c r="WX174" s="3"/>
      <c r="WY174" s="3"/>
      <c r="WZ174" s="3"/>
      <c r="XA174" s="3"/>
      <c r="XB174" s="3"/>
      <c r="XC174" s="3"/>
      <c r="XD174" s="3"/>
      <c r="XE174" s="3"/>
      <c r="XF174" s="3"/>
      <c r="XG174" s="3"/>
      <c r="XH174" s="3"/>
      <c r="XI174" s="3"/>
      <c r="XJ174" s="3"/>
      <c r="XK174" s="3"/>
      <c r="XL174" s="3"/>
      <c r="XM174" s="3"/>
      <c r="XN174" s="3"/>
      <c r="XO174" s="3"/>
      <c r="XP174" s="3"/>
      <c r="XQ174" s="3"/>
      <c r="XR174" s="3"/>
      <c r="XS174" s="3"/>
      <c r="XT174" s="3"/>
      <c r="XU174" s="3"/>
      <c r="XV174" s="3"/>
      <c r="XW174" s="3"/>
      <c r="XX174" s="3"/>
      <c r="XY174" s="3"/>
      <c r="XZ174" s="3"/>
      <c r="YA174" s="3"/>
      <c r="YB174" s="3"/>
      <c r="YC174" s="3"/>
      <c r="YD174" s="3"/>
      <c r="YE174" s="3"/>
      <c r="YF174" s="3"/>
      <c r="YG174" s="3"/>
      <c r="YH174" s="3"/>
      <c r="YI174" s="3"/>
      <c r="YJ174" s="3"/>
      <c r="YK174" s="3"/>
      <c r="YL174" s="3"/>
      <c r="YM174" s="3"/>
      <c r="YN174" s="3"/>
      <c r="YO174" s="3"/>
      <c r="YP174" s="3"/>
      <c r="YQ174" s="3"/>
      <c r="YR174" s="3"/>
      <c r="YS174" s="3"/>
      <c r="YT174" s="3"/>
      <c r="YU174" s="3"/>
      <c r="YV174" s="3"/>
      <c r="YW174" s="3"/>
      <c r="YX174" s="3"/>
      <c r="YY174" s="3"/>
      <c r="YZ174" s="3"/>
      <c r="ZA174" s="3"/>
      <c r="ZB174" s="3"/>
      <c r="ZC174" s="3"/>
      <c r="ZD174" s="3"/>
      <c r="ZE174" s="3"/>
      <c r="ZF174" s="3"/>
      <c r="ZG174" s="3"/>
      <c r="ZH174" s="3"/>
      <c r="ZI174" s="3"/>
      <c r="ZJ174" s="3"/>
      <c r="ZK174" s="3"/>
      <c r="ZL174" s="3"/>
      <c r="ZM174" s="3"/>
      <c r="ZN174" s="3"/>
      <c r="ZO174" s="3"/>
      <c r="ZP174" s="3"/>
      <c r="ZQ174" s="3"/>
      <c r="ZR174" s="3"/>
      <c r="ZS174" s="3"/>
      <c r="ZT174" s="3"/>
      <c r="ZU174" s="3"/>
      <c r="ZV174" s="3"/>
      <c r="ZW174" s="3"/>
      <c r="ZX174" s="3"/>
      <c r="ZY174" s="3"/>
      <c r="ZZ174" s="3"/>
      <c r="AAA174" s="3"/>
      <c r="AAB174" s="3"/>
      <c r="AAC174" s="3"/>
      <c r="AAD174" s="3"/>
      <c r="AAE174" s="3"/>
      <c r="AAF174" s="3"/>
      <c r="AAG174" s="3"/>
      <c r="AAH174" s="3"/>
      <c r="AAI174" s="3"/>
      <c r="AAJ174" s="3"/>
      <c r="AAK174" s="3"/>
      <c r="AAL174" s="3"/>
      <c r="AAM174" s="3"/>
      <c r="AAN174" s="3"/>
      <c r="AAO174" s="3"/>
      <c r="AAP174" s="3"/>
      <c r="AAQ174" s="3"/>
      <c r="AAR174" s="3"/>
      <c r="AAS174" s="3"/>
      <c r="AAT174" s="3"/>
      <c r="AAU174" s="3"/>
      <c r="AAV174" s="3"/>
      <c r="AAW174" s="3"/>
      <c r="AAX174" s="3"/>
      <c r="AAY174" s="3"/>
      <c r="AAZ174" s="3"/>
      <c r="ABA174" s="3"/>
      <c r="ABB174" s="3"/>
      <c r="ABC174" s="3"/>
      <c r="ABD174" s="3"/>
      <c r="ABE174" s="3"/>
      <c r="ABF174" s="3"/>
      <c r="ABG174" s="3"/>
      <c r="ABH174" s="3"/>
      <c r="ABI174" s="3"/>
      <c r="ABJ174" s="3"/>
      <c r="ABK174" s="3"/>
      <c r="ABL174" s="3"/>
      <c r="ABM174" s="3"/>
      <c r="ABN174" s="3"/>
      <c r="ABO174" s="3"/>
      <c r="ABP174" s="3"/>
      <c r="ABQ174" s="3"/>
      <c r="ABR174" s="3"/>
      <c r="ABS174" s="3"/>
      <c r="ABT174" s="3"/>
      <c r="ABU174" s="3"/>
      <c r="ABV174" s="3"/>
      <c r="ABW174" s="3"/>
      <c r="ABX174" s="3"/>
      <c r="ABY174" s="3"/>
      <c r="ABZ174" s="3"/>
      <c r="ACA174" s="3"/>
      <c r="ACB174" s="3"/>
      <c r="ACC174" s="3"/>
      <c r="ACD174" s="3"/>
      <c r="ACE174" s="3"/>
      <c r="ACF174" s="3"/>
      <c r="ACG174" s="3"/>
      <c r="ACH174" s="3"/>
      <c r="ACI174" s="3"/>
      <c r="ACJ174" s="3"/>
      <c r="ACK174" s="3"/>
      <c r="ACL174" s="3"/>
      <c r="ACM174" s="3"/>
      <c r="ACN174" s="3"/>
      <c r="ACO174" s="3"/>
      <c r="ACP174" s="3"/>
      <c r="ACQ174" s="3"/>
      <c r="ACR174" s="3"/>
      <c r="ACS174" s="3"/>
      <c r="ACT174" s="3"/>
      <c r="ACU174" s="3"/>
      <c r="ACV174" s="3"/>
      <c r="ACW174" s="3"/>
      <c r="ACX174" s="3"/>
      <c r="ACY174" s="3"/>
      <c r="ACZ174" s="3"/>
      <c r="ADA174" s="3"/>
      <c r="ADB174" s="3"/>
      <c r="ADC174" s="3"/>
      <c r="ADD174" s="3"/>
      <c r="ADE174" s="3"/>
      <c r="ADF174" s="3"/>
      <c r="ADG174" s="3"/>
      <c r="ADH174" s="3"/>
      <c r="ADI174" s="3"/>
      <c r="ADJ174" s="3"/>
      <c r="ADK174" s="3"/>
      <c r="ADL174" s="3"/>
      <c r="ADM174" s="3"/>
      <c r="ADN174" s="3"/>
      <c r="ADO174" s="3"/>
      <c r="ADP174" s="3"/>
      <c r="ADQ174" s="3"/>
      <c r="ADR174" s="3"/>
      <c r="ADS174" s="3"/>
      <c r="ADT174" s="3"/>
      <c r="ADU174" s="3"/>
      <c r="ADV174" s="3"/>
      <c r="ADW174" s="3"/>
      <c r="ADX174" s="3"/>
      <c r="ADY174" s="3"/>
      <c r="ADZ174" s="3"/>
      <c r="AEA174" s="3"/>
      <c r="AEB174" s="3"/>
      <c r="AEC174" s="3"/>
      <c r="AED174" s="3"/>
      <c r="AEE174" s="3"/>
      <c r="AEF174" s="3"/>
      <c r="AEG174" s="3"/>
      <c r="AEH174" s="3"/>
      <c r="AEI174" s="3"/>
      <c r="AEJ174" s="3"/>
      <c r="AEK174" s="3"/>
      <c r="AEL174" s="3"/>
      <c r="AEM174" s="3"/>
      <c r="AEN174" s="3"/>
      <c r="AEO174" s="3"/>
      <c r="AEP174" s="3"/>
      <c r="AEQ174" s="3"/>
      <c r="AER174" s="3"/>
      <c r="AES174" s="3"/>
      <c r="AET174" s="3"/>
      <c r="AEU174" s="3"/>
      <c r="AEV174" s="3"/>
      <c r="AEW174" s="3"/>
      <c r="AEX174" s="3"/>
      <c r="AEY174" s="3"/>
      <c r="AEZ174" s="3"/>
      <c r="AFA174" s="3"/>
      <c r="AFB174" s="3"/>
      <c r="AFC174" s="3"/>
      <c r="AFD174" s="3"/>
      <c r="AFE174" s="3"/>
      <c r="AFF174" s="3"/>
      <c r="AFG174" s="3"/>
      <c r="AFH174" s="3"/>
      <c r="AFI174" s="3"/>
      <c r="AFJ174" s="3"/>
      <c r="AFK174" s="3"/>
      <c r="AFL174" s="3"/>
      <c r="AFM174" s="3"/>
      <c r="AFN174" s="3"/>
      <c r="AFO174" s="3"/>
      <c r="AFP174" s="3"/>
      <c r="AFQ174" s="3"/>
      <c r="AFR174" s="3"/>
      <c r="AFS174" s="3"/>
      <c r="AFT174" s="3"/>
      <c r="AFU174" s="3"/>
      <c r="AFV174" s="3"/>
      <c r="AFW174" s="3"/>
      <c r="AFX174" s="3"/>
      <c r="AFY174" s="3"/>
      <c r="AFZ174" s="3"/>
      <c r="AGA174" s="3"/>
      <c r="AGB174" s="3"/>
      <c r="AGC174" s="3"/>
      <c r="AGD174" s="3"/>
      <c r="AGE174" s="3"/>
      <c r="AGF174" s="3"/>
      <c r="AGG174" s="3"/>
      <c r="AGH174" s="3"/>
      <c r="AGI174" s="3"/>
      <c r="AGJ174" s="3"/>
      <c r="AGK174" s="3"/>
      <c r="AGL174" s="3"/>
      <c r="AGM174" s="3"/>
      <c r="AGN174" s="3"/>
      <c r="AGO174" s="3"/>
      <c r="AGP174" s="3"/>
      <c r="AGQ174" s="3"/>
      <c r="AGR174" s="3"/>
      <c r="AGS174" s="3"/>
      <c r="AGT174" s="3"/>
      <c r="AGU174" s="3"/>
      <c r="AGV174" s="3"/>
      <c r="AGW174" s="3"/>
      <c r="AGX174" s="3"/>
      <c r="AGY174" s="3"/>
      <c r="AGZ174" s="3"/>
      <c r="AHA174" s="3"/>
      <c r="AHB174" s="3"/>
      <c r="AHC174" s="3"/>
      <c r="AHD174" s="3"/>
      <c r="AHE174" s="3"/>
      <c r="AHF174" s="3"/>
      <c r="AHG174" s="3"/>
      <c r="AHH174" s="3"/>
      <c r="AHI174" s="3"/>
      <c r="AHJ174" s="3"/>
      <c r="AHK174" s="3"/>
      <c r="AHL174" s="3"/>
      <c r="AHM174" s="3"/>
      <c r="AHN174" s="3"/>
      <c r="AHO174" s="3"/>
      <c r="AHP174" s="3"/>
      <c r="AHQ174" s="3"/>
      <c r="AHR174" s="3"/>
      <c r="AHS174" s="3"/>
      <c r="AHT174" s="3"/>
      <c r="AHU174" s="3"/>
      <c r="AHV174" s="3"/>
      <c r="AHW174" s="3"/>
      <c r="AHX174" s="3"/>
      <c r="AHY174" s="3"/>
      <c r="AHZ174" s="3"/>
      <c r="AIA174" s="3"/>
      <c r="AIB174" s="3"/>
      <c r="AIC174" s="3"/>
      <c r="AID174" s="3"/>
      <c r="AIE174" s="3"/>
      <c r="AIF174" s="3"/>
      <c r="AIG174" s="3"/>
      <c r="AIH174" s="3"/>
      <c r="AII174" s="3"/>
      <c r="AIJ174" s="3"/>
      <c r="AIK174" s="3"/>
      <c r="AIL174" s="3"/>
      <c r="AIM174" s="3"/>
      <c r="AIN174" s="3"/>
      <c r="AIO174" s="3"/>
      <c r="AIP174" s="3"/>
      <c r="AIQ174" s="3"/>
      <c r="AIR174" s="3"/>
      <c r="AIS174" s="3"/>
      <c r="AIT174" s="3"/>
      <c r="AIU174" s="3"/>
      <c r="AIV174" s="3"/>
      <c r="AIW174" s="3"/>
      <c r="AIX174" s="3"/>
      <c r="AIY174" s="3"/>
      <c r="AIZ174" s="3"/>
      <c r="AJA174" s="3"/>
      <c r="AJB174" s="3"/>
      <c r="AJC174" s="3"/>
      <c r="AJD174" s="3"/>
      <c r="AJE174" s="3"/>
      <c r="AJF174" s="3"/>
      <c r="AJG174" s="3"/>
      <c r="AJH174" s="3"/>
      <c r="AJI174" s="3"/>
      <c r="AJJ174" s="3"/>
      <c r="AJK174" s="3"/>
      <c r="AJL174" s="3"/>
      <c r="AJM174" s="3"/>
      <c r="AJN174" s="3"/>
      <c r="AJO174" s="3"/>
      <c r="AJP174" s="3"/>
      <c r="AJQ174" s="3"/>
      <c r="AJR174" s="3"/>
      <c r="AJS174" s="3"/>
      <c r="AJT174" s="3"/>
      <c r="AJU174" s="3"/>
      <c r="AJV174" s="3"/>
      <c r="AJW174" s="3"/>
      <c r="AJX174" s="3"/>
      <c r="AJY174" s="3"/>
      <c r="AJZ174" s="3"/>
      <c r="AKA174" s="3"/>
      <c r="AKB174" s="3"/>
      <c r="AKC174" s="3"/>
      <c r="AKD174" s="3"/>
      <c r="AKE174" s="3"/>
      <c r="AKF174" s="3"/>
      <c r="AKG174" s="3"/>
      <c r="AKH174" s="3"/>
      <c r="AKI174" s="3"/>
      <c r="AKJ174" s="3"/>
      <c r="AKK174" s="3"/>
      <c r="AKL174" s="3"/>
      <c r="AKM174" s="3"/>
      <c r="AKN174" s="3"/>
      <c r="AKO174" s="3"/>
      <c r="AKP174" s="3"/>
      <c r="AKQ174" s="3"/>
      <c r="AKR174" s="3"/>
      <c r="AKS174" s="3"/>
      <c r="AKT174" s="3"/>
      <c r="AKU174" s="3"/>
      <c r="AKV174" s="3"/>
      <c r="AKW174" s="3"/>
      <c r="AKX174" s="3"/>
      <c r="AKY174" s="3"/>
      <c r="AKZ174" s="3"/>
      <c r="ALA174" s="3"/>
      <c r="ALB174" s="3"/>
      <c r="ALC174" s="3"/>
      <c r="ALD174" s="3"/>
      <c r="ALE174" s="3"/>
      <c r="ALF174" s="3"/>
      <c r="ALG174" s="3"/>
      <c r="ALH174" s="3"/>
      <c r="ALI174" s="3"/>
      <c r="ALJ174" s="3"/>
      <c r="ALK174" s="3"/>
      <c r="ALL174" s="3"/>
      <c r="ALM174" s="3"/>
      <c r="ALN174" s="3"/>
      <c r="ALO174" s="3"/>
      <c r="ALP174" s="3"/>
      <c r="ALQ174" s="3"/>
      <c r="ALR174" s="3"/>
      <c r="ALS174" s="3"/>
      <c r="ALT174" s="3"/>
      <c r="ALU174" s="3"/>
      <c r="ALV174" s="3"/>
      <c r="ALW174" s="3"/>
      <c r="ALX174" s="3"/>
      <c r="ALY174" s="3"/>
      <c r="ALZ174" s="3"/>
      <c r="AMA174" s="3"/>
      <c r="AMB174" s="3"/>
    </row>
    <row r="175" spans="1:1016" s="142" customFormat="1" x14ac:dyDescent="0.25">
      <c r="A175" s="3"/>
      <c r="B175" s="3"/>
      <c r="C175" s="3"/>
      <c r="D175" s="3"/>
      <c r="E175" s="3"/>
      <c r="F175" s="3"/>
      <c r="G175" s="3"/>
      <c r="H175" s="3"/>
      <c r="I175" s="3"/>
      <c r="J175" s="40">
        <v>105957.67</v>
      </c>
      <c r="K175" s="3"/>
      <c r="L175" s="3"/>
      <c r="M175" s="129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  <c r="AH175" s="3"/>
      <c r="AI175" s="3"/>
      <c r="AJ175" s="3"/>
      <c r="AK175" s="3"/>
      <c r="AL175" s="3"/>
      <c r="AM175" s="3"/>
      <c r="AN175" s="3"/>
      <c r="AO175" s="3"/>
      <c r="AP175" s="3"/>
      <c r="AQ175" s="3"/>
      <c r="AR175" s="3"/>
      <c r="AS175" s="3"/>
      <c r="AT175" s="3"/>
      <c r="AU175" s="3"/>
      <c r="AV175" s="3"/>
      <c r="AW175" s="3"/>
      <c r="AX175" s="3"/>
      <c r="AY175" s="3"/>
      <c r="AZ175" s="3"/>
      <c r="BA175" s="3"/>
      <c r="BB175" s="3"/>
      <c r="BC175" s="3"/>
      <c r="BD175" s="3"/>
      <c r="BE175" s="3"/>
      <c r="BF175" s="3"/>
      <c r="BG175" s="3"/>
      <c r="BH175" s="3"/>
      <c r="BI175" s="3"/>
      <c r="BJ175" s="3"/>
      <c r="BK175" s="3"/>
      <c r="BL175" s="3"/>
      <c r="BM175" s="3"/>
      <c r="BN175" s="3"/>
      <c r="BO175" s="3"/>
      <c r="BP175" s="3"/>
      <c r="BQ175" s="3"/>
      <c r="BR175" s="3"/>
      <c r="BS175" s="3"/>
      <c r="BT175" s="3"/>
      <c r="BU175" s="3"/>
      <c r="BV175" s="3"/>
      <c r="BW175" s="3"/>
      <c r="BX175" s="3"/>
      <c r="BY175" s="3"/>
      <c r="BZ175" s="3"/>
      <c r="CA175" s="3"/>
      <c r="CB175" s="3"/>
      <c r="CC175" s="3"/>
      <c r="CD175" s="3"/>
      <c r="CE175" s="3"/>
      <c r="CF175" s="3"/>
      <c r="CG175" s="3"/>
      <c r="CH175" s="3"/>
      <c r="CI175" s="3"/>
      <c r="CJ175" s="3"/>
      <c r="CK175" s="3"/>
      <c r="CL175" s="3"/>
      <c r="CM175" s="3"/>
      <c r="CN175" s="3"/>
      <c r="CO175" s="3"/>
      <c r="CP175" s="3"/>
      <c r="CQ175" s="3"/>
      <c r="CR175" s="3"/>
      <c r="CS175" s="3"/>
      <c r="CT175" s="3"/>
      <c r="CU175" s="3"/>
      <c r="CV175" s="3"/>
      <c r="CW175" s="3"/>
      <c r="CX175" s="3"/>
      <c r="CY175" s="3"/>
      <c r="CZ175" s="3"/>
      <c r="DA175" s="3"/>
      <c r="DB175" s="3"/>
      <c r="DC175" s="3"/>
      <c r="DD175" s="3"/>
      <c r="DE175" s="3"/>
      <c r="DF175" s="3"/>
      <c r="DG175" s="3"/>
      <c r="DH175" s="3"/>
      <c r="DI175" s="3"/>
      <c r="DJ175" s="3"/>
      <c r="DK175" s="3"/>
      <c r="DL175" s="3"/>
      <c r="DM175" s="3"/>
      <c r="DN175" s="3"/>
      <c r="DO175" s="3"/>
      <c r="DP175" s="3"/>
      <c r="DQ175" s="3"/>
      <c r="DR175" s="3"/>
      <c r="DS175" s="3"/>
      <c r="DT175" s="3"/>
      <c r="DU175" s="3"/>
      <c r="DV175" s="3"/>
      <c r="DW175" s="3"/>
      <c r="DX175" s="3"/>
      <c r="DY175" s="3"/>
      <c r="DZ175" s="3"/>
      <c r="EA175" s="3"/>
      <c r="EB175" s="3"/>
      <c r="EC175" s="3"/>
      <c r="ED175" s="3"/>
      <c r="EE175" s="3"/>
      <c r="EF175" s="3"/>
      <c r="EG175" s="3"/>
      <c r="EH175" s="3"/>
      <c r="EI175" s="3"/>
      <c r="EJ175" s="3"/>
      <c r="EK175" s="3"/>
      <c r="EL175" s="3"/>
      <c r="EM175" s="3"/>
      <c r="EN175" s="3"/>
      <c r="EO175" s="3"/>
      <c r="EP175" s="3"/>
      <c r="EQ175" s="3"/>
      <c r="ER175" s="3"/>
      <c r="ES175" s="3"/>
      <c r="ET175" s="3"/>
      <c r="EU175" s="3"/>
      <c r="EV175" s="3"/>
      <c r="EW175" s="3"/>
      <c r="EX175" s="3"/>
      <c r="EY175" s="3"/>
      <c r="EZ175" s="3"/>
      <c r="FA175" s="3"/>
      <c r="FB175" s="3"/>
      <c r="FC175" s="3"/>
      <c r="FD175" s="3"/>
      <c r="FE175" s="3"/>
      <c r="FF175" s="3"/>
      <c r="FG175" s="3"/>
      <c r="FH175" s="3"/>
      <c r="FI175" s="3"/>
      <c r="FJ175" s="3"/>
      <c r="FK175" s="3"/>
      <c r="FL175" s="3"/>
      <c r="FM175" s="3"/>
      <c r="FN175" s="3"/>
      <c r="FO175" s="3"/>
      <c r="FP175" s="3"/>
      <c r="FQ175" s="3"/>
      <c r="FR175" s="3"/>
      <c r="FS175" s="3"/>
      <c r="FT175" s="3"/>
      <c r="FU175" s="3"/>
      <c r="FV175" s="3"/>
      <c r="FW175" s="3"/>
      <c r="FX175" s="3"/>
      <c r="FY175" s="3"/>
      <c r="FZ175" s="3"/>
      <c r="GA175" s="3"/>
      <c r="GB175" s="3"/>
      <c r="GC175" s="3"/>
      <c r="GD175" s="3"/>
      <c r="GE175" s="3"/>
      <c r="GF175" s="3"/>
      <c r="GG175" s="3"/>
      <c r="GH175" s="3"/>
      <c r="GI175" s="3"/>
      <c r="GJ175" s="3"/>
      <c r="GK175" s="3"/>
      <c r="GL175" s="3"/>
      <c r="GM175" s="3"/>
      <c r="GN175" s="3"/>
      <c r="GO175" s="3"/>
      <c r="GP175" s="3"/>
      <c r="GQ175" s="3"/>
      <c r="GR175" s="3"/>
      <c r="GS175" s="3"/>
      <c r="GT175" s="3"/>
      <c r="GU175" s="3"/>
      <c r="GV175" s="3"/>
      <c r="GW175" s="3"/>
      <c r="GX175" s="3"/>
      <c r="GY175" s="3"/>
      <c r="GZ175" s="3"/>
      <c r="HA175" s="3"/>
      <c r="HB175" s="3"/>
      <c r="HC175" s="3"/>
      <c r="HD175" s="3"/>
      <c r="HE175" s="3"/>
      <c r="HF175" s="3"/>
      <c r="HG175" s="3"/>
      <c r="HH175" s="3"/>
      <c r="HI175" s="3"/>
      <c r="HJ175" s="3"/>
      <c r="HK175" s="3"/>
      <c r="HL175" s="3"/>
      <c r="HM175" s="3"/>
      <c r="HN175" s="3"/>
      <c r="HO175" s="3"/>
      <c r="HP175" s="3"/>
      <c r="HQ175" s="3"/>
      <c r="HR175" s="3"/>
      <c r="HS175" s="3"/>
      <c r="HT175" s="3"/>
      <c r="HU175" s="3"/>
      <c r="HV175" s="3"/>
      <c r="HW175" s="3"/>
      <c r="HX175" s="3"/>
      <c r="HY175" s="3"/>
      <c r="HZ175" s="3"/>
      <c r="IA175" s="3"/>
      <c r="IB175" s="3"/>
      <c r="IC175" s="3"/>
      <c r="ID175" s="3"/>
      <c r="IE175" s="3"/>
      <c r="IF175" s="3"/>
      <c r="IG175" s="3"/>
      <c r="IH175" s="3"/>
      <c r="II175" s="3"/>
      <c r="IJ175" s="3"/>
      <c r="IK175" s="3"/>
      <c r="IL175" s="3"/>
      <c r="IM175" s="3"/>
      <c r="IN175" s="3"/>
      <c r="IO175" s="3"/>
      <c r="IP175" s="3"/>
      <c r="IQ175" s="3"/>
      <c r="IR175" s="3"/>
      <c r="IS175" s="3"/>
      <c r="IT175" s="3"/>
      <c r="IU175" s="3"/>
      <c r="IV175" s="3"/>
      <c r="IW175" s="3"/>
      <c r="IX175" s="3"/>
      <c r="IY175" s="3"/>
      <c r="IZ175" s="3"/>
      <c r="JA175" s="3"/>
      <c r="JB175" s="3"/>
      <c r="JC175" s="3"/>
      <c r="JD175" s="3"/>
      <c r="JE175" s="3"/>
      <c r="JF175" s="3"/>
      <c r="JG175" s="3"/>
      <c r="JH175" s="3"/>
      <c r="JI175" s="3"/>
      <c r="JJ175" s="3"/>
      <c r="JK175" s="3"/>
      <c r="JL175" s="3"/>
      <c r="JM175" s="3"/>
      <c r="JN175" s="3"/>
      <c r="JO175" s="3"/>
      <c r="JP175" s="3"/>
      <c r="JQ175" s="3"/>
      <c r="JR175" s="3"/>
      <c r="JS175" s="3"/>
      <c r="JT175" s="3"/>
      <c r="JU175" s="3"/>
      <c r="JV175" s="3"/>
      <c r="JW175" s="3"/>
      <c r="JX175" s="3"/>
      <c r="JY175" s="3"/>
      <c r="JZ175" s="3"/>
      <c r="KA175" s="3"/>
      <c r="KB175" s="3"/>
      <c r="KC175" s="3"/>
      <c r="KD175" s="3"/>
      <c r="KE175" s="3"/>
      <c r="KF175" s="3"/>
      <c r="KG175" s="3"/>
      <c r="KH175" s="3"/>
      <c r="KI175" s="3"/>
      <c r="KJ175" s="3"/>
      <c r="KK175" s="3"/>
      <c r="KL175" s="3"/>
      <c r="KM175" s="3"/>
      <c r="KN175" s="3"/>
      <c r="KO175" s="3"/>
      <c r="KP175" s="3"/>
      <c r="KQ175" s="3"/>
      <c r="KR175" s="3"/>
      <c r="KS175" s="3"/>
      <c r="KT175" s="3"/>
      <c r="KU175" s="3"/>
      <c r="KV175" s="3"/>
      <c r="KW175" s="3"/>
      <c r="KX175" s="3"/>
      <c r="KY175" s="3"/>
      <c r="KZ175" s="3"/>
      <c r="LA175" s="3"/>
      <c r="LB175" s="3"/>
      <c r="LC175" s="3"/>
      <c r="LD175" s="3"/>
      <c r="LE175" s="3"/>
      <c r="LF175" s="3"/>
      <c r="LG175" s="3"/>
      <c r="LH175" s="3"/>
      <c r="LI175" s="3"/>
      <c r="LJ175" s="3"/>
      <c r="LK175" s="3"/>
      <c r="LL175" s="3"/>
      <c r="LM175" s="3"/>
      <c r="LN175" s="3"/>
      <c r="LO175" s="3"/>
      <c r="LP175" s="3"/>
      <c r="LQ175" s="3"/>
      <c r="LR175" s="3"/>
      <c r="LS175" s="3"/>
      <c r="LT175" s="3"/>
      <c r="LU175" s="3"/>
      <c r="LV175" s="3"/>
      <c r="LW175" s="3"/>
      <c r="LX175" s="3"/>
      <c r="LY175" s="3"/>
      <c r="LZ175" s="3"/>
      <c r="MA175" s="3"/>
      <c r="MB175" s="3"/>
      <c r="MC175" s="3"/>
      <c r="MD175" s="3"/>
      <c r="ME175" s="3"/>
      <c r="MF175" s="3"/>
      <c r="MG175" s="3"/>
      <c r="MH175" s="3"/>
      <c r="MI175" s="3"/>
      <c r="MJ175" s="3"/>
      <c r="MK175" s="3"/>
      <c r="ML175" s="3"/>
      <c r="MM175" s="3"/>
      <c r="MN175" s="3"/>
      <c r="MO175" s="3"/>
      <c r="MP175" s="3"/>
      <c r="MQ175" s="3"/>
      <c r="MR175" s="3"/>
      <c r="MS175" s="3"/>
      <c r="MT175" s="3"/>
      <c r="MU175" s="3"/>
      <c r="MV175" s="3"/>
      <c r="MW175" s="3"/>
      <c r="MX175" s="3"/>
      <c r="MY175" s="3"/>
      <c r="MZ175" s="3"/>
      <c r="NA175" s="3"/>
      <c r="NB175" s="3"/>
      <c r="NC175" s="3"/>
      <c r="ND175" s="3"/>
      <c r="NE175" s="3"/>
      <c r="NF175" s="3"/>
      <c r="NG175" s="3"/>
      <c r="NH175" s="3"/>
      <c r="NI175" s="3"/>
      <c r="NJ175" s="3"/>
      <c r="NK175" s="3"/>
      <c r="NL175" s="3"/>
      <c r="NM175" s="3"/>
      <c r="NN175" s="3"/>
      <c r="NO175" s="3"/>
      <c r="NP175" s="3"/>
      <c r="NQ175" s="3"/>
      <c r="NR175" s="3"/>
      <c r="NS175" s="3"/>
      <c r="NT175" s="3"/>
      <c r="NU175" s="3"/>
      <c r="NV175" s="3"/>
      <c r="NW175" s="3"/>
      <c r="NX175" s="3"/>
      <c r="NY175" s="3"/>
      <c r="NZ175" s="3"/>
      <c r="OA175" s="3"/>
      <c r="OB175" s="3"/>
      <c r="OC175" s="3"/>
      <c r="OD175" s="3"/>
      <c r="OE175" s="3"/>
      <c r="OF175" s="3"/>
      <c r="OG175" s="3"/>
      <c r="OH175" s="3"/>
      <c r="OI175" s="3"/>
      <c r="OJ175" s="3"/>
      <c r="OK175" s="3"/>
      <c r="OL175" s="3"/>
      <c r="OM175" s="3"/>
      <c r="ON175" s="3"/>
      <c r="OO175" s="3"/>
      <c r="OP175" s="3"/>
      <c r="OQ175" s="3"/>
      <c r="OR175" s="3"/>
      <c r="OS175" s="3"/>
      <c r="OT175" s="3"/>
      <c r="OU175" s="3"/>
      <c r="OV175" s="3"/>
      <c r="OW175" s="3"/>
      <c r="OX175" s="3"/>
      <c r="OY175" s="3"/>
      <c r="OZ175" s="3"/>
      <c r="PA175" s="3"/>
      <c r="PB175" s="3"/>
      <c r="PC175" s="3"/>
      <c r="PD175" s="3"/>
      <c r="PE175" s="3"/>
      <c r="PF175" s="3"/>
      <c r="PG175" s="3"/>
      <c r="PH175" s="3"/>
      <c r="PI175" s="3"/>
      <c r="PJ175" s="3"/>
      <c r="PK175" s="3"/>
      <c r="PL175" s="3"/>
      <c r="PM175" s="3"/>
      <c r="PN175" s="3"/>
      <c r="PO175" s="3"/>
      <c r="PP175" s="3"/>
      <c r="PQ175" s="3"/>
      <c r="PR175" s="3"/>
      <c r="PS175" s="3"/>
      <c r="PT175" s="3"/>
      <c r="PU175" s="3"/>
      <c r="PV175" s="3"/>
      <c r="PW175" s="3"/>
      <c r="PX175" s="3"/>
      <c r="PY175" s="3"/>
      <c r="PZ175" s="3"/>
      <c r="QA175" s="3"/>
      <c r="QB175" s="3"/>
      <c r="QC175" s="3"/>
      <c r="QD175" s="3"/>
      <c r="QE175" s="3"/>
      <c r="QF175" s="3"/>
      <c r="QG175" s="3"/>
      <c r="QH175" s="3"/>
      <c r="QI175" s="3"/>
      <c r="QJ175" s="3"/>
      <c r="QK175" s="3"/>
      <c r="QL175" s="3"/>
      <c r="QM175" s="3"/>
      <c r="QN175" s="3"/>
      <c r="QO175" s="3"/>
      <c r="QP175" s="3"/>
      <c r="QQ175" s="3"/>
      <c r="QR175" s="3"/>
      <c r="QS175" s="3"/>
      <c r="QT175" s="3"/>
      <c r="QU175" s="3"/>
      <c r="QV175" s="3"/>
      <c r="QW175" s="3"/>
      <c r="QX175" s="3"/>
      <c r="QY175" s="3"/>
      <c r="QZ175" s="3"/>
      <c r="RA175" s="3"/>
      <c r="RB175" s="3"/>
      <c r="RC175" s="3"/>
      <c r="RD175" s="3"/>
      <c r="RE175" s="3"/>
      <c r="RF175" s="3"/>
      <c r="RG175" s="3"/>
      <c r="RH175" s="3"/>
      <c r="RI175" s="3"/>
      <c r="RJ175" s="3"/>
      <c r="RK175" s="3"/>
      <c r="RL175" s="3"/>
      <c r="RM175" s="3"/>
      <c r="RN175" s="3"/>
      <c r="RO175" s="3"/>
      <c r="RP175" s="3"/>
      <c r="RQ175" s="3"/>
      <c r="RR175" s="3"/>
      <c r="RS175" s="3"/>
      <c r="RT175" s="3"/>
      <c r="RU175" s="3"/>
      <c r="RV175" s="3"/>
      <c r="RW175" s="3"/>
      <c r="RX175" s="3"/>
      <c r="RY175" s="3"/>
      <c r="RZ175" s="3"/>
      <c r="SA175" s="3"/>
      <c r="SB175" s="3"/>
      <c r="SC175" s="3"/>
      <c r="SD175" s="3"/>
      <c r="SE175" s="3"/>
      <c r="SF175" s="3"/>
      <c r="SG175" s="3"/>
      <c r="SH175" s="3"/>
      <c r="SI175" s="3"/>
      <c r="SJ175" s="3"/>
      <c r="SK175" s="3"/>
      <c r="SL175" s="3"/>
      <c r="SM175" s="3"/>
      <c r="SN175" s="3"/>
      <c r="SO175" s="3"/>
      <c r="SP175" s="3"/>
      <c r="SQ175" s="3"/>
      <c r="SR175" s="3"/>
      <c r="SS175" s="3"/>
      <c r="ST175" s="3"/>
      <c r="SU175" s="3"/>
      <c r="SV175" s="3"/>
      <c r="SW175" s="3"/>
      <c r="SX175" s="3"/>
      <c r="SY175" s="3"/>
      <c r="SZ175" s="3"/>
      <c r="TA175" s="3"/>
      <c r="TB175" s="3"/>
      <c r="TC175" s="3"/>
      <c r="TD175" s="3"/>
      <c r="TE175" s="3"/>
      <c r="TF175" s="3"/>
      <c r="TG175" s="3"/>
      <c r="TH175" s="3"/>
      <c r="TI175" s="3"/>
      <c r="TJ175" s="3"/>
      <c r="TK175" s="3"/>
      <c r="TL175" s="3"/>
      <c r="TM175" s="3"/>
      <c r="TN175" s="3"/>
      <c r="TO175" s="3"/>
      <c r="TP175" s="3"/>
      <c r="TQ175" s="3"/>
      <c r="TR175" s="3"/>
      <c r="TS175" s="3"/>
      <c r="TT175" s="3"/>
      <c r="TU175" s="3"/>
      <c r="TV175" s="3"/>
      <c r="TW175" s="3"/>
      <c r="TX175" s="3"/>
      <c r="TY175" s="3"/>
      <c r="TZ175" s="3"/>
      <c r="UA175" s="3"/>
      <c r="UB175" s="3"/>
      <c r="UC175" s="3"/>
      <c r="UD175" s="3"/>
      <c r="UE175" s="3"/>
      <c r="UF175" s="3"/>
      <c r="UG175" s="3"/>
      <c r="UH175" s="3"/>
      <c r="UI175" s="3"/>
      <c r="UJ175" s="3"/>
      <c r="UK175" s="3"/>
      <c r="UL175" s="3"/>
      <c r="UM175" s="3"/>
      <c r="UN175" s="3"/>
      <c r="UO175" s="3"/>
      <c r="UP175" s="3"/>
      <c r="UQ175" s="3"/>
      <c r="UR175" s="3"/>
      <c r="US175" s="3"/>
      <c r="UT175" s="3"/>
      <c r="UU175" s="3"/>
      <c r="UV175" s="3"/>
      <c r="UW175" s="3"/>
      <c r="UX175" s="3"/>
      <c r="UY175" s="3"/>
      <c r="UZ175" s="3"/>
      <c r="VA175" s="3"/>
      <c r="VB175" s="3"/>
      <c r="VC175" s="3"/>
      <c r="VD175" s="3"/>
      <c r="VE175" s="3"/>
      <c r="VF175" s="3"/>
      <c r="VG175" s="3"/>
      <c r="VH175" s="3"/>
      <c r="VI175" s="3"/>
      <c r="VJ175" s="3"/>
      <c r="VK175" s="3"/>
      <c r="VL175" s="3"/>
      <c r="VM175" s="3"/>
      <c r="VN175" s="3"/>
      <c r="VO175" s="3"/>
      <c r="VP175" s="3"/>
      <c r="VQ175" s="3"/>
      <c r="VR175" s="3"/>
      <c r="VS175" s="3"/>
      <c r="VT175" s="3"/>
      <c r="VU175" s="3"/>
      <c r="VV175" s="3"/>
      <c r="VW175" s="3"/>
      <c r="VX175" s="3"/>
      <c r="VY175" s="3"/>
      <c r="VZ175" s="3"/>
      <c r="WA175" s="3"/>
      <c r="WB175" s="3"/>
      <c r="WC175" s="3"/>
      <c r="WD175" s="3"/>
      <c r="WE175" s="3"/>
      <c r="WF175" s="3"/>
      <c r="WG175" s="3"/>
      <c r="WH175" s="3"/>
      <c r="WI175" s="3"/>
      <c r="WJ175" s="3"/>
      <c r="WK175" s="3"/>
      <c r="WL175" s="3"/>
      <c r="WM175" s="3"/>
      <c r="WN175" s="3"/>
      <c r="WO175" s="3"/>
      <c r="WP175" s="3"/>
      <c r="WQ175" s="3"/>
      <c r="WR175" s="3"/>
      <c r="WS175" s="3"/>
      <c r="WT175" s="3"/>
      <c r="WU175" s="3"/>
      <c r="WV175" s="3"/>
      <c r="WW175" s="3"/>
      <c r="WX175" s="3"/>
      <c r="WY175" s="3"/>
      <c r="WZ175" s="3"/>
      <c r="XA175" s="3"/>
      <c r="XB175" s="3"/>
      <c r="XC175" s="3"/>
      <c r="XD175" s="3"/>
      <c r="XE175" s="3"/>
      <c r="XF175" s="3"/>
      <c r="XG175" s="3"/>
      <c r="XH175" s="3"/>
      <c r="XI175" s="3"/>
      <c r="XJ175" s="3"/>
      <c r="XK175" s="3"/>
      <c r="XL175" s="3"/>
      <c r="XM175" s="3"/>
      <c r="XN175" s="3"/>
      <c r="XO175" s="3"/>
      <c r="XP175" s="3"/>
      <c r="XQ175" s="3"/>
      <c r="XR175" s="3"/>
      <c r="XS175" s="3"/>
      <c r="XT175" s="3"/>
      <c r="XU175" s="3"/>
      <c r="XV175" s="3"/>
      <c r="XW175" s="3"/>
      <c r="XX175" s="3"/>
      <c r="XY175" s="3"/>
      <c r="XZ175" s="3"/>
      <c r="YA175" s="3"/>
      <c r="YB175" s="3"/>
      <c r="YC175" s="3"/>
      <c r="YD175" s="3"/>
      <c r="YE175" s="3"/>
      <c r="YF175" s="3"/>
      <c r="YG175" s="3"/>
      <c r="YH175" s="3"/>
      <c r="YI175" s="3"/>
      <c r="YJ175" s="3"/>
      <c r="YK175" s="3"/>
      <c r="YL175" s="3"/>
      <c r="YM175" s="3"/>
      <c r="YN175" s="3"/>
      <c r="YO175" s="3"/>
      <c r="YP175" s="3"/>
      <c r="YQ175" s="3"/>
      <c r="YR175" s="3"/>
      <c r="YS175" s="3"/>
      <c r="YT175" s="3"/>
      <c r="YU175" s="3"/>
      <c r="YV175" s="3"/>
      <c r="YW175" s="3"/>
      <c r="YX175" s="3"/>
      <c r="YY175" s="3"/>
      <c r="YZ175" s="3"/>
      <c r="ZA175" s="3"/>
      <c r="ZB175" s="3"/>
      <c r="ZC175" s="3"/>
      <c r="ZD175" s="3"/>
      <c r="ZE175" s="3"/>
      <c r="ZF175" s="3"/>
      <c r="ZG175" s="3"/>
      <c r="ZH175" s="3"/>
      <c r="ZI175" s="3"/>
      <c r="ZJ175" s="3"/>
      <c r="ZK175" s="3"/>
      <c r="ZL175" s="3"/>
      <c r="ZM175" s="3"/>
      <c r="ZN175" s="3"/>
      <c r="ZO175" s="3"/>
      <c r="ZP175" s="3"/>
      <c r="ZQ175" s="3"/>
      <c r="ZR175" s="3"/>
      <c r="ZS175" s="3"/>
      <c r="ZT175" s="3"/>
      <c r="ZU175" s="3"/>
      <c r="ZV175" s="3"/>
      <c r="ZW175" s="3"/>
      <c r="ZX175" s="3"/>
      <c r="ZY175" s="3"/>
      <c r="ZZ175" s="3"/>
      <c r="AAA175" s="3"/>
      <c r="AAB175" s="3"/>
      <c r="AAC175" s="3"/>
      <c r="AAD175" s="3"/>
      <c r="AAE175" s="3"/>
      <c r="AAF175" s="3"/>
      <c r="AAG175" s="3"/>
      <c r="AAH175" s="3"/>
      <c r="AAI175" s="3"/>
      <c r="AAJ175" s="3"/>
      <c r="AAK175" s="3"/>
      <c r="AAL175" s="3"/>
      <c r="AAM175" s="3"/>
      <c r="AAN175" s="3"/>
      <c r="AAO175" s="3"/>
      <c r="AAP175" s="3"/>
      <c r="AAQ175" s="3"/>
      <c r="AAR175" s="3"/>
      <c r="AAS175" s="3"/>
      <c r="AAT175" s="3"/>
      <c r="AAU175" s="3"/>
      <c r="AAV175" s="3"/>
      <c r="AAW175" s="3"/>
      <c r="AAX175" s="3"/>
      <c r="AAY175" s="3"/>
      <c r="AAZ175" s="3"/>
      <c r="ABA175" s="3"/>
      <c r="ABB175" s="3"/>
      <c r="ABC175" s="3"/>
      <c r="ABD175" s="3"/>
      <c r="ABE175" s="3"/>
      <c r="ABF175" s="3"/>
      <c r="ABG175" s="3"/>
      <c r="ABH175" s="3"/>
      <c r="ABI175" s="3"/>
      <c r="ABJ175" s="3"/>
      <c r="ABK175" s="3"/>
      <c r="ABL175" s="3"/>
      <c r="ABM175" s="3"/>
      <c r="ABN175" s="3"/>
      <c r="ABO175" s="3"/>
      <c r="ABP175" s="3"/>
      <c r="ABQ175" s="3"/>
      <c r="ABR175" s="3"/>
      <c r="ABS175" s="3"/>
      <c r="ABT175" s="3"/>
      <c r="ABU175" s="3"/>
      <c r="ABV175" s="3"/>
      <c r="ABW175" s="3"/>
      <c r="ABX175" s="3"/>
      <c r="ABY175" s="3"/>
      <c r="ABZ175" s="3"/>
      <c r="ACA175" s="3"/>
      <c r="ACB175" s="3"/>
      <c r="ACC175" s="3"/>
      <c r="ACD175" s="3"/>
      <c r="ACE175" s="3"/>
      <c r="ACF175" s="3"/>
      <c r="ACG175" s="3"/>
      <c r="ACH175" s="3"/>
      <c r="ACI175" s="3"/>
      <c r="ACJ175" s="3"/>
      <c r="ACK175" s="3"/>
      <c r="ACL175" s="3"/>
      <c r="ACM175" s="3"/>
      <c r="ACN175" s="3"/>
      <c r="ACO175" s="3"/>
      <c r="ACP175" s="3"/>
      <c r="ACQ175" s="3"/>
      <c r="ACR175" s="3"/>
      <c r="ACS175" s="3"/>
      <c r="ACT175" s="3"/>
      <c r="ACU175" s="3"/>
      <c r="ACV175" s="3"/>
      <c r="ACW175" s="3"/>
      <c r="ACX175" s="3"/>
      <c r="ACY175" s="3"/>
      <c r="ACZ175" s="3"/>
      <c r="ADA175" s="3"/>
      <c r="ADB175" s="3"/>
      <c r="ADC175" s="3"/>
      <c r="ADD175" s="3"/>
      <c r="ADE175" s="3"/>
      <c r="ADF175" s="3"/>
      <c r="ADG175" s="3"/>
      <c r="ADH175" s="3"/>
      <c r="ADI175" s="3"/>
      <c r="ADJ175" s="3"/>
      <c r="ADK175" s="3"/>
      <c r="ADL175" s="3"/>
      <c r="ADM175" s="3"/>
      <c r="ADN175" s="3"/>
      <c r="ADO175" s="3"/>
      <c r="ADP175" s="3"/>
      <c r="ADQ175" s="3"/>
      <c r="ADR175" s="3"/>
      <c r="ADS175" s="3"/>
      <c r="ADT175" s="3"/>
      <c r="ADU175" s="3"/>
      <c r="ADV175" s="3"/>
      <c r="ADW175" s="3"/>
      <c r="ADX175" s="3"/>
      <c r="ADY175" s="3"/>
      <c r="ADZ175" s="3"/>
      <c r="AEA175" s="3"/>
      <c r="AEB175" s="3"/>
      <c r="AEC175" s="3"/>
      <c r="AED175" s="3"/>
      <c r="AEE175" s="3"/>
      <c r="AEF175" s="3"/>
      <c r="AEG175" s="3"/>
      <c r="AEH175" s="3"/>
      <c r="AEI175" s="3"/>
      <c r="AEJ175" s="3"/>
      <c r="AEK175" s="3"/>
      <c r="AEL175" s="3"/>
      <c r="AEM175" s="3"/>
      <c r="AEN175" s="3"/>
      <c r="AEO175" s="3"/>
      <c r="AEP175" s="3"/>
      <c r="AEQ175" s="3"/>
      <c r="AER175" s="3"/>
      <c r="AES175" s="3"/>
      <c r="AET175" s="3"/>
      <c r="AEU175" s="3"/>
      <c r="AEV175" s="3"/>
      <c r="AEW175" s="3"/>
      <c r="AEX175" s="3"/>
      <c r="AEY175" s="3"/>
      <c r="AEZ175" s="3"/>
      <c r="AFA175" s="3"/>
      <c r="AFB175" s="3"/>
      <c r="AFC175" s="3"/>
      <c r="AFD175" s="3"/>
      <c r="AFE175" s="3"/>
      <c r="AFF175" s="3"/>
      <c r="AFG175" s="3"/>
      <c r="AFH175" s="3"/>
      <c r="AFI175" s="3"/>
      <c r="AFJ175" s="3"/>
      <c r="AFK175" s="3"/>
      <c r="AFL175" s="3"/>
      <c r="AFM175" s="3"/>
      <c r="AFN175" s="3"/>
      <c r="AFO175" s="3"/>
      <c r="AFP175" s="3"/>
      <c r="AFQ175" s="3"/>
      <c r="AFR175" s="3"/>
      <c r="AFS175" s="3"/>
      <c r="AFT175" s="3"/>
      <c r="AFU175" s="3"/>
      <c r="AFV175" s="3"/>
      <c r="AFW175" s="3"/>
      <c r="AFX175" s="3"/>
      <c r="AFY175" s="3"/>
      <c r="AFZ175" s="3"/>
      <c r="AGA175" s="3"/>
      <c r="AGB175" s="3"/>
      <c r="AGC175" s="3"/>
      <c r="AGD175" s="3"/>
      <c r="AGE175" s="3"/>
      <c r="AGF175" s="3"/>
      <c r="AGG175" s="3"/>
      <c r="AGH175" s="3"/>
      <c r="AGI175" s="3"/>
      <c r="AGJ175" s="3"/>
      <c r="AGK175" s="3"/>
      <c r="AGL175" s="3"/>
      <c r="AGM175" s="3"/>
      <c r="AGN175" s="3"/>
      <c r="AGO175" s="3"/>
      <c r="AGP175" s="3"/>
      <c r="AGQ175" s="3"/>
      <c r="AGR175" s="3"/>
      <c r="AGS175" s="3"/>
      <c r="AGT175" s="3"/>
      <c r="AGU175" s="3"/>
      <c r="AGV175" s="3"/>
      <c r="AGW175" s="3"/>
      <c r="AGX175" s="3"/>
      <c r="AGY175" s="3"/>
      <c r="AGZ175" s="3"/>
      <c r="AHA175" s="3"/>
      <c r="AHB175" s="3"/>
      <c r="AHC175" s="3"/>
      <c r="AHD175" s="3"/>
      <c r="AHE175" s="3"/>
      <c r="AHF175" s="3"/>
      <c r="AHG175" s="3"/>
      <c r="AHH175" s="3"/>
      <c r="AHI175" s="3"/>
      <c r="AHJ175" s="3"/>
      <c r="AHK175" s="3"/>
      <c r="AHL175" s="3"/>
      <c r="AHM175" s="3"/>
      <c r="AHN175" s="3"/>
      <c r="AHO175" s="3"/>
      <c r="AHP175" s="3"/>
      <c r="AHQ175" s="3"/>
      <c r="AHR175" s="3"/>
      <c r="AHS175" s="3"/>
      <c r="AHT175" s="3"/>
      <c r="AHU175" s="3"/>
      <c r="AHV175" s="3"/>
      <c r="AHW175" s="3"/>
      <c r="AHX175" s="3"/>
      <c r="AHY175" s="3"/>
      <c r="AHZ175" s="3"/>
      <c r="AIA175" s="3"/>
      <c r="AIB175" s="3"/>
      <c r="AIC175" s="3"/>
      <c r="AID175" s="3"/>
      <c r="AIE175" s="3"/>
      <c r="AIF175" s="3"/>
      <c r="AIG175" s="3"/>
      <c r="AIH175" s="3"/>
      <c r="AII175" s="3"/>
      <c r="AIJ175" s="3"/>
      <c r="AIK175" s="3"/>
      <c r="AIL175" s="3"/>
      <c r="AIM175" s="3"/>
      <c r="AIN175" s="3"/>
      <c r="AIO175" s="3"/>
      <c r="AIP175" s="3"/>
      <c r="AIQ175" s="3"/>
      <c r="AIR175" s="3"/>
      <c r="AIS175" s="3"/>
      <c r="AIT175" s="3"/>
      <c r="AIU175" s="3"/>
      <c r="AIV175" s="3"/>
      <c r="AIW175" s="3"/>
      <c r="AIX175" s="3"/>
      <c r="AIY175" s="3"/>
      <c r="AIZ175" s="3"/>
      <c r="AJA175" s="3"/>
      <c r="AJB175" s="3"/>
      <c r="AJC175" s="3"/>
      <c r="AJD175" s="3"/>
      <c r="AJE175" s="3"/>
      <c r="AJF175" s="3"/>
      <c r="AJG175" s="3"/>
      <c r="AJH175" s="3"/>
      <c r="AJI175" s="3"/>
      <c r="AJJ175" s="3"/>
      <c r="AJK175" s="3"/>
      <c r="AJL175" s="3"/>
      <c r="AJM175" s="3"/>
      <c r="AJN175" s="3"/>
      <c r="AJO175" s="3"/>
      <c r="AJP175" s="3"/>
      <c r="AJQ175" s="3"/>
      <c r="AJR175" s="3"/>
      <c r="AJS175" s="3"/>
      <c r="AJT175" s="3"/>
      <c r="AJU175" s="3"/>
      <c r="AJV175" s="3"/>
      <c r="AJW175" s="3"/>
      <c r="AJX175" s="3"/>
      <c r="AJY175" s="3"/>
      <c r="AJZ175" s="3"/>
      <c r="AKA175" s="3"/>
      <c r="AKB175" s="3"/>
      <c r="AKC175" s="3"/>
      <c r="AKD175" s="3"/>
      <c r="AKE175" s="3"/>
      <c r="AKF175" s="3"/>
      <c r="AKG175" s="3"/>
      <c r="AKH175" s="3"/>
      <c r="AKI175" s="3"/>
      <c r="AKJ175" s="3"/>
      <c r="AKK175" s="3"/>
      <c r="AKL175" s="3"/>
      <c r="AKM175" s="3"/>
      <c r="AKN175" s="3"/>
      <c r="AKO175" s="3"/>
      <c r="AKP175" s="3"/>
      <c r="AKQ175" s="3"/>
      <c r="AKR175" s="3"/>
      <c r="AKS175" s="3"/>
      <c r="AKT175" s="3"/>
      <c r="AKU175" s="3"/>
      <c r="AKV175" s="3"/>
      <c r="AKW175" s="3"/>
      <c r="AKX175" s="3"/>
      <c r="AKY175" s="3"/>
      <c r="AKZ175" s="3"/>
      <c r="ALA175" s="3"/>
      <c r="ALB175" s="3"/>
      <c r="ALC175" s="3"/>
      <c r="ALD175" s="3"/>
      <c r="ALE175" s="3"/>
      <c r="ALF175" s="3"/>
      <c r="ALG175" s="3"/>
      <c r="ALH175" s="3"/>
      <c r="ALI175" s="3"/>
      <c r="ALJ175" s="3"/>
      <c r="ALK175" s="3"/>
      <c r="ALL175" s="3"/>
      <c r="ALM175" s="3"/>
      <c r="ALN175" s="3"/>
      <c r="ALO175" s="3"/>
      <c r="ALP175" s="3"/>
      <c r="ALQ175" s="3"/>
      <c r="ALR175" s="3"/>
      <c r="ALS175" s="3"/>
      <c r="ALT175" s="3"/>
      <c r="ALU175" s="3"/>
      <c r="ALV175" s="3"/>
      <c r="ALW175" s="3"/>
      <c r="ALX175" s="3"/>
      <c r="ALY175" s="3"/>
      <c r="ALZ175" s="3"/>
      <c r="AMA175" s="3"/>
      <c r="AMB175" s="3"/>
    </row>
    <row r="176" spans="1:1016" s="142" customFormat="1" x14ac:dyDescent="0.25">
      <c r="A176" s="3"/>
      <c r="B176" s="3"/>
      <c r="C176" s="3"/>
      <c r="D176" s="3"/>
      <c r="E176" s="3"/>
      <c r="F176" s="3"/>
      <c r="G176" s="40"/>
      <c r="H176" s="3"/>
      <c r="I176" s="3"/>
      <c r="J176" s="40">
        <v>1621043.44</v>
      </c>
      <c r="K176" s="3"/>
      <c r="L176" s="3"/>
      <c r="M176" s="129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  <c r="AG176" s="3"/>
      <c r="AH176" s="3"/>
      <c r="AI176" s="3"/>
      <c r="AJ176" s="3"/>
      <c r="AK176" s="3"/>
      <c r="AL176" s="3"/>
      <c r="AM176" s="3"/>
      <c r="AN176" s="3"/>
      <c r="AO176" s="3"/>
      <c r="AP176" s="3"/>
      <c r="AQ176" s="3"/>
      <c r="AR176" s="3"/>
      <c r="AS176" s="3"/>
      <c r="AT176" s="3"/>
      <c r="AU176" s="3"/>
      <c r="AV176" s="3"/>
      <c r="AW176" s="3"/>
      <c r="AX176" s="3"/>
      <c r="AY176" s="3"/>
      <c r="AZ176" s="3"/>
      <c r="BA176" s="3"/>
      <c r="BB176" s="3"/>
      <c r="BC176" s="3"/>
      <c r="BD176" s="3"/>
      <c r="BE176" s="3"/>
      <c r="BF176" s="3"/>
      <c r="BG176" s="3"/>
      <c r="BH176" s="3"/>
      <c r="BI176" s="3"/>
      <c r="BJ176" s="3"/>
      <c r="BK176" s="3"/>
      <c r="BL176" s="3"/>
      <c r="BM176" s="3"/>
      <c r="BN176" s="3"/>
      <c r="BO176" s="3"/>
      <c r="BP176" s="3"/>
      <c r="BQ176" s="3"/>
      <c r="BR176" s="3"/>
      <c r="BS176" s="3"/>
      <c r="BT176" s="3"/>
      <c r="BU176" s="3"/>
      <c r="BV176" s="3"/>
      <c r="BW176" s="3"/>
      <c r="BX176" s="3"/>
      <c r="BY176" s="3"/>
      <c r="BZ176" s="3"/>
      <c r="CA176" s="3"/>
      <c r="CB176" s="3"/>
      <c r="CC176" s="3"/>
      <c r="CD176" s="3"/>
      <c r="CE176" s="3"/>
      <c r="CF176" s="3"/>
      <c r="CG176" s="3"/>
      <c r="CH176" s="3"/>
      <c r="CI176" s="3"/>
      <c r="CJ176" s="3"/>
      <c r="CK176" s="3"/>
      <c r="CL176" s="3"/>
      <c r="CM176" s="3"/>
      <c r="CN176" s="3"/>
      <c r="CO176" s="3"/>
      <c r="CP176" s="3"/>
      <c r="CQ176" s="3"/>
      <c r="CR176" s="3"/>
      <c r="CS176" s="3"/>
      <c r="CT176" s="3"/>
      <c r="CU176" s="3"/>
      <c r="CV176" s="3"/>
      <c r="CW176" s="3"/>
      <c r="CX176" s="3"/>
      <c r="CY176" s="3"/>
      <c r="CZ176" s="3"/>
      <c r="DA176" s="3"/>
      <c r="DB176" s="3"/>
      <c r="DC176" s="3"/>
      <c r="DD176" s="3"/>
      <c r="DE176" s="3"/>
      <c r="DF176" s="3"/>
      <c r="DG176" s="3"/>
      <c r="DH176" s="3"/>
      <c r="DI176" s="3"/>
      <c r="DJ176" s="3"/>
      <c r="DK176" s="3"/>
      <c r="DL176" s="3"/>
      <c r="DM176" s="3"/>
      <c r="DN176" s="3"/>
      <c r="DO176" s="3"/>
      <c r="DP176" s="3"/>
      <c r="DQ176" s="3"/>
      <c r="DR176" s="3"/>
      <c r="DS176" s="3"/>
      <c r="DT176" s="3"/>
      <c r="DU176" s="3"/>
      <c r="DV176" s="3"/>
      <c r="DW176" s="3"/>
      <c r="DX176" s="3"/>
      <c r="DY176" s="3"/>
      <c r="DZ176" s="3"/>
      <c r="EA176" s="3"/>
      <c r="EB176" s="3"/>
      <c r="EC176" s="3"/>
      <c r="ED176" s="3"/>
      <c r="EE176" s="3"/>
      <c r="EF176" s="3"/>
      <c r="EG176" s="3"/>
      <c r="EH176" s="3"/>
      <c r="EI176" s="3"/>
      <c r="EJ176" s="3"/>
      <c r="EK176" s="3"/>
      <c r="EL176" s="3"/>
      <c r="EM176" s="3"/>
      <c r="EN176" s="3"/>
      <c r="EO176" s="3"/>
      <c r="EP176" s="3"/>
      <c r="EQ176" s="3"/>
      <c r="ER176" s="3"/>
      <c r="ES176" s="3"/>
      <c r="ET176" s="3"/>
      <c r="EU176" s="3"/>
      <c r="EV176" s="3"/>
      <c r="EW176" s="3"/>
      <c r="EX176" s="3"/>
      <c r="EY176" s="3"/>
      <c r="EZ176" s="3"/>
      <c r="FA176" s="3"/>
      <c r="FB176" s="3"/>
      <c r="FC176" s="3"/>
      <c r="FD176" s="3"/>
      <c r="FE176" s="3"/>
      <c r="FF176" s="3"/>
      <c r="FG176" s="3"/>
      <c r="FH176" s="3"/>
      <c r="FI176" s="3"/>
      <c r="FJ176" s="3"/>
      <c r="FK176" s="3"/>
      <c r="FL176" s="3"/>
      <c r="FM176" s="3"/>
      <c r="FN176" s="3"/>
      <c r="FO176" s="3"/>
      <c r="FP176" s="3"/>
      <c r="FQ176" s="3"/>
      <c r="FR176" s="3"/>
      <c r="FS176" s="3"/>
      <c r="FT176" s="3"/>
      <c r="FU176" s="3"/>
      <c r="FV176" s="3"/>
      <c r="FW176" s="3"/>
      <c r="FX176" s="3"/>
      <c r="FY176" s="3"/>
      <c r="FZ176" s="3"/>
      <c r="GA176" s="3"/>
      <c r="GB176" s="3"/>
      <c r="GC176" s="3"/>
      <c r="GD176" s="3"/>
      <c r="GE176" s="3"/>
      <c r="GF176" s="3"/>
      <c r="GG176" s="3"/>
      <c r="GH176" s="3"/>
      <c r="GI176" s="3"/>
      <c r="GJ176" s="3"/>
      <c r="GK176" s="3"/>
      <c r="GL176" s="3"/>
      <c r="GM176" s="3"/>
      <c r="GN176" s="3"/>
      <c r="GO176" s="3"/>
      <c r="GP176" s="3"/>
      <c r="GQ176" s="3"/>
      <c r="GR176" s="3"/>
      <c r="GS176" s="3"/>
      <c r="GT176" s="3"/>
      <c r="GU176" s="3"/>
      <c r="GV176" s="3"/>
      <c r="GW176" s="3"/>
      <c r="GX176" s="3"/>
      <c r="GY176" s="3"/>
      <c r="GZ176" s="3"/>
      <c r="HA176" s="3"/>
      <c r="HB176" s="3"/>
      <c r="HC176" s="3"/>
      <c r="HD176" s="3"/>
      <c r="HE176" s="3"/>
      <c r="HF176" s="3"/>
      <c r="HG176" s="3"/>
      <c r="HH176" s="3"/>
      <c r="HI176" s="3"/>
      <c r="HJ176" s="3"/>
      <c r="HK176" s="3"/>
      <c r="HL176" s="3"/>
      <c r="HM176" s="3"/>
      <c r="HN176" s="3"/>
      <c r="HO176" s="3"/>
      <c r="HP176" s="3"/>
      <c r="HQ176" s="3"/>
      <c r="HR176" s="3"/>
      <c r="HS176" s="3"/>
      <c r="HT176" s="3"/>
      <c r="HU176" s="3"/>
      <c r="HV176" s="3"/>
      <c r="HW176" s="3"/>
      <c r="HX176" s="3"/>
      <c r="HY176" s="3"/>
      <c r="HZ176" s="3"/>
      <c r="IA176" s="3"/>
      <c r="IB176" s="3"/>
      <c r="IC176" s="3"/>
      <c r="ID176" s="3"/>
      <c r="IE176" s="3"/>
      <c r="IF176" s="3"/>
      <c r="IG176" s="3"/>
      <c r="IH176" s="3"/>
      <c r="II176" s="3"/>
      <c r="IJ176" s="3"/>
      <c r="IK176" s="3"/>
      <c r="IL176" s="3"/>
      <c r="IM176" s="3"/>
      <c r="IN176" s="3"/>
      <c r="IO176" s="3"/>
      <c r="IP176" s="3"/>
      <c r="IQ176" s="3"/>
      <c r="IR176" s="3"/>
      <c r="IS176" s="3"/>
      <c r="IT176" s="3"/>
      <c r="IU176" s="3"/>
      <c r="IV176" s="3"/>
      <c r="IW176" s="3"/>
      <c r="IX176" s="3"/>
      <c r="IY176" s="3"/>
      <c r="IZ176" s="3"/>
      <c r="JA176" s="3"/>
      <c r="JB176" s="3"/>
      <c r="JC176" s="3"/>
      <c r="JD176" s="3"/>
      <c r="JE176" s="3"/>
      <c r="JF176" s="3"/>
      <c r="JG176" s="3"/>
      <c r="JH176" s="3"/>
      <c r="JI176" s="3"/>
      <c r="JJ176" s="3"/>
      <c r="JK176" s="3"/>
      <c r="JL176" s="3"/>
      <c r="JM176" s="3"/>
      <c r="JN176" s="3"/>
      <c r="JO176" s="3"/>
      <c r="JP176" s="3"/>
      <c r="JQ176" s="3"/>
      <c r="JR176" s="3"/>
      <c r="JS176" s="3"/>
      <c r="JT176" s="3"/>
      <c r="JU176" s="3"/>
      <c r="JV176" s="3"/>
      <c r="JW176" s="3"/>
      <c r="JX176" s="3"/>
      <c r="JY176" s="3"/>
      <c r="JZ176" s="3"/>
      <c r="KA176" s="3"/>
      <c r="KB176" s="3"/>
      <c r="KC176" s="3"/>
      <c r="KD176" s="3"/>
      <c r="KE176" s="3"/>
      <c r="KF176" s="3"/>
      <c r="KG176" s="3"/>
      <c r="KH176" s="3"/>
      <c r="KI176" s="3"/>
      <c r="KJ176" s="3"/>
      <c r="KK176" s="3"/>
      <c r="KL176" s="3"/>
      <c r="KM176" s="3"/>
      <c r="KN176" s="3"/>
      <c r="KO176" s="3"/>
      <c r="KP176" s="3"/>
      <c r="KQ176" s="3"/>
      <c r="KR176" s="3"/>
      <c r="KS176" s="3"/>
      <c r="KT176" s="3"/>
      <c r="KU176" s="3"/>
      <c r="KV176" s="3"/>
      <c r="KW176" s="3"/>
      <c r="KX176" s="3"/>
      <c r="KY176" s="3"/>
      <c r="KZ176" s="3"/>
      <c r="LA176" s="3"/>
      <c r="LB176" s="3"/>
      <c r="LC176" s="3"/>
      <c r="LD176" s="3"/>
      <c r="LE176" s="3"/>
      <c r="LF176" s="3"/>
      <c r="LG176" s="3"/>
      <c r="LH176" s="3"/>
      <c r="LI176" s="3"/>
      <c r="LJ176" s="3"/>
      <c r="LK176" s="3"/>
      <c r="LL176" s="3"/>
      <c r="LM176" s="3"/>
      <c r="LN176" s="3"/>
      <c r="LO176" s="3"/>
      <c r="LP176" s="3"/>
      <c r="LQ176" s="3"/>
      <c r="LR176" s="3"/>
      <c r="LS176" s="3"/>
      <c r="LT176" s="3"/>
      <c r="LU176" s="3"/>
      <c r="LV176" s="3"/>
      <c r="LW176" s="3"/>
      <c r="LX176" s="3"/>
      <c r="LY176" s="3"/>
      <c r="LZ176" s="3"/>
      <c r="MA176" s="3"/>
      <c r="MB176" s="3"/>
      <c r="MC176" s="3"/>
      <c r="MD176" s="3"/>
      <c r="ME176" s="3"/>
      <c r="MF176" s="3"/>
      <c r="MG176" s="3"/>
      <c r="MH176" s="3"/>
      <c r="MI176" s="3"/>
      <c r="MJ176" s="3"/>
      <c r="MK176" s="3"/>
      <c r="ML176" s="3"/>
      <c r="MM176" s="3"/>
      <c r="MN176" s="3"/>
      <c r="MO176" s="3"/>
      <c r="MP176" s="3"/>
      <c r="MQ176" s="3"/>
      <c r="MR176" s="3"/>
      <c r="MS176" s="3"/>
      <c r="MT176" s="3"/>
      <c r="MU176" s="3"/>
      <c r="MV176" s="3"/>
      <c r="MW176" s="3"/>
      <c r="MX176" s="3"/>
      <c r="MY176" s="3"/>
      <c r="MZ176" s="3"/>
      <c r="NA176" s="3"/>
      <c r="NB176" s="3"/>
      <c r="NC176" s="3"/>
      <c r="ND176" s="3"/>
      <c r="NE176" s="3"/>
      <c r="NF176" s="3"/>
      <c r="NG176" s="3"/>
      <c r="NH176" s="3"/>
      <c r="NI176" s="3"/>
      <c r="NJ176" s="3"/>
      <c r="NK176" s="3"/>
      <c r="NL176" s="3"/>
      <c r="NM176" s="3"/>
      <c r="NN176" s="3"/>
      <c r="NO176" s="3"/>
      <c r="NP176" s="3"/>
      <c r="NQ176" s="3"/>
      <c r="NR176" s="3"/>
      <c r="NS176" s="3"/>
      <c r="NT176" s="3"/>
      <c r="NU176" s="3"/>
      <c r="NV176" s="3"/>
      <c r="NW176" s="3"/>
      <c r="NX176" s="3"/>
      <c r="NY176" s="3"/>
      <c r="NZ176" s="3"/>
      <c r="OA176" s="3"/>
      <c r="OB176" s="3"/>
      <c r="OC176" s="3"/>
      <c r="OD176" s="3"/>
      <c r="OE176" s="3"/>
      <c r="OF176" s="3"/>
      <c r="OG176" s="3"/>
      <c r="OH176" s="3"/>
      <c r="OI176" s="3"/>
      <c r="OJ176" s="3"/>
      <c r="OK176" s="3"/>
      <c r="OL176" s="3"/>
      <c r="OM176" s="3"/>
      <c r="ON176" s="3"/>
      <c r="OO176" s="3"/>
      <c r="OP176" s="3"/>
      <c r="OQ176" s="3"/>
      <c r="OR176" s="3"/>
      <c r="OS176" s="3"/>
      <c r="OT176" s="3"/>
      <c r="OU176" s="3"/>
      <c r="OV176" s="3"/>
      <c r="OW176" s="3"/>
      <c r="OX176" s="3"/>
      <c r="OY176" s="3"/>
      <c r="OZ176" s="3"/>
      <c r="PA176" s="3"/>
      <c r="PB176" s="3"/>
      <c r="PC176" s="3"/>
      <c r="PD176" s="3"/>
      <c r="PE176" s="3"/>
      <c r="PF176" s="3"/>
      <c r="PG176" s="3"/>
      <c r="PH176" s="3"/>
      <c r="PI176" s="3"/>
      <c r="PJ176" s="3"/>
      <c r="PK176" s="3"/>
      <c r="PL176" s="3"/>
      <c r="PM176" s="3"/>
      <c r="PN176" s="3"/>
      <c r="PO176" s="3"/>
      <c r="PP176" s="3"/>
      <c r="PQ176" s="3"/>
      <c r="PR176" s="3"/>
      <c r="PS176" s="3"/>
      <c r="PT176" s="3"/>
      <c r="PU176" s="3"/>
      <c r="PV176" s="3"/>
      <c r="PW176" s="3"/>
      <c r="PX176" s="3"/>
      <c r="PY176" s="3"/>
      <c r="PZ176" s="3"/>
      <c r="QA176" s="3"/>
      <c r="QB176" s="3"/>
      <c r="QC176" s="3"/>
      <c r="QD176" s="3"/>
      <c r="QE176" s="3"/>
      <c r="QF176" s="3"/>
      <c r="QG176" s="3"/>
      <c r="QH176" s="3"/>
      <c r="QI176" s="3"/>
      <c r="QJ176" s="3"/>
      <c r="QK176" s="3"/>
      <c r="QL176" s="3"/>
      <c r="QM176" s="3"/>
      <c r="QN176" s="3"/>
      <c r="QO176" s="3"/>
      <c r="QP176" s="3"/>
      <c r="QQ176" s="3"/>
      <c r="QR176" s="3"/>
      <c r="QS176" s="3"/>
      <c r="QT176" s="3"/>
      <c r="QU176" s="3"/>
      <c r="QV176" s="3"/>
      <c r="QW176" s="3"/>
      <c r="QX176" s="3"/>
      <c r="QY176" s="3"/>
      <c r="QZ176" s="3"/>
      <c r="RA176" s="3"/>
      <c r="RB176" s="3"/>
      <c r="RC176" s="3"/>
      <c r="RD176" s="3"/>
      <c r="RE176" s="3"/>
      <c r="RF176" s="3"/>
      <c r="RG176" s="3"/>
      <c r="RH176" s="3"/>
      <c r="RI176" s="3"/>
      <c r="RJ176" s="3"/>
      <c r="RK176" s="3"/>
      <c r="RL176" s="3"/>
      <c r="RM176" s="3"/>
      <c r="RN176" s="3"/>
      <c r="RO176" s="3"/>
      <c r="RP176" s="3"/>
      <c r="RQ176" s="3"/>
      <c r="RR176" s="3"/>
      <c r="RS176" s="3"/>
      <c r="RT176" s="3"/>
      <c r="RU176" s="3"/>
      <c r="RV176" s="3"/>
      <c r="RW176" s="3"/>
      <c r="RX176" s="3"/>
      <c r="RY176" s="3"/>
      <c r="RZ176" s="3"/>
      <c r="SA176" s="3"/>
      <c r="SB176" s="3"/>
      <c r="SC176" s="3"/>
      <c r="SD176" s="3"/>
      <c r="SE176" s="3"/>
      <c r="SF176" s="3"/>
      <c r="SG176" s="3"/>
      <c r="SH176" s="3"/>
      <c r="SI176" s="3"/>
      <c r="SJ176" s="3"/>
      <c r="SK176" s="3"/>
      <c r="SL176" s="3"/>
      <c r="SM176" s="3"/>
      <c r="SN176" s="3"/>
      <c r="SO176" s="3"/>
      <c r="SP176" s="3"/>
      <c r="SQ176" s="3"/>
      <c r="SR176" s="3"/>
      <c r="SS176" s="3"/>
      <c r="ST176" s="3"/>
      <c r="SU176" s="3"/>
      <c r="SV176" s="3"/>
      <c r="SW176" s="3"/>
      <c r="SX176" s="3"/>
      <c r="SY176" s="3"/>
      <c r="SZ176" s="3"/>
      <c r="TA176" s="3"/>
      <c r="TB176" s="3"/>
      <c r="TC176" s="3"/>
      <c r="TD176" s="3"/>
      <c r="TE176" s="3"/>
      <c r="TF176" s="3"/>
      <c r="TG176" s="3"/>
      <c r="TH176" s="3"/>
      <c r="TI176" s="3"/>
      <c r="TJ176" s="3"/>
      <c r="TK176" s="3"/>
      <c r="TL176" s="3"/>
      <c r="TM176" s="3"/>
      <c r="TN176" s="3"/>
      <c r="TO176" s="3"/>
      <c r="TP176" s="3"/>
      <c r="TQ176" s="3"/>
      <c r="TR176" s="3"/>
      <c r="TS176" s="3"/>
      <c r="TT176" s="3"/>
      <c r="TU176" s="3"/>
      <c r="TV176" s="3"/>
      <c r="TW176" s="3"/>
      <c r="TX176" s="3"/>
      <c r="TY176" s="3"/>
      <c r="TZ176" s="3"/>
      <c r="UA176" s="3"/>
      <c r="UB176" s="3"/>
      <c r="UC176" s="3"/>
      <c r="UD176" s="3"/>
      <c r="UE176" s="3"/>
      <c r="UF176" s="3"/>
      <c r="UG176" s="3"/>
      <c r="UH176" s="3"/>
      <c r="UI176" s="3"/>
      <c r="UJ176" s="3"/>
      <c r="UK176" s="3"/>
      <c r="UL176" s="3"/>
      <c r="UM176" s="3"/>
      <c r="UN176" s="3"/>
      <c r="UO176" s="3"/>
      <c r="UP176" s="3"/>
      <c r="UQ176" s="3"/>
      <c r="UR176" s="3"/>
      <c r="US176" s="3"/>
      <c r="UT176" s="3"/>
      <c r="UU176" s="3"/>
      <c r="UV176" s="3"/>
      <c r="UW176" s="3"/>
      <c r="UX176" s="3"/>
      <c r="UY176" s="3"/>
      <c r="UZ176" s="3"/>
      <c r="VA176" s="3"/>
      <c r="VB176" s="3"/>
      <c r="VC176" s="3"/>
      <c r="VD176" s="3"/>
      <c r="VE176" s="3"/>
      <c r="VF176" s="3"/>
      <c r="VG176" s="3"/>
      <c r="VH176" s="3"/>
      <c r="VI176" s="3"/>
      <c r="VJ176" s="3"/>
      <c r="VK176" s="3"/>
      <c r="VL176" s="3"/>
      <c r="VM176" s="3"/>
      <c r="VN176" s="3"/>
      <c r="VO176" s="3"/>
      <c r="VP176" s="3"/>
      <c r="VQ176" s="3"/>
      <c r="VR176" s="3"/>
      <c r="VS176" s="3"/>
      <c r="VT176" s="3"/>
      <c r="VU176" s="3"/>
      <c r="VV176" s="3"/>
      <c r="VW176" s="3"/>
      <c r="VX176" s="3"/>
      <c r="VY176" s="3"/>
      <c r="VZ176" s="3"/>
      <c r="WA176" s="3"/>
      <c r="WB176" s="3"/>
      <c r="WC176" s="3"/>
      <c r="WD176" s="3"/>
      <c r="WE176" s="3"/>
      <c r="WF176" s="3"/>
      <c r="WG176" s="3"/>
      <c r="WH176" s="3"/>
      <c r="WI176" s="3"/>
      <c r="WJ176" s="3"/>
      <c r="WK176" s="3"/>
      <c r="WL176" s="3"/>
      <c r="WM176" s="3"/>
      <c r="WN176" s="3"/>
      <c r="WO176" s="3"/>
      <c r="WP176" s="3"/>
      <c r="WQ176" s="3"/>
      <c r="WR176" s="3"/>
      <c r="WS176" s="3"/>
      <c r="WT176" s="3"/>
      <c r="WU176" s="3"/>
      <c r="WV176" s="3"/>
      <c r="WW176" s="3"/>
      <c r="WX176" s="3"/>
      <c r="WY176" s="3"/>
      <c r="WZ176" s="3"/>
      <c r="XA176" s="3"/>
      <c r="XB176" s="3"/>
      <c r="XC176" s="3"/>
      <c r="XD176" s="3"/>
      <c r="XE176" s="3"/>
      <c r="XF176" s="3"/>
      <c r="XG176" s="3"/>
      <c r="XH176" s="3"/>
      <c r="XI176" s="3"/>
      <c r="XJ176" s="3"/>
      <c r="XK176" s="3"/>
      <c r="XL176" s="3"/>
      <c r="XM176" s="3"/>
      <c r="XN176" s="3"/>
      <c r="XO176" s="3"/>
      <c r="XP176" s="3"/>
      <c r="XQ176" s="3"/>
      <c r="XR176" s="3"/>
      <c r="XS176" s="3"/>
      <c r="XT176" s="3"/>
      <c r="XU176" s="3"/>
      <c r="XV176" s="3"/>
      <c r="XW176" s="3"/>
      <c r="XX176" s="3"/>
      <c r="XY176" s="3"/>
      <c r="XZ176" s="3"/>
      <c r="YA176" s="3"/>
      <c r="YB176" s="3"/>
      <c r="YC176" s="3"/>
      <c r="YD176" s="3"/>
      <c r="YE176" s="3"/>
      <c r="YF176" s="3"/>
      <c r="YG176" s="3"/>
      <c r="YH176" s="3"/>
      <c r="YI176" s="3"/>
      <c r="YJ176" s="3"/>
      <c r="YK176" s="3"/>
      <c r="YL176" s="3"/>
      <c r="YM176" s="3"/>
      <c r="YN176" s="3"/>
      <c r="YO176" s="3"/>
      <c r="YP176" s="3"/>
      <c r="YQ176" s="3"/>
      <c r="YR176" s="3"/>
      <c r="YS176" s="3"/>
      <c r="YT176" s="3"/>
      <c r="YU176" s="3"/>
      <c r="YV176" s="3"/>
      <c r="YW176" s="3"/>
      <c r="YX176" s="3"/>
      <c r="YY176" s="3"/>
      <c r="YZ176" s="3"/>
      <c r="ZA176" s="3"/>
      <c r="ZB176" s="3"/>
      <c r="ZC176" s="3"/>
      <c r="ZD176" s="3"/>
      <c r="ZE176" s="3"/>
      <c r="ZF176" s="3"/>
      <c r="ZG176" s="3"/>
      <c r="ZH176" s="3"/>
      <c r="ZI176" s="3"/>
      <c r="ZJ176" s="3"/>
      <c r="ZK176" s="3"/>
      <c r="ZL176" s="3"/>
      <c r="ZM176" s="3"/>
      <c r="ZN176" s="3"/>
      <c r="ZO176" s="3"/>
      <c r="ZP176" s="3"/>
      <c r="ZQ176" s="3"/>
      <c r="ZR176" s="3"/>
      <c r="ZS176" s="3"/>
      <c r="ZT176" s="3"/>
      <c r="ZU176" s="3"/>
      <c r="ZV176" s="3"/>
      <c r="ZW176" s="3"/>
      <c r="ZX176" s="3"/>
      <c r="ZY176" s="3"/>
      <c r="ZZ176" s="3"/>
      <c r="AAA176" s="3"/>
      <c r="AAB176" s="3"/>
      <c r="AAC176" s="3"/>
      <c r="AAD176" s="3"/>
      <c r="AAE176" s="3"/>
      <c r="AAF176" s="3"/>
      <c r="AAG176" s="3"/>
      <c r="AAH176" s="3"/>
      <c r="AAI176" s="3"/>
      <c r="AAJ176" s="3"/>
      <c r="AAK176" s="3"/>
      <c r="AAL176" s="3"/>
      <c r="AAM176" s="3"/>
      <c r="AAN176" s="3"/>
      <c r="AAO176" s="3"/>
      <c r="AAP176" s="3"/>
      <c r="AAQ176" s="3"/>
      <c r="AAR176" s="3"/>
      <c r="AAS176" s="3"/>
      <c r="AAT176" s="3"/>
      <c r="AAU176" s="3"/>
      <c r="AAV176" s="3"/>
      <c r="AAW176" s="3"/>
      <c r="AAX176" s="3"/>
      <c r="AAY176" s="3"/>
      <c r="AAZ176" s="3"/>
      <c r="ABA176" s="3"/>
      <c r="ABB176" s="3"/>
      <c r="ABC176" s="3"/>
      <c r="ABD176" s="3"/>
      <c r="ABE176" s="3"/>
      <c r="ABF176" s="3"/>
      <c r="ABG176" s="3"/>
      <c r="ABH176" s="3"/>
      <c r="ABI176" s="3"/>
      <c r="ABJ176" s="3"/>
      <c r="ABK176" s="3"/>
      <c r="ABL176" s="3"/>
      <c r="ABM176" s="3"/>
      <c r="ABN176" s="3"/>
      <c r="ABO176" s="3"/>
      <c r="ABP176" s="3"/>
      <c r="ABQ176" s="3"/>
      <c r="ABR176" s="3"/>
      <c r="ABS176" s="3"/>
      <c r="ABT176" s="3"/>
      <c r="ABU176" s="3"/>
      <c r="ABV176" s="3"/>
      <c r="ABW176" s="3"/>
      <c r="ABX176" s="3"/>
      <c r="ABY176" s="3"/>
      <c r="ABZ176" s="3"/>
      <c r="ACA176" s="3"/>
      <c r="ACB176" s="3"/>
      <c r="ACC176" s="3"/>
      <c r="ACD176" s="3"/>
      <c r="ACE176" s="3"/>
      <c r="ACF176" s="3"/>
      <c r="ACG176" s="3"/>
      <c r="ACH176" s="3"/>
      <c r="ACI176" s="3"/>
      <c r="ACJ176" s="3"/>
      <c r="ACK176" s="3"/>
      <c r="ACL176" s="3"/>
      <c r="ACM176" s="3"/>
      <c r="ACN176" s="3"/>
      <c r="ACO176" s="3"/>
      <c r="ACP176" s="3"/>
      <c r="ACQ176" s="3"/>
      <c r="ACR176" s="3"/>
      <c r="ACS176" s="3"/>
      <c r="ACT176" s="3"/>
      <c r="ACU176" s="3"/>
      <c r="ACV176" s="3"/>
      <c r="ACW176" s="3"/>
      <c r="ACX176" s="3"/>
      <c r="ACY176" s="3"/>
      <c r="ACZ176" s="3"/>
      <c r="ADA176" s="3"/>
      <c r="ADB176" s="3"/>
      <c r="ADC176" s="3"/>
      <c r="ADD176" s="3"/>
      <c r="ADE176" s="3"/>
      <c r="ADF176" s="3"/>
      <c r="ADG176" s="3"/>
      <c r="ADH176" s="3"/>
      <c r="ADI176" s="3"/>
      <c r="ADJ176" s="3"/>
      <c r="ADK176" s="3"/>
      <c r="ADL176" s="3"/>
      <c r="ADM176" s="3"/>
      <c r="ADN176" s="3"/>
      <c r="ADO176" s="3"/>
      <c r="ADP176" s="3"/>
      <c r="ADQ176" s="3"/>
      <c r="ADR176" s="3"/>
      <c r="ADS176" s="3"/>
      <c r="ADT176" s="3"/>
      <c r="ADU176" s="3"/>
      <c r="ADV176" s="3"/>
      <c r="ADW176" s="3"/>
      <c r="ADX176" s="3"/>
      <c r="ADY176" s="3"/>
      <c r="ADZ176" s="3"/>
      <c r="AEA176" s="3"/>
      <c r="AEB176" s="3"/>
      <c r="AEC176" s="3"/>
      <c r="AED176" s="3"/>
      <c r="AEE176" s="3"/>
      <c r="AEF176" s="3"/>
      <c r="AEG176" s="3"/>
      <c r="AEH176" s="3"/>
      <c r="AEI176" s="3"/>
      <c r="AEJ176" s="3"/>
      <c r="AEK176" s="3"/>
      <c r="AEL176" s="3"/>
      <c r="AEM176" s="3"/>
      <c r="AEN176" s="3"/>
      <c r="AEO176" s="3"/>
      <c r="AEP176" s="3"/>
      <c r="AEQ176" s="3"/>
      <c r="AER176" s="3"/>
      <c r="AES176" s="3"/>
      <c r="AET176" s="3"/>
      <c r="AEU176" s="3"/>
      <c r="AEV176" s="3"/>
      <c r="AEW176" s="3"/>
      <c r="AEX176" s="3"/>
      <c r="AEY176" s="3"/>
      <c r="AEZ176" s="3"/>
      <c r="AFA176" s="3"/>
      <c r="AFB176" s="3"/>
      <c r="AFC176" s="3"/>
      <c r="AFD176" s="3"/>
      <c r="AFE176" s="3"/>
      <c r="AFF176" s="3"/>
      <c r="AFG176" s="3"/>
      <c r="AFH176" s="3"/>
      <c r="AFI176" s="3"/>
      <c r="AFJ176" s="3"/>
      <c r="AFK176" s="3"/>
      <c r="AFL176" s="3"/>
      <c r="AFM176" s="3"/>
      <c r="AFN176" s="3"/>
      <c r="AFO176" s="3"/>
      <c r="AFP176" s="3"/>
      <c r="AFQ176" s="3"/>
      <c r="AFR176" s="3"/>
      <c r="AFS176" s="3"/>
      <c r="AFT176" s="3"/>
      <c r="AFU176" s="3"/>
      <c r="AFV176" s="3"/>
      <c r="AFW176" s="3"/>
      <c r="AFX176" s="3"/>
      <c r="AFY176" s="3"/>
      <c r="AFZ176" s="3"/>
      <c r="AGA176" s="3"/>
      <c r="AGB176" s="3"/>
      <c r="AGC176" s="3"/>
      <c r="AGD176" s="3"/>
      <c r="AGE176" s="3"/>
      <c r="AGF176" s="3"/>
      <c r="AGG176" s="3"/>
      <c r="AGH176" s="3"/>
      <c r="AGI176" s="3"/>
      <c r="AGJ176" s="3"/>
      <c r="AGK176" s="3"/>
      <c r="AGL176" s="3"/>
      <c r="AGM176" s="3"/>
      <c r="AGN176" s="3"/>
      <c r="AGO176" s="3"/>
      <c r="AGP176" s="3"/>
      <c r="AGQ176" s="3"/>
      <c r="AGR176" s="3"/>
      <c r="AGS176" s="3"/>
      <c r="AGT176" s="3"/>
      <c r="AGU176" s="3"/>
      <c r="AGV176" s="3"/>
      <c r="AGW176" s="3"/>
      <c r="AGX176" s="3"/>
      <c r="AGY176" s="3"/>
      <c r="AGZ176" s="3"/>
      <c r="AHA176" s="3"/>
      <c r="AHB176" s="3"/>
      <c r="AHC176" s="3"/>
      <c r="AHD176" s="3"/>
      <c r="AHE176" s="3"/>
      <c r="AHF176" s="3"/>
      <c r="AHG176" s="3"/>
      <c r="AHH176" s="3"/>
      <c r="AHI176" s="3"/>
      <c r="AHJ176" s="3"/>
      <c r="AHK176" s="3"/>
      <c r="AHL176" s="3"/>
      <c r="AHM176" s="3"/>
      <c r="AHN176" s="3"/>
      <c r="AHO176" s="3"/>
      <c r="AHP176" s="3"/>
      <c r="AHQ176" s="3"/>
      <c r="AHR176" s="3"/>
      <c r="AHS176" s="3"/>
      <c r="AHT176" s="3"/>
      <c r="AHU176" s="3"/>
      <c r="AHV176" s="3"/>
      <c r="AHW176" s="3"/>
      <c r="AHX176" s="3"/>
      <c r="AHY176" s="3"/>
      <c r="AHZ176" s="3"/>
      <c r="AIA176" s="3"/>
      <c r="AIB176" s="3"/>
      <c r="AIC176" s="3"/>
      <c r="AID176" s="3"/>
      <c r="AIE176" s="3"/>
      <c r="AIF176" s="3"/>
      <c r="AIG176" s="3"/>
      <c r="AIH176" s="3"/>
      <c r="AII176" s="3"/>
      <c r="AIJ176" s="3"/>
      <c r="AIK176" s="3"/>
      <c r="AIL176" s="3"/>
      <c r="AIM176" s="3"/>
      <c r="AIN176" s="3"/>
      <c r="AIO176" s="3"/>
      <c r="AIP176" s="3"/>
      <c r="AIQ176" s="3"/>
      <c r="AIR176" s="3"/>
      <c r="AIS176" s="3"/>
      <c r="AIT176" s="3"/>
      <c r="AIU176" s="3"/>
      <c r="AIV176" s="3"/>
      <c r="AIW176" s="3"/>
      <c r="AIX176" s="3"/>
      <c r="AIY176" s="3"/>
      <c r="AIZ176" s="3"/>
      <c r="AJA176" s="3"/>
      <c r="AJB176" s="3"/>
      <c r="AJC176" s="3"/>
      <c r="AJD176" s="3"/>
      <c r="AJE176" s="3"/>
      <c r="AJF176" s="3"/>
      <c r="AJG176" s="3"/>
      <c r="AJH176" s="3"/>
      <c r="AJI176" s="3"/>
      <c r="AJJ176" s="3"/>
      <c r="AJK176" s="3"/>
      <c r="AJL176" s="3"/>
      <c r="AJM176" s="3"/>
      <c r="AJN176" s="3"/>
      <c r="AJO176" s="3"/>
      <c r="AJP176" s="3"/>
      <c r="AJQ176" s="3"/>
      <c r="AJR176" s="3"/>
      <c r="AJS176" s="3"/>
      <c r="AJT176" s="3"/>
      <c r="AJU176" s="3"/>
      <c r="AJV176" s="3"/>
      <c r="AJW176" s="3"/>
      <c r="AJX176" s="3"/>
      <c r="AJY176" s="3"/>
      <c r="AJZ176" s="3"/>
      <c r="AKA176" s="3"/>
      <c r="AKB176" s="3"/>
      <c r="AKC176" s="3"/>
      <c r="AKD176" s="3"/>
      <c r="AKE176" s="3"/>
      <c r="AKF176" s="3"/>
      <c r="AKG176" s="3"/>
      <c r="AKH176" s="3"/>
      <c r="AKI176" s="3"/>
      <c r="AKJ176" s="3"/>
      <c r="AKK176" s="3"/>
      <c r="AKL176" s="3"/>
      <c r="AKM176" s="3"/>
      <c r="AKN176" s="3"/>
      <c r="AKO176" s="3"/>
      <c r="AKP176" s="3"/>
      <c r="AKQ176" s="3"/>
      <c r="AKR176" s="3"/>
      <c r="AKS176" s="3"/>
      <c r="AKT176" s="3"/>
      <c r="AKU176" s="3"/>
      <c r="AKV176" s="3"/>
      <c r="AKW176" s="3"/>
      <c r="AKX176" s="3"/>
      <c r="AKY176" s="3"/>
      <c r="AKZ176" s="3"/>
      <c r="ALA176" s="3"/>
      <c r="ALB176" s="3"/>
      <c r="ALC176" s="3"/>
      <c r="ALD176" s="3"/>
      <c r="ALE176" s="3"/>
      <c r="ALF176" s="3"/>
      <c r="ALG176" s="3"/>
      <c r="ALH176" s="3"/>
      <c r="ALI176" s="3"/>
      <c r="ALJ176" s="3"/>
      <c r="ALK176" s="3"/>
      <c r="ALL176" s="3"/>
      <c r="ALM176" s="3"/>
      <c r="ALN176" s="3"/>
      <c r="ALO176" s="3"/>
      <c r="ALP176" s="3"/>
      <c r="ALQ176" s="3"/>
      <c r="ALR176" s="3"/>
      <c r="ALS176" s="3"/>
      <c r="ALT176" s="3"/>
      <c r="ALU176" s="3"/>
      <c r="ALV176" s="3"/>
      <c r="ALW176" s="3"/>
      <c r="ALX176" s="3"/>
      <c r="ALY176" s="3"/>
      <c r="ALZ176" s="3"/>
      <c r="AMA176" s="3"/>
      <c r="AMB176" s="3"/>
    </row>
    <row r="177" spans="1:1016" s="142" customFormat="1" x14ac:dyDescent="0.25">
      <c r="A177" s="3"/>
      <c r="B177" s="3"/>
      <c r="C177" s="3"/>
      <c r="D177" s="3"/>
      <c r="E177" s="3"/>
      <c r="F177" s="3"/>
      <c r="G177" s="148">
        <f>+G111-G179</f>
        <v>592971.10000000009</v>
      </c>
      <c r="H177" s="3"/>
      <c r="I177" s="3"/>
      <c r="J177" s="40">
        <v>274490.15999999997</v>
      </c>
      <c r="K177" s="3"/>
      <c r="L177" s="3"/>
      <c r="M177" s="129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3"/>
      <c r="AM177" s="3"/>
      <c r="AN177" s="3"/>
      <c r="AO177" s="3"/>
      <c r="AP177" s="3"/>
      <c r="AQ177" s="3"/>
      <c r="AR177" s="3"/>
      <c r="AS177" s="3"/>
      <c r="AT177" s="3"/>
      <c r="AU177" s="3"/>
      <c r="AV177" s="3"/>
      <c r="AW177" s="3"/>
      <c r="AX177" s="3"/>
      <c r="AY177" s="3"/>
      <c r="AZ177" s="3"/>
      <c r="BA177" s="3"/>
      <c r="BB177" s="3"/>
      <c r="BC177" s="3"/>
      <c r="BD177" s="3"/>
      <c r="BE177" s="3"/>
      <c r="BF177" s="3"/>
      <c r="BG177" s="3"/>
      <c r="BH177" s="3"/>
      <c r="BI177" s="3"/>
      <c r="BJ177" s="3"/>
      <c r="BK177" s="3"/>
      <c r="BL177" s="3"/>
      <c r="BM177" s="3"/>
      <c r="BN177" s="3"/>
      <c r="BO177" s="3"/>
      <c r="BP177" s="3"/>
      <c r="BQ177" s="3"/>
      <c r="BR177" s="3"/>
      <c r="BS177" s="3"/>
      <c r="BT177" s="3"/>
      <c r="BU177" s="3"/>
      <c r="BV177" s="3"/>
      <c r="BW177" s="3"/>
      <c r="BX177" s="3"/>
      <c r="BY177" s="3"/>
      <c r="BZ177" s="3"/>
      <c r="CA177" s="3"/>
      <c r="CB177" s="3"/>
      <c r="CC177" s="3"/>
      <c r="CD177" s="3"/>
      <c r="CE177" s="3"/>
      <c r="CF177" s="3"/>
      <c r="CG177" s="3"/>
      <c r="CH177" s="3"/>
      <c r="CI177" s="3"/>
      <c r="CJ177" s="3"/>
      <c r="CK177" s="3"/>
      <c r="CL177" s="3"/>
      <c r="CM177" s="3"/>
      <c r="CN177" s="3"/>
      <c r="CO177" s="3"/>
      <c r="CP177" s="3"/>
      <c r="CQ177" s="3"/>
      <c r="CR177" s="3"/>
      <c r="CS177" s="3"/>
      <c r="CT177" s="3"/>
      <c r="CU177" s="3"/>
      <c r="CV177" s="3"/>
      <c r="CW177" s="3"/>
      <c r="CX177" s="3"/>
      <c r="CY177" s="3"/>
      <c r="CZ177" s="3"/>
      <c r="DA177" s="3"/>
      <c r="DB177" s="3"/>
      <c r="DC177" s="3"/>
      <c r="DD177" s="3"/>
      <c r="DE177" s="3"/>
      <c r="DF177" s="3"/>
      <c r="DG177" s="3"/>
      <c r="DH177" s="3"/>
      <c r="DI177" s="3"/>
      <c r="DJ177" s="3"/>
      <c r="DK177" s="3"/>
      <c r="DL177" s="3"/>
      <c r="DM177" s="3"/>
      <c r="DN177" s="3"/>
      <c r="DO177" s="3"/>
      <c r="DP177" s="3"/>
      <c r="DQ177" s="3"/>
      <c r="DR177" s="3"/>
      <c r="DS177" s="3"/>
      <c r="DT177" s="3"/>
      <c r="DU177" s="3"/>
      <c r="DV177" s="3"/>
      <c r="DW177" s="3"/>
      <c r="DX177" s="3"/>
      <c r="DY177" s="3"/>
      <c r="DZ177" s="3"/>
      <c r="EA177" s="3"/>
      <c r="EB177" s="3"/>
      <c r="EC177" s="3"/>
      <c r="ED177" s="3"/>
      <c r="EE177" s="3"/>
      <c r="EF177" s="3"/>
      <c r="EG177" s="3"/>
      <c r="EH177" s="3"/>
      <c r="EI177" s="3"/>
      <c r="EJ177" s="3"/>
      <c r="EK177" s="3"/>
      <c r="EL177" s="3"/>
      <c r="EM177" s="3"/>
      <c r="EN177" s="3"/>
      <c r="EO177" s="3"/>
      <c r="EP177" s="3"/>
      <c r="EQ177" s="3"/>
      <c r="ER177" s="3"/>
      <c r="ES177" s="3"/>
      <c r="ET177" s="3"/>
      <c r="EU177" s="3"/>
      <c r="EV177" s="3"/>
      <c r="EW177" s="3"/>
      <c r="EX177" s="3"/>
      <c r="EY177" s="3"/>
      <c r="EZ177" s="3"/>
      <c r="FA177" s="3"/>
      <c r="FB177" s="3"/>
      <c r="FC177" s="3"/>
      <c r="FD177" s="3"/>
      <c r="FE177" s="3"/>
      <c r="FF177" s="3"/>
      <c r="FG177" s="3"/>
      <c r="FH177" s="3"/>
      <c r="FI177" s="3"/>
      <c r="FJ177" s="3"/>
      <c r="FK177" s="3"/>
      <c r="FL177" s="3"/>
      <c r="FM177" s="3"/>
      <c r="FN177" s="3"/>
      <c r="FO177" s="3"/>
      <c r="FP177" s="3"/>
      <c r="FQ177" s="3"/>
      <c r="FR177" s="3"/>
      <c r="FS177" s="3"/>
      <c r="FT177" s="3"/>
      <c r="FU177" s="3"/>
      <c r="FV177" s="3"/>
      <c r="FW177" s="3"/>
      <c r="FX177" s="3"/>
      <c r="FY177" s="3"/>
      <c r="FZ177" s="3"/>
      <c r="GA177" s="3"/>
      <c r="GB177" s="3"/>
      <c r="GC177" s="3"/>
      <c r="GD177" s="3"/>
      <c r="GE177" s="3"/>
      <c r="GF177" s="3"/>
      <c r="GG177" s="3"/>
      <c r="GH177" s="3"/>
      <c r="GI177" s="3"/>
      <c r="GJ177" s="3"/>
      <c r="GK177" s="3"/>
      <c r="GL177" s="3"/>
      <c r="GM177" s="3"/>
      <c r="GN177" s="3"/>
      <c r="GO177" s="3"/>
      <c r="GP177" s="3"/>
      <c r="GQ177" s="3"/>
      <c r="GR177" s="3"/>
      <c r="GS177" s="3"/>
      <c r="GT177" s="3"/>
      <c r="GU177" s="3"/>
      <c r="GV177" s="3"/>
      <c r="GW177" s="3"/>
      <c r="GX177" s="3"/>
      <c r="GY177" s="3"/>
      <c r="GZ177" s="3"/>
      <c r="HA177" s="3"/>
      <c r="HB177" s="3"/>
      <c r="HC177" s="3"/>
      <c r="HD177" s="3"/>
      <c r="HE177" s="3"/>
      <c r="HF177" s="3"/>
      <c r="HG177" s="3"/>
      <c r="HH177" s="3"/>
      <c r="HI177" s="3"/>
      <c r="HJ177" s="3"/>
      <c r="HK177" s="3"/>
      <c r="HL177" s="3"/>
      <c r="HM177" s="3"/>
      <c r="HN177" s="3"/>
      <c r="HO177" s="3"/>
      <c r="HP177" s="3"/>
      <c r="HQ177" s="3"/>
      <c r="HR177" s="3"/>
      <c r="HS177" s="3"/>
      <c r="HT177" s="3"/>
      <c r="HU177" s="3"/>
      <c r="HV177" s="3"/>
      <c r="HW177" s="3"/>
      <c r="HX177" s="3"/>
      <c r="HY177" s="3"/>
      <c r="HZ177" s="3"/>
      <c r="IA177" s="3"/>
      <c r="IB177" s="3"/>
      <c r="IC177" s="3"/>
      <c r="ID177" s="3"/>
      <c r="IE177" s="3"/>
      <c r="IF177" s="3"/>
      <c r="IG177" s="3"/>
      <c r="IH177" s="3"/>
      <c r="II177" s="3"/>
      <c r="IJ177" s="3"/>
      <c r="IK177" s="3"/>
      <c r="IL177" s="3"/>
      <c r="IM177" s="3"/>
      <c r="IN177" s="3"/>
      <c r="IO177" s="3"/>
      <c r="IP177" s="3"/>
      <c r="IQ177" s="3"/>
      <c r="IR177" s="3"/>
      <c r="IS177" s="3"/>
      <c r="IT177" s="3"/>
      <c r="IU177" s="3"/>
      <c r="IV177" s="3"/>
      <c r="IW177" s="3"/>
      <c r="IX177" s="3"/>
      <c r="IY177" s="3"/>
      <c r="IZ177" s="3"/>
      <c r="JA177" s="3"/>
      <c r="JB177" s="3"/>
      <c r="JC177" s="3"/>
      <c r="JD177" s="3"/>
      <c r="JE177" s="3"/>
      <c r="JF177" s="3"/>
      <c r="JG177" s="3"/>
      <c r="JH177" s="3"/>
      <c r="JI177" s="3"/>
      <c r="JJ177" s="3"/>
      <c r="JK177" s="3"/>
      <c r="JL177" s="3"/>
      <c r="JM177" s="3"/>
      <c r="JN177" s="3"/>
      <c r="JO177" s="3"/>
      <c r="JP177" s="3"/>
      <c r="JQ177" s="3"/>
      <c r="JR177" s="3"/>
      <c r="JS177" s="3"/>
      <c r="JT177" s="3"/>
      <c r="JU177" s="3"/>
      <c r="JV177" s="3"/>
      <c r="JW177" s="3"/>
      <c r="JX177" s="3"/>
      <c r="JY177" s="3"/>
      <c r="JZ177" s="3"/>
      <c r="KA177" s="3"/>
      <c r="KB177" s="3"/>
      <c r="KC177" s="3"/>
      <c r="KD177" s="3"/>
      <c r="KE177" s="3"/>
      <c r="KF177" s="3"/>
      <c r="KG177" s="3"/>
      <c r="KH177" s="3"/>
      <c r="KI177" s="3"/>
      <c r="KJ177" s="3"/>
      <c r="KK177" s="3"/>
      <c r="KL177" s="3"/>
      <c r="KM177" s="3"/>
      <c r="KN177" s="3"/>
      <c r="KO177" s="3"/>
      <c r="KP177" s="3"/>
      <c r="KQ177" s="3"/>
      <c r="KR177" s="3"/>
      <c r="KS177" s="3"/>
      <c r="KT177" s="3"/>
      <c r="KU177" s="3"/>
      <c r="KV177" s="3"/>
      <c r="KW177" s="3"/>
      <c r="KX177" s="3"/>
      <c r="KY177" s="3"/>
      <c r="KZ177" s="3"/>
      <c r="LA177" s="3"/>
      <c r="LB177" s="3"/>
      <c r="LC177" s="3"/>
      <c r="LD177" s="3"/>
      <c r="LE177" s="3"/>
      <c r="LF177" s="3"/>
      <c r="LG177" s="3"/>
      <c r="LH177" s="3"/>
      <c r="LI177" s="3"/>
      <c r="LJ177" s="3"/>
      <c r="LK177" s="3"/>
      <c r="LL177" s="3"/>
      <c r="LM177" s="3"/>
      <c r="LN177" s="3"/>
      <c r="LO177" s="3"/>
      <c r="LP177" s="3"/>
      <c r="LQ177" s="3"/>
      <c r="LR177" s="3"/>
      <c r="LS177" s="3"/>
      <c r="LT177" s="3"/>
      <c r="LU177" s="3"/>
      <c r="LV177" s="3"/>
      <c r="LW177" s="3"/>
      <c r="LX177" s="3"/>
      <c r="LY177" s="3"/>
      <c r="LZ177" s="3"/>
      <c r="MA177" s="3"/>
      <c r="MB177" s="3"/>
      <c r="MC177" s="3"/>
      <c r="MD177" s="3"/>
      <c r="ME177" s="3"/>
      <c r="MF177" s="3"/>
      <c r="MG177" s="3"/>
      <c r="MH177" s="3"/>
      <c r="MI177" s="3"/>
      <c r="MJ177" s="3"/>
      <c r="MK177" s="3"/>
      <c r="ML177" s="3"/>
      <c r="MM177" s="3"/>
      <c r="MN177" s="3"/>
      <c r="MO177" s="3"/>
      <c r="MP177" s="3"/>
      <c r="MQ177" s="3"/>
      <c r="MR177" s="3"/>
      <c r="MS177" s="3"/>
      <c r="MT177" s="3"/>
      <c r="MU177" s="3"/>
      <c r="MV177" s="3"/>
      <c r="MW177" s="3"/>
      <c r="MX177" s="3"/>
      <c r="MY177" s="3"/>
      <c r="MZ177" s="3"/>
      <c r="NA177" s="3"/>
      <c r="NB177" s="3"/>
      <c r="NC177" s="3"/>
      <c r="ND177" s="3"/>
      <c r="NE177" s="3"/>
      <c r="NF177" s="3"/>
      <c r="NG177" s="3"/>
      <c r="NH177" s="3"/>
      <c r="NI177" s="3"/>
      <c r="NJ177" s="3"/>
      <c r="NK177" s="3"/>
      <c r="NL177" s="3"/>
      <c r="NM177" s="3"/>
      <c r="NN177" s="3"/>
      <c r="NO177" s="3"/>
      <c r="NP177" s="3"/>
      <c r="NQ177" s="3"/>
      <c r="NR177" s="3"/>
      <c r="NS177" s="3"/>
      <c r="NT177" s="3"/>
      <c r="NU177" s="3"/>
      <c r="NV177" s="3"/>
      <c r="NW177" s="3"/>
      <c r="NX177" s="3"/>
      <c r="NY177" s="3"/>
      <c r="NZ177" s="3"/>
      <c r="OA177" s="3"/>
      <c r="OB177" s="3"/>
      <c r="OC177" s="3"/>
      <c r="OD177" s="3"/>
      <c r="OE177" s="3"/>
      <c r="OF177" s="3"/>
      <c r="OG177" s="3"/>
      <c r="OH177" s="3"/>
      <c r="OI177" s="3"/>
      <c r="OJ177" s="3"/>
      <c r="OK177" s="3"/>
      <c r="OL177" s="3"/>
      <c r="OM177" s="3"/>
      <c r="ON177" s="3"/>
      <c r="OO177" s="3"/>
      <c r="OP177" s="3"/>
      <c r="OQ177" s="3"/>
      <c r="OR177" s="3"/>
      <c r="OS177" s="3"/>
      <c r="OT177" s="3"/>
      <c r="OU177" s="3"/>
      <c r="OV177" s="3"/>
      <c r="OW177" s="3"/>
      <c r="OX177" s="3"/>
      <c r="OY177" s="3"/>
      <c r="OZ177" s="3"/>
      <c r="PA177" s="3"/>
      <c r="PB177" s="3"/>
      <c r="PC177" s="3"/>
      <c r="PD177" s="3"/>
      <c r="PE177" s="3"/>
      <c r="PF177" s="3"/>
      <c r="PG177" s="3"/>
      <c r="PH177" s="3"/>
      <c r="PI177" s="3"/>
      <c r="PJ177" s="3"/>
      <c r="PK177" s="3"/>
      <c r="PL177" s="3"/>
      <c r="PM177" s="3"/>
      <c r="PN177" s="3"/>
      <c r="PO177" s="3"/>
      <c r="PP177" s="3"/>
      <c r="PQ177" s="3"/>
      <c r="PR177" s="3"/>
      <c r="PS177" s="3"/>
      <c r="PT177" s="3"/>
      <c r="PU177" s="3"/>
      <c r="PV177" s="3"/>
      <c r="PW177" s="3"/>
      <c r="PX177" s="3"/>
      <c r="PY177" s="3"/>
      <c r="PZ177" s="3"/>
      <c r="QA177" s="3"/>
      <c r="QB177" s="3"/>
      <c r="QC177" s="3"/>
      <c r="QD177" s="3"/>
      <c r="QE177" s="3"/>
      <c r="QF177" s="3"/>
      <c r="QG177" s="3"/>
      <c r="QH177" s="3"/>
      <c r="QI177" s="3"/>
      <c r="QJ177" s="3"/>
      <c r="QK177" s="3"/>
      <c r="QL177" s="3"/>
      <c r="QM177" s="3"/>
      <c r="QN177" s="3"/>
      <c r="QO177" s="3"/>
      <c r="QP177" s="3"/>
      <c r="QQ177" s="3"/>
      <c r="QR177" s="3"/>
      <c r="QS177" s="3"/>
      <c r="QT177" s="3"/>
      <c r="QU177" s="3"/>
      <c r="QV177" s="3"/>
      <c r="QW177" s="3"/>
      <c r="QX177" s="3"/>
      <c r="QY177" s="3"/>
      <c r="QZ177" s="3"/>
      <c r="RA177" s="3"/>
      <c r="RB177" s="3"/>
      <c r="RC177" s="3"/>
      <c r="RD177" s="3"/>
      <c r="RE177" s="3"/>
      <c r="RF177" s="3"/>
      <c r="RG177" s="3"/>
      <c r="RH177" s="3"/>
      <c r="RI177" s="3"/>
      <c r="RJ177" s="3"/>
      <c r="RK177" s="3"/>
      <c r="RL177" s="3"/>
      <c r="RM177" s="3"/>
      <c r="RN177" s="3"/>
      <c r="RO177" s="3"/>
      <c r="RP177" s="3"/>
      <c r="RQ177" s="3"/>
      <c r="RR177" s="3"/>
      <c r="RS177" s="3"/>
      <c r="RT177" s="3"/>
      <c r="RU177" s="3"/>
      <c r="RV177" s="3"/>
      <c r="RW177" s="3"/>
      <c r="RX177" s="3"/>
      <c r="RY177" s="3"/>
      <c r="RZ177" s="3"/>
      <c r="SA177" s="3"/>
      <c r="SB177" s="3"/>
      <c r="SC177" s="3"/>
      <c r="SD177" s="3"/>
      <c r="SE177" s="3"/>
      <c r="SF177" s="3"/>
      <c r="SG177" s="3"/>
      <c r="SH177" s="3"/>
      <c r="SI177" s="3"/>
      <c r="SJ177" s="3"/>
      <c r="SK177" s="3"/>
      <c r="SL177" s="3"/>
      <c r="SM177" s="3"/>
      <c r="SN177" s="3"/>
      <c r="SO177" s="3"/>
      <c r="SP177" s="3"/>
      <c r="SQ177" s="3"/>
      <c r="SR177" s="3"/>
      <c r="SS177" s="3"/>
      <c r="ST177" s="3"/>
      <c r="SU177" s="3"/>
      <c r="SV177" s="3"/>
      <c r="SW177" s="3"/>
      <c r="SX177" s="3"/>
      <c r="SY177" s="3"/>
      <c r="SZ177" s="3"/>
      <c r="TA177" s="3"/>
      <c r="TB177" s="3"/>
      <c r="TC177" s="3"/>
      <c r="TD177" s="3"/>
      <c r="TE177" s="3"/>
      <c r="TF177" s="3"/>
      <c r="TG177" s="3"/>
      <c r="TH177" s="3"/>
      <c r="TI177" s="3"/>
      <c r="TJ177" s="3"/>
      <c r="TK177" s="3"/>
      <c r="TL177" s="3"/>
      <c r="TM177" s="3"/>
      <c r="TN177" s="3"/>
      <c r="TO177" s="3"/>
      <c r="TP177" s="3"/>
      <c r="TQ177" s="3"/>
      <c r="TR177" s="3"/>
      <c r="TS177" s="3"/>
      <c r="TT177" s="3"/>
      <c r="TU177" s="3"/>
      <c r="TV177" s="3"/>
      <c r="TW177" s="3"/>
      <c r="TX177" s="3"/>
      <c r="TY177" s="3"/>
      <c r="TZ177" s="3"/>
      <c r="UA177" s="3"/>
      <c r="UB177" s="3"/>
      <c r="UC177" s="3"/>
      <c r="UD177" s="3"/>
      <c r="UE177" s="3"/>
      <c r="UF177" s="3"/>
      <c r="UG177" s="3"/>
      <c r="UH177" s="3"/>
      <c r="UI177" s="3"/>
      <c r="UJ177" s="3"/>
      <c r="UK177" s="3"/>
      <c r="UL177" s="3"/>
      <c r="UM177" s="3"/>
      <c r="UN177" s="3"/>
      <c r="UO177" s="3"/>
      <c r="UP177" s="3"/>
      <c r="UQ177" s="3"/>
      <c r="UR177" s="3"/>
      <c r="US177" s="3"/>
      <c r="UT177" s="3"/>
      <c r="UU177" s="3"/>
      <c r="UV177" s="3"/>
      <c r="UW177" s="3"/>
      <c r="UX177" s="3"/>
      <c r="UY177" s="3"/>
      <c r="UZ177" s="3"/>
      <c r="VA177" s="3"/>
      <c r="VB177" s="3"/>
      <c r="VC177" s="3"/>
      <c r="VD177" s="3"/>
      <c r="VE177" s="3"/>
      <c r="VF177" s="3"/>
      <c r="VG177" s="3"/>
      <c r="VH177" s="3"/>
      <c r="VI177" s="3"/>
      <c r="VJ177" s="3"/>
      <c r="VK177" s="3"/>
      <c r="VL177" s="3"/>
      <c r="VM177" s="3"/>
      <c r="VN177" s="3"/>
      <c r="VO177" s="3"/>
      <c r="VP177" s="3"/>
      <c r="VQ177" s="3"/>
      <c r="VR177" s="3"/>
      <c r="VS177" s="3"/>
      <c r="VT177" s="3"/>
      <c r="VU177" s="3"/>
      <c r="VV177" s="3"/>
      <c r="VW177" s="3"/>
      <c r="VX177" s="3"/>
      <c r="VY177" s="3"/>
      <c r="VZ177" s="3"/>
      <c r="WA177" s="3"/>
      <c r="WB177" s="3"/>
      <c r="WC177" s="3"/>
      <c r="WD177" s="3"/>
      <c r="WE177" s="3"/>
      <c r="WF177" s="3"/>
      <c r="WG177" s="3"/>
      <c r="WH177" s="3"/>
      <c r="WI177" s="3"/>
      <c r="WJ177" s="3"/>
      <c r="WK177" s="3"/>
      <c r="WL177" s="3"/>
      <c r="WM177" s="3"/>
      <c r="WN177" s="3"/>
      <c r="WO177" s="3"/>
      <c r="WP177" s="3"/>
      <c r="WQ177" s="3"/>
      <c r="WR177" s="3"/>
      <c r="WS177" s="3"/>
      <c r="WT177" s="3"/>
      <c r="WU177" s="3"/>
      <c r="WV177" s="3"/>
      <c r="WW177" s="3"/>
      <c r="WX177" s="3"/>
      <c r="WY177" s="3"/>
      <c r="WZ177" s="3"/>
      <c r="XA177" s="3"/>
      <c r="XB177" s="3"/>
      <c r="XC177" s="3"/>
      <c r="XD177" s="3"/>
      <c r="XE177" s="3"/>
      <c r="XF177" s="3"/>
      <c r="XG177" s="3"/>
      <c r="XH177" s="3"/>
      <c r="XI177" s="3"/>
      <c r="XJ177" s="3"/>
      <c r="XK177" s="3"/>
      <c r="XL177" s="3"/>
      <c r="XM177" s="3"/>
      <c r="XN177" s="3"/>
      <c r="XO177" s="3"/>
      <c r="XP177" s="3"/>
      <c r="XQ177" s="3"/>
      <c r="XR177" s="3"/>
      <c r="XS177" s="3"/>
      <c r="XT177" s="3"/>
      <c r="XU177" s="3"/>
      <c r="XV177" s="3"/>
      <c r="XW177" s="3"/>
      <c r="XX177" s="3"/>
      <c r="XY177" s="3"/>
      <c r="XZ177" s="3"/>
      <c r="YA177" s="3"/>
      <c r="YB177" s="3"/>
      <c r="YC177" s="3"/>
      <c r="YD177" s="3"/>
      <c r="YE177" s="3"/>
      <c r="YF177" s="3"/>
      <c r="YG177" s="3"/>
      <c r="YH177" s="3"/>
      <c r="YI177" s="3"/>
      <c r="YJ177" s="3"/>
      <c r="YK177" s="3"/>
      <c r="YL177" s="3"/>
      <c r="YM177" s="3"/>
      <c r="YN177" s="3"/>
      <c r="YO177" s="3"/>
      <c r="YP177" s="3"/>
      <c r="YQ177" s="3"/>
      <c r="YR177" s="3"/>
      <c r="YS177" s="3"/>
      <c r="YT177" s="3"/>
      <c r="YU177" s="3"/>
      <c r="YV177" s="3"/>
      <c r="YW177" s="3"/>
      <c r="YX177" s="3"/>
      <c r="YY177" s="3"/>
      <c r="YZ177" s="3"/>
      <c r="ZA177" s="3"/>
      <c r="ZB177" s="3"/>
      <c r="ZC177" s="3"/>
      <c r="ZD177" s="3"/>
      <c r="ZE177" s="3"/>
      <c r="ZF177" s="3"/>
      <c r="ZG177" s="3"/>
      <c r="ZH177" s="3"/>
      <c r="ZI177" s="3"/>
      <c r="ZJ177" s="3"/>
      <c r="ZK177" s="3"/>
      <c r="ZL177" s="3"/>
      <c r="ZM177" s="3"/>
      <c r="ZN177" s="3"/>
      <c r="ZO177" s="3"/>
      <c r="ZP177" s="3"/>
      <c r="ZQ177" s="3"/>
      <c r="ZR177" s="3"/>
      <c r="ZS177" s="3"/>
      <c r="ZT177" s="3"/>
      <c r="ZU177" s="3"/>
      <c r="ZV177" s="3"/>
      <c r="ZW177" s="3"/>
      <c r="ZX177" s="3"/>
      <c r="ZY177" s="3"/>
      <c r="ZZ177" s="3"/>
      <c r="AAA177" s="3"/>
      <c r="AAB177" s="3"/>
      <c r="AAC177" s="3"/>
      <c r="AAD177" s="3"/>
      <c r="AAE177" s="3"/>
      <c r="AAF177" s="3"/>
      <c r="AAG177" s="3"/>
      <c r="AAH177" s="3"/>
      <c r="AAI177" s="3"/>
      <c r="AAJ177" s="3"/>
      <c r="AAK177" s="3"/>
      <c r="AAL177" s="3"/>
      <c r="AAM177" s="3"/>
      <c r="AAN177" s="3"/>
      <c r="AAO177" s="3"/>
      <c r="AAP177" s="3"/>
      <c r="AAQ177" s="3"/>
      <c r="AAR177" s="3"/>
      <c r="AAS177" s="3"/>
      <c r="AAT177" s="3"/>
      <c r="AAU177" s="3"/>
      <c r="AAV177" s="3"/>
      <c r="AAW177" s="3"/>
      <c r="AAX177" s="3"/>
      <c r="AAY177" s="3"/>
      <c r="AAZ177" s="3"/>
      <c r="ABA177" s="3"/>
      <c r="ABB177" s="3"/>
      <c r="ABC177" s="3"/>
      <c r="ABD177" s="3"/>
      <c r="ABE177" s="3"/>
      <c r="ABF177" s="3"/>
      <c r="ABG177" s="3"/>
      <c r="ABH177" s="3"/>
      <c r="ABI177" s="3"/>
      <c r="ABJ177" s="3"/>
      <c r="ABK177" s="3"/>
      <c r="ABL177" s="3"/>
      <c r="ABM177" s="3"/>
      <c r="ABN177" s="3"/>
      <c r="ABO177" s="3"/>
      <c r="ABP177" s="3"/>
      <c r="ABQ177" s="3"/>
      <c r="ABR177" s="3"/>
      <c r="ABS177" s="3"/>
      <c r="ABT177" s="3"/>
      <c r="ABU177" s="3"/>
      <c r="ABV177" s="3"/>
      <c r="ABW177" s="3"/>
      <c r="ABX177" s="3"/>
      <c r="ABY177" s="3"/>
      <c r="ABZ177" s="3"/>
      <c r="ACA177" s="3"/>
      <c r="ACB177" s="3"/>
      <c r="ACC177" s="3"/>
      <c r="ACD177" s="3"/>
      <c r="ACE177" s="3"/>
      <c r="ACF177" s="3"/>
      <c r="ACG177" s="3"/>
      <c r="ACH177" s="3"/>
      <c r="ACI177" s="3"/>
      <c r="ACJ177" s="3"/>
      <c r="ACK177" s="3"/>
      <c r="ACL177" s="3"/>
      <c r="ACM177" s="3"/>
      <c r="ACN177" s="3"/>
      <c r="ACO177" s="3"/>
      <c r="ACP177" s="3"/>
      <c r="ACQ177" s="3"/>
      <c r="ACR177" s="3"/>
      <c r="ACS177" s="3"/>
      <c r="ACT177" s="3"/>
      <c r="ACU177" s="3"/>
      <c r="ACV177" s="3"/>
      <c r="ACW177" s="3"/>
      <c r="ACX177" s="3"/>
      <c r="ACY177" s="3"/>
      <c r="ACZ177" s="3"/>
      <c r="ADA177" s="3"/>
      <c r="ADB177" s="3"/>
      <c r="ADC177" s="3"/>
      <c r="ADD177" s="3"/>
      <c r="ADE177" s="3"/>
      <c r="ADF177" s="3"/>
      <c r="ADG177" s="3"/>
      <c r="ADH177" s="3"/>
      <c r="ADI177" s="3"/>
      <c r="ADJ177" s="3"/>
      <c r="ADK177" s="3"/>
      <c r="ADL177" s="3"/>
      <c r="ADM177" s="3"/>
      <c r="ADN177" s="3"/>
      <c r="ADO177" s="3"/>
      <c r="ADP177" s="3"/>
      <c r="ADQ177" s="3"/>
      <c r="ADR177" s="3"/>
      <c r="ADS177" s="3"/>
      <c r="ADT177" s="3"/>
      <c r="ADU177" s="3"/>
      <c r="ADV177" s="3"/>
      <c r="ADW177" s="3"/>
      <c r="ADX177" s="3"/>
      <c r="ADY177" s="3"/>
      <c r="ADZ177" s="3"/>
      <c r="AEA177" s="3"/>
      <c r="AEB177" s="3"/>
      <c r="AEC177" s="3"/>
      <c r="AED177" s="3"/>
      <c r="AEE177" s="3"/>
      <c r="AEF177" s="3"/>
      <c r="AEG177" s="3"/>
      <c r="AEH177" s="3"/>
      <c r="AEI177" s="3"/>
      <c r="AEJ177" s="3"/>
      <c r="AEK177" s="3"/>
      <c r="AEL177" s="3"/>
      <c r="AEM177" s="3"/>
      <c r="AEN177" s="3"/>
      <c r="AEO177" s="3"/>
      <c r="AEP177" s="3"/>
      <c r="AEQ177" s="3"/>
      <c r="AER177" s="3"/>
      <c r="AES177" s="3"/>
      <c r="AET177" s="3"/>
      <c r="AEU177" s="3"/>
      <c r="AEV177" s="3"/>
      <c r="AEW177" s="3"/>
      <c r="AEX177" s="3"/>
      <c r="AEY177" s="3"/>
      <c r="AEZ177" s="3"/>
      <c r="AFA177" s="3"/>
      <c r="AFB177" s="3"/>
      <c r="AFC177" s="3"/>
      <c r="AFD177" s="3"/>
      <c r="AFE177" s="3"/>
      <c r="AFF177" s="3"/>
      <c r="AFG177" s="3"/>
      <c r="AFH177" s="3"/>
      <c r="AFI177" s="3"/>
      <c r="AFJ177" s="3"/>
      <c r="AFK177" s="3"/>
      <c r="AFL177" s="3"/>
      <c r="AFM177" s="3"/>
      <c r="AFN177" s="3"/>
      <c r="AFO177" s="3"/>
      <c r="AFP177" s="3"/>
      <c r="AFQ177" s="3"/>
      <c r="AFR177" s="3"/>
      <c r="AFS177" s="3"/>
      <c r="AFT177" s="3"/>
      <c r="AFU177" s="3"/>
      <c r="AFV177" s="3"/>
      <c r="AFW177" s="3"/>
      <c r="AFX177" s="3"/>
      <c r="AFY177" s="3"/>
      <c r="AFZ177" s="3"/>
      <c r="AGA177" s="3"/>
      <c r="AGB177" s="3"/>
      <c r="AGC177" s="3"/>
      <c r="AGD177" s="3"/>
      <c r="AGE177" s="3"/>
      <c r="AGF177" s="3"/>
      <c r="AGG177" s="3"/>
      <c r="AGH177" s="3"/>
      <c r="AGI177" s="3"/>
      <c r="AGJ177" s="3"/>
      <c r="AGK177" s="3"/>
      <c r="AGL177" s="3"/>
      <c r="AGM177" s="3"/>
      <c r="AGN177" s="3"/>
      <c r="AGO177" s="3"/>
      <c r="AGP177" s="3"/>
      <c r="AGQ177" s="3"/>
      <c r="AGR177" s="3"/>
      <c r="AGS177" s="3"/>
      <c r="AGT177" s="3"/>
      <c r="AGU177" s="3"/>
      <c r="AGV177" s="3"/>
      <c r="AGW177" s="3"/>
      <c r="AGX177" s="3"/>
      <c r="AGY177" s="3"/>
      <c r="AGZ177" s="3"/>
      <c r="AHA177" s="3"/>
      <c r="AHB177" s="3"/>
      <c r="AHC177" s="3"/>
      <c r="AHD177" s="3"/>
      <c r="AHE177" s="3"/>
      <c r="AHF177" s="3"/>
      <c r="AHG177" s="3"/>
      <c r="AHH177" s="3"/>
      <c r="AHI177" s="3"/>
      <c r="AHJ177" s="3"/>
      <c r="AHK177" s="3"/>
      <c r="AHL177" s="3"/>
      <c r="AHM177" s="3"/>
      <c r="AHN177" s="3"/>
      <c r="AHO177" s="3"/>
      <c r="AHP177" s="3"/>
      <c r="AHQ177" s="3"/>
      <c r="AHR177" s="3"/>
      <c r="AHS177" s="3"/>
      <c r="AHT177" s="3"/>
      <c r="AHU177" s="3"/>
      <c r="AHV177" s="3"/>
      <c r="AHW177" s="3"/>
      <c r="AHX177" s="3"/>
      <c r="AHY177" s="3"/>
      <c r="AHZ177" s="3"/>
      <c r="AIA177" s="3"/>
      <c r="AIB177" s="3"/>
      <c r="AIC177" s="3"/>
      <c r="AID177" s="3"/>
      <c r="AIE177" s="3"/>
      <c r="AIF177" s="3"/>
      <c r="AIG177" s="3"/>
      <c r="AIH177" s="3"/>
      <c r="AII177" s="3"/>
      <c r="AIJ177" s="3"/>
      <c r="AIK177" s="3"/>
      <c r="AIL177" s="3"/>
      <c r="AIM177" s="3"/>
      <c r="AIN177" s="3"/>
      <c r="AIO177" s="3"/>
      <c r="AIP177" s="3"/>
      <c r="AIQ177" s="3"/>
      <c r="AIR177" s="3"/>
      <c r="AIS177" s="3"/>
      <c r="AIT177" s="3"/>
      <c r="AIU177" s="3"/>
      <c r="AIV177" s="3"/>
      <c r="AIW177" s="3"/>
      <c r="AIX177" s="3"/>
      <c r="AIY177" s="3"/>
      <c r="AIZ177" s="3"/>
      <c r="AJA177" s="3"/>
      <c r="AJB177" s="3"/>
      <c r="AJC177" s="3"/>
      <c r="AJD177" s="3"/>
      <c r="AJE177" s="3"/>
      <c r="AJF177" s="3"/>
      <c r="AJG177" s="3"/>
      <c r="AJH177" s="3"/>
      <c r="AJI177" s="3"/>
      <c r="AJJ177" s="3"/>
      <c r="AJK177" s="3"/>
      <c r="AJL177" s="3"/>
      <c r="AJM177" s="3"/>
      <c r="AJN177" s="3"/>
      <c r="AJO177" s="3"/>
      <c r="AJP177" s="3"/>
      <c r="AJQ177" s="3"/>
      <c r="AJR177" s="3"/>
      <c r="AJS177" s="3"/>
      <c r="AJT177" s="3"/>
      <c r="AJU177" s="3"/>
      <c r="AJV177" s="3"/>
      <c r="AJW177" s="3"/>
      <c r="AJX177" s="3"/>
      <c r="AJY177" s="3"/>
      <c r="AJZ177" s="3"/>
      <c r="AKA177" s="3"/>
      <c r="AKB177" s="3"/>
      <c r="AKC177" s="3"/>
      <c r="AKD177" s="3"/>
      <c r="AKE177" s="3"/>
      <c r="AKF177" s="3"/>
      <c r="AKG177" s="3"/>
      <c r="AKH177" s="3"/>
      <c r="AKI177" s="3"/>
      <c r="AKJ177" s="3"/>
      <c r="AKK177" s="3"/>
      <c r="AKL177" s="3"/>
      <c r="AKM177" s="3"/>
      <c r="AKN177" s="3"/>
      <c r="AKO177" s="3"/>
      <c r="AKP177" s="3"/>
      <c r="AKQ177" s="3"/>
      <c r="AKR177" s="3"/>
      <c r="AKS177" s="3"/>
      <c r="AKT177" s="3"/>
      <c r="AKU177" s="3"/>
      <c r="AKV177" s="3"/>
      <c r="AKW177" s="3"/>
      <c r="AKX177" s="3"/>
      <c r="AKY177" s="3"/>
      <c r="AKZ177" s="3"/>
      <c r="ALA177" s="3"/>
      <c r="ALB177" s="3"/>
      <c r="ALC177" s="3"/>
      <c r="ALD177" s="3"/>
      <c r="ALE177" s="3"/>
      <c r="ALF177" s="3"/>
      <c r="ALG177" s="3"/>
      <c r="ALH177" s="3"/>
      <c r="ALI177" s="3"/>
      <c r="ALJ177" s="3"/>
      <c r="ALK177" s="3"/>
      <c r="ALL177" s="3"/>
      <c r="ALM177" s="3"/>
      <c r="ALN177" s="3"/>
      <c r="ALO177" s="3"/>
      <c r="ALP177" s="3"/>
      <c r="ALQ177" s="3"/>
      <c r="ALR177" s="3"/>
      <c r="ALS177" s="3"/>
      <c r="ALT177" s="3"/>
      <c r="ALU177" s="3"/>
      <c r="ALV177" s="3"/>
      <c r="ALW177" s="3"/>
      <c r="ALX177" s="3"/>
      <c r="ALY177" s="3"/>
      <c r="ALZ177" s="3"/>
      <c r="AMA177" s="3"/>
      <c r="AMB177" s="3"/>
    </row>
    <row r="178" spans="1:1016" x14ac:dyDescent="0.25">
      <c r="F178" s="40"/>
      <c r="J178" s="40">
        <v>1802619.02</v>
      </c>
    </row>
    <row r="179" spans="1:1016" x14ac:dyDescent="0.25">
      <c r="F179" s="40"/>
      <c r="G179" s="3">
        <v>1785350.9</v>
      </c>
      <c r="J179" s="40">
        <v>250000</v>
      </c>
    </row>
    <row r="180" spans="1:1016" x14ac:dyDescent="0.25">
      <c r="G180" s="256"/>
      <c r="J180" s="40">
        <v>50000</v>
      </c>
    </row>
    <row r="181" spans="1:1016" x14ac:dyDescent="0.25">
      <c r="G181" s="256">
        <f>+G151-G177</f>
        <v>7007836.9100000001</v>
      </c>
      <c r="J181" s="256">
        <f>SUM(J174:J180)</f>
        <v>4304686.4399999995</v>
      </c>
    </row>
    <row r="182" spans="1:1016" x14ac:dyDescent="0.25">
      <c r="F182" s="148"/>
    </row>
    <row r="184" spans="1:1016" x14ac:dyDescent="0.25">
      <c r="G184" s="148">
        <f>+G181+G177+G172</f>
        <v>10337876</v>
      </c>
    </row>
    <row r="186" spans="1:1016" x14ac:dyDescent="0.25">
      <c r="J186" s="148">
        <f>+J181-I172</f>
        <v>738647</v>
      </c>
    </row>
  </sheetData>
  <mergeCells count="11">
    <mergeCell ref="K9:L9"/>
    <mergeCell ref="C1:L1"/>
    <mergeCell ref="C2:L2"/>
    <mergeCell ref="C3:L3"/>
    <mergeCell ref="C4:L4"/>
    <mergeCell ref="D9:D10"/>
    <mergeCell ref="E9:E10"/>
    <mergeCell ref="F9:G9"/>
    <mergeCell ref="H9:H10"/>
    <mergeCell ref="I9:I10"/>
    <mergeCell ref="J9:J10"/>
  </mergeCells>
  <pageMargins left="0.11811023622047245" right="0.15748031496062992" top="0.31496062992125984" bottom="0.74803149606299213" header="0.51181102362204722" footer="0.23622047244094491"/>
  <pageSetup scale="68" firstPageNumber="0" fitToHeight="0" orientation="landscape" horizontalDpi="300" verticalDpi="300" r:id="rId1"/>
  <headerFooter>
    <oddFooter>&amp;R&amp;P de &amp;N</oddFooter>
  </headerFooter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"/>
  <sheetViews>
    <sheetView workbookViewId="0">
      <selection activeCell="I19" sqref="I19"/>
    </sheetView>
  </sheetViews>
  <sheetFormatPr baseColWidth="10" defaultRowHeight="15" x14ac:dyDescent="0.25"/>
  <cols>
    <col min="1" max="1" width="32.7109375" bestFit="1" customWidth="1"/>
    <col min="2" max="2" width="17" bestFit="1" customWidth="1"/>
    <col min="3" max="3" width="15.28515625" bestFit="1" customWidth="1"/>
    <col min="4" max="4" width="15.140625" bestFit="1" customWidth="1"/>
    <col min="5" max="5" width="14.140625" bestFit="1" customWidth="1"/>
    <col min="6" max="6" width="15.140625" bestFit="1" customWidth="1"/>
  </cols>
  <sheetData>
    <row r="1" spans="1:7" x14ac:dyDescent="0.25">
      <c r="A1" s="359" t="s">
        <v>0</v>
      </c>
      <c r="B1" s="359"/>
      <c r="C1" s="359"/>
      <c r="D1" s="359"/>
      <c r="E1" s="359"/>
      <c r="F1" s="359"/>
      <c r="G1" s="359"/>
    </row>
    <row r="2" spans="1:7" x14ac:dyDescent="0.25">
      <c r="A2" s="359" t="s">
        <v>110</v>
      </c>
      <c r="B2" s="359"/>
      <c r="C2" s="359"/>
      <c r="D2" s="359"/>
      <c r="E2" s="359"/>
      <c r="F2" s="359"/>
      <c r="G2" s="359"/>
    </row>
    <row r="3" spans="1:7" x14ac:dyDescent="0.25">
      <c r="A3" s="359" t="s">
        <v>111</v>
      </c>
      <c r="B3" s="359"/>
      <c r="C3" s="359"/>
      <c r="D3" s="359"/>
      <c r="E3" s="359"/>
      <c r="F3" s="359"/>
      <c r="G3" s="359"/>
    </row>
    <row r="4" spans="1:7" x14ac:dyDescent="0.25">
      <c r="A4" s="359" t="s">
        <v>3</v>
      </c>
      <c r="B4" s="359"/>
      <c r="C4" s="359"/>
      <c r="D4" s="359"/>
      <c r="E4" s="359"/>
      <c r="F4" s="359"/>
      <c r="G4" s="359"/>
    </row>
    <row r="5" spans="1:7" ht="24.75" customHeight="1" thickBot="1" x14ac:dyDescent="0.3">
      <c r="A5" s="267">
        <v>44469</v>
      </c>
    </row>
    <row r="6" spans="1:7" x14ac:dyDescent="0.25">
      <c r="A6" s="360" t="s">
        <v>112</v>
      </c>
      <c r="B6" s="369" t="s">
        <v>115</v>
      </c>
      <c r="C6" s="366" t="s">
        <v>113</v>
      </c>
      <c r="D6" s="367"/>
      <c r="E6" s="368"/>
      <c r="F6" s="362" t="s">
        <v>6</v>
      </c>
      <c r="G6" s="364" t="s">
        <v>114</v>
      </c>
    </row>
    <row r="7" spans="1:7" ht="15.75" thickBot="1" x14ac:dyDescent="0.3">
      <c r="A7" s="361"/>
      <c r="B7" s="370"/>
      <c r="C7" s="257" t="s">
        <v>14</v>
      </c>
      <c r="D7" s="258" t="s">
        <v>15</v>
      </c>
      <c r="E7" s="259" t="s">
        <v>11</v>
      </c>
      <c r="F7" s="363"/>
      <c r="G7" s="365"/>
    </row>
    <row r="8" spans="1:7" ht="16.5" customHeight="1" x14ac:dyDescent="0.25">
      <c r="A8" s="174" t="s">
        <v>30</v>
      </c>
      <c r="B8" s="174">
        <v>7</v>
      </c>
      <c r="C8" s="175">
        <v>2502492.38</v>
      </c>
      <c r="D8" s="176">
        <v>54604</v>
      </c>
      <c r="E8" s="177">
        <v>0</v>
      </c>
      <c r="F8" s="178">
        <f>SUM(C8:E8)</f>
        <v>2557096.38</v>
      </c>
      <c r="G8" s="179">
        <f>(C8+D8)/33784659</f>
        <v>7.5688092042012323E-2</v>
      </c>
    </row>
    <row r="9" spans="1:7" ht="16.5" customHeight="1" x14ac:dyDescent="0.25">
      <c r="A9" s="165" t="s">
        <v>116</v>
      </c>
      <c r="B9" s="165">
        <v>1</v>
      </c>
      <c r="C9" s="170">
        <v>831632.71</v>
      </c>
      <c r="D9" s="162">
        <v>267502.09000000003</v>
      </c>
      <c r="E9" s="171">
        <v>0</v>
      </c>
      <c r="F9" s="168">
        <f t="shared" ref="F9:F19" si="0">SUM(C9:E9)</f>
        <v>1099134.8</v>
      </c>
      <c r="G9" s="179">
        <f t="shared" ref="G9:G19" si="1">(C9+D9)/33784659</f>
        <v>3.2533547252911452E-2</v>
      </c>
    </row>
    <row r="10" spans="1:7" ht="16.5" customHeight="1" x14ac:dyDescent="0.25">
      <c r="A10" s="165" t="s">
        <v>36</v>
      </c>
      <c r="B10" s="165">
        <v>3</v>
      </c>
      <c r="C10" s="170">
        <v>3299911.86</v>
      </c>
      <c r="D10" s="162">
        <v>410596</v>
      </c>
      <c r="E10" s="171">
        <v>0</v>
      </c>
      <c r="F10" s="168">
        <f t="shared" si="0"/>
        <v>3710507.86</v>
      </c>
      <c r="G10" s="179">
        <f t="shared" si="1"/>
        <v>0.10982818740304585</v>
      </c>
    </row>
    <row r="11" spans="1:7" ht="16.5" customHeight="1" x14ac:dyDescent="0.25">
      <c r="A11" s="165" t="s">
        <v>38</v>
      </c>
      <c r="B11" s="165">
        <v>1</v>
      </c>
      <c r="C11" s="170">
        <v>699900.52</v>
      </c>
      <c r="D11" s="162">
        <v>0</v>
      </c>
      <c r="E11" s="171">
        <v>0</v>
      </c>
      <c r="F11" s="168">
        <f t="shared" si="0"/>
        <v>699900.52</v>
      </c>
      <c r="G11" s="179">
        <f t="shared" si="1"/>
        <v>2.0716518701579908E-2</v>
      </c>
    </row>
    <row r="12" spans="1:7" ht="16.5" customHeight="1" x14ac:dyDescent="0.25">
      <c r="A12" s="165" t="s">
        <v>46</v>
      </c>
      <c r="B12" s="165">
        <v>5</v>
      </c>
      <c r="C12" s="170">
        <v>1626534.0799999998</v>
      </c>
      <c r="D12" s="162">
        <v>0</v>
      </c>
      <c r="E12" s="171">
        <v>72691.98</v>
      </c>
      <c r="F12" s="168">
        <f t="shared" si="0"/>
        <v>1699226.0599999998</v>
      </c>
      <c r="G12" s="179">
        <f t="shared" si="1"/>
        <v>4.8144161526093833E-2</v>
      </c>
    </row>
    <row r="13" spans="1:7" ht="16.5" customHeight="1" x14ac:dyDescent="0.25">
      <c r="A13" s="165" t="s">
        <v>50</v>
      </c>
      <c r="B13" s="165">
        <v>2</v>
      </c>
      <c r="C13" s="170">
        <v>850658.24</v>
      </c>
      <c r="D13" s="162">
        <v>0</v>
      </c>
      <c r="E13" s="171">
        <v>0</v>
      </c>
      <c r="F13" s="168">
        <f t="shared" si="0"/>
        <v>850658.24</v>
      </c>
      <c r="G13" s="179">
        <f t="shared" si="1"/>
        <v>2.517883161111675E-2</v>
      </c>
    </row>
    <row r="14" spans="1:7" ht="16.5" customHeight="1" x14ac:dyDescent="0.25">
      <c r="A14" s="165" t="s">
        <v>61</v>
      </c>
      <c r="B14" s="165">
        <v>9</v>
      </c>
      <c r="C14" s="170">
        <v>6086427.29</v>
      </c>
      <c r="D14" s="162">
        <v>3058572.28</v>
      </c>
      <c r="E14" s="171">
        <v>1300000</v>
      </c>
      <c r="F14" s="168">
        <f t="shared" si="0"/>
        <v>10444999.57</v>
      </c>
      <c r="G14" s="179">
        <f t="shared" si="1"/>
        <v>0.27068497479876891</v>
      </c>
    </row>
    <row r="15" spans="1:7" ht="16.5" customHeight="1" x14ac:dyDescent="0.25">
      <c r="A15" s="165" t="s">
        <v>64</v>
      </c>
      <c r="B15" s="165">
        <v>2</v>
      </c>
      <c r="C15" s="170">
        <v>0</v>
      </c>
      <c r="D15" s="162">
        <v>3545733.64</v>
      </c>
      <c r="E15" s="171">
        <v>0</v>
      </c>
      <c r="F15" s="168">
        <f t="shared" si="0"/>
        <v>3545733.64</v>
      </c>
      <c r="G15" s="179">
        <f t="shared" si="1"/>
        <v>0.10495099684149543</v>
      </c>
    </row>
    <row r="16" spans="1:7" ht="16.5" customHeight="1" x14ac:dyDescent="0.25">
      <c r="A16" s="165" t="s">
        <v>72</v>
      </c>
      <c r="B16" s="165">
        <v>4</v>
      </c>
      <c r="C16" s="170">
        <v>3164069.21</v>
      </c>
      <c r="D16" s="162">
        <v>0</v>
      </c>
      <c r="E16" s="171">
        <v>0</v>
      </c>
      <c r="F16" s="168">
        <f t="shared" si="0"/>
        <v>3164069.21</v>
      </c>
      <c r="G16" s="179">
        <f t="shared" si="1"/>
        <v>9.3654022377434684E-2</v>
      </c>
    </row>
    <row r="17" spans="1:7" ht="16.5" customHeight="1" x14ac:dyDescent="0.25">
      <c r="A17" s="165" t="s">
        <v>117</v>
      </c>
      <c r="B17" s="165">
        <v>2</v>
      </c>
      <c r="C17" s="170">
        <v>525358.32000000007</v>
      </c>
      <c r="D17" s="162">
        <v>0</v>
      </c>
      <c r="E17" s="171">
        <v>0</v>
      </c>
      <c r="F17" s="168">
        <f t="shared" si="0"/>
        <v>525358.32000000007</v>
      </c>
      <c r="G17" s="179">
        <f t="shared" si="1"/>
        <v>1.5550203422210064E-2</v>
      </c>
    </row>
    <row r="18" spans="1:7" ht="16.5" customHeight="1" x14ac:dyDescent="0.25">
      <c r="A18" s="165" t="s">
        <v>78</v>
      </c>
      <c r="B18" s="165">
        <v>1</v>
      </c>
      <c r="C18" s="170">
        <v>3030826.94</v>
      </c>
      <c r="D18" s="162">
        <v>0</v>
      </c>
      <c r="E18" s="171">
        <v>0</v>
      </c>
      <c r="F18" s="168">
        <f t="shared" si="0"/>
        <v>3030826.94</v>
      </c>
      <c r="G18" s="179">
        <f t="shared" si="1"/>
        <v>8.9710153356883079E-2</v>
      </c>
    </row>
    <row r="19" spans="1:7" ht="16.5" customHeight="1" x14ac:dyDescent="0.25">
      <c r="A19" s="165" t="s">
        <v>79</v>
      </c>
      <c r="B19" s="165">
        <v>1</v>
      </c>
      <c r="C19" s="170">
        <v>0</v>
      </c>
      <c r="D19" s="162">
        <v>263800</v>
      </c>
      <c r="E19" s="171">
        <v>0</v>
      </c>
      <c r="F19" s="168">
        <f t="shared" si="0"/>
        <v>263800</v>
      </c>
      <c r="G19" s="179">
        <f t="shared" si="1"/>
        <v>7.8082777156341879E-3</v>
      </c>
    </row>
    <row r="20" spans="1:7" ht="16.5" customHeight="1" thickBot="1" x14ac:dyDescent="0.3">
      <c r="A20" s="166" t="s">
        <v>118</v>
      </c>
      <c r="B20" s="166">
        <f>SUM(B8:B19)</f>
        <v>38</v>
      </c>
      <c r="C20" s="172">
        <f>SUM(C8:C19)</f>
        <v>22617811.550000001</v>
      </c>
      <c r="D20" s="164">
        <f t="shared" ref="D20:G20" si="2">SUM(D8:D19)</f>
        <v>7600808.0099999998</v>
      </c>
      <c r="E20" s="173">
        <f t="shared" si="2"/>
        <v>1372691.98</v>
      </c>
      <c r="F20" s="169">
        <f t="shared" si="2"/>
        <v>31591311.540000003</v>
      </c>
      <c r="G20" s="167">
        <f t="shared" si="2"/>
        <v>0.89444796704918639</v>
      </c>
    </row>
    <row r="22" spans="1:7" x14ac:dyDescent="0.25">
      <c r="A22" s="208" t="s">
        <v>119</v>
      </c>
      <c r="B22" s="161"/>
      <c r="C22" s="209">
        <v>23446783</v>
      </c>
      <c r="D22" s="209">
        <v>10337876</v>
      </c>
      <c r="E22" s="161"/>
      <c r="F22" s="210">
        <f>SUM(C22:E22)</f>
        <v>33784659</v>
      </c>
    </row>
    <row r="23" spans="1:7" x14ac:dyDescent="0.25">
      <c r="A23" s="160" t="s">
        <v>108</v>
      </c>
      <c r="C23" s="211">
        <f>+C22-C20</f>
        <v>828971.44999999925</v>
      </c>
      <c r="D23" s="211">
        <f>+D22-D20</f>
        <v>2737067.99</v>
      </c>
    </row>
  </sheetData>
  <mergeCells count="9">
    <mergeCell ref="A1:G1"/>
    <mergeCell ref="A2:G2"/>
    <mergeCell ref="A3:G3"/>
    <mergeCell ref="A4:G4"/>
    <mergeCell ref="A6:A7"/>
    <mergeCell ref="F6:F7"/>
    <mergeCell ref="G6:G7"/>
    <mergeCell ref="C6:E6"/>
    <mergeCell ref="B6:B7"/>
  </mergeCells>
  <pageMargins left="0.7" right="0.7" top="0.75" bottom="0.75" header="0.3" footer="0.3"/>
  <pageSetup orientation="landscape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MB207"/>
  <sheetViews>
    <sheetView topLeftCell="B157" zoomScale="120" zoomScaleNormal="120" workbookViewId="0">
      <selection activeCell="G135" sqref="G135"/>
    </sheetView>
  </sheetViews>
  <sheetFormatPr baseColWidth="10" defaultColWidth="11.42578125" defaultRowHeight="15" x14ac:dyDescent="0.25"/>
  <cols>
    <col min="1" max="1" width="3.28515625" style="3" customWidth="1"/>
    <col min="2" max="2" width="1.5703125" style="3" customWidth="1"/>
    <col min="3" max="3" width="37.85546875" style="3" customWidth="1"/>
    <col min="4" max="4" width="17.140625" style="3" customWidth="1"/>
    <col min="5" max="5" width="19.7109375" style="3" customWidth="1"/>
    <col min="6" max="8" width="20.7109375" style="3" customWidth="1"/>
    <col min="9" max="9" width="17.85546875" style="3" customWidth="1"/>
    <col min="10" max="10" width="17.5703125" style="3" customWidth="1"/>
    <col min="11" max="12" width="7.5703125" style="3" customWidth="1"/>
    <col min="13" max="13" width="14.140625" style="6" customWidth="1"/>
    <col min="14" max="14" width="17.5703125" style="3" customWidth="1"/>
    <col min="15" max="15" width="11.42578125" style="3" customWidth="1"/>
    <col min="16" max="16" width="14.5703125" style="3" customWidth="1"/>
    <col min="17" max="22" width="11.42578125" style="3" customWidth="1"/>
    <col min="23" max="23" width="13" style="3" customWidth="1"/>
    <col min="24" max="24" width="14.5703125" style="3" customWidth="1"/>
    <col min="25" max="25" width="13" style="3" bestFit="1" customWidth="1"/>
    <col min="26" max="26" width="13.42578125" style="3" bestFit="1" customWidth="1"/>
    <col min="27" max="30" width="11.42578125" style="3"/>
    <col min="31" max="31" width="12.28515625" style="3" customWidth="1"/>
    <col min="32" max="39" width="11.42578125" style="3"/>
    <col min="40" max="41" width="6.28515625" style="3" customWidth="1"/>
    <col min="42" max="1016" width="11.42578125" style="3"/>
  </cols>
  <sheetData>
    <row r="1" spans="1:13" s="1" customFormat="1" ht="23.25" x14ac:dyDescent="0.35">
      <c r="C1" s="352" t="s">
        <v>0</v>
      </c>
      <c r="D1" s="352"/>
      <c r="E1" s="352"/>
      <c r="F1" s="352"/>
      <c r="G1" s="352"/>
      <c r="H1" s="352"/>
      <c r="I1" s="352"/>
      <c r="J1" s="352"/>
      <c r="K1" s="352"/>
      <c r="L1" s="352"/>
      <c r="M1" s="2"/>
    </row>
    <row r="2" spans="1:13" s="1" customFormat="1" ht="15.75" x14ac:dyDescent="0.25">
      <c r="C2" s="353" t="s">
        <v>109</v>
      </c>
      <c r="D2" s="353"/>
      <c r="E2" s="353"/>
      <c r="F2" s="353"/>
      <c r="G2" s="353"/>
      <c r="H2" s="353"/>
      <c r="I2" s="353"/>
      <c r="J2" s="353"/>
      <c r="K2" s="353"/>
      <c r="L2" s="353"/>
      <c r="M2" s="2"/>
    </row>
    <row r="3" spans="1:13" s="1" customFormat="1" ht="15.75" x14ac:dyDescent="0.25">
      <c r="C3" s="353" t="s">
        <v>2</v>
      </c>
      <c r="D3" s="353"/>
      <c r="E3" s="353"/>
      <c r="F3" s="353"/>
      <c r="G3" s="353"/>
      <c r="H3" s="353"/>
      <c r="I3" s="353"/>
      <c r="J3" s="353"/>
      <c r="K3" s="353"/>
      <c r="L3" s="353"/>
      <c r="M3" s="2"/>
    </row>
    <row r="4" spans="1:13" s="1" customFormat="1" ht="18" x14ac:dyDescent="0.25">
      <c r="C4" s="354" t="s">
        <v>3</v>
      </c>
      <c r="D4" s="354"/>
      <c r="E4" s="354"/>
      <c r="F4" s="354"/>
      <c r="G4" s="354"/>
      <c r="H4" s="354"/>
      <c r="I4" s="354"/>
      <c r="J4" s="354"/>
      <c r="K4" s="354"/>
      <c r="L4" s="354"/>
      <c r="M4" s="2"/>
    </row>
    <row r="5" spans="1:13" ht="16.5" customHeight="1" x14ac:dyDescent="0.25">
      <c r="C5" s="4"/>
      <c r="H5" s="5"/>
    </row>
    <row r="6" spans="1:13" ht="16.149999999999999" customHeight="1" x14ac:dyDescent="0.25">
      <c r="C6" s="151" t="s">
        <v>4</v>
      </c>
      <c r="H6" s="8"/>
    </row>
    <row r="7" spans="1:13" ht="16.149999999999999" customHeight="1" x14ac:dyDescent="0.25">
      <c r="C7" s="152">
        <v>44498</v>
      </c>
      <c r="H7" s="10"/>
      <c r="I7" s="11"/>
    </row>
    <row r="8" spans="1:13" ht="11.45" customHeight="1" thickBot="1" x14ac:dyDescent="0.3">
      <c r="C8" s="4"/>
    </row>
    <row r="9" spans="1:13" s="12" customFormat="1" ht="15.75" customHeight="1" thickBot="1" x14ac:dyDescent="0.25">
      <c r="C9" s="158" t="s">
        <v>5</v>
      </c>
      <c r="D9" s="372" t="s">
        <v>6</v>
      </c>
      <c r="E9" s="373" t="s">
        <v>7</v>
      </c>
      <c r="F9" s="374" t="s">
        <v>8</v>
      </c>
      <c r="G9" s="374"/>
      <c r="H9" s="373" t="s">
        <v>9</v>
      </c>
      <c r="I9" s="375" t="s">
        <v>10</v>
      </c>
      <c r="J9" s="372" t="s">
        <v>11</v>
      </c>
      <c r="K9" s="371" t="s">
        <v>12</v>
      </c>
      <c r="L9" s="371"/>
      <c r="M9" s="14"/>
    </row>
    <row r="10" spans="1:13" s="12" customFormat="1" ht="15" customHeight="1" thickBot="1" x14ac:dyDescent="0.25">
      <c r="A10" s="15"/>
      <c r="C10" s="158" t="s">
        <v>13</v>
      </c>
      <c r="D10" s="372"/>
      <c r="E10" s="373"/>
      <c r="F10" s="158" t="s">
        <v>14</v>
      </c>
      <c r="G10" s="158" t="s">
        <v>15</v>
      </c>
      <c r="H10" s="373"/>
      <c r="I10" s="375"/>
      <c r="J10" s="372"/>
      <c r="K10" s="159" t="s">
        <v>16</v>
      </c>
      <c r="L10" s="159" t="s">
        <v>17</v>
      </c>
      <c r="M10" s="14"/>
    </row>
    <row r="11" spans="1:13" ht="5.25" customHeight="1" x14ac:dyDescent="0.25">
      <c r="C11" s="49"/>
      <c r="D11" s="155"/>
      <c r="E11" s="23"/>
      <c r="F11" s="23"/>
      <c r="G11" s="23"/>
      <c r="H11" s="23"/>
      <c r="I11" s="23"/>
      <c r="J11" s="23"/>
      <c r="K11" s="156"/>
      <c r="L11" s="157"/>
    </row>
    <row r="12" spans="1:13" s="3" customFormat="1" ht="7.5" customHeight="1" thickBot="1" x14ac:dyDescent="0.3">
      <c r="C12" s="22"/>
      <c r="D12" s="23"/>
      <c r="E12" s="23"/>
      <c r="F12" s="23"/>
      <c r="G12" s="23"/>
      <c r="H12" s="23"/>
      <c r="I12" s="23"/>
      <c r="J12" s="23"/>
      <c r="K12" s="24"/>
      <c r="L12" s="25"/>
      <c r="M12" s="6"/>
    </row>
    <row r="13" spans="1:13" s="37" customFormat="1" ht="12.75" thickBot="1" x14ac:dyDescent="0.25">
      <c r="C13" s="184" t="s">
        <v>30</v>
      </c>
      <c r="D13" s="153">
        <f t="shared" ref="D13:E13" si="0">SUM(D14:D39)</f>
        <v>2663054.0499999998</v>
      </c>
      <c r="E13" s="153">
        <f t="shared" si="0"/>
        <v>0</v>
      </c>
      <c r="F13" s="153">
        <f>SUM(F14:F39)</f>
        <v>2502492.38</v>
      </c>
      <c r="G13" s="153">
        <f t="shared" ref="G13:J13" si="1">SUM(G14:G39)</f>
        <v>160561.66999999998</v>
      </c>
      <c r="H13" s="153">
        <f t="shared" si="1"/>
        <v>0</v>
      </c>
      <c r="I13" s="153">
        <f t="shared" si="1"/>
        <v>0</v>
      </c>
      <c r="J13" s="153">
        <f t="shared" si="1"/>
        <v>0</v>
      </c>
      <c r="K13" s="154"/>
      <c r="L13" s="185"/>
      <c r="M13" s="39"/>
    </row>
    <row r="14" spans="1:13" s="27" customFormat="1" x14ac:dyDescent="0.25">
      <c r="A14" s="26"/>
      <c r="C14" s="75" t="s">
        <v>18</v>
      </c>
      <c r="D14" s="29">
        <f>SUM(E14:J14)</f>
        <v>1356617.67</v>
      </c>
      <c r="E14" s="29">
        <v>0</v>
      </c>
      <c r="F14" s="29">
        <v>1356617.67</v>
      </c>
      <c r="G14" s="29">
        <v>0</v>
      </c>
      <c r="H14" s="29">
        <v>0</v>
      </c>
      <c r="I14" s="30">
        <v>0</v>
      </c>
      <c r="J14" s="30">
        <v>0</v>
      </c>
      <c r="K14" s="31">
        <v>1</v>
      </c>
      <c r="L14" s="186">
        <v>1</v>
      </c>
      <c r="M14" s="33"/>
    </row>
    <row r="15" spans="1:13" s="27" customFormat="1" ht="12" x14ac:dyDescent="0.2">
      <c r="C15" s="61" t="s">
        <v>19</v>
      </c>
      <c r="D15" s="29" t="s">
        <v>20</v>
      </c>
      <c r="E15" s="187"/>
      <c r="F15" s="187"/>
      <c r="G15" s="187"/>
      <c r="H15" s="187"/>
      <c r="I15" s="188"/>
      <c r="J15" s="188"/>
      <c r="K15" s="189"/>
      <c r="L15" s="190"/>
      <c r="M15" s="39"/>
    </row>
    <row r="16" spans="1:13" s="3" customFormat="1" ht="6.2" customHeight="1" x14ac:dyDescent="0.25">
      <c r="C16" s="22"/>
      <c r="D16" s="23"/>
      <c r="E16" s="23"/>
      <c r="F16" s="23"/>
      <c r="G16" s="23"/>
      <c r="H16" s="23"/>
      <c r="I16" s="23"/>
      <c r="J16" s="23"/>
      <c r="K16" s="24"/>
      <c r="L16" s="81"/>
      <c r="M16" s="6"/>
    </row>
    <row r="17" spans="1:23" s="27" customFormat="1" x14ac:dyDescent="0.25">
      <c r="A17" s="26"/>
      <c r="C17" s="75" t="s">
        <v>21</v>
      </c>
      <c r="D17" s="29">
        <f>SUM(E17:J17)</f>
        <v>419625.95</v>
      </c>
      <c r="E17" s="29">
        <v>0</v>
      </c>
      <c r="F17" s="29">
        <v>419625.95</v>
      </c>
      <c r="G17" s="29">
        <v>0</v>
      </c>
      <c r="H17" s="29">
        <v>0</v>
      </c>
      <c r="I17" s="30">
        <v>0</v>
      </c>
      <c r="J17" s="30">
        <v>0</v>
      </c>
      <c r="K17" s="31">
        <v>1</v>
      </c>
      <c r="L17" s="186">
        <v>1</v>
      </c>
      <c r="M17" s="33"/>
    </row>
    <row r="18" spans="1:23" s="27" customFormat="1" ht="36" x14ac:dyDescent="0.2">
      <c r="C18" s="61" t="s">
        <v>22</v>
      </c>
      <c r="D18" s="29" t="s">
        <v>20</v>
      </c>
      <c r="E18" s="187"/>
      <c r="F18" s="187"/>
      <c r="G18" s="187"/>
      <c r="H18" s="187"/>
      <c r="I18" s="188"/>
      <c r="J18" s="188"/>
      <c r="K18" s="189"/>
      <c r="L18" s="190"/>
      <c r="M18" s="39"/>
    </row>
    <row r="19" spans="1:23" s="3" customFormat="1" ht="6.2" customHeight="1" x14ac:dyDescent="0.25">
      <c r="C19" s="22"/>
      <c r="D19" s="23"/>
      <c r="E19" s="23"/>
      <c r="F19" s="23"/>
      <c r="G19" s="23"/>
      <c r="H19" s="23"/>
      <c r="I19" s="23"/>
      <c r="J19" s="23"/>
      <c r="K19" s="24"/>
      <c r="L19" s="81"/>
      <c r="M19" s="6"/>
    </row>
    <row r="20" spans="1:23" s="27" customFormat="1" x14ac:dyDescent="0.25">
      <c r="A20" s="26"/>
      <c r="C20" s="75" t="s">
        <v>23</v>
      </c>
      <c r="D20" s="29">
        <f>SUM(E20:J20)</f>
        <v>43500</v>
      </c>
      <c r="E20" s="29">
        <v>0</v>
      </c>
      <c r="F20" s="29">
        <f>43500</f>
        <v>43500</v>
      </c>
      <c r="G20" s="29">
        <v>0</v>
      </c>
      <c r="H20" s="29">
        <v>0</v>
      </c>
      <c r="I20" s="30">
        <v>0</v>
      </c>
      <c r="J20" s="30">
        <v>0</v>
      </c>
      <c r="K20" s="31">
        <v>1</v>
      </c>
      <c r="L20" s="186">
        <v>1</v>
      </c>
      <c r="M20" s="33"/>
    </row>
    <row r="21" spans="1:23" s="27" customFormat="1" ht="24" x14ac:dyDescent="0.2">
      <c r="C21" s="61" t="s">
        <v>24</v>
      </c>
      <c r="D21" s="29" t="s">
        <v>20</v>
      </c>
      <c r="E21" s="187"/>
      <c r="F21" s="187"/>
      <c r="G21" s="187"/>
      <c r="H21" s="187"/>
      <c r="I21" s="188"/>
      <c r="J21" s="188"/>
      <c r="K21" s="189"/>
      <c r="L21" s="190"/>
      <c r="M21" s="39"/>
    </row>
    <row r="22" spans="1:23" s="3" customFormat="1" ht="6.2" customHeight="1" x14ac:dyDescent="0.25">
      <c r="C22" s="22"/>
      <c r="D22" s="23"/>
      <c r="E22" s="23"/>
      <c r="F22" s="23"/>
      <c r="G22" s="23"/>
      <c r="H22" s="23"/>
      <c r="I22" s="23"/>
      <c r="J22" s="23"/>
      <c r="K22" s="24"/>
      <c r="L22" s="81"/>
      <c r="M22" s="6"/>
    </row>
    <row r="23" spans="1:23" s="27" customFormat="1" x14ac:dyDescent="0.25">
      <c r="A23" s="26"/>
      <c r="C23" s="75" t="s">
        <v>21</v>
      </c>
      <c r="D23" s="29">
        <f>SUM(E23:J23)</f>
        <v>249984.49</v>
      </c>
      <c r="E23" s="29">
        <v>0</v>
      </c>
      <c r="F23" s="29">
        <v>249984.49</v>
      </c>
      <c r="G23" s="29">
        <v>0</v>
      </c>
      <c r="H23" s="29">
        <v>0</v>
      </c>
      <c r="I23" s="30">
        <v>0</v>
      </c>
      <c r="J23" s="30">
        <v>0</v>
      </c>
      <c r="K23" s="31">
        <v>1</v>
      </c>
      <c r="L23" s="186">
        <v>1</v>
      </c>
      <c r="M23" s="33"/>
    </row>
    <row r="24" spans="1:23" s="27" customFormat="1" ht="24" x14ac:dyDescent="0.2">
      <c r="C24" s="61" t="s">
        <v>25</v>
      </c>
      <c r="D24" s="29" t="s">
        <v>20</v>
      </c>
      <c r="E24" s="187"/>
      <c r="F24" s="187"/>
      <c r="G24" s="187"/>
      <c r="H24" s="187"/>
      <c r="I24" s="188"/>
      <c r="J24" s="188"/>
      <c r="K24" s="189"/>
      <c r="L24" s="190"/>
      <c r="M24" s="39"/>
    </row>
    <row r="25" spans="1:23" s="3" customFormat="1" ht="6.2" customHeight="1" x14ac:dyDescent="0.25">
      <c r="C25" s="22"/>
      <c r="D25" s="23"/>
      <c r="E25" s="23"/>
      <c r="F25" s="23"/>
      <c r="G25" s="23"/>
      <c r="H25" s="23"/>
      <c r="I25" s="23"/>
      <c r="J25" s="23"/>
      <c r="K25" s="24"/>
      <c r="L25" s="81"/>
      <c r="M25" s="6"/>
    </row>
    <row r="26" spans="1:23" s="27" customFormat="1" x14ac:dyDescent="0.25">
      <c r="A26" s="26"/>
      <c r="C26" s="75" t="s">
        <v>26</v>
      </c>
      <c r="D26" s="29">
        <f>SUM(E26:J26)</f>
        <v>132799</v>
      </c>
      <c r="E26" s="29">
        <v>0</v>
      </c>
      <c r="F26" s="29">
        <v>132799</v>
      </c>
      <c r="G26" s="29">
        <v>0</v>
      </c>
      <c r="H26" s="29">
        <v>0</v>
      </c>
      <c r="I26" s="30">
        <v>0</v>
      </c>
      <c r="J26" s="30">
        <v>0</v>
      </c>
      <c r="K26" s="31">
        <v>1</v>
      </c>
      <c r="L26" s="186">
        <v>1</v>
      </c>
      <c r="M26" s="33"/>
      <c r="W26" s="40">
        <v>112996</v>
      </c>
    </row>
    <row r="27" spans="1:23" s="27" customFormat="1" ht="12" x14ac:dyDescent="0.2">
      <c r="C27" s="61" t="s">
        <v>27</v>
      </c>
      <c r="D27" s="29" t="s">
        <v>20</v>
      </c>
      <c r="E27" s="187"/>
      <c r="F27" s="187"/>
      <c r="G27" s="187"/>
      <c r="H27" s="187"/>
      <c r="I27" s="188"/>
      <c r="J27" s="188"/>
      <c r="K27" s="189"/>
      <c r="L27" s="190"/>
      <c r="M27" s="39"/>
    </row>
    <row r="28" spans="1:23" s="3" customFormat="1" ht="6.2" customHeight="1" x14ac:dyDescent="0.25">
      <c r="C28" s="22"/>
      <c r="D28" s="23"/>
      <c r="E28" s="23"/>
      <c r="F28" s="23"/>
      <c r="G28" s="23"/>
      <c r="H28" s="23"/>
      <c r="I28" s="23"/>
      <c r="J28" s="23"/>
      <c r="K28" s="24"/>
      <c r="L28" s="81"/>
      <c r="M28" s="6"/>
    </row>
    <row r="29" spans="1:23" s="27" customFormat="1" ht="15.75" customHeight="1" x14ac:dyDescent="0.25">
      <c r="A29" s="26"/>
      <c r="C29" s="75" t="s">
        <v>28</v>
      </c>
      <c r="D29" s="29">
        <f>SUM(E29:J29)</f>
        <v>299965.27</v>
      </c>
      <c r="E29" s="29">
        <v>0</v>
      </c>
      <c r="F29" s="29">
        <v>299965.27</v>
      </c>
      <c r="G29" s="29">
        <v>0</v>
      </c>
      <c r="H29" s="29">
        <v>0</v>
      </c>
      <c r="I29" s="30">
        <v>0</v>
      </c>
      <c r="J29" s="30">
        <v>0</v>
      </c>
      <c r="K29" s="31">
        <v>1</v>
      </c>
      <c r="L29" s="186">
        <v>1</v>
      </c>
      <c r="M29" s="33"/>
    </row>
    <row r="30" spans="1:23" s="27" customFormat="1" ht="12" x14ac:dyDescent="0.2">
      <c r="C30" s="61" t="s">
        <v>27</v>
      </c>
      <c r="D30" s="29" t="s">
        <v>20</v>
      </c>
      <c r="E30" s="187"/>
      <c r="F30" s="187"/>
      <c r="G30" s="187"/>
      <c r="H30" s="187"/>
      <c r="I30" s="188"/>
      <c r="J30" s="188"/>
      <c r="K30" s="189"/>
      <c r="L30" s="190"/>
      <c r="M30" s="39"/>
    </row>
    <row r="31" spans="1:23" s="3" customFormat="1" ht="6.2" customHeight="1" x14ac:dyDescent="0.25">
      <c r="C31" s="22"/>
      <c r="D31" s="23"/>
      <c r="E31" s="23"/>
      <c r="F31" s="23"/>
      <c r="G31" s="23"/>
      <c r="H31" s="23"/>
      <c r="I31" s="23"/>
      <c r="J31" s="23"/>
      <c r="K31" s="24"/>
      <c r="L31" s="81"/>
      <c r="M31" s="6"/>
    </row>
    <row r="32" spans="1:23" s="27" customFormat="1" ht="15.75" customHeight="1" x14ac:dyDescent="0.25">
      <c r="A32" s="26"/>
      <c r="C32" s="75" t="s">
        <v>21</v>
      </c>
      <c r="D32" s="29">
        <f>SUM(E32:J32)</f>
        <v>54604</v>
      </c>
      <c r="E32" s="29">
        <v>0</v>
      </c>
      <c r="F32" s="29">
        <v>0</v>
      </c>
      <c r="G32" s="29">
        <v>54604</v>
      </c>
      <c r="H32" s="29">
        <v>0</v>
      </c>
      <c r="I32" s="30">
        <v>0</v>
      </c>
      <c r="J32" s="30">
        <v>0</v>
      </c>
      <c r="K32" s="31">
        <v>1</v>
      </c>
      <c r="L32" s="186">
        <v>1</v>
      </c>
      <c r="M32" s="33"/>
    </row>
    <row r="33" spans="1:13" s="27" customFormat="1" ht="24" x14ac:dyDescent="0.2">
      <c r="C33" s="61" t="s">
        <v>29</v>
      </c>
      <c r="D33" s="29" t="s">
        <v>20</v>
      </c>
      <c r="E33" s="187"/>
      <c r="F33" s="187"/>
      <c r="G33" s="187"/>
      <c r="H33" s="187"/>
      <c r="I33" s="188"/>
      <c r="J33" s="188"/>
      <c r="K33" s="189"/>
      <c r="L33" s="190"/>
      <c r="M33" s="39"/>
    </row>
    <row r="34" spans="1:13" s="3" customFormat="1" ht="6.2" customHeight="1" x14ac:dyDescent="0.25">
      <c r="C34" s="22"/>
      <c r="D34" s="23"/>
      <c r="E34" s="23"/>
      <c r="F34" s="23"/>
      <c r="G34" s="23"/>
      <c r="H34" s="23"/>
      <c r="I34" s="23"/>
      <c r="J34" s="23"/>
      <c r="K34" s="24"/>
      <c r="L34" s="81"/>
      <c r="M34" s="6"/>
    </row>
    <row r="35" spans="1:13" s="213" customFormat="1" x14ac:dyDescent="0.25">
      <c r="A35" s="212"/>
      <c r="C35" s="214" t="s">
        <v>18</v>
      </c>
      <c r="D35" s="215">
        <f>SUM(E35:J35)</f>
        <v>0</v>
      </c>
      <c r="E35" s="215">
        <v>0</v>
      </c>
      <c r="F35" s="215">
        <v>0</v>
      </c>
      <c r="G35" s="215">
        <v>0</v>
      </c>
      <c r="H35" s="215">
        <v>0</v>
      </c>
      <c r="I35" s="216">
        <v>0</v>
      </c>
      <c r="J35" s="216">
        <v>0</v>
      </c>
      <c r="K35" s="217">
        <v>0</v>
      </c>
      <c r="L35" s="218">
        <v>0</v>
      </c>
      <c r="M35" s="219"/>
    </row>
    <row r="36" spans="1:13" s="213" customFormat="1" ht="12" x14ac:dyDescent="0.2">
      <c r="C36" s="220" t="s">
        <v>120</v>
      </c>
      <c r="D36" s="215" t="s">
        <v>20</v>
      </c>
      <c r="E36" s="221"/>
      <c r="F36" s="221"/>
      <c r="G36" s="221"/>
      <c r="H36" s="221"/>
      <c r="I36" s="222"/>
      <c r="J36" s="222"/>
      <c r="K36" s="223"/>
      <c r="L36" s="224"/>
      <c r="M36" s="225"/>
    </row>
    <row r="37" spans="1:13" s="3" customFormat="1" ht="6.2" customHeight="1" x14ac:dyDescent="0.25">
      <c r="C37" s="22"/>
      <c r="D37" s="23"/>
      <c r="E37" s="23"/>
      <c r="F37" s="23"/>
      <c r="G37" s="23"/>
      <c r="H37" s="23"/>
      <c r="I37" s="23"/>
      <c r="J37" s="23"/>
      <c r="K37" s="24"/>
      <c r="L37" s="81"/>
      <c r="M37" s="6"/>
    </row>
    <row r="38" spans="1:13" s="213" customFormat="1" x14ac:dyDescent="0.25">
      <c r="A38" s="212"/>
      <c r="C38" s="214" t="s">
        <v>21</v>
      </c>
      <c r="D38" s="215">
        <f>SUM(E38:J38)</f>
        <v>105957.67</v>
      </c>
      <c r="E38" s="215">
        <v>0</v>
      </c>
      <c r="F38" s="215">
        <v>0</v>
      </c>
      <c r="G38" s="215">
        <v>105957.67</v>
      </c>
      <c r="H38" s="215">
        <v>0</v>
      </c>
      <c r="I38" s="216">
        <v>0</v>
      </c>
      <c r="J38" s="216">
        <v>0</v>
      </c>
      <c r="K38" s="217">
        <v>0</v>
      </c>
      <c r="L38" s="218">
        <v>0</v>
      </c>
      <c r="M38" s="219"/>
    </row>
    <row r="39" spans="1:13" s="213" customFormat="1" ht="36" x14ac:dyDescent="0.2">
      <c r="C39" s="220" t="s">
        <v>121</v>
      </c>
      <c r="D39" s="215" t="s">
        <v>20</v>
      </c>
      <c r="E39" s="221"/>
      <c r="F39" s="221"/>
      <c r="G39" s="221"/>
      <c r="H39" s="221"/>
      <c r="I39" s="222"/>
      <c r="J39" s="222"/>
      <c r="K39" s="223"/>
      <c r="L39" s="224"/>
      <c r="M39" s="225"/>
    </row>
    <row r="40" spans="1:13" s="3" customFormat="1" ht="6.75" customHeight="1" thickBot="1" x14ac:dyDescent="0.3">
      <c r="C40" s="191"/>
      <c r="D40" s="42"/>
      <c r="E40" s="42"/>
      <c r="F40" s="42"/>
      <c r="G40" s="42"/>
      <c r="H40" s="42"/>
      <c r="I40" s="42"/>
      <c r="J40" s="42"/>
      <c r="K40" s="43"/>
      <c r="L40" s="192"/>
      <c r="M40" s="6"/>
    </row>
    <row r="41" spans="1:13" s="37" customFormat="1" ht="12.75" thickBot="1" x14ac:dyDescent="0.25">
      <c r="C41" s="184" t="s">
        <v>32</v>
      </c>
      <c r="D41" s="153">
        <f>SUM(D42:D49)</f>
        <v>1574201.1099999999</v>
      </c>
      <c r="E41" s="153">
        <f t="shared" ref="E41" si="2">SUM(E42:E46)</f>
        <v>0</v>
      </c>
      <c r="F41" s="153">
        <f>SUM(F42:F49)</f>
        <v>831632.71</v>
      </c>
      <c r="G41" s="153">
        <f t="shared" ref="G41:J41" si="3">SUM(G42:G49)</f>
        <v>742568.39999999991</v>
      </c>
      <c r="H41" s="153">
        <f t="shared" si="3"/>
        <v>0</v>
      </c>
      <c r="I41" s="153">
        <f t="shared" si="3"/>
        <v>0</v>
      </c>
      <c r="J41" s="153">
        <f t="shared" si="3"/>
        <v>0</v>
      </c>
      <c r="K41" s="153"/>
      <c r="L41" s="185"/>
      <c r="M41" s="39"/>
    </row>
    <row r="42" spans="1:13" s="27" customFormat="1" x14ac:dyDescent="0.25">
      <c r="A42" s="26"/>
      <c r="C42" s="75" t="s">
        <v>21</v>
      </c>
      <c r="D42" s="30">
        <f>SUM(E42:J42)</f>
        <v>1099134.8</v>
      </c>
      <c r="E42" s="29">
        <v>0</v>
      </c>
      <c r="F42" s="29">
        <f>825000+6632.71</f>
        <v>831632.71</v>
      </c>
      <c r="G42" s="29">
        <f>1099134.8-825000-6632.71</f>
        <v>267502.09000000003</v>
      </c>
      <c r="H42" s="29">
        <v>0</v>
      </c>
      <c r="I42" s="29">
        <v>0</v>
      </c>
      <c r="J42" s="30">
        <v>0</v>
      </c>
      <c r="K42" s="31">
        <v>1</v>
      </c>
      <c r="L42" s="186">
        <v>1</v>
      </c>
      <c r="M42" s="33"/>
    </row>
    <row r="43" spans="1:13" s="27" customFormat="1" ht="24" x14ac:dyDescent="0.2">
      <c r="C43" s="61" t="s">
        <v>31</v>
      </c>
      <c r="D43" s="30"/>
      <c r="E43" s="187"/>
      <c r="F43" s="187"/>
      <c r="G43" s="187"/>
      <c r="H43" s="187"/>
      <c r="I43" s="187"/>
      <c r="J43" s="188"/>
      <c r="K43" s="50"/>
      <c r="L43" s="78"/>
      <c r="M43" s="39"/>
    </row>
    <row r="44" spans="1:13" s="3" customFormat="1" ht="6.2" customHeight="1" x14ac:dyDescent="0.25">
      <c r="C44" s="22"/>
      <c r="D44" s="23"/>
      <c r="E44" s="23"/>
      <c r="F44" s="23"/>
      <c r="G44" s="23"/>
      <c r="H44" s="23"/>
      <c r="I44" s="23"/>
      <c r="J44" s="23"/>
      <c r="K44" s="24"/>
      <c r="L44" s="81"/>
      <c r="M44" s="6"/>
    </row>
    <row r="45" spans="1:13" s="213" customFormat="1" x14ac:dyDescent="0.25">
      <c r="A45" s="212"/>
      <c r="C45" s="214" t="s">
        <v>21</v>
      </c>
      <c r="D45" s="215">
        <f>SUM(E45:J45)</f>
        <v>200576.15</v>
      </c>
      <c r="E45" s="215">
        <v>0</v>
      </c>
      <c r="F45" s="215">
        <v>0</v>
      </c>
      <c r="G45" s="215">
        <v>200576.15</v>
      </c>
      <c r="H45" s="215">
        <v>0</v>
      </c>
      <c r="I45" s="216">
        <v>0</v>
      </c>
      <c r="J45" s="216">
        <v>0</v>
      </c>
      <c r="K45" s="217">
        <v>0</v>
      </c>
      <c r="L45" s="218">
        <v>0</v>
      </c>
      <c r="M45" s="219"/>
    </row>
    <row r="46" spans="1:13" s="213" customFormat="1" ht="36" x14ac:dyDescent="0.2">
      <c r="C46" s="220" t="s">
        <v>122</v>
      </c>
      <c r="D46" s="215" t="s">
        <v>20</v>
      </c>
      <c r="E46" s="221"/>
      <c r="F46" s="221"/>
      <c r="G46" s="221"/>
      <c r="H46" s="221"/>
      <c r="I46" s="222"/>
      <c r="J46" s="222"/>
      <c r="K46" s="223"/>
      <c r="L46" s="224"/>
      <c r="M46" s="225"/>
    </row>
    <row r="47" spans="1:13" s="3" customFormat="1" ht="6.2" customHeight="1" x14ac:dyDescent="0.25">
      <c r="C47" s="22"/>
      <c r="D47" s="23"/>
      <c r="E47" s="23"/>
      <c r="F47" s="23"/>
      <c r="G47" s="23"/>
      <c r="H47" s="23"/>
      <c r="I47" s="23"/>
      <c r="J47" s="23"/>
      <c r="K47" s="24"/>
      <c r="L47" s="81"/>
      <c r="M47" s="6"/>
    </row>
    <row r="48" spans="1:13" s="213" customFormat="1" x14ac:dyDescent="0.25">
      <c r="A48" s="212"/>
      <c r="C48" s="214" t="s">
        <v>21</v>
      </c>
      <c r="D48" s="215">
        <f>SUM(E48:J48)</f>
        <v>274490.15999999997</v>
      </c>
      <c r="E48" s="215">
        <v>0</v>
      </c>
      <c r="F48" s="215">
        <v>0</v>
      </c>
      <c r="G48" s="215">
        <v>274490.15999999997</v>
      </c>
      <c r="H48" s="215">
        <v>0</v>
      </c>
      <c r="I48" s="216">
        <v>0</v>
      </c>
      <c r="J48" s="216">
        <v>0</v>
      </c>
      <c r="K48" s="217">
        <v>0</v>
      </c>
      <c r="L48" s="218">
        <v>0</v>
      </c>
      <c r="M48" s="219"/>
    </row>
    <row r="49" spans="1:25" s="213" customFormat="1" ht="36" x14ac:dyDescent="0.2">
      <c r="C49" s="220" t="s">
        <v>123</v>
      </c>
      <c r="D49" s="215" t="s">
        <v>20</v>
      </c>
      <c r="E49" s="221"/>
      <c r="F49" s="221"/>
      <c r="G49" s="221"/>
      <c r="H49" s="221"/>
      <c r="I49" s="222"/>
      <c r="J49" s="222"/>
      <c r="K49" s="223"/>
      <c r="L49" s="224"/>
      <c r="M49" s="225"/>
    </row>
    <row r="50" spans="1:25" s="3" customFormat="1" ht="6.75" customHeight="1" thickBot="1" x14ac:dyDescent="0.3">
      <c r="C50" s="193"/>
      <c r="D50" s="53"/>
      <c r="E50" s="53"/>
      <c r="F50" s="53"/>
      <c r="G50" s="53"/>
      <c r="H50" s="53"/>
      <c r="I50" s="53"/>
      <c r="J50" s="53"/>
      <c r="K50" s="54"/>
      <c r="L50" s="194"/>
      <c r="M50" s="6"/>
    </row>
    <row r="51" spans="1:25" s="37" customFormat="1" ht="12.75" thickBot="1" x14ac:dyDescent="0.25">
      <c r="C51" s="195" t="s">
        <v>36</v>
      </c>
      <c r="D51" s="153">
        <f>SUM(D52:D59)</f>
        <v>3710507.86</v>
      </c>
      <c r="E51" s="153">
        <f t="shared" ref="E51:I51" si="4">SUM(E52:E59)</f>
        <v>0</v>
      </c>
      <c r="F51" s="153">
        <f t="shared" si="4"/>
        <v>3299911.86</v>
      </c>
      <c r="G51" s="153">
        <f t="shared" si="4"/>
        <v>410596</v>
      </c>
      <c r="H51" s="153">
        <f t="shared" si="4"/>
        <v>0</v>
      </c>
      <c r="I51" s="153">
        <f t="shared" si="4"/>
        <v>0</v>
      </c>
      <c r="J51" s="153">
        <f>SUM(J52:J59)</f>
        <v>0</v>
      </c>
      <c r="K51" s="153">
        <f ca="1">SUM(K11:K56)</f>
        <v>10</v>
      </c>
      <c r="L51" s="185"/>
      <c r="M51" s="39"/>
    </row>
    <row r="52" spans="1:25" s="39" customFormat="1" x14ac:dyDescent="0.25">
      <c r="A52" s="26"/>
      <c r="C52" s="75" t="s">
        <v>21</v>
      </c>
      <c r="D52" s="29">
        <f>SUM(E52:J52)</f>
        <v>65716</v>
      </c>
      <c r="E52" s="29">
        <v>0</v>
      </c>
      <c r="F52" s="29">
        <v>0</v>
      </c>
      <c r="G52" s="29">
        <v>65716</v>
      </c>
      <c r="H52" s="29">
        <v>0</v>
      </c>
      <c r="I52" s="29">
        <v>0</v>
      </c>
      <c r="J52" s="30">
        <v>0</v>
      </c>
      <c r="K52" s="31">
        <v>1</v>
      </c>
      <c r="L52" s="186">
        <v>1</v>
      </c>
      <c r="M52" s="33">
        <f>0.0833333333333333*9</f>
        <v>0.74999999999999967</v>
      </c>
      <c r="N52" s="56"/>
    </row>
    <row r="53" spans="1:25" s="39" customFormat="1" ht="36" x14ac:dyDescent="0.2">
      <c r="C53" s="61" t="s">
        <v>33</v>
      </c>
      <c r="D53" s="29"/>
      <c r="E53" s="187"/>
      <c r="F53" s="187"/>
      <c r="G53" s="187"/>
      <c r="H53" s="187"/>
      <c r="I53" s="187"/>
      <c r="J53" s="188"/>
      <c r="K53" s="50"/>
      <c r="L53" s="78"/>
    </row>
    <row r="54" spans="1:25" s="3" customFormat="1" ht="5.25" customHeight="1" x14ac:dyDescent="0.25">
      <c r="C54" s="22"/>
      <c r="D54" s="57"/>
      <c r="E54" s="57"/>
      <c r="F54" s="57"/>
      <c r="G54" s="57"/>
      <c r="H54" s="57"/>
      <c r="I54" s="57"/>
      <c r="J54" s="19"/>
      <c r="K54" s="20"/>
      <c r="L54" s="196"/>
      <c r="M54" s="6"/>
    </row>
    <row r="55" spans="1:25" s="39" customFormat="1" x14ac:dyDescent="0.25">
      <c r="A55" s="26"/>
      <c r="C55" s="75" t="s">
        <v>21</v>
      </c>
      <c r="D55" s="29">
        <f>SUM(E55:J55)</f>
        <v>344880</v>
      </c>
      <c r="E55" s="29">
        <v>0</v>
      </c>
      <c r="F55" s="29">
        <v>0</v>
      </c>
      <c r="G55" s="29">
        <v>344880</v>
      </c>
      <c r="H55" s="29">
        <v>0</v>
      </c>
      <c r="I55" s="29">
        <v>0</v>
      </c>
      <c r="J55" s="30">
        <v>0</v>
      </c>
      <c r="K55" s="31">
        <v>1</v>
      </c>
      <c r="L55" s="186">
        <v>1</v>
      </c>
      <c r="M55" s="58"/>
    </row>
    <row r="56" spans="1:25" s="39" customFormat="1" ht="24" x14ac:dyDescent="0.25">
      <c r="C56" s="61" t="s">
        <v>34</v>
      </c>
      <c r="D56" s="29"/>
      <c r="E56" s="187"/>
      <c r="F56" s="187"/>
      <c r="G56" s="187"/>
      <c r="H56" s="187"/>
      <c r="I56" s="187"/>
      <c r="J56" s="188"/>
      <c r="K56" s="50"/>
      <c r="L56" s="78"/>
      <c r="Y56" s="40"/>
    </row>
    <row r="57" spans="1:25" s="3" customFormat="1" ht="5.25" customHeight="1" x14ac:dyDescent="0.25">
      <c r="C57" s="22"/>
      <c r="D57" s="57"/>
      <c r="E57" s="57"/>
      <c r="F57" s="57"/>
      <c r="G57" s="57"/>
      <c r="H57" s="57"/>
      <c r="I57" s="57"/>
      <c r="J57" s="19"/>
      <c r="K57" s="20"/>
      <c r="L57" s="196"/>
      <c r="M57" s="6"/>
    </row>
    <row r="58" spans="1:25" s="39" customFormat="1" x14ac:dyDescent="0.25">
      <c r="A58" s="26"/>
      <c r="C58" s="75" t="s">
        <v>21</v>
      </c>
      <c r="D58" s="29">
        <f>SUM(E58:J58)</f>
        <v>3299911.86</v>
      </c>
      <c r="E58" s="29">
        <v>0</v>
      </c>
      <c r="F58" s="29">
        <v>3299911.86</v>
      </c>
      <c r="G58" s="29">
        <v>0</v>
      </c>
      <c r="H58" s="29">
        <v>0</v>
      </c>
      <c r="I58" s="29">
        <v>0</v>
      </c>
      <c r="J58" s="30">
        <v>0</v>
      </c>
      <c r="K58" s="31">
        <v>1</v>
      </c>
      <c r="L58" s="186">
        <v>1</v>
      </c>
      <c r="M58" s="33"/>
    </row>
    <row r="59" spans="1:25" s="39" customFormat="1" ht="12" x14ac:dyDescent="0.2">
      <c r="C59" s="61" t="s">
        <v>35</v>
      </c>
      <c r="D59" s="29"/>
      <c r="E59" s="187"/>
      <c r="F59" s="187"/>
      <c r="G59" s="187"/>
      <c r="H59" s="187"/>
      <c r="I59" s="187"/>
      <c r="J59" s="188"/>
      <c r="K59" s="50"/>
      <c r="L59" s="78"/>
    </row>
    <row r="60" spans="1:25" s="3" customFormat="1" ht="6.75" customHeight="1" thickBot="1" x14ac:dyDescent="0.3">
      <c r="C60" s="193"/>
      <c r="D60" s="53"/>
      <c r="E60" s="53"/>
      <c r="F60" s="53"/>
      <c r="G60" s="53"/>
      <c r="H60" s="53"/>
      <c r="I60" s="53"/>
      <c r="J60" s="53"/>
      <c r="K60" s="54"/>
      <c r="L60" s="194"/>
      <c r="M60" s="6"/>
    </row>
    <row r="61" spans="1:25" s="37" customFormat="1" ht="12.75" thickBot="1" x14ac:dyDescent="0.25">
      <c r="C61" s="184" t="s">
        <v>38</v>
      </c>
      <c r="D61" s="153">
        <f>SUM(D63:D64)</f>
        <v>699900.52</v>
      </c>
      <c r="E61" s="153">
        <f t="shared" ref="E61:I61" si="5">SUM(E63:E64)</f>
        <v>0</v>
      </c>
      <c r="F61" s="153">
        <f t="shared" si="5"/>
        <v>699900.52</v>
      </c>
      <c r="G61" s="153">
        <f t="shared" si="5"/>
        <v>0</v>
      </c>
      <c r="H61" s="153">
        <f t="shared" si="5"/>
        <v>0</v>
      </c>
      <c r="I61" s="153">
        <f t="shared" si="5"/>
        <v>0</v>
      </c>
      <c r="J61" s="153">
        <f>SUM(J63:J64)</f>
        <v>0</v>
      </c>
      <c r="K61" s="154"/>
      <c r="L61" s="185"/>
      <c r="M61" s="39"/>
    </row>
    <row r="62" spans="1:25" s="3" customFormat="1" ht="5.25" customHeight="1" x14ac:dyDescent="0.25">
      <c r="C62" s="79"/>
      <c r="D62" s="23"/>
      <c r="E62" s="23"/>
      <c r="F62" s="23"/>
      <c r="G62" s="23"/>
      <c r="H62" s="23"/>
      <c r="I62" s="23"/>
      <c r="J62" s="23"/>
      <c r="K62" s="24"/>
      <c r="L62" s="81"/>
      <c r="M62" s="6"/>
    </row>
    <row r="63" spans="1:25" s="27" customFormat="1" ht="12" x14ac:dyDescent="0.2">
      <c r="C63" s="60" t="s">
        <v>21</v>
      </c>
      <c r="D63" s="29">
        <f>SUM(E63:J63)</f>
        <v>699900.52</v>
      </c>
      <c r="E63" s="29">
        <v>0</v>
      </c>
      <c r="F63" s="29">
        <v>699900.52</v>
      </c>
      <c r="G63" s="29">
        <v>0</v>
      </c>
      <c r="H63" s="29">
        <v>0</v>
      </c>
      <c r="I63" s="29">
        <v>0</v>
      </c>
      <c r="J63" s="30">
        <v>0</v>
      </c>
      <c r="K63" s="31">
        <v>1</v>
      </c>
      <c r="L63" s="186">
        <v>1</v>
      </c>
      <c r="M63" s="39"/>
    </row>
    <row r="64" spans="1:25" s="27" customFormat="1" ht="48" x14ac:dyDescent="0.2">
      <c r="C64" s="61" t="s">
        <v>37</v>
      </c>
      <c r="D64" s="29"/>
      <c r="E64" s="29"/>
      <c r="F64" s="29"/>
      <c r="G64" s="29"/>
      <c r="H64" s="29"/>
      <c r="I64" s="187"/>
      <c r="J64" s="188"/>
      <c r="K64" s="31"/>
      <c r="L64" s="186"/>
      <c r="M64" s="39"/>
    </row>
    <row r="65" spans="1:13" s="3" customFormat="1" ht="5.25" customHeight="1" thickBot="1" x14ac:dyDescent="0.3">
      <c r="C65" s="191"/>
      <c r="D65" s="42"/>
      <c r="E65" s="42"/>
      <c r="F65" s="42"/>
      <c r="G65" s="42"/>
      <c r="H65" s="42"/>
      <c r="I65" s="42"/>
      <c r="J65" s="42"/>
      <c r="K65" s="43"/>
      <c r="L65" s="192"/>
      <c r="M65" s="6"/>
    </row>
    <row r="66" spans="1:13" s="37" customFormat="1" ht="12.75" thickBot="1" x14ac:dyDescent="0.25">
      <c r="C66" s="184" t="s">
        <v>46</v>
      </c>
      <c r="D66" s="153">
        <f t="shared" ref="D66:F66" si="6">SUM(D68:D84)</f>
        <v>1749226.0599999998</v>
      </c>
      <c r="E66" s="153">
        <f t="shared" si="6"/>
        <v>0</v>
      </c>
      <c r="F66" s="153">
        <f t="shared" si="6"/>
        <v>1626534.0799999998</v>
      </c>
      <c r="G66" s="153">
        <f>SUM(G68:G84)</f>
        <v>50000</v>
      </c>
      <c r="H66" s="153">
        <f t="shared" ref="H66:J66" si="7">SUM(H68:H84)</f>
        <v>0</v>
      </c>
      <c r="I66" s="153">
        <f t="shared" si="7"/>
        <v>0</v>
      </c>
      <c r="J66" s="153">
        <f t="shared" si="7"/>
        <v>72691.98</v>
      </c>
      <c r="K66" s="153"/>
      <c r="L66" s="185"/>
      <c r="M66" s="39"/>
    </row>
    <row r="67" spans="1:13" s="3" customFormat="1" ht="5.25" customHeight="1" x14ac:dyDescent="0.25">
      <c r="C67" s="79"/>
      <c r="D67" s="23"/>
      <c r="E67" s="23"/>
      <c r="F67" s="23"/>
      <c r="G67" s="23"/>
      <c r="H67" s="23"/>
      <c r="I67" s="23"/>
      <c r="J67" s="23"/>
      <c r="K67" s="24"/>
      <c r="L67" s="81"/>
      <c r="M67" s="6"/>
    </row>
    <row r="68" spans="1:13" s="27" customFormat="1" x14ac:dyDescent="0.25">
      <c r="A68" s="26"/>
      <c r="C68" s="75" t="s">
        <v>21</v>
      </c>
      <c r="D68" s="29">
        <f>SUM(E68:J68)</f>
        <v>959400</v>
      </c>
      <c r="E68" s="29">
        <v>0</v>
      </c>
      <c r="F68" s="29">
        <v>959400</v>
      </c>
      <c r="G68" s="29">
        <v>0</v>
      </c>
      <c r="H68" s="29">
        <v>0</v>
      </c>
      <c r="I68" s="29">
        <v>0</v>
      </c>
      <c r="J68" s="29">
        <v>0</v>
      </c>
      <c r="K68" s="31">
        <v>1</v>
      </c>
      <c r="L68" s="186">
        <v>1</v>
      </c>
      <c r="M68" s="33"/>
    </row>
    <row r="69" spans="1:13" s="27" customFormat="1" ht="24" x14ac:dyDescent="0.2">
      <c r="C69" s="61" t="s">
        <v>39</v>
      </c>
      <c r="D69" s="29"/>
      <c r="E69" s="187"/>
      <c r="F69" s="187"/>
      <c r="G69" s="187"/>
      <c r="H69" s="187"/>
      <c r="I69" s="187"/>
      <c r="J69" s="187"/>
      <c r="K69" s="189"/>
      <c r="L69" s="190"/>
      <c r="M69" s="39"/>
    </row>
    <row r="70" spans="1:13" s="3" customFormat="1" ht="5.25" customHeight="1" x14ac:dyDescent="0.25">
      <c r="C70" s="79"/>
      <c r="D70" s="23"/>
      <c r="E70" s="23"/>
      <c r="F70" s="23"/>
      <c r="G70" s="23"/>
      <c r="H70" s="23"/>
      <c r="I70" s="23"/>
      <c r="J70" s="23"/>
      <c r="K70" s="24"/>
      <c r="L70" s="81"/>
      <c r="M70" s="6"/>
    </row>
    <row r="71" spans="1:13" s="27" customFormat="1" x14ac:dyDescent="0.25">
      <c r="A71" s="26"/>
      <c r="C71" s="75" t="s">
        <v>21</v>
      </c>
      <c r="D71" s="29">
        <f>SUM(E71:J71)</f>
        <v>145383.96</v>
      </c>
      <c r="E71" s="29">
        <v>0</v>
      </c>
      <c r="F71" s="29">
        <v>72691.98</v>
      </c>
      <c r="G71" s="29">
        <v>0</v>
      </c>
      <c r="H71" s="29">
        <v>0</v>
      </c>
      <c r="I71" s="29">
        <v>0</v>
      </c>
      <c r="J71" s="29">
        <v>72691.98</v>
      </c>
      <c r="K71" s="31">
        <v>1</v>
      </c>
      <c r="L71" s="186">
        <v>1</v>
      </c>
      <c r="M71" s="33"/>
    </row>
    <row r="72" spans="1:13" s="27" customFormat="1" ht="12" x14ac:dyDescent="0.2">
      <c r="C72" s="61" t="s">
        <v>40</v>
      </c>
      <c r="D72" s="29"/>
      <c r="E72" s="187"/>
      <c r="F72" s="187"/>
      <c r="G72" s="187"/>
      <c r="H72" s="187"/>
      <c r="I72" s="187"/>
      <c r="J72" s="187"/>
      <c r="K72" s="189"/>
      <c r="L72" s="190"/>
      <c r="M72" s="39"/>
    </row>
    <row r="73" spans="1:13" s="3" customFormat="1" ht="5.25" customHeight="1" x14ac:dyDescent="0.25">
      <c r="C73" s="79"/>
      <c r="D73" s="23"/>
      <c r="E73" s="23"/>
      <c r="F73" s="23"/>
      <c r="G73" s="23"/>
      <c r="H73" s="23"/>
      <c r="I73" s="23"/>
      <c r="J73" s="23"/>
      <c r="K73" s="24"/>
      <c r="L73" s="81"/>
      <c r="M73" s="6"/>
    </row>
    <row r="74" spans="1:13" s="27" customFormat="1" x14ac:dyDescent="0.25">
      <c r="A74" s="26"/>
      <c r="C74" s="75" t="s">
        <v>21</v>
      </c>
      <c r="D74" s="29">
        <f>SUM(E74:J74)</f>
        <v>495442.11</v>
      </c>
      <c r="E74" s="29">
        <v>0</v>
      </c>
      <c r="F74" s="29">
        <v>495442.11</v>
      </c>
      <c r="G74" s="29">
        <v>0</v>
      </c>
      <c r="H74" s="29">
        <v>0</v>
      </c>
      <c r="I74" s="29">
        <v>0</v>
      </c>
      <c r="J74" s="29">
        <v>0</v>
      </c>
      <c r="K74" s="31">
        <v>1</v>
      </c>
      <c r="L74" s="186">
        <v>1</v>
      </c>
      <c r="M74" s="33"/>
    </row>
    <row r="75" spans="1:13" s="27" customFormat="1" ht="24" x14ac:dyDescent="0.2">
      <c r="C75" s="61" t="s">
        <v>41</v>
      </c>
      <c r="D75" s="29"/>
      <c r="E75" s="187"/>
      <c r="F75" s="187"/>
      <c r="G75" s="187"/>
      <c r="H75" s="187"/>
      <c r="I75" s="187"/>
      <c r="J75" s="187"/>
      <c r="K75" s="189"/>
      <c r="L75" s="190"/>
      <c r="M75" s="39"/>
    </row>
    <row r="76" spans="1:13" s="3" customFormat="1" ht="5.25" customHeight="1" x14ac:dyDescent="0.25">
      <c r="C76" s="79"/>
      <c r="D76" s="23"/>
      <c r="E76" s="23"/>
      <c r="F76" s="23"/>
      <c r="G76" s="23"/>
      <c r="H76" s="23"/>
      <c r="I76" s="23"/>
      <c r="J76" s="23"/>
      <c r="K76" s="24"/>
      <c r="L76" s="81"/>
      <c r="M76" s="6"/>
    </row>
    <row r="77" spans="1:13" s="27" customFormat="1" x14ac:dyDescent="0.25">
      <c r="A77" s="26"/>
      <c r="C77" s="75" t="s">
        <v>42</v>
      </c>
      <c r="D77" s="29">
        <f>SUM(E77:J77)</f>
        <v>43999.99</v>
      </c>
      <c r="E77" s="29">
        <v>0</v>
      </c>
      <c r="F77" s="29">
        <v>43999.99</v>
      </c>
      <c r="G77" s="29">
        <v>0</v>
      </c>
      <c r="H77" s="29">
        <v>0</v>
      </c>
      <c r="I77" s="29">
        <v>0</v>
      </c>
      <c r="J77" s="29">
        <v>0</v>
      </c>
      <c r="K77" s="31">
        <v>1</v>
      </c>
      <c r="L77" s="186">
        <v>1</v>
      </c>
      <c r="M77" s="33"/>
    </row>
    <row r="78" spans="1:13" s="27" customFormat="1" ht="12" x14ac:dyDescent="0.2">
      <c r="C78" s="61" t="s">
        <v>43</v>
      </c>
      <c r="D78" s="29"/>
      <c r="E78" s="187"/>
      <c r="F78" s="187"/>
      <c r="G78" s="187"/>
      <c r="H78" s="187"/>
      <c r="I78" s="187"/>
      <c r="J78" s="187"/>
      <c r="K78" s="189"/>
      <c r="L78" s="190"/>
      <c r="M78" s="39"/>
    </row>
    <row r="79" spans="1:13" s="3" customFormat="1" ht="5.25" customHeight="1" x14ac:dyDescent="0.25">
      <c r="C79" s="79"/>
      <c r="D79" s="23"/>
      <c r="E79" s="23"/>
      <c r="F79" s="23"/>
      <c r="G79" s="23"/>
      <c r="H79" s="23"/>
      <c r="I79" s="23"/>
      <c r="J79" s="23"/>
      <c r="K79" s="24"/>
      <c r="L79" s="81"/>
      <c r="M79" s="6"/>
    </row>
    <row r="80" spans="1:13" s="27" customFormat="1" x14ac:dyDescent="0.25">
      <c r="A80" s="26"/>
      <c r="C80" s="75" t="s">
        <v>44</v>
      </c>
      <c r="D80" s="29">
        <f>SUM(E80:J80)</f>
        <v>55000</v>
      </c>
      <c r="E80" s="29">
        <v>0</v>
      </c>
      <c r="F80" s="29">
        <v>55000</v>
      </c>
      <c r="G80" s="29">
        <v>0</v>
      </c>
      <c r="H80" s="29">
        <v>0</v>
      </c>
      <c r="I80" s="29">
        <v>0</v>
      </c>
      <c r="J80" s="29">
        <v>0</v>
      </c>
      <c r="K80" s="31">
        <v>1</v>
      </c>
      <c r="L80" s="186">
        <v>1</v>
      </c>
      <c r="M80" s="33"/>
    </row>
    <row r="81" spans="1:26" s="27" customFormat="1" ht="12" x14ac:dyDescent="0.2">
      <c r="C81" s="61" t="s">
        <v>45</v>
      </c>
      <c r="D81" s="29"/>
      <c r="E81" s="187"/>
      <c r="F81" s="187"/>
      <c r="G81" s="187"/>
      <c r="H81" s="187"/>
      <c r="I81" s="187"/>
      <c r="J81" s="187"/>
      <c r="K81" s="189"/>
      <c r="L81" s="190"/>
      <c r="M81" s="39"/>
    </row>
    <row r="82" spans="1:26" s="3" customFormat="1" ht="5.25" customHeight="1" x14ac:dyDescent="0.25">
      <c r="C82" s="79"/>
      <c r="D82" s="23"/>
      <c r="E82" s="23"/>
      <c r="F82" s="23"/>
      <c r="G82" s="23"/>
      <c r="H82" s="23"/>
      <c r="I82" s="23"/>
      <c r="J82" s="23"/>
      <c r="K82" s="24"/>
      <c r="L82" s="81"/>
      <c r="M82" s="6"/>
    </row>
    <row r="83" spans="1:26" s="213" customFormat="1" x14ac:dyDescent="0.25">
      <c r="A83" s="212"/>
      <c r="C83" s="214" t="s">
        <v>21</v>
      </c>
      <c r="D83" s="215">
        <f>SUM(E83:J83)</f>
        <v>50000</v>
      </c>
      <c r="E83" s="215">
        <v>0</v>
      </c>
      <c r="F83" s="215">
        <v>0</v>
      </c>
      <c r="G83" s="215">
        <v>50000</v>
      </c>
      <c r="H83" s="215">
        <v>0</v>
      </c>
      <c r="I83" s="215">
        <v>0</v>
      </c>
      <c r="J83" s="215">
        <v>0</v>
      </c>
      <c r="K83" s="217">
        <v>0</v>
      </c>
      <c r="L83" s="218">
        <v>0</v>
      </c>
      <c r="M83" s="219"/>
    </row>
    <row r="84" spans="1:26" s="213" customFormat="1" ht="12" x14ac:dyDescent="0.2">
      <c r="C84" s="220" t="s">
        <v>126</v>
      </c>
      <c r="D84" s="215"/>
      <c r="E84" s="221"/>
      <c r="F84" s="221"/>
      <c r="G84" s="221"/>
      <c r="H84" s="221"/>
      <c r="I84" s="221"/>
      <c r="J84" s="221"/>
      <c r="K84" s="223"/>
      <c r="L84" s="224"/>
      <c r="M84" s="225"/>
    </row>
    <row r="85" spans="1:26" s="3" customFormat="1" ht="5.25" customHeight="1" thickBot="1" x14ac:dyDescent="0.3">
      <c r="C85" s="197"/>
      <c r="D85" s="150"/>
      <c r="E85" s="150"/>
      <c r="F85" s="150"/>
      <c r="G85" s="150"/>
      <c r="H85" s="150"/>
      <c r="I85" s="150"/>
      <c r="J85" s="150"/>
      <c r="K85" s="149"/>
      <c r="L85" s="198"/>
      <c r="M85" s="6"/>
    </row>
    <row r="86" spans="1:26" s="37" customFormat="1" ht="12.75" thickBot="1" x14ac:dyDescent="0.25">
      <c r="C86" s="184" t="s">
        <v>50</v>
      </c>
      <c r="D86" s="153">
        <f>SUM(D88:D92)</f>
        <v>850658.24</v>
      </c>
      <c r="E86" s="153">
        <f t="shared" ref="E86:J86" si="8">SUM(E88:E92)</f>
        <v>0</v>
      </c>
      <c r="F86" s="153">
        <f t="shared" si="8"/>
        <v>850658.24</v>
      </c>
      <c r="G86" s="153">
        <f t="shared" si="8"/>
        <v>0</v>
      </c>
      <c r="H86" s="153">
        <f t="shared" si="8"/>
        <v>0</v>
      </c>
      <c r="I86" s="153">
        <f t="shared" si="8"/>
        <v>0</v>
      </c>
      <c r="J86" s="153">
        <f t="shared" si="8"/>
        <v>0</v>
      </c>
      <c r="K86" s="153"/>
      <c r="L86" s="185"/>
      <c r="M86" s="39"/>
    </row>
    <row r="87" spans="1:26" s="3" customFormat="1" ht="5.25" customHeight="1" x14ac:dyDescent="0.25">
      <c r="C87" s="79"/>
      <c r="D87" s="23"/>
      <c r="E87" s="23"/>
      <c r="F87" s="23"/>
      <c r="G87" s="23"/>
      <c r="H87" s="23"/>
      <c r="I87" s="23"/>
      <c r="J87" s="23"/>
      <c r="K87" s="24"/>
      <c r="L87" s="81"/>
      <c r="M87" s="6"/>
    </row>
    <row r="88" spans="1:26" s="27" customFormat="1" x14ac:dyDescent="0.25">
      <c r="A88" s="26"/>
      <c r="C88" s="65" t="s">
        <v>47</v>
      </c>
      <c r="D88" s="29">
        <f>SUM(E88:J88)</f>
        <v>325471.51</v>
      </c>
      <c r="E88" s="29">
        <v>0</v>
      </c>
      <c r="F88" s="29">
        <v>325471.51</v>
      </c>
      <c r="G88" s="29">
        <v>0</v>
      </c>
      <c r="H88" s="29">
        <v>0</v>
      </c>
      <c r="I88" s="29">
        <v>0</v>
      </c>
      <c r="J88" s="29">
        <v>0</v>
      </c>
      <c r="K88" s="31">
        <v>1</v>
      </c>
      <c r="L88" s="186">
        <v>1</v>
      </c>
      <c r="M88" s="33"/>
    </row>
    <row r="89" spans="1:26" s="27" customFormat="1" ht="24" x14ac:dyDescent="0.25">
      <c r="C89" s="66" t="s">
        <v>48</v>
      </c>
      <c r="D89" s="29"/>
      <c r="E89" s="187" t="s">
        <v>20</v>
      </c>
      <c r="F89" s="187"/>
      <c r="G89" s="187"/>
      <c r="H89" s="187"/>
      <c r="I89" s="187"/>
      <c r="J89" s="187"/>
      <c r="K89" s="199"/>
      <c r="L89" s="190"/>
      <c r="M89" s="39"/>
      <c r="X89" s="68"/>
      <c r="Y89" s="40"/>
      <c r="Z89" s="69"/>
    </row>
    <row r="90" spans="1:26" s="3" customFormat="1" ht="5.25" customHeight="1" x14ac:dyDescent="0.25">
      <c r="C90" s="79"/>
      <c r="D90" s="23"/>
      <c r="E90" s="23"/>
      <c r="F90" s="23"/>
      <c r="G90" s="23"/>
      <c r="H90" s="23"/>
      <c r="I90" s="23"/>
      <c r="J90" s="23"/>
      <c r="K90" s="24"/>
      <c r="L90" s="81"/>
      <c r="M90" s="6"/>
    </row>
    <row r="91" spans="1:26" s="27" customFormat="1" x14ac:dyDescent="0.25">
      <c r="A91" s="26"/>
      <c r="C91" s="65" t="s">
        <v>21</v>
      </c>
      <c r="D91" s="29">
        <f>SUM(E91:J91)</f>
        <v>525186.73</v>
      </c>
      <c r="E91" s="29">
        <v>0</v>
      </c>
      <c r="F91" s="29">
        <v>525186.73</v>
      </c>
      <c r="G91" s="29">
        <v>0</v>
      </c>
      <c r="H91" s="29">
        <v>0</v>
      </c>
      <c r="I91" s="29">
        <v>0</v>
      </c>
      <c r="J91" s="29">
        <v>0</v>
      </c>
      <c r="K91" s="31">
        <v>1</v>
      </c>
      <c r="L91" s="186">
        <v>1</v>
      </c>
      <c r="M91" s="33"/>
    </row>
    <row r="92" spans="1:26" s="27" customFormat="1" ht="36" x14ac:dyDescent="0.2">
      <c r="C92" s="66" t="s">
        <v>49</v>
      </c>
      <c r="D92" s="29"/>
      <c r="E92" s="187" t="s">
        <v>20</v>
      </c>
      <c r="F92" s="187"/>
      <c r="G92" s="187"/>
      <c r="H92" s="187"/>
      <c r="I92" s="187"/>
      <c r="J92" s="187"/>
      <c r="K92" s="199"/>
      <c r="L92" s="190"/>
      <c r="M92" s="39"/>
    </row>
    <row r="93" spans="1:26" s="3" customFormat="1" ht="5.25" customHeight="1" thickBot="1" x14ac:dyDescent="0.3">
      <c r="C93" s="197"/>
      <c r="D93" s="150"/>
      <c r="E93" s="150"/>
      <c r="F93" s="150"/>
      <c r="G93" s="150"/>
      <c r="H93" s="150"/>
      <c r="I93" s="150"/>
      <c r="J93" s="150"/>
      <c r="K93" s="149"/>
      <c r="L93" s="198"/>
      <c r="M93" s="6"/>
    </row>
    <row r="94" spans="1:26" s="37" customFormat="1" ht="12.75" thickBot="1" x14ac:dyDescent="0.25">
      <c r="C94" s="184" t="s">
        <v>61</v>
      </c>
      <c r="D94" s="153">
        <f>SUM(D96:D124)</f>
        <v>12247618.59</v>
      </c>
      <c r="E94" s="153">
        <f t="shared" ref="E94:J94" si="9">SUM(E96:E124)</f>
        <v>2300000</v>
      </c>
      <c r="F94" s="153">
        <f t="shared" si="9"/>
        <v>6889046.3100000005</v>
      </c>
      <c r="G94" s="153">
        <f t="shared" si="9"/>
        <v>3058572.28</v>
      </c>
      <c r="H94" s="153">
        <f t="shared" si="9"/>
        <v>0</v>
      </c>
      <c r="I94" s="153">
        <f t="shared" si="9"/>
        <v>0</v>
      </c>
      <c r="J94" s="153">
        <f t="shared" si="9"/>
        <v>0</v>
      </c>
      <c r="K94" s="154"/>
      <c r="L94" s="185"/>
      <c r="M94" s="39"/>
    </row>
    <row r="95" spans="1:26" s="3" customFormat="1" ht="5.25" customHeight="1" x14ac:dyDescent="0.25">
      <c r="C95" s="70"/>
      <c r="D95" s="71"/>
      <c r="E95" s="72"/>
      <c r="F95" s="72"/>
      <c r="G95" s="72"/>
      <c r="H95" s="72"/>
      <c r="I95" s="72"/>
      <c r="J95" s="72"/>
      <c r="K95" s="73"/>
      <c r="L95" s="74"/>
      <c r="M95" s="6"/>
    </row>
    <row r="96" spans="1:26" s="39" customFormat="1" x14ac:dyDescent="0.25">
      <c r="A96" s="26"/>
      <c r="C96" s="75" t="s">
        <v>51</v>
      </c>
      <c r="D96" s="76">
        <f>SUM(E96:J96)</f>
        <v>799907.34</v>
      </c>
      <c r="E96" s="76"/>
      <c r="F96" s="76">
        <v>0</v>
      </c>
      <c r="G96" s="76">
        <v>799907.34</v>
      </c>
      <c r="H96" s="76"/>
      <c r="I96" s="77">
        <v>0</v>
      </c>
      <c r="J96" s="77">
        <v>0</v>
      </c>
      <c r="K96" s="31">
        <v>1</v>
      </c>
      <c r="L96" s="186">
        <v>1</v>
      </c>
      <c r="M96" s="58"/>
    </row>
    <row r="97" spans="1:13" s="39" customFormat="1" ht="24" x14ac:dyDescent="0.2">
      <c r="C97" s="61" t="s">
        <v>52</v>
      </c>
      <c r="D97" s="29"/>
      <c r="E97" s="187"/>
      <c r="F97" s="187"/>
      <c r="G97" s="187"/>
      <c r="H97" s="187"/>
      <c r="I97" s="188"/>
      <c r="J97" s="188"/>
      <c r="K97" s="50"/>
      <c r="L97" s="78"/>
    </row>
    <row r="98" spans="1:13" s="3" customFormat="1" ht="5.25" customHeight="1" x14ac:dyDescent="0.25">
      <c r="C98" s="79"/>
      <c r="D98" s="80"/>
      <c r="E98" s="150"/>
      <c r="F98" s="23"/>
      <c r="G98" s="23"/>
      <c r="H98" s="23"/>
      <c r="I98" s="23"/>
      <c r="J98" s="23"/>
      <c r="K98" s="24"/>
      <c r="L98" s="81"/>
      <c r="M98" s="6"/>
    </row>
    <row r="99" spans="1:13" s="39" customFormat="1" x14ac:dyDescent="0.25">
      <c r="A99" s="26"/>
      <c r="C99" s="75" t="s">
        <v>21</v>
      </c>
      <c r="D99" s="76">
        <f>SUM(E99:J99)</f>
        <v>597436.75</v>
      </c>
      <c r="E99" s="76"/>
      <c r="F99" s="29">
        <v>597436.75</v>
      </c>
      <c r="G99" s="29">
        <v>0</v>
      </c>
      <c r="H99" s="29"/>
      <c r="I99" s="30">
        <v>0</v>
      </c>
      <c r="J99" s="30">
        <v>0</v>
      </c>
      <c r="K99" s="31">
        <v>1</v>
      </c>
      <c r="L99" s="186">
        <v>1</v>
      </c>
      <c r="M99" s="58"/>
    </row>
    <row r="100" spans="1:13" s="39" customFormat="1" ht="24" x14ac:dyDescent="0.2">
      <c r="C100" s="61" t="s">
        <v>53</v>
      </c>
      <c r="D100" s="29"/>
      <c r="E100" s="187"/>
      <c r="F100" s="187"/>
      <c r="G100" s="187"/>
      <c r="H100" s="187"/>
      <c r="I100" s="188"/>
      <c r="J100" s="188"/>
      <c r="K100" s="50"/>
      <c r="L100" s="78"/>
    </row>
    <row r="101" spans="1:13" s="3" customFormat="1" ht="5.25" customHeight="1" x14ac:dyDescent="0.25">
      <c r="C101" s="79"/>
      <c r="D101" s="80"/>
      <c r="E101" s="23"/>
      <c r="F101" s="23"/>
      <c r="G101" s="23"/>
      <c r="H101" s="23"/>
      <c r="I101" s="23"/>
      <c r="J101" s="23"/>
      <c r="K101" s="24"/>
      <c r="L101" s="81"/>
      <c r="M101" s="6"/>
    </row>
    <row r="102" spans="1:13" s="39" customFormat="1" x14ac:dyDescent="0.25">
      <c r="A102" s="26"/>
      <c r="C102" s="75" t="s">
        <v>21</v>
      </c>
      <c r="D102" s="29">
        <f>SUM(E102:J102)</f>
        <v>749511.47</v>
      </c>
      <c r="E102" s="29"/>
      <c r="F102" s="29">
        <f>699511.47+50000</f>
        <v>749511.47</v>
      </c>
      <c r="G102" s="29">
        <v>0</v>
      </c>
      <c r="H102" s="29"/>
      <c r="I102" s="30">
        <v>0</v>
      </c>
      <c r="J102" s="30">
        <v>0</v>
      </c>
      <c r="K102" s="31">
        <v>1</v>
      </c>
      <c r="L102" s="186">
        <v>1</v>
      </c>
      <c r="M102" s="58"/>
    </row>
    <row r="103" spans="1:13" s="39" customFormat="1" ht="24" x14ac:dyDescent="0.2">
      <c r="C103" s="61" t="s">
        <v>54</v>
      </c>
      <c r="D103" s="29"/>
      <c r="E103" s="187"/>
      <c r="F103" s="187"/>
      <c r="G103" s="187"/>
      <c r="H103" s="187"/>
      <c r="I103" s="188"/>
      <c r="J103" s="188"/>
      <c r="K103" s="50"/>
      <c r="L103" s="78"/>
    </row>
    <row r="104" spans="1:13" s="3" customFormat="1" ht="5.25" customHeight="1" x14ac:dyDescent="0.25">
      <c r="C104" s="79"/>
      <c r="D104" s="80"/>
      <c r="E104" s="23"/>
      <c r="F104" s="23"/>
      <c r="G104" s="23"/>
      <c r="H104" s="23"/>
      <c r="I104" s="23"/>
      <c r="J104" s="23"/>
      <c r="K104" s="24"/>
      <c r="L104" s="81"/>
      <c r="M104" s="6"/>
    </row>
    <row r="105" spans="1:13" s="39" customFormat="1" x14ac:dyDescent="0.25">
      <c r="A105" s="26"/>
      <c r="C105" s="75" t="s">
        <v>21</v>
      </c>
      <c r="D105" s="29">
        <f>SUM(E105:J105)</f>
        <v>927234.32000000007</v>
      </c>
      <c r="E105" s="29"/>
      <c r="F105" s="29">
        <f>879601.27+47633.05</f>
        <v>927234.32000000007</v>
      </c>
      <c r="G105" s="29"/>
      <c r="H105" s="29"/>
      <c r="I105" s="30">
        <v>0</v>
      </c>
      <c r="J105" s="30">
        <v>0</v>
      </c>
      <c r="K105" s="31">
        <v>1</v>
      </c>
      <c r="L105" s="186">
        <v>1</v>
      </c>
      <c r="M105" s="58"/>
    </row>
    <row r="106" spans="1:13" s="39" customFormat="1" ht="24" x14ac:dyDescent="0.2">
      <c r="C106" s="61" t="s">
        <v>55</v>
      </c>
      <c r="D106" s="29"/>
      <c r="E106" s="187"/>
      <c r="F106" s="187"/>
      <c r="G106" s="187"/>
      <c r="H106" s="187"/>
      <c r="I106" s="188"/>
      <c r="J106" s="188"/>
      <c r="K106" s="50"/>
      <c r="L106" s="78"/>
    </row>
    <row r="107" spans="1:13" s="3" customFormat="1" ht="5.25" customHeight="1" x14ac:dyDescent="0.25">
      <c r="C107" s="79"/>
      <c r="D107" s="80"/>
      <c r="E107" s="23"/>
      <c r="F107" s="23"/>
      <c r="G107" s="23"/>
      <c r="H107" s="23"/>
      <c r="I107" s="23"/>
      <c r="J107" s="23"/>
      <c r="K107" s="24"/>
      <c r="L107" s="81"/>
      <c r="M107" s="6"/>
    </row>
    <row r="108" spans="1:13" s="39" customFormat="1" x14ac:dyDescent="0.25">
      <c r="A108" s="26"/>
      <c r="C108" s="75" t="s">
        <v>21</v>
      </c>
      <c r="D108" s="29">
        <f>SUM(E108:J108)</f>
        <v>1068422.3</v>
      </c>
      <c r="E108" s="29"/>
      <c r="F108" s="29">
        <f>1068422.3-256177.55</f>
        <v>812244.75</v>
      </c>
      <c r="G108" s="29">
        <v>256177.55</v>
      </c>
      <c r="H108" s="29"/>
      <c r="I108" s="30">
        <v>0</v>
      </c>
      <c r="J108" s="30">
        <v>0</v>
      </c>
      <c r="K108" s="31">
        <v>1</v>
      </c>
      <c r="L108" s="186">
        <v>1</v>
      </c>
      <c r="M108" s="58"/>
    </row>
    <row r="109" spans="1:13" s="39" customFormat="1" ht="24" x14ac:dyDescent="0.2">
      <c r="C109" s="61" t="s">
        <v>56</v>
      </c>
      <c r="D109" s="29"/>
      <c r="E109" s="187"/>
      <c r="F109" s="187"/>
      <c r="G109" s="187"/>
      <c r="H109" s="187"/>
      <c r="I109" s="188"/>
      <c r="J109" s="188"/>
      <c r="K109" s="50"/>
      <c r="L109" s="78"/>
    </row>
    <row r="110" spans="1:13" s="3" customFormat="1" ht="5.25" customHeight="1" x14ac:dyDescent="0.25">
      <c r="C110" s="79"/>
      <c r="D110" s="80"/>
      <c r="E110" s="23"/>
      <c r="F110" s="23"/>
      <c r="G110" s="23"/>
      <c r="H110" s="23"/>
      <c r="I110" s="23"/>
      <c r="J110" s="23"/>
      <c r="K110" s="24"/>
      <c r="L110" s="81"/>
      <c r="M110" s="6"/>
    </row>
    <row r="111" spans="1:13" s="39" customFormat="1" x14ac:dyDescent="0.25">
      <c r="A111" s="26"/>
      <c r="C111" s="75" t="s">
        <v>21</v>
      </c>
      <c r="D111" s="29">
        <f>SUM(E111:J111)</f>
        <v>2002487.39</v>
      </c>
      <c r="E111" s="29"/>
      <c r="F111" s="29">
        <v>0</v>
      </c>
      <c r="G111" s="29">
        <v>2002487.39</v>
      </c>
      <c r="H111" s="29"/>
      <c r="I111" s="30">
        <v>0</v>
      </c>
      <c r="J111" s="30">
        <v>0</v>
      </c>
      <c r="K111" s="31">
        <v>1</v>
      </c>
      <c r="L111" s="186">
        <v>1</v>
      </c>
      <c r="M111" s="58"/>
    </row>
    <row r="112" spans="1:13" s="39" customFormat="1" ht="24" x14ac:dyDescent="0.2">
      <c r="C112" s="61" t="s">
        <v>57</v>
      </c>
      <c r="D112" s="29"/>
      <c r="E112" s="187"/>
      <c r="F112" s="187"/>
      <c r="G112" s="187"/>
      <c r="H112" s="187"/>
      <c r="I112" s="188"/>
      <c r="J112" s="188"/>
      <c r="K112" s="50"/>
      <c r="L112" s="78"/>
    </row>
    <row r="113" spans="1:24" s="3" customFormat="1" ht="5.25" customHeight="1" x14ac:dyDescent="0.25">
      <c r="C113" s="79"/>
      <c r="D113" s="80"/>
      <c r="E113" s="23"/>
      <c r="F113" s="23"/>
      <c r="G113" s="23"/>
      <c r="H113" s="23"/>
      <c r="I113" s="23"/>
      <c r="J113" s="23"/>
      <c r="K113" s="24"/>
      <c r="L113" s="81"/>
      <c r="M113" s="6"/>
    </row>
    <row r="114" spans="1:24" s="227" customFormat="1" x14ac:dyDescent="0.25">
      <c r="A114" s="226"/>
      <c r="C114" s="228" t="s">
        <v>21</v>
      </c>
      <c r="D114" s="229">
        <f>SUM(E114:J114)</f>
        <v>1350000</v>
      </c>
      <c r="E114" s="229">
        <v>0</v>
      </c>
      <c r="F114" s="229">
        <v>1350000</v>
      </c>
      <c r="G114" s="229">
        <v>0</v>
      </c>
      <c r="H114" s="229"/>
      <c r="I114" s="230">
        <v>0</v>
      </c>
      <c r="J114" s="230">
        <v>0</v>
      </c>
      <c r="K114" s="231">
        <v>1</v>
      </c>
      <c r="L114" s="232">
        <v>0.42</v>
      </c>
      <c r="M114" s="233"/>
    </row>
    <row r="115" spans="1:24" s="227" customFormat="1" ht="24" x14ac:dyDescent="0.2">
      <c r="C115" s="234" t="s">
        <v>58</v>
      </c>
      <c r="D115" s="229"/>
      <c r="E115" s="235"/>
      <c r="F115" s="235"/>
      <c r="G115" s="235"/>
      <c r="H115" s="235"/>
      <c r="I115" s="236"/>
      <c r="J115" s="236"/>
      <c r="K115" s="237"/>
      <c r="L115" s="238"/>
    </row>
    <row r="116" spans="1:24" s="3" customFormat="1" ht="5.25" customHeight="1" x14ac:dyDescent="0.25">
      <c r="C116" s="79"/>
      <c r="D116" s="80"/>
      <c r="E116" s="23"/>
      <c r="F116" s="23"/>
      <c r="G116" s="23"/>
      <c r="H116" s="23"/>
      <c r="I116" s="23"/>
      <c r="J116" s="23"/>
      <c r="K116" s="24"/>
      <c r="L116" s="81"/>
      <c r="M116" s="6"/>
    </row>
    <row r="117" spans="1:24" s="39" customFormat="1" x14ac:dyDescent="0.25">
      <c r="A117" s="26"/>
      <c r="C117" s="75" t="s">
        <v>21</v>
      </c>
      <c r="D117" s="29">
        <f>SUM(E117:J117)</f>
        <v>650000</v>
      </c>
      <c r="E117" s="29">
        <v>0</v>
      </c>
      <c r="F117" s="29">
        <v>650000</v>
      </c>
      <c r="G117" s="29">
        <v>0</v>
      </c>
      <c r="H117" s="29"/>
      <c r="I117" s="30">
        <v>0</v>
      </c>
      <c r="J117" s="30">
        <v>0</v>
      </c>
      <c r="K117" s="31">
        <v>1</v>
      </c>
      <c r="L117" s="186">
        <v>1</v>
      </c>
      <c r="M117" s="58"/>
    </row>
    <row r="118" spans="1:24" s="39" customFormat="1" ht="24" x14ac:dyDescent="0.2">
      <c r="C118" s="61" t="s">
        <v>59</v>
      </c>
      <c r="D118" s="29"/>
      <c r="E118" s="187"/>
      <c r="F118" s="187"/>
      <c r="G118" s="187"/>
      <c r="H118" s="187"/>
      <c r="I118" s="188"/>
      <c r="J118" s="188"/>
      <c r="K118" s="50"/>
      <c r="L118" s="78"/>
    </row>
    <row r="119" spans="1:24" s="3" customFormat="1" ht="5.25" customHeight="1" x14ac:dyDescent="0.25">
      <c r="C119" s="79"/>
      <c r="D119" s="80"/>
      <c r="E119" s="23"/>
      <c r="F119" s="23"/>
      <c r="G119" s="23"/>
      <c r="H119" s="23"/>
      <c r="I119" s="23"/>
      <c r="J119" s="23"/>
      <c r="K119" s="24"/>
      <c r="L119" s="81"/>
      <c r="M119" s="6"/>
    </row>
    <row r="120" spans="1:24" s="39" customFormat="1" x14ac:dyDescent="0.25">
      <c r="A120" s="26"/>
      <c r="C120" s="75" t="s">
        <v>21</v>
      </c>
      <c r="D120" s="29">
        <f>SUM(E120:J120)</f>
        <v>2300000</v>
      </c>
      <c r="E120" s="29">
        <v>1300000</v>
      </c>
      <c r="F120" s="29">
        <v>1000000</v>
      </c>
      <c r="G120" s="29">
        <v>0</v>
      </c>
      <c r="H120" s="29"/>
      <c r="I120" s="30">
        <v>0</v>
      </c>
      <c r="J120" s="30">
        <v>0</v>
      </c>
      <c r="K120" s="95">
        <v>0</v>
      </c>
      <c r="L120" s="96">
        <f>+A120/F120</f>
        <v>0</v>
      </c>
      <c r="M120" s="58"/>
    </row>
    <row r="121" spans="1:24" s="39" customFormat="1" ht="36" x14ac:dyDescent="0.2">
      <c r="C121" s="61" t="s">
        <v>60</v>
      </c>
      <c r="D121" s="29"/>
      <c r="E121" s="187"/>
      <c r="F121" s="187"/>
      <c r="G121" s="187"/>
      <c r="H121" s="187"/>
      <c r="I121" s="188"/>
      <c r="J121" s="188"/>
      <c r="K121" s="50"/>
      <c r="L121" s="78"/>
    </row>
    <row r="122" spans="1:24" s="3" customFormat="1" ht="5.25" customHeight="1" x14ac:dyDescent="0.25">
      <c r="C122" s="79"/>
      <c r="D122" s="80"/>
      <c r="E122" s="23"/>
      <c r="F122" s="23"/>
      <c r="G122" s="23"/>
      <c r="H122" s="23"/>
      <c r="I122" s="23"/>
      <c r="J122" s="23"/>
      <c r="K122" s="24"/>
      <c r="L122" s="81"/>
      <c r="M122" s="6"/>
    </row>
    <row r="123" spans="1:24" s="225" customFormat="1" x14ac:dyDescent="0.25">
      <c r="A123" s="212"/>
      <c r="C123" s="214" t="s">
        <v>21</v>
      </c>
      <c r="D123" s="215">
        <f>SUM(E123:J123)</f>
        <v>1802619.02</v>
      </c>
      <c r="E123" s="215">
        <v>1000000</v>
      </c>
      <c r="F123" s="215">
        <v>802619.02</v>
      </c>
      <c r="G123" s="215">
        <v>0</v>
      </c>
      <c r="H123" s="215"/>
      <c r="I123" s="216">
        <v>0</v>
      </c>
      <c r="J123" s="216">
        <v>0</v>
      </c>
      <c r="K123" s="239">
        <v>0</v>
      </c>
      <c r="L123" s="240">
        <v>0</v>
      </c>
      <c r="M123" s="241"/>
    </row>
    <row r="124" spans="1:24" s="225" customFormat="1" ht="36" x14ac:dyDescent="0.2">
      <c r="C124" s="220" t="s">
        <v>124</v>
      </c>
      <c r="D124" s="215"/>
      <c r="E124" s="221"/>
      <c r="F124" s="221"/>
      <c r="G124" s="221"/>
      <c r="H124" s="221"/>
      <c r="I124" s="222"/>
      <c r="J124" s="222"/>
      <c r="K124" s="242"/>
      <c r="L124" s="243"/>
    </row>
    <row r="125" spans="1:24" s="3" customFormat="1" ht="5.25" customHeight="1" thickBot="1" x14ac:dyDescent="0.3">
      <c r="C125" s="97"/>
      <c r="D125" s="98"/>
      <c r="E125" s="99"/>
      <c r="F125" s="99"/>
      <c r="G125" s="99"/>
      <c r="H125" s="99"/>
      <c r="I125" s="99"/>
      <c r="J125" s="99"/>
      <c r="K125" s="100"/>
      <c r="L125" s="101"/>
      <c r="M125" s="6"/>
    </row>
    <row r="126" spans="1:24" s="37" customFormat="1" ht="12.75" thickBot="1" x14ac:dyDescent="0.25">
      <c r="C126" s="200" t="s">
        <v>64</v>
      </c>
      <c r="D126" s="153">
        <f>SUM(D128:D135)</f>
        <v>3795733.64</v>
      </c>
      <c r="E126" s="153">
        <f t="shared" ref="E126:J126" si="10">SUM(E128:E132)</f>
        <v>0</v>
      </c>
      <c r="F126" s="153">
        <f t="shared" si="10"/>
        <v>0</v>
      </c>
      <c r="G126" s="153">
        <f>SUM(G128:G134)</f>
        <v>3795733.64</v>
      </c>
      <c r="H126" s="153">
        <f t="shared" si="10"/>
        <v>0</v>
      </c>
      <c r="I126" s="153">
        <f t="shared" si="10"/>
        <v>0</v>
      </c>
      <c r="J126" s="153">
        <f t="shared" si="10"/>
        <v>0</v>
      </c>
      <c r="K126" s="154"/>
      <c r="L126" s="185"/>
      <c r="M126" s="39"/>
    </row>
    <row r="127" spans="1:24" s="3" customFormat="1" ht="5.25" customHeight="1" x14ac:dyDescent="0.25">
      <c r="C127" s="79"/>
      <c r="D127" s="23"/>
      <c r="E127" s="23"/>
      <c r="F127" s="23"/>
      <c r="G127" s="23"/>
      <c r="H127" s="23"/>
      <c r="I127" s="23"/>
      <c r="J127" s="23"/>
      <c r="K127" s="24"/>
      <c r="L127" s="81"/>
      <c r="M127" s="6"/>
    </row>
    <row r="128" spans="1:24" s="27" customFormat="1" x14ac:dyDescent="0.25">
      <c r="C128" s="75" t="s">
        <v>21</v>
      </c>
      <c r="D128" s="29">
        <f>SUM(E128:J128)</f>
        <v>2378322</v>
      </c>
      <c r="E128" s="29">
        <v>0</v>
      </c>
      <c r="F128" s="29">
        <v>0</v>
      </c>
      <c r="G128" s="102">
        <v>2378322</v>
      </c>
      <c r="H128" s="29">
        <v>0</v>
      </c>
      <c r="I128" s="29">
        <v>0</v>
      </c>
      <c r="J128" s="30">
        <v>0</v>
      </c>
      <c r="K128" s="31">
        <f>+L128</f>
        <v>0.74999999999999967</v>
      </c>
      <c r="L128" s="186">
        <f>0.0833333333333333*9</f>
        <v>0.74999999999999967</v>
      </c>
      <c r="M128" s="39"/>
      <c r="N128" s="35"/>
      <c r="O128" s="68"/>
      <c r="P128" s="40"/>
      <c r="W128" s="27">
        <f>1/12*9</f>
        <v>0.75</v>
      </c>
      <c r="X128" s="40">
        <v>1579182.7</v>
      </c>
    </row>
    <row r="129" spans="1:1016" s="27" customFormat="1" ht="24" x14ac:dyDescent="0.25">
      <c r="C129" s="61" t="s">
        <v>62</v>
      </c>
      <c r="D129" s="29"/>
      <c r="E129" s="187"/>
      <c r="F129" s="187"/>
      <c r="G129" s="201"/>
      <c r="H129" s="187"/>
      <c r="I129" s="187"/>
      <c r="J129" s="188"/>
      <c r="K129" s="31"/>
      <c r="L129" s="186"/>
      <c r="M129" s="39"/>
      <c r="N129" s="68"/>
      <c r="P129" s="68"/>
      <c r="X129" s="40"/>
      <c r="Z129" s="69"/>
    </row>
    <row r="130" spans="1:1016" s="251" customFormat="1" ht="5.25" customHeight="1" x14ac:dyDescent="0.25">
      <c r="A130" s="244"/>
      <c r="B130" s="244"/>
      <c r="C130" s="245"/>
      <c r="D130" s="246"/>
      <c r="E130" s="246"/>
      <c r="F130" s="246"/>
      <c r="G130" s="246"/>
      <c r="H130" s="246"/>
      <c r="I130" s="246"/>
      <c r="J130" s="247"/>
      <c r="K130" s="248"/>
      <c r="L130" s="249"/>
      <c r="M130" s="250"/>
      <c r="N130" s="244"/>
      <c r="O130" s="244"/>
      <c r="P130" s="244"/>
      <c r="Q130" s="244"/>
      <c r="R130" s="244"/>
      <c r="S130" s="244"/>
      <c r="T130" s="244"/>
      <c r="U130" s="244"/>
      <c r="V130" s="244"/>
      <c r="W130" s="244"/>
      <c r="X130" s="244"/>
      <c r="Y130" s="244"/>
      <c r="Z130" s="244"/>
      <c r="AA130" s="244"/>
      <c r="AB130" s="244"/>
      <c r="AC130" s="244"/>
      <c r="AD130" s="244"/>
      <c r="AE130" s="244"/>
      <c r="AF130" s="244"/>
      <c r="AG130" s="244"/>
      <c r="AH130" s="244"/>
      <c r="AI130" s="244"/>
      <c r="AJ130" s="244"/>
      <c r="AK130" s="244"/>
      <c r="AL130" s="244"/>
      <c r="AM130" s="244"/>
      <c r="AN130" s="244"/>
      <c r="AO130" s="244"/>
      <c r="AP130" s="244"/>
      <c r="AQ130" s="244"/>
      <c r="AR130" s="244"/>
      <c r="AS130" s="244"/>
      <c r="AT130" s="244"/>
      <c r="AU130" s="244"/>
      <c r="AV130" s="244"/>
      <c r="AW130" s="244"/>
      <c r="AX130" s="244"/>
      <c r="AY130" s="244"/>
      <c r="AZ130" s="244"/>
      <c r="BA130" s="244"/>
      <c r="BB130" s="244"/>
      <c r="BC130" s="244"/>
      <c r="BD130" s="244"/>
      <c r="BE130" s="244"/>
      <c r="BF130" s="244"/>
      <c r="BG130" s="244"/>
      <c r="BH130" s="244"/>
      <c r="BI130" s="244"/>
      <c r="BJ130" s="244"/>
      <c r="BK130" s="244"/>
      <c r="BL130" s="244"/>
      <c r="BM130" s="244"/>
      <c r="BN130" s="244"/>
      <c r="BO130" s="244"/>
      <c r="BP130" s="244"/>
      <c r="BQ130" s="244"/>
      <c r="BR130" s="244"/>
      <c r="BS130" s="244"/>
      <c r="BT130" s="244"/>
      <c r="BU130" s="244"/>
      <c r="BV130" s="244"/>
      <c r="BW130" s="244"/>
      <c r="BX130" s="244"/>
      <c r="BY130" s="244"/>
      <c r="BZ130" s="244"/>
      <c r="CA130" s="244"/>
      <c r="CB130" s="244"/>
      <c r="CC130" s="244"/>
      <c r="CD130" s="244"/>
      <c r="CE130" s="244"/>
      <c r="CF130" s="244"/>
      <c r="CG130" s="244"/>
      <c r="CH130" s="244"/>
      <c r="CI130" s="244"/>
      <c r="CJ130" s="244"/>
      <c r="CK130" s="244"/>
      <c r="CL130" s="244"/>
      <c r="CM130" s="244"/>
      <c r="CN130" s="244"/>
      <c r="CO130" s="244"/>
      <c r="CP130" s="244"/>
      <c r="CQ130" s="244"/>
      <c r="CR130" s="244"/>
      <c r="CS130" s="244"/>
      <c r="CT130" s="244"/>
      <c r="CU130" s="244"/>
      <c r="CV130" s="244"/>
      <c r="CW130" s="244"/>
      <c r="CX130" s="244"/>
      <c r="CY130" s="244"/>
      <c r="CZ130" s="244"/>
      <c r="DA130" s="244"/>
      <c r="DB130" s="244"/>
      <c r="DC130" s="244"/>
      <c r="DD130" s="244"/>
      <c r="DE130" s="244"/>
      <c r="DF130" s="244"/>
      <c r="DG130" s="244"/>
      <c r="DH130" s="244"/>
      <c r="DI130" s="244"/>
      <c r="DJ130" s="244"/>
      <c r="DK130" s="244"/>
      <c r="DL130" s="244"/>
      <c r="DM130" s="244"/>
      <c r="DN130" s="244"/>
      <c r="DO130" s="244"/>
      <c r="DP130" s="244"/>
      <c r="DQ130" s="244"/>
      <c r="DR130" s="244"/>
      <c r="DS130" s="244"/>
      <c r="DT130" s="244"/>
      <c r="DU130" s="244"/>
      <c r="DV130" s="244"/>
      <c r="DW130" s="244"/>
      <c r="DX130" s="244"/>
      <c r="DY130" s="244"/>
      <c r="DZ130" s="244"/>
      <c r="EA130" s="244"/>
      <c r="EB130" s="244"/>
      <c r="EC130" s="244"/>
      <c r="ED130" s="244"/>
      <c r="EE130" s="244"/>
      <c r="EF130" s="244"/>
      <c r="EG130" s="244"/>
      <c r="EH130" s="244"/>
      <c r="EI130" s="244"/>
      <c r="EJ130" s="244"/>
      <c r="EK130" s="244"/>
      <c r="EL130" s="244"/>
      <c r="EM130" s="244"/>
      <c r="EN130" s="244"/>
      <c r="EO130" s="244"/>
      <c r="EP130" s="244"/>
      <c r="EQ130" s="244"/>
      <c r="ER130" s="244"/>
      <c r="ES130" s="244"/>
      <c r="ET130" s="244"/>
      <c r="EU130" s="244"/>
      <c r="EV130" s="244"/>
      <c r="EW130" s="244"/>
      <c r="EX130" s="244"/>
      <c r="EY130" s="244"/>
      <c r="EZ130" s="244"/>
      <c r="FA130" s="244"/>
      <c r="FB130" s="244"/>
      <c r="FC130" s="244"/>
      <c r="FD130" s="244"/>
      <c r="FE130" s="244"/>
      <c r="FF130" s="244"/>
      <c r="FG130" s="244"/>
      <c r="FH130" s="244"/>
      <c r="FI130" s="244"/>
      <c r="FJ130" s="244"/>
      <c r="FK130" s="244"/>
      <c r="FL130" s="244"/>
      <c r="FM130" s="244"/>
      <c r="FN130" s="244"/>
      <c r="FO130" s="244"/>
      <c r="FP130" s="244"/>
      <c r="FQ130" s="244"/>
      <c r="FR130" s="244"/>
      <c r="FS130" s="244"/>
      <c r="FT130" s="244"/>
      <c r="FU130" s="244"/>
      <c r="FV130" s="244"/>
      <c r="FW130" s="244"/>
      <c r="FX130" s="244"/>
      <c r="FY130" s="244"/>
      <c r="FZ130" s="244"/>
      <c r="GA130" s="244"/>
      <c r="GB130" s="244"/>
      <c r="GC130" s="244"/>
      <c r="GD130" s="244"/>
      <c r="GE130" s="244"/>
      <c r="GF130" s="244"/>
      <c r="GG130" s="244"/>
      <c r="GH130" s="244"/>
      <c r="GI130" s="244"/>
      <c r="GJ130" s="244"/>
      <c r="GK130" s="244"/>
      <c r="GL130" s="244"/>
      <c r="GM130" s="244"/>
      <c r="GN130" s="244"/>
      <c r="GO130" s="244"/>
      <c r="GP130" s="244"/>
      <c r="GQ130" s="244"/>
      <c r="GR130" s="244"/>
      <c r="GS130" s="244"/>
      <c r="GT130" s="244"/>
      <c r="GU130" s="244"/>
      <c r="GV130" s="244"/>
      <c r="GW130" s="244"/>
      <c r="GX130" s="244"/>
      <c r="GY130" s="244"/>
      <c r="GZ130" s="244"/>
      <c r="HA130" s="244"/>
      <c r="HB130" s="244"/>
      <c r="HC130" s="244"/>
      <c r="HD130" s="244"/>
      <c r="HE130" s="244"/>
      <c r="HF130" s="244"/>
      <c r="HG130" s="244"/>
      <c r="HH130" s="244"/>
      <c r="HI130" s="244"/>
      <c r="HJ130" s="244"/>
      <c r="HK130" s="244"/>
      <c r="HL130" s="244"/>
      <c r="HM130" s="244"/>
      <c r="HN130" s="244"/>
      <c r="HO130" s="244"/>
      <c r="HP130" s="244"/>
      <c r="HQ130" s="244"/>
      <c r="HR130" s="244"/>
      <c r="HS130" s="244"/>
      <c r="HT130" s="244"/>
      <c r="HU130" s="244"/>
      <c r="HV130" s="244"/>
      <c r="HW130" s="244"/>
      <c r="HX130" s="244"/>
      <c r="HY130" s="244"/>
      <c r="HZ130" s="244"/>
      <c r="IA130" s="244"/>
      <c r="IB130" s="244"/>
      <c r="IC130" s="244"/>
      <c r="ID130" s="244"/>
      <c r="IE130" s="244"/>
      <c r="IF130" s="244"/>
      <c r="IG130" s="244"/>
      <c r="IH130" s="244"/>
      <c r="II130" s="244"/>
      <c r="IJ130" s="244"/>
      <c r="IK130" s="244"/>
      <c r="IL130" s="244"/>
      <c r="IM130" s="244"/>
      <c r="IN130" s="244"/>
      <c r="IO130" s="244"/>
      <c r="IP130" s="244"/>
      <c r="IQ130" s="244"/>
      <c r="IR130" s="244"/>
      <c r="IS130" s="244"/>
      <c r="IT130" s="244"/>
      <c r="IU130" s="244"/>
      <c r="IV130" s="244"/>
      <c r="IW130" s="244"/>
      <c r="IX130" s="244"/>
      <c r="IY130" s="244"/>
      <c r="IZ130" s="244"/>
      <c r="JA130" s="244"/>
      <c r="JB130" s="244"/>
      <c r="JC130" s="244"/>
      <c r="JD130" s="244"/>
      <c r="JE130" s="244"/>
      <c r="JF130" s="244"/>
      <c r="JG130" s="244"/>
      <c r="JH130" s="244"/>
      <c r="JI130" s="244"/>
      <c r="JJ130" s="244"/>
      <c r="JK130" s="244"/>
      <c r="JL130" s="244"/>
      <c r="JM130" s="244"/>
      <c r="JN130" s="244"/>
      <c r="JO130" s="244"/>
      <c r="JP130" s="244"/>
      <c r="JQ130" s="244"/>
      <c r="JR130" s="244"/>
      <c r="JS130" s="244"/>
      <c r="JT130" s="244"/>
      <c r="JU130" s="244"/>
      <c r="JV130" s="244"/>
      <c r="JW130" s="244"/>
      <c r="JX130" s="244"/>
      <c r="JY130" s="244"/>
      <c r="JZ130" s="244"/>
      <c r="KA130" s="244"/>
      <c r="KB130" s="244"/>
      <c r="KC130" s="244"/>
      <c r="KD130" s="244"/>
      <c r="KE130" s="244"/>
      <c r="KF130" s="244"/>
      <c r="KG130" s="244"/>
      <c r="KH130" s="244"/>
      <c r="KI130" s="244"/>
      <c r="KJ130" s="244"/>
      <c r="KK130" s="244"/>
      <c r="KL130" s="244"/>
      <c r="KM130" s="244"/>
      <c r="KN130" s="244"/>
      <c r="KO130" s="244"/>
      <c r="KP130" s="244"/>
      <c r="KQ130" s="244"/>
      <c r="KR130" s="244"/>
      <c r="KS130" s="244"/>
      <c r="KT130" s="244"/>
      <c r="KU130" s="244"/>
      <c r="KV130" s="244"/>
      <c r="KW130" s="244"/>
      <c r="KX130" s="244"/>
      <c r="KY130" s="244"/>
      <c r="KZ130" s="244"/>
      <c r="LA130" s="244"/>
      <c r="LB130" s="244"/>
      <c r="LC130" s="244"/>
      <c r="LD130" s="244"/>
      <c r="LE130" s="244"/>
      <c r="LF130" s="244"/>
      <c r="LG130" s="244"/>
      <c r="LH130" s="244"/>
      <c r="LI130" s="244"/>
      <c r="LJ130" s="244"/>
      <c r="LK130" s="244"/>
      <c r="LL130" s="244"/>
      <c r="LM130" s="244"/>
      <c r="LN130" s="244"/>
      <c r="LO130" s="244"/>
      <c r="LP130" s="244"/>
      <c r="LQ130" s="244"/>
      <c r="LR130" s="244"/>
      <c r="LS130" s="244"/>
      <c r="LT130" s="244"/>
      <c r="LU130" s="244"/>
      <c r="LV130" s="244"/>
      <c r="LW130" s="244"/>
      <c r="LX130" s="244"/>
      <c r="LY130" s="244"/>
      <c r="LZ130" s="244"/>
      <c r="MA130" s="244"/>
      <c r="MB130" s="244"/>
      <c r="MC130" s="244"/>
      <c r="MD130" s="244"/>
      <c r="ME130" s="244"/>
      <c r="MF130" s="244"/>
      <c r="MG130" s="244"/>
      <c r="MH130" s="244"/>
      <c r="MI130" s="244"/>
      <c r="MJ130" s="244"/>
      <c r="MK130" s="244"/>
      <c r="ML130" s="244"/>
      <c r="MM130" s="244"/>
      <c r="MN130" s="244"/>
      <c r="MO130" s="244"/>
      <c r="MP130" s="244"/>
      <c r="MQ130" s="244"/>
      <c r="MR130" s="244"/>
      <c r="MS130" s="244"/>
      <c r="MT130" s="244"/>
      <c r="MU130" s="244"/>
      <c r="MV130" s="244"/>
      <c r="MW130" s="244"/>
      <c r="MX130" s="244"/>
      <c r="MY130" s="244"/>
      <c r="MZ130" s="244"/>
      <c r="NA130" s="244"/>
      <c r="NB130" s="244"/>
      <c r="NC130" s="244"/>
      <c r="ND130" s="244"/>
      <c r="NE130" s="244"/>
      <c r="NF130" s="244"/>
      <c r="NG130" s="244"/>
      <c r="NH130" s="244"/>
      <c r="NI130" s="244"/>
      <c r="NJ130" s="244"/>
      <c r="NK130" s="244"/>
      <c r="NL130" s="244"/>
      <c r="NM130" s="244"/>
      <c r="NN130" s="244"/>
      <c r="NO130" s="244"/>
      <c r="NP130" s="244"/>
      <c r="NQ130" s="244"/>
      <c r="NR130" s="244"/>
      <c r="NS130" s="244"/>
      <c r="NT130" s="244"/>
      <c r="NU130" s="244"/>
      <c r="NV130" s="244"/>
      <c r="NW130" s="244"/>
      <c r="NX130" s="244"/>
      <c r="NY130" s="244"/>
      <c r="NZ130" s="244"/>
      <c r="OA130" s="244"/>
      <c r="OB130" s="244"/>
      <c r="OC130" s="244"/>
      <c r="OD130" s="244"/>
      <c r="OE130" s="244"/>
      <c r="OF130" s="244"/>
      <c r="OG130" s="244"/>
      <c r="OH130" s="244"/>
      <c r="OI130" s="244"/>
      <c r="OJ130" s="244"/>
      <c r="OK130" s="244"/>
      <c r="OL130" s="244"/>
      <c r="OM130" s="244"/>
      <c r="ON130" s="244"/>
      <c r="OO130" s="244"/>
      <c r="OP130" s="244"/>
      <c r="OQ130" s="244"/>
      <c r="OR130" s="244"/>
      <c r="OS130" s="244"/>
      <c r="OT130" s="244"/>
      <c r="OU130" s="244"/>
      <c r="OV130" s="244"/>
      <c r="OW130" s="244"/>
      <c r="OX130" s="244"/>
      <c r="OY130" s="244"/>
      <c r="OZ130" s="244"/>
      <c r="PA130" s="244"/>
      <c r="PB130" s="244"/>
      <c r="PC130" s="244"/>
      <c r="PD130" s="244"/>
      <c r="PE130" s="244"/>
      <c r="PF130" s="244"/>
      <c r="PG130" s="244"/>
      <c r="PH130" s="244"/>
      <c r="PI130" s="244"/>
      <c r="PJ130" s="244"/>
      <c r="PK130" s="244"/>
      <c r="PL130" s="244"/>
      <c r="PM130" s="244"/>
      <c r="PN130" s="244"/>
      <c r="PO130" s="244"/>
      <c r="PP130" s="244"/>
      <c r="PQ130" s="244"/>
      <c r="PR130" s="244"/>
      <c r="PS130" s="244"/>
      <c r="PT130" s="244"/>
      <c r="PU130" s="244"/>
      <c r="PV130" s="244"/>
      <c r="PW130" s="244"/>
      <c r="PX130" s="244"/>
      <c r="PY130" s="244"/>
      <c r="PZ130" s="244"/>
      <c r="QA130" s="244"/>
      <c r="QB130" s="244"/>
      <c r="QC130" s="244"/>
      <c r="QD130" s="244"/>
      <c r="QE130" s="244"/>
      <c r="QF130" s="244"/>
      <c r="QG130" s="244"/>
      <c r="QH130" s="244"/>
      <c r="QI130" s="244"/>
      <c r="QJ130" s="244"/>
      <c r="QK130" s="244"/>
      <c r="QL130" s="244"/>
      <c r="QM130" s="244"/>
      <c r="QN130" s="244"/>
      <c r="QO130" s="244"/>
      <c r="QP130" s="244"/>
      <c r="QQ130" s="244"/>
      <c r="QR130" s="244"/>
      <c r="QS130" s="244"/>
      <c r="QT130" s="244"/>
      <c r="QU130" s="244"/>
      <c r="QV130" s="244"/>
      <c r="QW130" s="244"/>
      <c r="QX130" s="244"/>
      <c r="QY130" s="244"/>
      <c r="QZ130" s="244"/>
      <c r="RA130" s="244"/>
      <c r="RB130" s="244"/>
      <c r="RC130" s="244"/>
      <c r="RD130" s="244"/>
      <c r="RE130" s="244"/>
      <c r="RF130" s="244"/>
      <c r="RG130" s="244"/>
      <c r="RH130" s="244"/>
      <c r="RI130" s="244"/>
      <c r="RJ130" s="244"/>
      <c r="RK130" s="244"/>
      <c r="RL130" s="244"/>
      <c r="RM130" s="244"/>
      <c r="RN130" s="244"/>
      <c r="RO130" s="244"/>
      <c r="RP130" s="244"/>
      <c r="RQ130" s="244"/>
      <c r="RR130" s="244"/>
      <c r="RS130" s="244"/>
      <c r="RT130" s="244"/>
      <c r="RU130" s="244"/>
      <c r="RV130" s="244"/>
      <c r="RW130" s="244"/>
      <c r="RX130" s="244"/>
      <c r="RY130" s="244"/>
      <c r="RZ130" s="244"/>
      <c r="SA130" s="244"/>
      <c r="SB130" s="244"/>
      <c r="SC130" s="244"/>
      <c r="SD130" s="244"/>
      <c r="SE130" s="244"/>
      <c r="SF130" s="244"/>
      <c r="SG130" s="244"/>
      <c r="SH130" s="244"/>
      <c r="SI130" s="244"/>
      <c r="SJ130" s="244"/>
      <c r="SK130" s="244"/>
      <c r="SL130" s="244"/>
      <c r="SM130" s="244"/>
      <c r="SN130" s="244"/>
      <c r="SO130" s="244"/>
      <c r="SP130" s="244"/>
      <c r="SQ130" s="244"/>
      <c r="SR130" s="244"/>
      <c r="SS130" s="244"/>
      <c r="ST130" s="244"/>
      <c r="SU130" s="244"/>
      <c r="SV130" s="244"/>
      <c r="SW130" s="244"/>
      <c r="SX130" s="244"/>
      <c r="SY130" s="244"/>
      <c r="SZ130" s="244"/>
      <c r="TA130" s="244"/>
      <c r="TB130" s="244"/>
      <c r="TC130" s="244"/>
      <c r="TD130" s="244"/>
      <c r="TE130" s="244"/>
      <c r="TF130" s="244"/>
      <c r="TG130" s="244"/>
      <c r="TH130" s="244"/>
      <c r="TI130" s="244"/>
      <c r="TJ130" s="244"/>
      <c r="TK130" s="244"/>
      <c r="TL130" s="244"/>
      <c r="TM130" s="244"/>
      <c r="TN130" s="244"/>
      <c r="TO130" s="244"/>
      <c r="TP130" s="244"/>
      <c r="TQ130" s="244"/>
      <c r="TR130" s="244"/>
      <c r="TS130" s="244"/>
      <c r="TT130" s="244"/>
      <c r="TU130" s="244"/>
      <c r="TV130" s="244"/>
      <c r="TW130" s="244"/>
      <c r="TX130" s="244"/>
      <c r="TY130" s="244"/>
      <c r="TZ130" s="244"/>
      <c r="UA130" s="244"/>
      <c r="UB130" s="244"/>
      <c r="UC130" s="244"/>
      <c r="UD130" s="244"/>
      <c r="UE130" s="244"/>
      <c r="UF130" s="244"/>
      <c r="UG130" s="244"/>
      <c r="UH130" s="244"/>
      <c r="UI130" s="244"/>
      <c r="UJ130" s="244"/>
      <c r="UK130" s="244"/>
      <c r="UL130" s="244"/>
      <c r="UM130" s="244"/>
      <c r="UN130" s="244"/>
      <c r="UO130" s="244"/>
      <c r="UP130" s="244"/>
      <c r="UQ130" s="244"/>
      <c r="UR130" s="244"/>
      <c r="US130" s="244"/>
      <c r="UT130" s="244"/>
      <c r="UU130" s="244"/>
      <c r="UV130" s="244"/>
      <c r="UW130" s="244"/>
      <c r="UX130" s="244"/>
      <c r="UY130" s="244"/>
      <c r="UZ130" s="244"/>
      <c r="VA130" s="244"/>
      <c r="VB130" s="244"/>
      <c r="VC130" s="244"/>
      <c r="VD130" s="244"/>
      <c r="VE130" s="244"/>
      <c r="VF130" s="244"/>
      <c r="VG130" s="244"/>
      <c r="VH130" s="244"/>
      <c r="VI130" s="244"/>
      <c r="VJ130" s="244"/>
      <c r="VK130" s="244"/>
      <c r="VL130" s="244"/>
      <c r="VM130" s="244"/>
      <c r="VN130" s="244"/>
      <c r="VO130" s="244"/>
      <c r="VP130" s="244"/>
      <c r="VQ130" s="244"/>
      <c r="VR130" s="244"/>
      <c r="VS130" s="244"/>
      <c r="VT130" s="244"/>
      <c r="VU130" s="244"/>
      <c r="VV130" s="244"/>
      <c r="VW130" s="244"/>
      <c r="VX130" s="244"/>
      <c r="VY130" s="244"/>
      <c r="VZ130" s="244"/>
      <c r="WA130" s="244"/>
      <c r="WB130" s="244"/>
      <c r="WC130" s="244"/>
      <c r="WD130" s="244"/>
      <c r="WE130" s="244"/>
      <c r="WF130" s="244"/>
      <c r="WG130" s="244"/>
      <c r="WH130" s="244"/>
      <c r="WI130" s="244"/>
      <c r="WJ130" s="244"/>
      <c r="WK130" s="244"/>
      <c r="WL130" s="244"/>
      <c r="WM130" s="244"/>
      <c r="WN130" s="244"/>
      <c r="WO130" s="244"/>
      <c r="WP130" s="244"/>
      <c r="WQ130" s="244"/>
      <c r="WR130" s="244"/>
      <c r="WS130" s="244"/>
      <c r="WT130" s="244"/>
      <c r="WU130" s="244"/>
      <c r="WV130" s="244"/>
      <c r="WW130" s="244"/>
      <c r="WX130" s="244"/>
      <c r="WY130" s="244"/>
      <c r="WZ130" s="244"/>
      <c r="XA130" s="244"/>
      <c r="XB130" s="244"/>
      <c r="XC130" s="244"/>
      <c r="XD130" s="244"/>
      <c r="XE130" s="244"/>
      <c r="XF130" s="244"/>
      <c r="XG130" s="244"/>
      <c r="XH130" s="244"/>
      <c r="XI130" s="244"/>
      <c r="XJ130" s="244"/>
      <c r="XK130" s="244"/>
      <c r="XL130" s="244"/>
      <c r="XM130" s="244"/>
      <c r="XN130" s="244"/>
      <c r="XO130" s="244"/>
      <c r="XP130" s="244"/>
      <c r="XQ130" s="244"/>
      <c r="XR130" s="244"/>
      <c r="XS130" s="244"/>
      <c r="XT130" s="244"/>
      <c r="XU130" s="244"/>
      <c r="XV130" s="244"/>
      <c r="XW130" s="244"/>
      <c r="XX130" s="244"/>
      <c r="XY130" s="244"/>
      <c r="XZ130" s="244"/>
      <c r="YA130" s="244"/>
      <c r="YB130" s="244"/>
      <c r="YC130" s="244"/>
      <c r="YD130" s="244"/>
      <c r="YE130" s="244"/>
      <c r="YF130" s="244"/>
      <c r="YG130" s="244"/>
      <c r="YH130" s="244"/>
      <c r="YI130" s="244"/>
      <c r="YJ130" s="244"/>
      <c r="YK130" s="244"/>
      <c r="YL130" s="244"/>
      <c r="YM130" s="244"/>
      <c r="YN130" s="244"/>
      <c r="YO130" s="244"/>
      <c r="YP130" s="244"/>
      <c r="YQ130" s="244"/>
      <c r="YR130" s="244"/>
      <c r="YS130" s="244"/>
      <c r="YT130" s="244"/>
      <c r="YU130" s="244"/>
      <c r="YV130" s="244"/>
      <c r="YW130" s="244"/>
      <c r="YX130" s="244"/>
      <c r="YY130" s="244"/>
      <c r="YZ130" s="244"/>
      <c r="ZA130" s="244"/>
      <c r="ZB130" s="244"/>
      <c r="ZC130" s="244"/>
      <c r="ZD130" s="244"/>
      <c r="ZE130" s="244"/>
      <c r="ZF130" s="244"/>
      <c r="ZG130" s="244"/>
      <c r="ZH130" s="244"/>
      <c r="ZI130" s="244"/>
      <c r="ZJ130" s="244"/>
      <c r="ZK130" s="244"/>
      <c r="ZL130" s="244"/>
      <c r="ZM130" s="244"/>
      <c r="ZN130" s="244"/>
      <c r="ZO130" s="244"/>
      <c r="ZP130" s="244"/>
      <c r="ZQ130" s="244"/>
      <c r="ZR130" s="244"/>
      <c r="ZS130" s="244"/>
      <c r="ZT130" s="244"/>
      <c r="ZU130" s="244"/>
      <c r="ZV130" s="244"/>
      <c r="ZW130" s="244"/>
      <c r="ZX130" s="244"/>
      <c r="ZY130" s="244"/>
      <c r="ZZ130" s="244"/>
      <c r="AAA130" s="244"/>
      <c r="AAB130" s="244"/>
      <c r="AAC130" s="244"/>
      <c r="AAD130" s="244"/>
      <c r="AAE130" s="244"/>
      <c r="AAF130" s="244"/>
      <c r="AAG130" s="244"/>
      <c r="AAH130" s="244"/>
      <c r="AAI130" s="244"/>
      <c r="AAJ130" s="244"/>
      <c r="AAK130" s="244"/>
      <c r="AAL130" s="244"/>
      <c r="AAM130" s="244"/>
      <c r="AAN130" s="244"/>
      <c r="AAO130" s="244"/>
      <c r="AAP130" s="244"/>
      <c r="AAQ130" s="244"/>
      <c r="AAR130" s="244"/>
      <c r="AAS130" s="244"/>
      <c r="AAT130" s="244"/>
      <c r="AAU130" s="244"/>
      <c r="AAV130" s="244"/>
      <c r="AAW130" s="244"/>
      <c r="AAX130" s="244"/>
      <c r="AAY130" s="244"/>
      <c r="AAZ130" s="244"/>
      <c r="ABA130" s="244"/>
      <c r="ABB130" s="244"/>
      <c r="ABC130" s="244"/>
      <c r="ABD130" s="244"/>
      <c r="ABE130" s="244"/>
      <c r="ABF130" s="244"/>
      <c r="ABG130" s="244"/>
      <c r="ABH130" s="244"/>
      <c r="ABI130" s="244"/>
      <c r="ABJ130" s="244"/>
      <c r="ABK130" s="244"/>
      <c r="ABL130" s="244"/>
      <c r="ABM130" s="244"/>
      <c r="ABN130" s="244"/>
      <c r="ABO130" s="244"/>
      <c r="ABP130" s="244"/>
      <c r="ABQ130" s="244"/>
      <c r="ABR130" s="244"/>
      <c r="ABS130" s="244"/>
      <c r="ABT130" s="244"/>
      <c r="ABU130" s="244"/>
      <c r="ABV130" s="244"/>
      <c r="ABW130" s="244"/>
      <c r="ABX130" s="244"/>
      <c r="ABY130" s="244"/>
      <c r="ABZ130" s="244"/>
      <c r="ACA130" s="244"/>
      <c r="ACB130" s="244"/>
      <c r="ACC130" s="244"/>
      <c r="ACD130" s="244"/>
      <c r="ACE130" s="244"/>
      <c r="ACF130" s="244"/>
      <c r="ACG130" s="244"/>
      <c r="ACH130" s="244"/>
      <c r="ACI130" s="244"/>
      <c r="ACJ130" s="244"/>
      <c r="ACK130" s="244"/>
      <c r="ACL130" s="244"/>
      <c r="ACM130" s="244"/>
      <c r="ACN130" s="244"/>
      <c r="ACO130" s="244"/>
      <c r="ACP130" s="244"/>
      <c r="ACQ130" s="244"/>
      <c r="ACR130" s="244"/>
      <c r="ACS130" s="244"/>
      <c r="ACT130" s="244"/>
      <c r="ACU130" s="244"/>
      <c r="ACV130" s="244"/>
      <c r="ACW130" s="244"/>
      <c r="ACX130" s="244"/>
      <c r="ACY130" s="244"/>
      <c r="ACZ130" s="244"/>
      <c r="ADA130" s="244"/>
      <c r="ADB130" s="244"/>
      <c r="ADC130" s="244"/>
      <c r="ADD130" s="244"/>
      <c r="ADE130" s="244"/>
      <c r="ADF130" s="244"/>
      <c r="ADG130" s="244"/>
      <c r="ADH130" s="244"/>
      <c r="ADI130" s="244"/>
      <c r="ADJ130" s="244"/>
      <c r="ADK130" s="244"/>
      <c r="ADL130" s="244"/>
      <c r="ADM130" s="244"/>
      <c r="ADN130" s="244"/>
      <c r="ADO130" s="244"/>
      <c r="ADP130" s="244"/>
      <c r="ADQ130" s="244"/>
      <c r="ADR130" s="244"/>
      <c r="ADS130" s="244"/>
      <c r="ADT130" s="244"/>
      <c r="ADU130" s="244"/>
      <c r="ADV130" s="244"/>
      <c r="ADW130" s="244"/>
      <c r="ADX130" s="244"/>
      <c r="ADY130" s="244"/>
      <c r="ADZ130" s="244"/>
      <c r="AEA130" s="244"/>
      <c r="AEB130" s="244"/>
      <c r="AEC130" s="244"/>
      <c r="AED130" s="244"/>
      <c r="AEE130" s="244"/>
      <c r="AEF130" s="244"/>
      <c r="AEG130" s="244"/>
      <c r="AEH130" s="244"/>
      <c r="AEI130" s="244"/>
      <c r="AEJ130" s="244"/>
      <c r="AEK130" s="244"/>
      <c r="AEL130" s="244"/>
      <c r="AEM130" s="244"/>
      <c r="AEN130" s="244"/>
      <c r="AEO130" s="244"/>
      <c r="AEP130" s="244"/>
      <c r="AEQ130" s="244"/>
      <c r="AER130" s="244"/>
      <c r="AES130" s="244"/>
      <c r="AET130" s="244"/>
      <c r="AEU130" s="244"/>
      <c r="AEV130" s="244"/>
      <c r="AEW130" s="244"/>
      <c r="AEX130" s="244"/>
      <c r="AEY130" s="244"/>
      <c r="AEZ130" s="244"/>
      <c r="AFA130" s="244"/>
      <c r="AFB130" s="244"/>
      <c r="AFC130" s="244"/>
      <c r="AFD130" s="244"/>
      <c r="AFE130" s="244"/>
      <c r="AFF130" s="244"/>
      <c r="AFG130" s="244"/>
      <c r="AFH130" s="244"/>
      <c r="AFI130" s="244"/>
      <c r="AFJ130" s="244"/>
      <c r="AFK130" s="244"/>
      <c r="AFL130" s="244"/>
      <c r="AFM130" s="244"/>
      <c r="AFN130" s="244"/>
      <c r="AFO130" s="244"/>
      <c r="AFP130" s="244"/>
      <c r="AFQ130" s="244"/>
      <c r="AFR130" s="244"/>
      <c r="AFS130" s="244"/>
      <c r="AFT130" s="244"/>
      <c r="AFU130" s="244"/>
      <c r="AFV130" s="244"/>
      <c r="AFW130" s="244"/>
      <c r="AFX130" s="244"/>
      <c r="AFY130" s="244"/>
      <c r="AFZ130" s="244"/>
      <c r="AGA130" s="244"/>
      <c r="AGB130" s="244"/>
      <c r="AGC130" s="244"/>
      <c r="AGD130" s="244"/>
      <c r="AGE130" s="244"/>
      <c r="AGF130" s="244"/>
      <c r="AGG130" s="244"/>
      <c r="AGH130" s="244"/>
      <c r="AGI130" s="244"/>
      <c r="AGJ130" s="244"/>
      <c r="AGK130" s="244"/>
      <c r="AGL130" s="244"/>
      <c r="AGM130" s="244"/>
      <c r="AGN130" s="244"/>
      <c r="AGO130" s="244"/>
      <c r="AGP130" s="244"/>
      <c r="AGQ130" s="244"/>
      <c r="AGR130" s="244"/>
      <c r="AGS130" s="244"/>
      <c r="AGT130" s="244"/>
      <c r="AGU130" s="244"/>
      <c r="AGV130" s="244"/>
      <c r="AGW130" s="244"/>
      <c r="AGX130" s="244"/>
      <c r="AGY130" s="244"/>
      <c r="AGZ130" s="244"/>
      <c r="AHA130" s="244"/>
      <c r="AHB130" s="244"/>
      <c r="AHC130" s="244"/>
      <c r="AHD130" s="244"/>
      <c r="AHE130" s="244"/>
      <c r="AHF130" s="244"/>
      <c r="AHG130" s="244"/>
      <c r="AHH130" s="244"/>
      <c r="AHI130" s="244"/>
      <c r="AHJ130" s="244"/>
      <c r="AHK130" s="244"/>
      <c r="AHL130" s="244"/>
      <c r="AHM130" s="244"/>
      <c r="AHN130" s="244"/>
      <c r="AHO130" s="244"/>
      <c r="AHP130" s="244"/>
      <c r="AHQ130" s="244"/>
      <c r="AHR130" s="244"/>
      <c r="AHS130" s="244"/>
      <c r="AHT130" s="244"/>
      <c r="AHU130" s="244"/>
      <c r="AHV130" s="244"/>
      <c r="AHW130" s="244"/>
      <c r="AHX130" s="244"/>
      <c r="AHY130" s="244"/>
      <c r="AHZ130" s="244"/>
      <c r="AIA130" s="244"/>
      <c r="AIB130" s="244"/>
      <c r="AIC130" s="244"/>
      <c r="AID130" s="244"/>
      <c r="AIE130" s="244"/>
      <c r="AIF130" s="244"/>
      <c r="AIG130" s="244"/>
      <c r="AIH130" s="244"/>
      <c r="AII130" s="244"/>
      <c r="AIJ130" s="244"/>
      <c r="AIK130" s="244"/>
      <c r="AIL130" s="244"/>
      <c r="AIM130" s="244"/>
      <c r="AIN130" s="244"/>
      <c r="AIO130" s="244"/>
      <c r="AIP130" s="244"/>
      <c r="AIQ130" s="244"/>
      <c r="AIR130" s="244"/>
      <c r="AIS130" s="244"/>
      <c r="AIT130" s="244"/>
      <c r="AIU130" s="244"/>
      <c r="AIV130" s="244"/>
      <c r="AIW130" s="244"/>
      <c r="AIX130" s="244"/>
      <c r="AIY130" s="244"/>
      <c r="AIZ130" s="244"/>
      <c r="AJA130" s="244"/>
      <c r="AJB130" s="244"/>
      <c r="AJC130" s="244"/>
      <c r="AJD130" s="244"/>
      <c r="AJE130" s="244"/>
      <c r="AJF130" s="244"/>
      <c r="AJG130" s="244"/>
      <c r="AJH130" s="244"/>
      <c r="AJI130" s="244"/>
      <c r="AJJ130" s="244"/>
      <c r="AJK130" s="244"/>
      <c r="AJL130" s="244"/>
      <c r="AJM130" s="244"/>
      <c r="AJN130" s="244"/>
      <c r="AJO130" s="244"/>
      <c r="AJP130" s="244"/>
      <c r="AJQ130" s="244"/>
      <c r="AJR130" s="244"/>
      <c r="AJS130" s="244"/>
      <c r="AJT130" s="244"/>
      <c r="AJU130" s="244"/>
      <c r="AJV130" s="244"/>
      <c r="AJW130" s="244"/>
      <c r="AJX130" s="244"/>
      <c r="AJY130" s="244"/>
      <c r="AJZ130" s="244"/>
      <c r="AKA130" s="244"/>
      <c r="AKB130" s="244"/>
      <c r="AKC130" s="244"/>
      <c r="AKD130" s="244"/>
      <c r="AKE130" s="244"/>
      <c r="AKF130" s="244"/>
      <c r="AKG130" s="244"/>
      <c r="AKH130" s="244"/>
      <c r="AKI130" s="244"/>
      <c r="AKJ130" s="244"/>
      <c r="AKK130" s="244"/>
      <c r="AKL130" s="244"/>
      <c r="AKM130" s="244"/>
      <c r="AKN130" s="244"/>
      <c r="AKO130" s="244"/>
      <c r="AKP130" s="244"/>
      <c r="AKQ130" s="244"/>
      <c r="AKR130" s="244"/>
      <c r="AKS130" s="244"/>
      <c r="AKT130" s="244"/>
      <c r="AKU130" s="244"/>
      <c r="AKV130" s="244"/>
      <c r="AKW130" s="244"/>
      <c r="AKX130" s="244"/>
      <c r="AKY130" s="244"/>
      <c r="AKZ130" s="244"/>
      <c r="ALA130" s="244"/>
      <c r="ALB130" s="244"/>
      <c r="ALC130" s="244"/>
      <c r="ALD130" s="244"/>
      <c r="ALE130" s="244"/>
      <c r="ALF130" s="244"/>
      <c r="ALG130" s="244"/>
      <c r="ALH130" s="244"/>
      <c r="ALI130" s="244"/>
      <c r="ALJ130" s="244"/>
      <c r="ALK130" s="244"/>
      <c r="ALL130" s="244"/>
      <c r="ALM130" s="244"/>
      <c r="ALN130" s="244"/>
      <c r="ALO130" s="244"/>
      <c r="ALP130" s="244"/>
      <c r="ALQ130" s="244"/>
      <c r="ALR130" s="244"/>
      <c r="ALS130" s="244"/>
      <c r="ALT130" s="244"/>
      <c r="ALU130" s="244"/>
      <c r="ALV130" s="244"/>
      <c r="ALW130" s="244"/>
      <c r="ALX130" s="244"/>
      <c r="ALY130" s="244"/>
      <c r="ALZ130" s="244"/>
      <c r="AMA130" s="244"/>
      <c r="AMB130" s="244"/>
    </row>
    <row r="131" spans="1:1016" s="227" customFormat="1" x14ac:dyDescent="0.25">
      <c r="A131" s="226"/>
      <c r="C131" s="228" t="s">
        <v>21</v>
      </c>
      <c r="D131" s="229">
        <f>SUM(E131:J131)</f>
        <v>1167411.6400000001</v>
      </c>
      <c r="E131" s="229">
        <v>0</v>
      </c>
      <c r="F131" s="229">
        <v>0</v>
      </c>
      <c r="G131" s="229">
        <f>342411.64+825000</f>
        <v>1167411.6400000001</v>
      </c>
      <c r="H131" s="229">
        <v>0</v>
      </c>
      <c r="I131" s="230">
        <v>0</v>
      </c>
      <c r="J131" s="230">
        <v>0</v>
      </c>
      <c r="K131" s="231">
        <v>1</v>
      </c>
      <c r="L131" s="232">
        <v>1</v>
      </c>
      <c r="X131" s="252"/>
    </row>
    <row r="132" spans="1:1016" s="227" customFormat="1" ht="14.25" customHeight="1" x14ac:dyDescent="0.2">
      <c r="C132" s="234" t="s">
        <v>63</v>
      </c>
      <c r="D132" s="253"/>
      <c r="E132" s="236"/>
      <c r="F132" s="236"/>
      <c r="G132" s="236"/>
      <c r="H132" s="236"/>
      <c r="I132" s="236"/>
      <c r="J132" s="236"/>
      <c r="K132" s="237"/>
      <c r="L132" s="238"/>
      <c r="X132" s="233"/>
    </row>
    <row r="133" spans="1:1016" s="251" customFormat="1" ht="5.25" customHeight="1" x14ac:dyDescent="0.25">
      <c r="A133" s="244"/>
      <c r="B133" s="244"/>
      <c r="C133" s="245"/>
      <c r="D133" s="246"/>
      <c r="E133" s="246"/>
      <c r="F133" s="246"/>
      <c r="G133" s="246"/>
      <c r="H133" s="246"/>
      <c r="I133" s="246"/>
      <c r="J133" s="247"/>
      <c r="K133" s="248"/>
      <c r="L133" s="249"/>
      <c r="M133" s="250"/>
      <c r="N133" s="244"/>
      <c r="O133" s="244"/>
      <c r="P133" s="244"/>
      <c r="Q133" s="244"/>
      <c r="R133" s="244"/>
      <c r="S133" s="244"/>
      <c r="T133" s="244"/>
      <c r="U133" s="244"/>
      <c r="V133" s="244"/>
      <c r="W133" s="244"/>
      <c r="X133" s="244"/>
      <c r="Y133" s="244"/>
      <c r="Z133" s="244"/>
      <c r="AA133" s="244"/>
      <c r="AB133" s="244"/>
      <c r="AC133" s="244"/>
      <c r="AD133" s="244"/>
      <c r="AE133" s="244"/>
      <c r="AF133" s="244"/>
      <c r="AG133" s="244"/>
      <c r="AH133" s="244"/>
      <c r="AI133" s="244"/>
      <c r="AJ133" s="244"/>
      <c r="AK133" s="244"/>
      <c r="AL133" s="244"/>
      <c r="AM133" s="244"/>
      <c r="AN133" s="244"/>
      <c r="AO133" s="244"/>
      <c r="AP133" s="244"/>
      <c r="AQ133" s="244"/>
      <c r="AR133" s="244"/>
      <c r="AS133" s="244"/>
      <c r="AT133" s="244"/>
      <c r="AU133" s="244"/>
      <c r="AV133" s="244"/>
      <c r="AW133" s="244"/>
      <c r="AX133" s="244"/>
      <c r="AY133" s="244"/>
      <c r="AZ133" s="244"/>
      <c r="BA133" s="244"/>
      <c r="BB133" s="244"/>
      <c r="BC133" s="244"/>
      <c r="BD133" s="244"/>
      <c r="BE133" s="244"/>
      <c r="BF133" s="244"/>
      <c r="BG133" s="244"/>
      <c r="BH133" s="244"/>
      <c r="BI133" s="244"/>
      <c r="BJ133" s="244"/>
      <c r="BK133" s="244"/>
      <c r="BL133" s="244"/>
      <c r="BM133" s="244"/>
      <c r="BN133" s="244"/>
      <c r="BO133" s="244"/>
      <c r="BP133" s="244"/>
      <c r="BQ133" s="244"/>
      <c r="BR133" s="244"/>
      <c r="BS133" s="244"/>
      <c r="BT133" s="244"/>
      <c r="BU133" s="244"/>
      <c r="BV133" s="244"/>
      <c r="BW133" s="244"/>
      <c r="BX133" s="244"/>
      <c r="BY133" s="244"/>
      <c r="BZ133" s="244"/>
      <c r="CA133" s="244"/>
      <c r="CB133" s="244"/>
      <c r="CC133" s="244"/>
      <c r="CD133" s="244"/>
      <c r="CE133" s="244"/>
      <c r="CF133" s="244"/>
      <c r="CG133" s="244"/>
      <c r="CH133" s="244"/>
      <c r="CI133" s="244"/>
      <c r="CJ133" s="244"/>
      <c r="CK133" s="244"/>
      <c r="CL133" s="244"/>
      <c r="CM133" s="244"/>
      <c r="CN133" s="244"/>
      <c r="CO133" s="244"/>
      <c r="CP133" s="244"/>
      <c r="CQ133" s="244"/>
      <c r="CR133" s="244"/>
      <c r="CS133" s="244"/>
      <c r="CT133" s="244"/>
      <c r="CU133" s="244"/>
      <c r="CV133" s="244"/>
      <c r="CW133" s="244"/>
      <c r="CX133" s="244"/>
      <c r="CY133" s="244"/>
      <c r="CZ133" s="244"/>
      <c r="DA133" s="244"/>
      <c r="DB133" s="244"/>
      <c r="DC133" s="244"/>
      <c r="DD133" s="244"/>
      <c r="DE133" s="244"/>
      <c r="DF133" s="244"/>
      <c r="DG133" s="244"/>
      <c r="DH133" s="244"/>
      <c r="DI133" s="244"/>
      <c r="DJ133" s="244"/>
      <c r="DK133" s="244"/>
      <c r="DL133" s="244"/>
      <c r="DM133" s="244"/>
      <c r="DN133" s="244"/>
      <c r="DO133" s="244"/>
      <c r="DP133" s="244"/>
      <c r="DQ133" s="244"/>
      <c r="DR133" s="244"/>
      <c r="DS133" s="244"/>
      <c r="DT133" s="244"/>
      <c r="DU133" s="244"/>
      <c r="DV133" s="244"/>
      <c r="DW133" s="244"/>
      <c r="DX133" s="244"/>
      <c r="DY133" s="244"/>
      <c r="DZ133" s="244"/>
      <c r="EA133" s="244"/>
      <c r="EB133" s="244"/>
      <c r="EC133" s="244"/>
      <c r="ED133" s="244"/>
      <c r="EE133" s="244"/>
      <c r="EF133" s="244"/>
      <c r="EG133" s="244"/>
      <c r="EH133" s="244"/>
      <c r="EI133" s="244"/>
      <c r="EJ133" s="244"/>
      <c r="EK133" s="244"/>
      <c r="EL133" s="244"/>
      <c r="EM133" s="244"/>
      <c r="EN133" s="244"/>
      <c r="EO133" s="244"/>
      <c r="EP133" s="244"/>
      <c r="EQ133" s="244"/>
      <c r="ER133" s="244"/>
      <c r="ES133" s="244"/>
      <c r="ET133" s="244"/>
      <c r="EU133" s="244"/>
      <c r="EV133" s="244"/>
      <c r="EW133" s="244"/>
      <c r="EX133" s="244"/>
      <c r="EY133" s="244"/>
      <c r="EZ133" s="244"/>
      <c r="FA133" s="244"/>
      <c r="FB133" s="244"/>
      <c r="FC133" s="244"/>
      <c r="FD133" s="244"/>
      <c r="FE133" s="244"/>
      <c r="FF133" s="244"/>
      <c r="FG133" s="244"/>
      <c r="FH133" s="244"/>
      <c r="FI133" s="244"/>
      <c r="FJ133" s="244"/>
      <c r="FK133" s="244"/>
      <c r="FL133" s="244"/>
      <c r="FM133" s="244"/>
      <c r="FN133" s="244"/>
      <c r="FO133" s="244"/>
      <c r="FP133" s="244"/>
      <c r="FQ133" s="244"/>
      <c r="FR133" s="244"/>
      <c r="FS133" s="244"/>
      <c r="FT133" s="244"/>
      <c r="FU133" s="244"/>
      <c r="FV133" s="244"/>
      <c r="FW133" s="244"/>
      <c r="FX133" s="244"/>
      <c r="FY133" s="244"/>
      <c r="FZ133" s="244"/>
      <c r="GA133" s="244"/>
      <c r="GB133" s="244"/>
      <c r="GC133" s="244"/>
      <c r="GD133" s="244"/>
      <c r="GE133" s="244"/>
      <c r="GF133" s="244"/>
      <c r="GG133" s="244"/>
      <c r="GH133" s="244"/>
      <c r="GI133" s="244"/>
      <c r="GJ133" s="244"/>
      <c r="GK133" s="244"/>
      <c r="GL133" s="244"/>
      <c r="GM133" s="244"/>
      <c r="GN133" s="244"/>
      <c r="GO133" s="244"/>
      <c r="GP133" s="244"/>
      <c r="GQ133" s="244"/>
      <c r="GR133" s="244"/>
      <c r="GS133" s="244"/>
      <c r="GT133" s="244"/>
      <c r="GU133" s="244"/>
      <c r="GV133" s="244"/>
      <c r="GW133" s="244"/>
      <c r="GX133" s="244"/>
      <c r="GY133" s="244"/>
      <c r="GZ133" s="244"/>
      <c r="HA133" s="244"/>
      <c r="HB133" s="244"/>
      <c r="HC133" s="244"/>
      <c r="HD133" s="244"/>
      <c r="HE133" s="244"/>
      <c r="HF133" s="244"/>
      <c r="HG133" s="244"/>
      <c r="HH133" s="244"/>
      <c r="HI133" s="244"/>
      <c r="HJ133" s="244"/>
      <c r="HK133" s="244"/>
      <c r="HL133" s="244"/>
      <c r="HM133" s="244"/>
      <c r="HN133" s="244"/>
      <c r="HO133" s="244"/>
      <c r="HP133" s="244"/>
      <c r="HQ133" s="244"/>
      <c r="HR133" s="244"/>
      <c r="HS133" s="244"/>
      <c r="HT133" s="244"/>
      <c r="HU133" s="244"/>
      <c r="HV133" s="244"/>
      <c r="HW133" s="244"/>
      <c r="HX133" s="244"/>
      <c r="HY133" s="244"/>
      <c r="HZ133" s="244"/>
      <c r="IA133" s="244"/>
      <c r="IB133" s="244"/>
      <c r="IC133" s="244"/>
      <c r="ID133" s="244"/>
      <c r="IE133" s="244"/>
      <c r="IF133" s="244"/>
      <c r="IG133" s="244"/>
      <c r="IH133" s="244"/>
      <c r="II133" s="244"/>
      <c r="IJ133" s="244"/>
      <c r="IK133" s="244"/>
      <c r="IL133" s="244"/>
      <c r="IM133" s="244"/>
      <c r="IN133" s="244"/>
      <c r="IO133" s="244"/>
      <c r="IP133" s="244"/>
      <c r="IQ133" s="244"/>
      <c r="IR133" s="244"/>
      <c r="IS133" s="244"/>
      <c r="IT133" s="244"/>
      <c r="IU133" s="244"/>
      <c r="IV133" s="244"/>
      <c r="IW133" s="244"/>
      <c r="IX133" s="244"/>
      <c r="IY133" s="244"/>
      <c r="IZ133" s="244"/>
      <c r="JA133" s="244"/>
      <c r="JB133" s="244"/>
      <c r="JC133" s="244"/>
      <c r="JD133" s="244"/>
      <c r="JE133" s="244"/>
      <c r="JF133" s="244"/>
      <c r="JG133" s="244"/>
      <c r="JH133" s="244"/>
      <c r="JI133" s="244"/>
      <c r="JJ133" s="244"/>
      <c r="JK133" s="244"/>
      <c r="JL133" s="244"/>
      <c r="JM133" s="244"/>
      <c r="JN133" s="244"/>
      <c r="JO133" s="244"/>
      <c r="JP133" s="244"/>
      <c r="JQ133" s="244"/>
      <c r="JR133" s="244"/>
      <c r="JS133" s="244"/>
      <c r="JT133" s="244"/>
      <c r="JU133" s="244"/>
      <c r="JV133" s="244"/>
      <c r="JW133" s="244"/>
      <c r="JX133" s="244"/>
      <c r="JY133" s="244"/>
      <c r="JZ133" s="244"/>
      <c r="KA133" s="244"/>
      <c r="KB133" s="244"/>
      <c r="KC133" s="244"/>
      <c r="KD133" s="244"/>
      <c r="KE133" s="244"/>
      <c r="KF133" s="244"/>
      <c r="KG133" s="244"/>
      <c r="KH133" s="244"/>
      <c r="KI133" s="244"/>
      <c r="KJ133" s="244"/>
      <c r="KK133" s="244"/>
      <c r="KL133" s="244"/>
      <c r="KM133" s="244"/>
      <c r="KN133" s="244"/>
      <c r="KO133" s="244"/>
      <c r="KP133" s="244"/>
      <c r="KQ133" s="244"/>
      <c r="KR133" s="244"/>
      <c r="KS133" s="244"/>
      <c r="KT133" s="244"/>
      <c r="KU133" s="244"/>
      <c r="KV133" s="244"/>
      <c r="KW133" s="244"/>
      <c r="KX133" s="244"/>
      <c r="KY133" s="244"/>
      <c r="KZ133" s="244"/>
      <c r="LA133" s="244"/>
      <c r="LB133" s="244"/>
      <c r="LC133" s="244"/>
      <c r="LD133" s="244"/>
      <c r="LE133" s="244"/>
      <c r="LF133" s="244"/>
      <c r="LG133" s="244"/>
      <c r="LH133" s="244"/>
      <c r="LI133" s="244"/>
      <c r="LJ133" s="244"/>
      <c r="LK133" s="244"/>
      <c r="LL133" s="244"/>
      <c r="LM133" s="244"/>
      <c r="LN133" s="244"/>
      <c r="LO133" s="244"/>
      <c r="LP133" s="244"/>
      <c r="LQ133" s="244"/>
      <c r="LR133" s="244"/>
      <c r="LS133" s="244"/>
      <c r="LT133" s="244"/>
      <c r="LU133" s="244"/>
      <c r="LV133" s="244"/>
      <c r="LW133" s="244"/>
      <c r="LX133" s="244"/>
      <c r="LY133" s="244"/>
      <c r="LZ133" s="244"/>
      <c r="MA133" s="244"/>
      <c r="MB133" s="244"/>
      <c r="MC133" s="244"/>
      <c r="MD133" s="244"/>
      <c r="ME133" s="244"/>
      <c r="MF133" s="244"/>
      <c r="MG133" s="244"/>
      <c r="MH133" s="244"/>
      <c r="MI133" s="244"/>
      <c r="MJ133" s="244"/>
      <c r="MK133" s="244"/>
      <c r="ML133" s="244"/>
      <c r="MM133" s="244"/>
      <c r="MN133" s="244"/>
      <c r="MO133" s="244"/>
      <c r="MP133" s="244"/>
      <c r="MQ133" s="244"/>
      <c r="MR133" s="244"/>
      <c r="MS133" s="244"/>
      <c r="MT133" s="244"/>
      <c r="MU133" s="244"/>
      <c r="MV133" s="244"/>
      <c r="MW133" s="244"/>
      <c r="MX133" s="244"/>
      <c r="MY133" s="244"/>
      <c r="MZ133" s="244"/>
      <c r="NA133" s="244"/>
      <c r="NB133" s="244"/>
      <c r="NC133" s="244"/>
      <c r="ND133" s="244"/>
      <c r="NE133" s="244"/>
      <c r="NF133" s="244"/>
      <c r="NG133" s="244"/>
      <c r="NH133" s="244"/>
      <c r="NI133" s="244"/>
      <c r="NJ133" s="244"/>
      <c r="NK133" s="244"/>
      <c r="NL133" s="244"/>
      <c r="NM133" s="244"/>
      <c r="NN133" s="244"/>
      <c r="NO133" s="244"/>
      <c r="NP133" s="244"/>
      <c r="NQ133" s="244"/>
      <c r="NR133" s="244"/>
      <c r="NS133" s="244"/>
      <c r="NT133" s="244"/>
      <c r="NU133" s="244"/>
      <c r="NV133" s="244"/>
      <c r="NW133" s="244"/>
      <c r="NX133" s="244"/>
      <c r="NY133" s="244"/>
      <c r="NZ133" s="244"/>
      <c r="OA133" s="244"/>
      <c r="OB133" s="244"/>
      <c r="OC133" s="244"/>
      <c r="OD133" s="244"/>
      <c r="OE133" s="244"/>
      <c r="OF133" s="244"/>
      <c r="OG133" s="244"/>
      <c r="OH133" s="244"/>
      <c r="OI133" s="244"/>
      <c r="OJ133" s="244"/>
      <c r="OK133" s="244"/>
      <c r="OL133" s="244"/>
      <c r="OM133" s="244"/>
      <c r="ON133" s="244"/>
      <c r="OO133" s="244"/>
      <c r="OP133" s="244"/>
      <c r="OQ133" s="244"/>
      <c r="OR133" s="244"/>
      <c r="OS133" s="244"/>
      <c r="OT133" s="244"/>
      <c r="OU133" s="244"/>
      <c r="OV133" s="244"/>
      <c r="OW133" s="244"/>
      <c r="OX133" s="244"/>
      <c r="OY133" s="244"/>
      <c r="OZ133" s="244"/>
      <c r="PA133" s="244"/>
      <c r="PB133" s="244"/>
      <c r="PC133" s="244"/>
      <c r="PD133" s="244"/>
      <c r="PE133" s="244"/>
      <c r="PF133" s="244"/>
      <c r="PG133" s="244"/>
      <c r="PH133" s="244"/>
      <c r="PI133" s="244"/>
      <c r="PJ133" s="244"/>
      <c r="PK133" s="244"/>
      <c r="PL133" s="244"/>
      <c r="PM133" s="244"/>
      <c r="PN133" s="244"/>
      <c r="PO133" s="244"/>
      <c r="PP133" s="244"/>
      <c r="PQ133" s="244"/>
      <c r="PR133" s="244"/>
      <c r="PS133" s="244"/>
      <c r="PT133" s="244"/>
      <c r="PU133" s="244"/>
      <c r="PV133" s="244"/>
      <c r="PW133" s="244"/>
      <c r="PX133" s="244"/>
      <c r="PY133" s="244"/>
      <c r="PZ133" s="244"/>
      <c r="QA133" s="244"/>
      <c r="QB133" s="244"/>
      <c r="QC133" s="244"/>
      <c r="QD133" s="244"/>
      <c r="QE133" s="244"/>
      <c r="QF133" s="244"/>
      <c r="QG133" s="244"/>
      <c r="QH133" s="244"/>
      <c r="QI133" s="244"/>
      <c r="QJ133" s="244"/>
      <c r="QK133" s="244"/>
      <c r="QL133" s="244"/>
      <c r="QM133" s="244"/>
      <c r="QN133" s="244"/>
      <c r="QO133" s="244"/>
      <c r="QP133" s="244"/>
      <c r="QQ133" s="244"/>
      <c r="QR133" s="244"/>
      <c r="QS133" s="244"/>
      <c r="QT133" s="244"/>
      <c r="QU133" s="244"/>
      <c r="QV133" s="244"/>
      <c r="QW133" s="244"/>
      <c r="QX133" s="244"/>
      <c r="QY133" s="244"/>
      <c r="QZ133" s="244"/>
      <c r="RA133" s="244"/>
      <c r="RB133" s="244"/>
      <c r="RC133" s="244"/>
      <c r="RD133" s="244"/>
      <c r="RE133" s="244"/>
      <c r="RF133" s="244"/>
      <c r="RG133" s="244"/>
      <c r="RH133" s="244"/>
      <c r="RI133" s="244"/>
      <c r="RJ133" s="244"/>
      <c r="RK133" s="244"/>
      <c r="RL133" s="244"/>
      <c r="RM133" s="244"/>
      <c r="RN133" s="244"/>
      <c r="RO133" s="244"/>
      <c r="RP133" s="244"/>
      <c r="RQ133" s="244"/>
      <c r="RR133" s="244"/>
      <c r="RS133" s="244"/>
      <c r="RT133" s="244"/>
      <c r="RU133" s="244"/>
      <c r="RV133" s="244"/>
      <c r="RW133" s="244"/>
      <c r="RX133" s="244"/>
      <c r="RY133" s="244"/>
      <c r="RZ133" s="244"/>
      <c r="SA133" s="244"/>
      <c r="SB133" s="244"/>
      <c r="SC133" s="244"/>
      <c r="SD133" s="244"/>
      <c r="SE133" s="244"/>
      <c r="SF133" s="244"/>
      <c r="SG133" s="244"/>
      <c r="SH133" s="244"/>
      <c r="SI133" s="244"/>
      <c r="SJ133" s="244"/>
      <c r="SK133" s="244"/>
      <c r="SL133" s="244"/>
      <c r="SM133" s="244"/>
      <c r="SN133" s="244"/>
      <c r="SO133" s="244"/>
      <c r="SP133" s="244"/>
      <c r="SQ133" s="244"/>
      <c r="SR133" s="244"/>
      <c r="SS133" s="244"/>
      <c r="ST133" s="244"/>
      <c r="SU133" s="244"/>
      <c r="SV133" s="244"/>
      <c r="SW133" s="244"/>
      <c r="SX133" s="244"/>
      <c r="SY133" s="244"/>
      <c r="SZ133" s="244"/>
      <c r="TA133" s="244"/>
      <c r="TB133" s="244"/>
      <c r="TC133" s="244"/>
      <c r="TD133" s="244"/>
      <c r="TE133" s="244"/>
      <c r="TF133" s="244"/>
      <c r="TG133" s="244"/>
      <c r="TH133" s="244"/>
      <c r="TI133" s="244"/>
      <c r="TJ133" s="244"/>
      <c r="TK133" s="244"/>
      <c r="TL133" s="244"/>
      <c r="TM133" s="244"/>
      <c r="TN133" s="244"/>
      <c r="TO133" s="244"/>
      <c r="TP133" s="244"/>
      <c r="TQ133" s="244"/>
      <c r="TR133" s="244"/>
      <c r="TS133" s="244"/>
      <c r="TT133" s="244"/>
      <c r="TU133" s="244"/>
      <c r="TV133" s="244"/>
      <c r="TW133" s="244"/>
      <c r="TX133" s="244"/>
      <c r="TY133" s="244"/>
      <c r="TZ133" s="244"/>
      <c r="UA133" s="244"/>
      <c r="UB133" s="244"/>
      <c r="UC133" s="244"/>
      <c r="UD133" s="244"/>
      <c r="UE133" s="244"/>
      <c r="UF133" s="244"/>
      <c r="UG133" s="244"/>
      <c r="UH133" s="244"/>
      <c r="UI133" s="244"/>
      <c r="UJ133" s="244"/>
      <c r="UK133" s="244"/>
      <c r="UL133" s="244"/>
      <c r="UM133" s="244"/>
      <c r="UN133" s="244"/>
      <c r="UO133" s="244"/>
      <c r="UP133" s="244"/>
      <c r="UQ133" s="244"/>
      <c r="UR133" s="244"/>
      <c r="US133" s="244"/>
      <c r="UT133" s="244"/>
      <c r="UU133" s="244"/>
      <c r="UV133" s="244"/>
      <c r="UW133" s="244"/>
      <c r="UX133" s="244"/>
      <c r="UY133" s="244"/>
      <c r="UZ133" s="244"/>
      <c r="VA133" s="244"/>
      <c r="VB133" s="244"/>
      <c r="VC133" s="244"/>
      <c r="VD133" s="244"/>
      <c r="VE133" s="244"/>
      <c r="VF133" s="244"/>
      <c r="VG133" s="244"/>
      <c r="VH133" s="244"/>
      <c r="VI133" s="244"/>
      <c r="VJ133" s="244"/>
      <c r="VK133" s="244"/>
      <c r="VL133" s="244"/>
      <c r="VM133" s="244"/>
      <c r="VN133" s="244"/>
      <c r="VO133" s="244"/>
      <c r="VP133" s="244"/>
      <c r="VQ133" s="244"/>
      <c r="VR133" s="244"/>
      <c r="VS133" s="244"/>
      <c r="VT133" s="244"/>
      <c r="VU133" s="244"/>
      <c r="VV133" s="244"/>
      <c r="VW133" s="244"/>
      <c r="VX133" s="244"/>
      <c r="VY133" s="244"/>
      <c r="VZ133" s="244"/>
      <c r="WA133" s="244"/>
      <c r="WB133" s="244"/>
      <c r="WC133" s="244"/>
      <c r="WD133" s="244"/>
      <c r="WE133" s="244"/>
      <c r="WF133" s="244"/>
      <c r="WG133" s="244"/>
      <c r="WH133" s="244"/>
      <c r="WI133" s="244"/>
      <c r="WJ133" s="244"/>
      <c r="WK133" s="244"/>
      <c r="WL133" s="244"/>
      <c r="WM133" s="244"/>
      <c r="WN133" s="244"/>
      <c r="WO133" s="244"/>
      <c r="WP133" s="244"/>
      <c r="WQ133" s="244"/>
      <c r="WR133" s="244"/>
      <c r="WS133" s="244"/>
      <c r="WT133" s="244"/>
      <c r="WU133" s="244"/>
      <c r="WV133" s="244"/>
      <c r="WW133" s="244"/>
      <c r="WX133" s="244"/>
      <c r="WY133" s="244"/>
      <c r="WZ133" s="244"/>
      <c r="XA133" s="244"/>
      <c r="XB133" s="244"/>
      <c r="XC133" s="244"/>
      <c r="XD133" s="244"/>
      <c r="XE133" s="244"/>
      <c r="XF133" s="244"/>
      <c r="XG133" s="244"/>
      <c r="XH133" s="244"/>
      <c r="XI133" s="244"/>
      <c r="XJ133" s="244"/>
      <c r="XK133" s="244"/>
      <c r="XL133" s="244"/>
      <c r="XM133" s="244"/>
      <c r="XN133" s="244"/>
      <c r="XO133" s="244"/>
      <c r="XP133" s="244"/>
      <c r="XQ133" s="244"/>
      <c r="XR133" s="244"/>
      <c r="XS133" s="244"/>
      <c r="XT133" s="244"/>
      <c r="XU133" s="244"/>
      <c r="XV133" s="244"/>
      <c r="XW133" s="244"/>
      <c r="XX133" s="244"/>
      <c r="XY133" s="244"/>
      <c r="XZ133" s="244"/>
      <c r="YA133" s="244"/>
      <c r="YB133" s="244"/>
      <c r="YC133" s="244"/>
      <c r="YD133" s="244"/>
      <c r="YE133" s="244"/>
      <c r="YF133" s="244"/>
      <c r="YG133" s="244"/>
      <c r="YH133" s="244"/>
      <c r="YI133" s="244"/>
      <c r="YJ133" s="244"/>
      <c r="YK133" s="244"/>
      <c r="YL133" s="244"/>
      <c r="YM133" s="244"/>
      <c r="YN133" s="244"/>
      <c r="YO133" s="244"/>
      <c r="YP133" s="244"/>
      <c r="YQ133" s="244"/>
      <c r="YR133" s="244"/>
      <c r="YS133" s="244"/>
      <c r="YT133" s="244"/>
      <c r="YU133" s="244"/>
      <c r="YV133" s="244"/>
      <c r="YW133" s="244"/>
      <c r="YX133" s="244"/>
      <c r="YY133" s="244"/>
      <c r="YZ133" s="244"/>
      <c r="ZA133" s="244"/>
      <c r="ZB133" s="244"/>
      <c r="ZC133" s="244"/>
      <c r="ZD133" s="244"/>
      <c r="ZE133" s="244"/>
      <c r="ZF133" s="244"/>
      <c r="ZG133" s="244"/>
      <c r="ZH133" s="244"/>
      <c r="ZI133" s="244"/>
      <c r="ZJ133" s="244"/>
      <c r="ZK133" s="244"/>
      <c r="ZL133" s="244"/>
      <c r="ZM133" s="244"/>
      <c r="ZN133" s="244"/>
      <c r="ZO133" s="244"/>
      <c r="ZP133" s="244"/>
      <c r="ZQ133" s="244"/>
      <c r="ZR133" s="244"/>
      <c r="ZS133" s="244"/>
      <c r="ZT133" s="244"/>
      <c r="ZU133" s="244"/>
      <c r="ZV133" s="244"/>
      <c r="ZW133" s="244"/>
      <c r="ZX133" s="244"/>
      <c r="ZY133" s="244"/>
      <c r="ZZ133" s="244"/>
      <c r="AAA133" s="244"/>
      <c r="AAB133" s="244"/>
      <c r="AAC133" s="244"/>
      <c r="AAD133" s="244"/>
      <c r="AAE133" s="244"/>
      <c r="AAF133" s="244"/>
      <c r="AAG133" s="244"/>
      <c r="AAH133" s="244"/>
      <c r="AAI133" s="244"/>
      <c r="AAJ133" s="244"/>
      <c r="AAK133" s="244"/>
      <c r="AAL133" s="244"/>
      <c r="AAM133" s="244"/>
      <c r="AAN133" s="244"/>
      <c r="AAO133" s="244"/>
      <c r="AAP133" s="244"/>
      <c r="AAQ133" s="244"/>
      <c r="AAR133" s="244"/>
      <c r="AAS133" s="244"/>
      <c r="AAT133" s="244"/>
      <c r="AAU133" s="244"/>
      <c r="AAV133" s="244"/>
      <c r="AAW133" s="244"/>
      <c r="AAX133" s="244"/>
      <c r="AAY133" s="244"/>
      <c r="AAZ133" s="244"/>
      <c r="ABA133" s="244"/>
      <c r="ABB133" s="244"/>
      <c r="ABC133" s="244"/>
      <c r="ABD133" s="244"/>
      <c r="ABE133" s="244"/>
      <c r="ABF133" s="244"/>
      <c r="ABG133" s="244"/>
      <c r="ABH133" s="244"/>
      <c r="ABI133" s="244"/>
      <c r="ABJ133" s="244"/>
      <c r="ABK133" s="244"/>
      <c r="ABL133" s="244"/>
      <c r="ABM133" s="244"/>
      <c r="ABN133" s="244"/>
      <c r="ABO133" s="244"/>
      <c r="ABP133" s="244"/>
      <c r="ABQ133" s="244"/>
      <c r="ABR133" s="244"/>
      <c r="ABS133" s="244"/>
      <c r="ABT133" s="244"/>
      <c r="ABU133" s="244"/>
      <c r="ABV133" s="244"/>
      <c r="ABW133" s="244"/>
      <c r="ABX133" s="244"/>
      <c r="ABY133" s="244"/>
      <c r="ABZ133" s="244"/>
      <c r="ACA133" s="244"/>
      <c r="ACB133" s="244"/>
      <c r="ACC133" s="244"/>
      <c r="ACD133" s="244"/>
      <c r="ACE133" s="244"/>
      <c r="ACF133" s="244"/>
      <c r="ACG133" s="244"/>
      <c r="ACH133" s="244"/>
      <c r="ACI133" s="244"/>
      <c r="ACJ133" s="244"/>
      <c r="ACK133" s="244"/>
      <c r="ACL133" s="244"/>
      <c r="ACM133" s="244"/>
      <c r="ACN133" s="244"/>
      <c r="ACO133" s="244"/>
      <c r="ACP133" s="244"/>
      <c r="ACQ133" s="244"/>
      <c r="ACR133" s="244"/>
      <c r="ACS133" s="244"/>
      <c r="ACT133" s="244"/>
      <c r="ACU133" s="244"/>
      <c r="ACV133" s="244"/>
      <c r="ACW133" s="244"/>
      <c r="ACX133" s="244"/>
      <c r="ACY133" s="244"/>
      <c r="ACZ133" s="244"/>
      <c r="ADA133" s="244"/>
      <c r="ADB133" s="244"/>
      <c r="ADC133" s="244"/>
      <c r="ADD133" s="244"/>
      <c r="ADE133" s="244"/>
      <c r="ADF133" s="244"/>
      <c r="ADG133" s="244"/>
      <c r="ADH133" s="244"/>
      <c r="ADI133" s="244"/>
      <c r="ADJ133" s="244"/>
      <c r="ADK133" s="244"/>
      <c r="ADL133" s="244"/>
      <c r="ADM133" s="244"/>
      <c r="ADN133" s="244"/>
      <c r="ADO133" s="244"/>
      <c r="ADP133" s="244"/>
      <c r="ADQ133" s="244"/>
      <c r="ADR133" s="244"/>
      <c r="ADS133" s="244"/>
      <c r="ADT133" s="244"/>
      <c r="ADU133" s="244"/>
      <c r="ADV133" s="244"/>
      <c r="ADW133" s="244"/>
      <c r="ADX133" s="244"/>
      <c r="ADY133" s="244"/>
      <c r="ADZ133" s="244"/>
      <c r="AEA133" s="244"/>
      <c r="AEB133" s="244"/>
      <c r="AEC133" s="244"/>
      <c r="AED133" s="244"/>
      <c r="AEE133" s="244"/>
      <c r="AEF133" s="244"/>
      <c r="AEG133" s="244"/>
      <c r="AEH133" s="244"/>
      <c r="AEI133" s="244"/>
      <c r="AEJ133" s="244"/>
      <c r="AEK133" s="244"/>
      <c r="AEL133" s="244"/>
      <c r="AEM133" s="244"/>
      <c r="AEN133" s="244"/>
      <c r="AEO133" s="244"/>
      <c r="AEP133" s="244"/>
      <c r="AEQ133" s="244"/>
      <c r="AER133" s="244"/>
      <c r="AES133" s="244"/>
      <c r="AET133" s="244"/>
      <c r="AEU133" s="244"/>
      <c r="AEV133" s="244"/>
      <c r="AEW133" s="244"/>
      <c r="AEX133" s="244"/>
      <c r="AEY133" s="244"/>
      <c r="AEZ133" s="244"/>
      <c r="AFA133" s="244"/>
      <c r="AFB133" s="244"/>
      <c r="AFC133" s="244"/>
      <c r="AFD133" s="244"/>
      <c r="AFE133" s="244"/>
      <c r="AFF133" s="244"/>
      <c r="AFG133" s="244"/>
      <c r="AFH133" s="244"/>
      <c r="AFI133" s="244"/>
      <c r="AFJ133" s="244"/>
      <c r="AFK133" s="244"/>
      <c r="AFL133" s="244"/>
      <c r="AFM133" s="244"/>
      <c r="AFN133" s="244"/>
      <c r="AFO133" s="244"/>
      <c r="AFP133" s="244"/>
      <c r="AFQ133" s="244"/>
      <c r="AFR133" s="244"/>
      <c r="AFS133" s="244"/>
      <c r="AFT133" s="244"/>
      <c r="AFU133" s="244"/>
      <c r="AFV133" s="244"/>
      <c r="AFW133" s="244"/>
      <c r="AFX133" s="244"/>
      <c r="AFY133" s="244"/>
      <c r="AFZ133" s="244"/>
      <c r="AGA133" s="244"/>
      <c r="AGB133" s="244"/>
      <c r="AGC133" s="244"/>
      <c r="AGD133" s="244"/>
      <c r="AGE133" s="244"/>
      <c r="AGF133" s="244"/>
      <c r="AGG133" s="244"/>
      <c r="AGH133" s="244"/>
      <c r="AGI133" s="244"/>
      <c r="AGJ133" s="244"/>
      <c r="AGK133" s="244"/>
      <c r="AGL133" s="244"/>
      <c r="AGM133" s="244"/>
      <c r="AGN133" s="244"/>
      <c r="AGO133" s="244"/>
      <c r="AGP133" s="244"/>
      <c r="AGQ133" s="244"/>
      <c r="AGR133" s="244"/>
      <c r="AGS133" s="244"/>
      <c r="AGT133" s="244"/>
      <c r="AGU133" s="244"/>
      <c r="AGV133" s="244"/>
      <c r="AGW133" s="244"/>
      <c r="AGX133" s="244"/>
      <c r="AGY133" s="244"/>
      <c r="AGZ133" s="244"/>
      <c r="AHA133" s="244"/>
      <c r="AHB133" s="244"/>
      <c r="AHC133" s="244"/>
      <c r="AHD133" s="244"/>
      <c r="AHE133" s="244"/>
      <c r="AHF133" s="244"/>
      <c r="AHG133" s="244"/>
      <c r="AHH133" s="244"/>
      <c r="AHI133" s="244"/>
      <c r="AHJ133" s="244"/>
      <c r="AHK133" s="244"/>
      <c r="AHL133" s="244"/>
      <c r="AHM133" s="244"/>
      <c r="AHN133" s="244"/>
      <c r="AHO133" s="244"/>
      <c r="AHP133" s="244"/>
      <c r="AHQ133" s="244"/>
      <c r="AHR133" s="244"/>
      <c r="AHS133" s="244"/>
      <c r="AHT133" s="244"/>
      <c r="AHU133" s="244"/>
      <c r="AHV133" s="244"/>
      <c r="AHW133" s="244"/>
      <c r="AHX133" s="244"/>
      <c r="AHY133" s="244"/>
      <c r="AHZ133" s="244"/>
      <c r="AIA133" s="244"/>
      <c r="AIB133" s="244"/>
      <c r="AIC133" s="244"/>
      <c r="AID133" s="244"/>
      <c r="AIE133" s="244"/>
      <c r="AIF133" s="244"/>
      <c r="AIG133" s="244"/>
      <c r="AIH133" s="244"/>
      <c r="AII133" s="244"/>
      <c r="AIJ133" s="244"/>
      <c r="AIK133" s="244"/>
      <c r="AIL133" s="244"/>
      <c r="AIM133" s="244"/>
      <c r="AIN133" s="244"/>
      <c r="AIO133" s="244"/>
      <c r="AIP133" s="244"/>
      <c r="AIQ133" s="244"/>
      <c r="AIR133" s="244"/>
      <c r="AIS133" s="244"/>
      <c r="AIT133" s="244"/>
      <c r="AIU133" s="244"/>
      <c r="AIV133" s="244"/>
      <c r="AIW133" s="244"/>
      <c r="AIX133" s="244"/>
      <c r="AIY133" s="244"/>
      <c r="AIZ133" s="244"/>
      <c r="AJA133" s="244"/>
      <c r="AJB133" s="244"/>
      <c r="AJC133" s="244"/>
      <c r="AJD133" s="244"/>
      <c r="AJE133" s="244"/>
      <c r="AJF133" s="244"/>
      <c r="AJG133" s="244"/>
      <c r="AJH133" s="244"/>
      <c r="AJI133" s="244"/>
      <c r="AJJ133" s="244"/>
      <c r="AJK133" s="244"/>
      <c r="AJL133" s="244"/>
      <c r="AJM133" s="244"/>
      <c r="AJN133" s="244"/>
      <c r="AJO133" s="244"/>
      <c r="AJP133" s="244"/>
      <c r="AJQ133" s="244"/>
      <c r="AJR133" s="244"/>
      <c r="AJS133" s="244"/>
      <c r="AJT133" s="244"/>
      <c r="AJU133" s="244"/>
      <c r="AJV133" s="244"/>
      <c r="AJW133" s="244"/>
      <c r="AJX133" s="244"/>
      <c r="AJY133" s="244"/>
      <c r="AJZ133" s="244"/>
      <c r="AKA133" s="244"/>
      <c r="AKB133" s="244"/>
      <c r="AKC133" s="244"/>
      <c r="AKD133" s="244"/>
      <c r="AKE133" s="244"/>
      <c r="AKF133" s="244"/>
      <c r="AKG133" s="244"/>
      <c r="AKH133" s="244"/>
      <c r="AKI133" s="244"/>
      <c r="AKJ133" s="244"/>
      <c r="AKK133" s="244"/>
      <c r="AKL133" s="244"/>
      <c r="AKM133" s="244"/>
      <c r="AKN133" s="244"/>
      <c r="AKO133" s="244"/>
      <c r="AKP133" s="244"/>
      <c r="AKQ133" s="244"/>
      <c r="AKR133" s="244"/>
      <c r="AKS133" s="244"/>
      <c r="AKT133" s="244"/>
      <c r="AKU133" s="244"/>
      <c r="AKV133" s="244"/>
      <c r="AKW133" s="244"/>
      <c r="AKX133" s="244"/>
      <c r="AKY133" s="244"/>
      <c r="AKZ133" s="244"/>
      <c r="ALA133" s="244"/>
      <c r="ALB133" s="244"/>
      <c r="ALC133" s="244"/>
      <c r="ALD133" s="244"/>
      <c r="ALE133" s="244"/>
      <c r="ALF133" s="244"/>
      <c r="ALG133" s="244"/>
      <c r="ALH133" s="244"/>
      <c r="ALI133" s="244"/>
      <c r="ALJ133" s="244"/>
      <c r="ALK133" s="244"/>
      <c r="ALL133" s="244"/>
      <c r="ALM133" s="244"/>
      <c r="ALN133" s="244"/>
      <c r="ALO133" s="244"/>
      <c r="ALP133" s="244"/>
      <c r="ALQ133" s="244"/>
      <c r="ALR133" s="244"/>
      <c r="ALS133" s="244"/>
      <c r="ALT133" s="244"/>
      <c r="ALU133" s="244"/>
      <c r="ALV133" s="244"/>
      <c r="ALW133" s="244"/>
      <c r="ALX133" s="244"/>
      <c r="ALY133" s="244"/>
      <c r="ALZ133" s="244"/>
      <c r="AMA133" s="244"/>
      <c r="AMB133" s="244"/>
    </row>
    <row r="134" spans="1:1016" s="225" customFormat="1" x14ac:dyDescent="0.25">
      <c r="A134" s="212"/>
      <c r="C134" s="214" t="s">
        <v>21</v>
      </c>
      <c r="D134" s="215">
        <f>SUM(E134:J134)</f>
        <v>250000</v>
      </c>
      <c r="E134" s="215">
        <v>0</v>
      </c>
      <c r="F134" s="215">
        <v>0</v>
      </c>
      <c r="G134" s="215">
        <v>250000</v>
      </c>
      <c r="H134" s="215">
        <v>0</v>
      </c>
      <c r="I134" s="216">
        <v>0</v>
      </c>
      <c r="J134" s="216">
        <v>0</v>
      </c>
      <c r="K134" s="217">
        <v>0</v>
      </c>
      <c r="L134" s="218">
        <v>0</v>
      </c>
      <c r="X134" s="254"/>
    </row>
    <row r="135" spans="1:1016" s="225" customFormat="1" ht="24" x14ac:dyDescent="0.2">
      <c r="C135" s="220" t="s">
        <v>125</v>
      </c>
      <c r="D135" s="255"/>
      <c r="E135" s="222"/>
      <c r="F135" s="222"/>
      <c r="G135" s="222"/>
      <c r="H135" s="222"/>
      <c r="I135" s="222"/>
      <c r="J135" s="222"/>
      <c r="K135" s="242"/>
      <c r="L135" s="243"/>
      <c r="X135" s="241"/>
    </row>
    <row r="136" spans="1:1016" ht="5.25" customHeight="1" thickBot="1" x14ac:dyDescent="0.3">
      <c r="C136" s="193"/>
      <c r="D136" s="53"/>
      <c r="E136" s="53"/>
      <c r="F136" s="53"/>
      <c r="G136" s="53"/>
      <c r="H136" s="53"/>
      <c r="I136" s="53"/>
      <c r="J136" s="53"/>
      <c r="K136" s="54"/>
      <c r="L136" s="194"/>
    </row>
    <row r="137" spans="1:1016" s="37" customFormat="1" ht="12.75" thickBot="1" x14ac:dyDescent="0.25">
      <c r="C137" s="200" t="s">
        <v>72</v>
      </c>
      <c r="D137" s="153">
        <f>SUM(D139:D149)</f>
        <v>3164069.21</v>
      </c>
      <c r="E137" s="153">
        <f t="shared" ref="E137:J137" si="11">SUM(E139:E149)</f>
        <v>0</v>
      </c>
      <c r="F137" s="153">
        <f t="shared" si="11"/>
        <v>3164069.21</v>
      </c>
      <c r="G137" s="153">
        <f t="shared" si="11"/>
        <v>0</v>
      </c>
      <c r="H137" s="153">
        <f t="shared" si="11"/>
        <v>0</v>
      </c>
      <c r="I137" s="153">
        <f t="shared" si="11"/>
        <v>0</v>
      </c>
      <c r="J137" s="153">
        <f t="shared" si="11"/>
        <v>0</v>
      </c>
      <c r="K137" s="154"/>
      <c r="L137" s="185"/>
      <c r="M137" s="39"/>
    </row>
    <row r="138" spans="1:1016" ht="5.25" customHeight="1" x14ac:dyDescent="0.25">
      <c r="C138" s="79"/>
      <c r="D138" s="23"/>
      <c r="E138" s="23"/>
      <c r="F138" s="23"/>
      <c r="G138" s="23"/>
      <c r="H138" s="23"/>
      <c r="I138" s="23"/>
      <c r="J138" s="23"/>
      <c r="K138" s="24"/>
      <c r="L138" s="81"/>
    </row>
    <row r="139" spans="1:1016" s="27" customFormat="1" x14ac:dyDescent="0.25">
      <c r="A139" s="26"/>
      <c r="C139" s="75" t="s">
        <v>65</v>
      </c>
      <c r="D139" s="29">
        <f>SUM(E139:J139)</f>
        <v>714942.08</v>
      </c>
      <c r="E139" s="29">
        <v>0</v>
      </c>
      <c r="F139" s="29">
        <v>714942.08</v>
      </c>
      <c r="G139" s="29">
        <v>0</v>
      </c>
      <c r="H139" s="29">
        <v>0</v>
      </c>
      <c r="I139" s="29">
        <v>0</v>
      </c>
      <c r="J139" s="30">
        <v>0</v>
      </c>
      <c r="K139" s="31">
        <v>1</v>
      </c>
      <c r="L139" s="186">
        <v>1</v>
      </c>
      <c r="M139" s="39"/>
      <c r="N139" s="36"/>
    </row>
    <row r="140" spans="1:1016" s="27" customFormat="1" ht="12" x14ac:dyDescent="0.2">
      <c r="C140" s="61" t="s">
        <v>66</v>
      </c>
      <c r="D140" s="29"/>
      <c r="E140" s="187"/>
      <c r="F140" s="187"/>
      <c r="G140" s="187"/>
      <c r="H140" s="187"/>
      <c r="I140" s="187"/>
      <c r="J140" s="188"/>
      <c r="K140" s="50"/>
      <c r="L140" s="78"/>
      <c r="M140" s="39"/>
    </row>
    <row r="141" spans="1:1016" ht="5.25" customHeight="1" x14ac:dyDescent="0.25">
      <c r="C141" s="79"/>
      <c r="D141" s="23"/>
      <c r="E141" s="23"/>
      <c r="F141" s="23"/>
      <c r="G141" s="23"/>
      <c r="H141" s="23"/>
      <c r="I141" s="23"/>
      <c r="J141" s="23"/>
      <c r="K141" s="24"/>
      <c r="L141" s="81"/>
    </row>
    <row r="142" spans="1:1016" s="27" customFormat="1" x14ac:dyDescent="0.25">
      <c r="A142" s="26"/>
      <c r="C142" s="75" t="s">
        <v>67</v>
      </c>
      <c r="D142" s="29">
        <f>SUM(E142:J142)</f>
        <v>1099898.22</v>
      </c>
      <c r="E142" s="29">
        <v>0</v>
      </c>
      <c r="F142" s="29">
        <v>1099898.22</v>
      </c>
      <c r="G142" s="29">
        <v>0</v>
      </c>
      <c r="H142" s="29">
        <v>0</v>
      </c>
      <c r="I142" s="29">
        <v>0</v>
      </c>
      <c r="J142" s="30">
        <v>0</v>
      </c>
      <c r="K142" s="31">
        <v>1</v>
      </c>
      <c r="L142" s="186">
        <v>1</v>
      </c>
      <c r="M142" s="39"/>
      <c r="N142" s="36"/>
    </row>
    <row r="143" spans="1:1016" s="27" customFormat="1" ht="11.25" customHeight="1" x14ac:dyDescent="0.2">
      <c r="C143" s="61" t="s">
        <v>68</v>
      </c>
      <c r="D143" s="29"/>
      <c r="E143" s="187"/>
      <c r="F143" s="187"/>
      <c r="G143" s="187"/>
      <c r="H143" s="187"/>
      <c r="I143" s="187"/>
      <c r="J143" s="188"/>
      <c r="K143" s="50"/>
      <c r="L143" s="78"/>
      <c r="M143" s="39"/>
    </row>
    <row r="144" spans="1:1016" ht="4.5" customHeight="1" x14ac:dyDescent="0.25">
      <c r="C144" s="79"/>
      <c r="D144" s="23"/>
      <c r="E144" s="23"/>
      <c r="F144" s="23"/>
      <c r="G144" s="23"/>
      <c r="H144" s="23"/>
      <c r="I144" s="23"/>
      <c r="J144" s="23"/>
      <c r="K144" s="24"/>
      <c r="L144" s="81"/>
    </row>
    <row r="145" spans="1:14" s="27" customFormat="1" x14ac:dyDescent="0.25">
      <c r="A145" s="26"/>
      <c r="C145" s="75" t="s">
        <v>69</v>
      </c>
      <c r="D145" s="29">
        <f>SUM(E145:J145)</f>
        <v>449917.25</v>
      </c>
      <c r="E145" s="29">
        <v>0</v>
      </c>
      <c r="F145" s="29">
        <v>449917.25</v>
      </c>
      <c r="G145" s="29">
        <v>0</v>
      </c>
      <c r="H145" s="29">
        <v>0</v>
      </c>
      <c r="I145" s="29">
        <v>0</v>
      </c>
      <c r="J145" s="30">
        <v>0</v>
      </c>
      <c r="K145" s="31">
        <v>1</v>
      </c>
      <c r="L145" s="186">
        <v>1</v>
      </c>
      <c r="M145" s="39"/>
      <c r="N145" s="36"/>
    </row>
    <row r="146" spans="1:14" s="27" customFormat="1" ht="12" x14ac:dyDescent="0.2">
      <c r="C146" s="61" t="s">
        <v>66</v>
      </c>
      <c r="D146" s="29"/>
      <c r="E146" s="187"/>
      <c r="F146" s="187"/>
      <c r="G146" s="187"/>
      <c r="H146" s="187"/>
      <c r="I146" s="187"/>
      <c r="J146" s="188"/>
      <c r="K146" s="50"/>
      <c r="L146" s="78"/>
      <c r="M146" s="39"/>
    </row>
    <row r="147" spans="1:14" ht="5.25" customHeight="1" x14ac:dyDescent="0.25">
      <c r="C147" s="79"/>
      <c r="D147" s="23"/>
      <c r="E147" s="23"/>
      <c r="F147" s="23"/>
      <c r="G147" s="23"/>
      <c r="H147" s="23"/>
      <c r="I147" s="23"/>
      <c r="J147" s="23"/>
      <c r="K147" s="24"/>
      <c r="L147" s="81"/>
    </row>
    <row r="148" spans="1:14" s="27" customFormat="1" x14ac:dyDescent="0.25">
      <c r="A148" s="26"/>
      <c r="C148" s="75" t="s">
        <v>70</v>
      </c>
      <c r="D148" s="29">
        <f>SUM(E148:J148)</f>
        <v>899311.66</v>
      </c>
      <c r="E148" s="29">
        <v>0</v>
      </c>
      <c r="F148" s="29">
        <v>899311.66</v>
      </c>
      <c r="G148" s="29">
        <v>0</v>
      </c>
      <c r="H148" s="29">
        <v>0</v>
      </c>
      <c r="I148" s="29">
        <v>0</v>
      </c>
      <c r="J148" s="30">
        <v>0</v>
      </c>
      <c r="K148" s="31">
        <v>1</v>
      </c>
      <c r="L148" s="186">
        <v>1</v>
      </c>
      <c r="M148" s="39"/>
      <c r="N148" s="36"/>
    </row>
    <row r="149" spans="1:14" s="27" customFormat="1" ht="12" x14ac:dyDescent="0.2">
      <c r="C149" s="61" t="s">
        <v>71</v>
      </c>
      <c r="D149" s="29"/>
      <c r="E149" s="187"/>
      <c r="F149" s="187"/>
      <c r="G149" s="187"/>
      <c r="H149" s="187"/>
      <c r="I149" s="187"/>
      <c r="J149" s="188"/>
      <c r="K149" s="50"/>
      <c r="L149" s="78"/>
      <c r="M149" s="39"/>
    </row>
    <row r="150" spans="1:14" s="3" customFormat="1" ht="5.25" customHeight="1" thickBot="1" x14ac:dyDescent="0.3">
      <c r="C150" s="191"/>
      <c r="D150" s="42"/>
      <c r="E150" s="42"/>
      <c r="F150" s="42"/>
      <c r="G150" s="42"/>
      <c r="H150" s="42"/>
      <c r="I150" s="42"/>
      <c r="J150" s="42"/>
      <c r="K150" s="43"/>
      <c r="L150" s="192"/>
      <c r="M150" s="6"/>
    </row>
    <row r="151" spans="1:14" s="37" customFormat="1" ht="12.75" thickBot="1" x14ac:dyDescent="0.25">
      <c r="C151" s="202" t="s">
        <v>76</v>
      </c>
      <c r="D151" s="180">
        <f>SUM(D153:D157)</f>
        <v>525358.32000000007</v>
      </c>
      <c r="E151" s="180">
        <f t="shared" ref="E151:J151" si="12">SUM(E153:E157)</f>
        <v>0</v>
      </c>
      <c r="F151" s="180">
        <f t="shared" si="12"/>
        <v>525358.32000000007</v>
      </c>
      <c r="G151" s="180">
        <f t="shared" si="12"/>
        <v>0</v>
      </c>
      <c r="H151" s="180">
        <f t="shared" si="12"/>
        <v>0</v>
      </c>
      <c r="I151" s="180">
        <f t="shared" si="12"/>
        <v>0</v>
      </c>
      <c r="J151" s="180">
        <f t="shared" si="12"/>
        <v>0</v>
      </c>
      <c r="K151" s="181"/>
      <c r="L151" s="203"/>
      <c r="M151" s="39"/>
    </row>
    <row r="152" spans="1:14" s="3" customFormat="1" ht="5.25" customHeight="1" x14ac:dyDescent="0.25">
      <c r="C152" s="79"/>
      <c r="D152" s="23"/>
      <c r="E152" s="23"/>
      <c r="F152" s="23"/>
      <c r="G152" s="23"/>
      <c r="H152" s="23"/>
      <c r="I152" s="23"/>
      <c r="J152" s="23"/>
      <c r="K152" s="24"/>
      <c r="L152" s="81"/>
      <c r="M152" s="6"/>
    </row>
    <row r="153" spans="1:14" s="27" customFormat="1" x14ac:dyDescent="0.25">
      <c r="A153" s="26"/>
      <c r="C153" s="75" t="s">
        <v>73</v>
      </c>
      <c r="D153" s="29">
        <f>SUM(E153:J153)</f>
        <v>219969.32</v>
      </c>
      <c r="E153" s="29">
        <v>0</v>
      </c>
      <c r="F153" s="29">
        <v>219969.32</v>
      </c>
      <c r="G153" s="29">
        <v>0</v>
      </c>
      <c r="H153" s="29">
        <v>0</v>
      </c>
      <c r="I153" s="29">
        <v>0</v>
      </c>
      <c r="J153" s="30">
        <v>0</v>
      </c>
      <c r="K153" s="31">
        <v>1</v>
      </c>
      <c r="L153" s="186">
        <v>1</v>
      </c>
      <c r="M153" s="39"/>
    </row>
    <row r="154" spans="1:14" s="27" customFormat="1" ht="24" x14ac:dyDescent="0.2">
      <c r="C154" s="61" t="s">
        <v>74</v>
      </c>
      <c r="D154" s="29"/>
      <c r="E154" s="187"/>
      <c r="F154" s="187"/>
      <c r="G154" s="187"/>
      <c r="H154" s="187"/>
      <c r="I154" s="187"/>
      <c r="J154" s="188"/>
      <c r="K154" s="50"/>
      <c r="L154" s="78"/>
      <c r="M154" s="39"/>
    </row>
    <row r="155" spans="1:14" s="3" customFormat="1" ht="5.25" customHeight="1" x14ac:dyDescent="0.25">
      <c r="C155" s="79"/>
      <c r="D155" s="23"/>
      <c r="E155" s="23"/>
      <c r="F155" s="23"/>
      <c r="G155" s="23"/>
      <c r="H155" s="23"/>
      <c r="I155" s="23"/>
      <c r="J155" s="23"/>
      <c r="K155" s="24"/>
      <c r="L155" s="81"/>
      <c r="M155" s="6"/>
    </row>
    <row r="156" spans="1:14" s="27" customFormat="1" x14ac:dyDescent="0.25">
      <c r="A156" s="26"/>
      <c r="C156" s="75" t="s">
        <v>21</v>
      </c>
      <c r="D156" s="29">
        <f>SUM(E156:J156)</f>
        <v>305389</v>
      </c>
      <c r="E156" s="29">
        <v>0</v>
      </c>
      <c r="F156" s="29">
        <f>256184.24+49204.76</f>
        <v>305389</v>
      </c>
      <c r="G156" s="29">
        <v>0</v>
      </c>
      <c r="H156" s="29">
        <v>0</v>
      </c>
      <c r="I156" s="29">
        <v>0</v>
      </c>
      <c r="J156" s="30">
        <v>0</v>
      </c>
      <c r="K156" s="31">
        <v>1</v>
      </c>
      <c r="L156" s="186">
        <v>1</v>
      </c>
      <c r="M156" s="39"/>
    </row>
    <row r="157" spans="1:14" s="27" customFormat="1" ht="24" x14ac:dyDescent="0.2">
      <c r="C157" s="61" t="s">
        <v>75</v>
      </c>
      <c r="D157" s="29"/>
      <c r="E157" s="187"/>
      <c r="F157" s="187"/>
      <c r="G157" s="187"/>
      <c r="H157" s="187"/>
      <c r="I157" s="187"/>
      <c r="J157" s="188"/>
      <c r="K157" s="50"/>
      <c r="L157" s="78"/>
      <c r="M157" s="39"/>
    </row>
    <row r="158" spans="1:14" s="3" customFormat="1" ht="5.25" customHeight="1" thickBot="1" x14ac:dyDescent="0.3">
      <c r="C158" s="193"/>
      <c r="D158" s="53"/>
      <c r="E158" s="53"/>
      <c r="F158" s="53"/>
      <c r="G158" s="53"/>
      <c r="H158" s="53"/>
      <c r="I158" s="53"/>
      <c r="J158" s="53"/>
      <c r="K158" s="54"/>
      <c r="L158" s="194"/>
      <c r="M158" s="6"/>
    </row>
    <row r="159" spans="1:14" s="37" customFormat="1" ht="12.75" thickBot="1" x14ac:dyDescent="0.25">
      <c r="C159" s="202" t="s">
        <v>78</v>
      </c>
      <c r="D159" s="180">
        <f>SUM(D161:D162)</f>
        <v>3030826.94</v>
      </c>
      <c r="E159" s="180">
        <f t="shared" ref="E159:J159" si="13">SUM(E161:E162)</f>
        <v>0</v>
      </c>
      <c r="F159" s="180">
        <f t="shared" si="13"/>
        <v>3030826.94</v>
      </c>
      <c r="G159" s="180">
        <f t="shared" si="13"/>
        <v>0</v>
      </c>
      <c r="H159" s="180">
        <f t="shared" si="13"/>
        <v>0</v>
      </c>
      <c r="I159" s="180">
        <f t="shared" si="13"/>
        <v>0</v>
      </c>
      <c r="J159" s="180">
        <f t="shared" si="13"/>
        <v>0</v>
      </c>
      <c r="K159" s="181"/>
      <c r="L159" s="203"/>
      <c r="M159" s="39"/>
    </row>
    <row r="160" spans="1:14" s="3" customFormat="1" ht="5.25" customHeight="1" x14ac:dyDescent="0.25">
      <c r="C160" s="79"/>
      <c r="D160" s="23"/>
      <c r="E160" s="23"/>
      <c r="F160" s="23"/>
      <c r="G160" s="23"/>
      <c r="H160" s="23"/>
      <c r="I160" s="23"/>
      <c r="J160" s="23"/>
      <c r="K160" s="24"/>
      <c r="L160" s="81"/>
      <c r="M160" s="6"/>
    </row>
    <row r="161" spans="1:13" s="27" customFormat="1" ht="12" x14ac:dyDescent="0.2">
      <c r="A161" s="115"/>
      <c r="C161" s="75" t="s">
        <v>21</v>
      </c>
      <c r="D161" s="29">
        <f>SUM(E161:J161)</f>
        <v>3030826.94</v>
      </c>
      <c r="E161" s="29">
        <v>0</v>
      </c>
      <c r="F161" s="29">
        <f>2971398.96+59427.98</f>
        <v>3030826.94</v>
      </c>
      <c r="G161" s="29">
        <f>+G167*0.03</f>
        <v>0</v>
      </c>
      <c r="H161" s="29">
        <v>0</v>
      </c>
      <c r="I161" s="29">
        <v>0</v>
      </c>
      <c r="J161" s="30">
        <v>0</v>
      </c>
      <c r="K161" s="31">
        <v>0.35</v>
      </c>
      <c r="L161" s="186">
        <v>0.3</v>
      </c>
      <c r="M161" s="58"/>
    </row>
    <row r="162" spans="1:13" s="27" customFormat="1" ht="24" x14ac:dyDescent="0.2">
      <c r="C162" s="61" t="s">
        <v>77</v>
      </c>
      <c r="D162" s="29"/>
      <c r="E162" s="187"/>
      <c r="F162" s="187"/>
      <c r="G162" s="187"/>
      <c r="H162" s="187"/>
      <c r="I162" s="187"/>
      <c r="J162" s="188"/>
      <c r="K162" s="31"/>
      <c r="L162" s="186"/>
      <c r="M162" s="39"/>
    </row>
    <row r="163" spans="1:13" s="3" customFormat="1" ht="5.25" customHeight="1" thickBot="1" x14ac:dyDescent="0.3">
      <c r="C163" s="191"/>
      <c r="D163" s="42"/>
      <c r="E163" s="42"/>
      <c r="F163" s="42"/>
      <c r="G163" s="42"/>
      <c r="H163" s="42"/>
      <c r="I163" s="42"/>
      <c r="J163" s="42"/>
      <c r="K163" s="43"/>
      <c r="L163" s="192"/>
      <c r="M163" s="6"/>
    </row>
    <row r="164" spans="1:13" s="37" customFormat="1" ht="12.75" thickBot="1" x14ac:dyDescent="0.25">
      <c r="C164" s="202" t="s">
        <v>79</v>
      </c>
      <c r="D164" s="180">
        <f>SUM(D166:D167)</f>
        <v>263800</v>
      </c>
      <c r="E164" s="180">
        <f t="shared" ref="E164:J164" si="14">SUM(E166:E167)</f>
        <v>0</v>
      </c>
      <c r="F164" s="180">
        <f t="shared" si="14"/>
        <v>0</v>
      </c>
      <c r="G164" s="180">
        <f t="shared" si="14"/>
        <v>263800</v>
      </c>
      <c r="H164" s="180">
        <f t="shared" si="14"/>
        <v>0</v>
      </c>
      <c r="I164" s="180">
        <f t="shared" si="14"/>
        <v>0</v>
      </c>
      <c r="J164" s="180">
        <f t="shared" si="14"/>
        <v>0</v>
      </c>
      <c r="K164" s="181"/>
      <c r="L164" s="203"/>
      <c r="M164" s="39"/>
    </row>
    <row r="165" spans="1:13" s="3" customFormat="1" ht="5.25" customHeight="1" x14ac:dyDescent="0.25">
      <c r="C165" s="79"/>
      <c r="D165" s="23"/>
      <c r="E165" s="23"/>
      <c r="F165" s="23"/>
      <c r="G165" s="23"/>
      <c r="H165" s="23"/>
      <c r="I165" s="23"/>
      <c r="J165" s="23"/>
      <c r="K165" s="24"/>
      <c r="L165" s="81"/>
      <c r="M165" s="6"/>
    </row>
    <row r="166" spans="1:13" s="27" customFormat="1" ht="12" x14ac:dyDescent="0.2">
      <c r="A166" s="115"/>
      <c r="C166" s="75" t="s">
        <v>21</v>
      </c>
      <c r="D166" s="29">
        <f>SUM(E166:J166)</f>
        <v>263800</v>
      </c>
      <c r="E166" s="29">
        <v>0</v>
      </c>
      <c r="F166" s="29">
        <v>0</v>
      </c>
      <c r="G166" s="29">
        <f>318404-54604</f>
        <v>263800</v>
      </c>
      <c r="H166" s="29">
        <v>0</v>
      </c>
      <c r="I166" s="29">
        <v>0</v>
      </c>
      <c r="J166" s="30">
        <v>0</v>
      </c>
      <c r="K166" s="31">
        <v>1</v>
      </c>
      <c r="L166" s="186">
        <v>1</v>
      </c>
      <c r="M166" s="58"/>
    </row>
    <row r="167" spans="1:13" s="27" customFormat="1" ht="12" x14ac:dyDescent="0.2">
      <c r="C167" s="61" t="s">
        <v>79</v>
      </c>
      <c r="D167" s="29"/>
      <c r="E167" s="187"/>
      <c r="F167" s="187"/>
      <c r="G167" s="187"/>
      <c r="H167" s="187"/>
      <c r="I167" s="187"/>
      <c r="J167" s="188"/>
      <c r="K167" s="31"/>
      <c r="L167" s="186"/>
      <c r="M167" s="39"/>
    </row>
    <row r="168" spans="1:13" s="3" customFormat="1" ht="5.25" customHeight="1" thickBot="1" x14ac:dyDescent="0.3">
      <c r="C168" s="204"/>
      <c r="D168" s="205"/>
      <c r="E168" s="205"/>
      <c r="F168" s="205"/>
      <c r="G168" s="205"/>
      <c r="H168" s="205"/>
      <c r="I168" s="205"/>
      <c r="J168" s="205"/>
      <c r="K168" s="206"/>
      <c r="L168" s="207"/>
      <c r="M168" s="6"/>
    </row>
    <row r="170" spans="1:13" s="3" customFormat="1" ht="3" customHeight="1" thickBot="1" x14ac:dyDescent="0.3">
      <c r="C170" s="116"/>
      <c r="D170" s="116"/>
      <c r="E170" s="116"/>
      <c r="F170" s="116"/>
      <c r="G170" s="116"/>
      <c r="H170" s="116"/>
      <c r="I170" s="116"/>
      <c r="J170" s="116"/>
      <c r="K170" s="116"/>
      <c r="L170" s="116"/>
      <c r="M170" s="6"/>
    </row>
    <row r="171" spans="1:13" s="3" customFormat="1" ht="15.75" thickBot="1" x14ac:dyDescent="0.3">
      <c r="C171" s="182" t="s">
        <v>80</v>
      </c>
      <c r="D171" s="118">
        <f t="shared" ref="D171:E171" si="15">+D13+D41+D51+D61+D66+D86+D94+D126+D137+D151+D159+D164</f>
        <v>34274954.539999999</v>
      </c>
      <c r="E171" s="118">
        <f t="shared" si="15"/>
        <v>2300000</v>
      </c>
      <c r="F171" s="118">
        <f>+F13+F41+F51+F61+F66+F86+F94+F126+F137+F151+F159+F164</f>
        <v>23420430.57</v>
      </c>
      <c r="G171" s="118">
        <f t="shared" ref="G171:J171" si="16">+G13+G41+G51+G61+G66+G86+G94+G126+G137+G151+G159+G164</f>
        <v>8481831.9900000002</v>
      </c>
      <c r="H171" s="118">
        <f t="shared" si="16"/>
        <v>0</v>
      </c>
      <c r="I171" s="118">
        <f t="shared" si="16"/>
        <v>0</v>
      </c>
      <c r="J171" s="118">
        <f t="shared" si="16"/>
        <v>72691.98</v>
      </c>
      <c r="K171" s="118">
        <f ca="1">K51+K61+K66+K86+K13+K41+K94+K126+K137+K151+K164+K159</f>
        <v>11</v>
      </c>
      <c r="L171" s="118">
        <f>L51+L61+L66+L86+L13+L41+L94+L126+L137+L151+L164+L159</f>
        <v>0</v>
      </c>
      <c r="M171" s="6"/>
    </row>
    <row r="172" spans="1:13" s="3" customFormat="1" ht="15.75" thickBot="1" x14ac:dyDescent="0.3">
      <c r="C172" s="183" t="s">
        <v>81</v>
      </c>
      <c r="D172" s="120"/>
      <c r="E172" s="121"/>
      <c r="F172" s="122">
        <v>23446783</v>
      </c>
      <c r="G172" s="122">
        <v>10337876</v>
      </c>
      <c r="H172" s="123"/>
      <c r="I172" s="120"/>
      <c r="J172" s="120"/>
      <c r="K172" s="120"/>
      <c r="L172" s="124"/>
      <c r="M172" s="6"/>
    </row>
    <row r="173" spans="1:13" s="3" customFormat="1" x14ac:dyDescent="0.25">
      <c r="E173" s="125"/>
      <c r="F173" s="126" t="s">
        <v>14</v>
      </c>
      <c r="G173" s="127" t="s">
        <v>15</v>
      </c>
      <c r="H173" s="128"/>
      <c r="I173" s="125"/>
      <c r="M173" s="129"/>
    </row>
    <row r="174" spans="1:13" s="130" customFormat="1" hidden="1" x14ac:dyDescent="0.25">
      <c r="D174" s="130" t="s">
        <v>82</v>
      </c>
      <c r="G174" s="131" t="s">
        <v>83</v>
      </c>
      <c r="I174" s="132"/>
      <c r="J174" s="133">
        <f>SUM(H175:H183)</f>
        <v>7753410</v>
      </c>
      <c r="K174" s="130" t="s">
        <v>84</v>
      </c>
    </row>
    <row r="175" spans="1:13" s="130" customFormat="1" hidden="1" x14ac:dyDescent="0.25">
      <c r="D175" s="130" t="s">
        <v>85</v>
      </c>
      <c r="E175" s="134">
        <v>2344678</v>
      </c>
      <c r="G175" s="131" t="s">
        <v>86</v>
      </c>
      <c r="H175" s="134">
        <v>861490</v>
      </c>
    </row>
    <row r="176" spans="1:13" s="130" customFormat="1" hidden="1" x14ac:dyDescent="0.25">
      <c r="D176" s="130" t="s">
        <v>87</v>
      </c>
      <c r="E176" s="134">
        <v>2344678</v>
      </c>
      <c r="G176" s="131" t="s">
        <v>88</v>
      </c>
      <c r="H176" s="134">
        <v>861490</v>
      </c>
      <c r="I176" s="130" t="s">
        <v>89</v>
      </c>
      <c r="J176" s="135">
        <v>10866000</v>
      </c>
    </row>
    <row r="177" spans="1:1016" s="130" customFormat="1" hidden="1" x14ac:dyDescent="0.25">
      <c r="D177" s="130" t="s">
        <v>90</v>
      </c>
      <c r="E177" s="134">
        <v>2344678</v>
      </c>
      <c r="G177" s="131" t="s">
        <v>91</v>
      </c>
      <c r="H177" s="134">
        <v>861490</v>
      </c>
      <c r="J177" s="135">
        <v>4600000</v>
      </c>
    </row>
    <row r="178" spans="1:1016" s="130" customFormat="1" hidden="1" x14ac:dyDescent="0.25">
      <c r="D178" s="130" t="s">
        <v>92</v>
      </c>
      <c r="E178" s="134">
        <v>2344678</v>
      </c>
      <c r="G178" s="131" t="s">
        <v>93</v>
      </c>
      <c r="H178" s="134">
        <v>861490</v>
      </c>
    </row>
    <row r="179" spans="1:1016" s="130" customFormat="1" hidden="1" x14ac:dyDescent="0.25">
      <c r="D179" s="130" t="s">
        <v>94</v>
      </c>
      <c r="E179" s="134">
        <v>2344678</v>
      </c>
      <c r="G179" s="131" t="s">
        <v>95</v>
      </c>
      <c r="H179" s="134">
        <v>861490</v>
      </c>
      <c r="J179" s="136" t="e">
        <f>+E183+H183-#REF!-#REF!</f>
        <v>#REF!</v>
      </c>
    </row>
    <row r="180" spans="1:1016" s="130" customFormat="1" hidden="1" x14ac:dyDescent="0.25">
      <c r="D180" s="130" t="s">
        <v>96</v>
      </c>
      <c r="E180" s="134">
        <v>2344678</v>
      </c>
      <c r="G180" s="131" t="s">
        <v>97</v>
      </c>
      <c r="H180" s="134">
        <v>861490</v>
      </c>
    </row>
    <row r="181" spans="1:1016" s="130" customFormat="1" hidden="1" x14ac:dyDescent="0.25">
      <c r="D181" s="130" t="s">
        <v>98</v>
      </c>
      <c r="E181" s="134">
        <v>2344678</v>
      </c>
      <c r="G181" s="131" t="s">
        <v>99</v>
      </c>
      <c r="H181" s="134">
        <v>861490</v>
      </c>
    </row>
    <row r="182" spans="1:1016" s="3" customFormat="1" ht="14.25" hidden="1" customHeight="1" x14ac:dyDescent="0.25">
      <c r="D182" s="3" t="s">
        <v>100</v>
      </c>
      <c r="E182" s="134">
        <v>2344678</v>
      </c>
      <c r="G182" s="131" t="s">
        <v>101</v>
      </c>
      <c r="H182" s="134">
        <v>861490</v>
      </c>
    </row>
    <row r="183" spans="1:1016" s="3" customFormat="1" hidden="1" x14ac:dyDescent="0.25">
      <c r="D183" s="3" t="s">
        <v>102</v>
      </c>
      <c r="E183" s="137">
        <v>2344678</v>
      </c>
      <c r="G183" s="131" t="s">
        <v>103</v>
      </c>
      <c r="H183" s="137">
        <v>861490</v>
      </c>
    </row>
    <row r="184" spans="1:1016" s="3" customFormat="1" hidden="1" x14ac:dyDescent="0.25">
      <c r="D184" s="3" t="s">
        <v>104</v>
      </c>
      <c r="E184" s="137">
        <v>2344681</v>
      </c>
      <c r="G184" s="131" t="s">
        <v>105</v>
      </c>
      <c r="H184" s="137">
        <v>861490</v>
      </c>
    </row>
    <row r="185" spans="1:1016" s="3" customFormat="1" hidden="1" x14ac:dyDescent="0.25">
      <c r="D185" s="3" t="s">
        <v>106</v>
      </c>
      <c r="G185" s="131" t="s">
        <v>107</v>
      </c>
      <c r="H185" s="40">
        <f>+H184*2</f>
        <v>1722980</v>
      </c>
    </row>
    <row r="186" spans="1:1016" s="3" customFormat="1" hidden="1" x14ac:dyDescent="0.25">
      <c r="G186" s="129"/>
      <c r="H186" s="137"/>
      <c r="J186" s="138">
        <v>7662316</v>
      </c>
    </row>
    <row r="187" spans="1:1016" s="3" customFormat="1" hidden="1" x14ac:dyDescent="0.25">
      <c r="E187" s="137">
        <f>SUM(E175:E182)</f>
        <v>18757424</v>
      </c>
      <c r="G187" s="129"/>
      <c r="H187" s="137">
        <f>SUM(H175:H182)</f>
        <v>6891920</v>
      </c>
    </row>
    <row r="188" spans="1:1016" s="3" customFormat="1" hidden="1" x14ac:dyDescent="0.25">
      <c r="H188" s="129"/>
    </row>
    <row r="189" spans="1:1016" s="3" customFormat="1" hidden="1" x14ac:dyDescent="0.25">
      <c r="E189" s="139"/>
      <c r="F189" s="137"/>
      <c r="G189" s="137">
        <f>+F172+G172</f>
        <v>33784659</v>
      </c>
      <c r="H189" s="137"/>
      <c r="M189" s="129"/>
    </row>
    <row r="190" spans="1:1016" s="3" customFormat="1" hidden="1" x14ac:dyDescent="0.25">
      <c r="E190" s="139">
        <f>+E175+E176+E177+E178+E179</f>
        <v>11723390</v>
      </c>
      <c r="F190" s="137"/>
      <c r="G190" s="137"/>
      <c r="H190" s="137"/>
      <c r="M190" s="129"/>
    </row>
    <row r="191" spans="1:1016" s="3" customFormat="1" x14ac:dyDescent="0.25">
      <c r="E191" s="139"/>
      <c r="F191" s="137"/>
      <c r="G191" s="137"/>
      <c r="H191" s="137"/>
      <c r="M191" s="129"/>
    </row>
    <row r="192" spans="1:1016" s="142" customFormat="1" x14ac:dyDescent="0.25">
      <c r="A192" s="3"/>
      <c r="B192" s="3"/>
      <c r="C192" s="3"/>
      <c r="D192" s="3"/>
      <c r="E192" s="140" t="s">
        <v>108</v>
      </c>
      <c r="F192" s="141">
        <f>+F172-F171</f>
        <v>26352.429999999702</v>
      </c>
      <c r="G192" s="141">
        <f>+G172-G171</f>
        <v>1856044.0099999998</v>
      </c>
      <c r="H192" s="3"/>
      <c r="I192" s="3"/>
      <c r="J192" s="3"/>
      <c r="K192" s="3"/>
      <c r="L192" s="3"/>
      <c r="M192" s="129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  <c r="AF192" s="3"/>
      <c r="AG192" s="3"/>
      <c r="AH192" s="3"/>
      <c r="AI192" s="3"/>
      <c r="AJ192" s="3"/>
      <c r="AK192" s="3"/>
      <c r="AL192" s="3"/>
      <c r="AM192" s="3"/>
      <c r="AN192" s="3"/>
      <c r="AO192" s="3"/>
      <c r="AP192" s="3"/>
      <c r="AQ192" s="3"/>
      <c r="AR192" s="3"/>
      <c r="AS192" s="3"/>
      <c r="AT192" s="3"/>
      <c r="AU192" s="3"/>
      <c r="AV192" s="3"/>
      <c r="AW192" s="3"/>
      <c r="AX192" s="3"/>
      <c r="AY192" s="3"/>
      <c r="AZ192" s="3"/>
      <c r="BA192" s="3"/>
      <c r="BB192" s="3"/>
      <c r="BC192" s="3"/>
      <c r="BD192" s="3"/>
      <c r="BE192" s="3"/>
      <c r="BF192" s="3"/>
      <c r="BG192" s="3"/>
      <c r="BH192" s="3"/>
      <c r="BI192" s="3"/>
      <c r="BJ192" s="3"/>
      <c r="BK192" s="3"/>
      <c r="BL192" s="3"/>
      <c r="BM192" s="3"/>
      <c r="BN192" s="3"/>
      <c r="BO192" s="3"/>
      <c r="BP192" s="3"/>
      <c r="BQ192" s="3"/>
      <c r="BR192" s="3"/>
      <c r="BS192" s="3"/>
      <c r="BT192" s="3"/>
      <c r="BU192" s="3"/>
      <c r="BV192" s="3"/>
      <c r="BW192" s="3"/>
      <c r="BX192" s="3"/>
      <c r="BY192" s="3"/>
      <c r="BZ192" s="3"/>
      <c r="CA192" s="3"/>
      <c r="CB192" s="3"/>
      <c r="CC192" s="3"/>
      <c r="CD192" s="3"/>
      <c r="CE192" s="3"/>
      <c r="CF192" s="3"/>
      <c r="CG192" s="3"/>
      <c r="CH192" s="3"/>
      <c r="CI192" s="3"/>
      <c r="CJ192" s="3"/>
      <c r="CK192" s="3"/>
      <c r="CL192" s="3"/>
      <c r="CM192" s="3"/>
      <c r="CN192" s="3"/>
      <c r="CO192" s="3"/>
      <c r="CP192" s="3"/>
      <c r="CQ192" s="3"/>
      <c r="CR192" s="3"/>
      <c r="CS192" s="3"/>
      <c r="CT192" s="3"/>
      <c r="CU192" s="3"/>
      <c r="CV192" s="3"/>
      <c r="CW192" s="3"/>
      <c r="CX192" s="3"/>
      <c r="CY192" s="3"/>
      <c r="CZ192" s="3"/>
      <c r="DA192" s="3"/>
      <c r="DB192" s="3"/>
      <c r="DC192" s="3"/>
      <c r="DD192" s="3"/>
      <c r="DE192" s="3"/>
      <c r="DF192" s="3"/>
      <c r="DG192" s="3"/>
      <c r="DH192" s="3"/>
      <c r="DI192" s="3"/>
      <c r="DJ192" s="3"/>
      <c r="DK192" s="3"/>
      <c r="DL192" s="3"/>
      <c r="DM192" s="3"/>
      <c r="DN192" s="3"/>
      <c r="DO192" s="3"/>
      <c r="DP192" s="3"/>
      <c r="DQ192" s="3"/>
      <c r="DR192" s="3"/>
      <c r="DS192" s="3"/>
      <c r="DT192" s="3"/>
      <c r="DU192" s="3"/>
      <c r="DV192" s="3"/>
      <c r="DW192" s="3"/>
      <c r="DX192" s="3"/>
      <c r="DY192" s="3"/>
      <c r="DZ192" s="3"/>
      <c r="EA192" s="3"/>
      <c r="EB192" s="3"/>
      <c r="EC192" s="3"/>
      <c r="ED192" s="3"/>
      <c r="EE192" s="3"/>
      <c r="EF192" s="3"/>
      <c r="EG192" s="3"/>
      <c r="EH192" s="3"/>
      <c r="EI192" s="3"/>
      <c r="EJ192" s="3"/>
      <c r="EK192" s="3"/>
      <c r="EL192" s="3"/>
      <c r="EM192" s="3"/>
      <c r="EN192" s="3"/>
      <c r="EO192" s="3"/>
      <c r="EP192" s="3"/>
      <c r="EQ192" s="3"/>
      <c r="ER192" s="3"/>
      <c r="ES192" s="3"/>
      <c r="ET192" s="3"/>
      <c r="EU192" s="3"/>
      <c r="EV192" s="3"/>
      <c r="EW192" s="3"/>
      <c r="EX192" s="3"/>
      <c r="EY192" s="3"/>
      <c r="EZ192" s="3"/>
      <c r="FA192" s="3"/>
      <c r="FB192" s="3"/>
      <c r="FC192" s="3"/>
      <c r="FD192" s="3"/>
      <c r="FE192" s="3"/>
      <c r="FF192" s="3"/>
      <c r="FG192" s="3"/>
      <c r="FH192" s="3"/>
      <c r="FI192" s="3"/>
      <c r="FJ192" s="3"/>
      <c r="FK192" s="3"/>
      <c r="FL192" s="3"/>
      <c r="FM192" s="3"/>
      <c r="FN192" s="3"/>
      <c r="FO192" s="3"/>
      <c r="FP192" s="3"/>
      <c r="FQ192" s="3"/>
      <c r="FR192" s="3"/>
      <c r="FS192" s="3"/>
      <c r="FT192" s="3"/>
      <c r="FU192" s="3"/>
      <c r="FV192" s="3"/>
      <c r="FW192" s="3"/>
      <c r="FX192" s="3"/>
      <c r="FY192" s="3"/>
      <c r="FZ192" s="3"/>
      <c r="GA192" s="3"/>
      <c r="GB192" s="3"/>
      <c r="GC192" s="3"/>
      <c r="GD192" s="3"/>
      <c r="GE192" s="3"/>
      <c r="GF192" s="3"/>
      <c r="GG192" s="3"/>
      <c r="GH192" s="3"/>
      <c r="GI192" s="3"/>
      <c r="GJ192" s="3"/>
      <c r="GK192" s="3"/>
      <c r="GL192" s="3"/>
      <c r="GM192" s="3"/>
      <c r="GN192" s="3"/>
      <c r="GO192" s="3"/>
      <c r="GP192" s="3"/>
      <c r="GQ192" s="3"/>
      <c r="GR192" s="3"/>
      <c r="GS192" s="3"/>
      <c r="GT192" s="3"/>
      <c r="GU192" s="3"/>
      <c r="GV192" s="3"/>
      <c r="GW192" s="3"/>
      <c r="GX192" s="3"/>
      <c r="GY192" s="3"/>
      <c r="GZ192" s="3"/>
      <c r="HA192" s="3"/>
      <c r="HB192" s="3"/>
      <c r="HC192" s="3"/>
      <c r="HD192" s="3"/>
      <c r="HE192" s="3"/>
      <c r="HF192" s="3"/>
      <c r="HG192" s="3"/>
      <c r="HH192" s="3"/>
      <c r="HI192" s="3"/>
      <c r="HJ192" s="3"/>
      <c r="HK192" s="3"/>
      <c r="HL192" s="3"/>
      <c r="HM192" s="3"/>
      <c r="HN192" s="3"/>
      <c r="HO192" s="3"/>
      <c r="HP192" s="3"/>
      <c r="HQ192" s="3"/>
      <c r="HR192" s="3"/>
      <c r="HS192" s="3"/>
      <c r="HT192" s="3"/>
      <c r="HU192" s="3"/>
      <c r="HV192" s="3"/>
      <c r="HW192" s="3"/>
      <c r="HX192" s="3"/>
      <c r="HY192" s="3"/>
      <c r="HZ192" s="3"/>
      <c r="IA192" s="3"/>
      <c r="IB192" s="3"/>
      <c r="IC192" s="3"/>
      <c r="ID192" s="3"/>
      <c r="IE192" s="3"/>
      <c r="IF192" s="3"/>
      <c r="IG192" s="3"/>
      <c r="IH192" s="3"/>
      <c r="II192" s="3"/>
      <c r="IJ192" s="3"/>
      <c r="IK192" s="3"/>
      <c r="IL192" s="3"/>
      <c r="IM192" s="3"/>
      <c r="IN192" s="3"/>
      <c r="IO192" s="3"/>
      <c r="IP192" s="3"/>
      <c r="IQ192" s="3"/>
      <c r="IR192" s="3"/>
      <c r="IS192" s="3"/>
      <c r="IT192" s="3"/>
      <c r="IU192" s="3"/>
      <c r="IV192" s="3"/>
      <c r="IW192" s="3"/>
      <c r="IX192" s="3"/>
      <c r="IY192" s="3"/>
      <c r="IZ192" s="3"/>
      <c r="JA192" s="3"/>
      <c r="JB192" s="3"/>
      <c r="JC192" s="3"/>
      <c r="JD192" s="3"/>
      <c r="JE192" s="3"/>
      <c r="JF192" s="3"/>
      <c r="JG192" s="3"/>
      <c r="JH192" s="3"/>
      <c r="JI192" s="3"/>
      <c r="JJ192" s="3"/>
      <c r="JK192" s="3"/>
      <c r="JL192" s="3"/>
      <c r="JM192" s="3"/>
      <c r="JN192" s="3"/>
      <c r="JO192" s="3"/>
      <c r="JP192" s="3"/>
      <c r="JQ192" s="3"/>
      <c r="JR192" s="3"/>
      <c r="JS192" s="3"/>
      <c r="JT192" s="3"/>
      <c r="JU192" s="3"/>
      <c r="JV192" s="3"/>
      <c r="JW192" s="3"/>
      <c r="JX192" s="3"/>
      <c r="JY192" s="3"/>
      <c r="JZ192" s="3"/>
      <c r="KA192" s="3"/>
      <c r="KB192" s="3"/>
      <c r="KC192" s="3"/>
      <c r="KD192" s="3"/>
      <c r="KE192" s="3"/>
      <c r="KF192" s="3"/>
      <c r="KG192" s="3"/>
      <c r="KH192" s="3"/>
      <c r="KI192" s="3"/>
      <c r="KJ192" s="3"/>
      <c r="KK192" s="3"/>
      <c r="KL192" s="3"/>
      <c r="KM192" s="3"/>
      <c r="KN192" s="3"/>
      <c r="KO192" s="3"/>
      <c r="KP192" s="3"/>
      <c r="KQ192" s="3"/>
      <c r="KR192" s="3"/>
      <c r="KS192" s="3"/>
      <c r="KT192" s="3"/>
      <c r="KU192" s="3"/>
      <c r="KV192" s="3"/>
      <c r="KW192" s="3"/>
      <c r="KX192" s="3"/>
      <c r="KY192" s="3"/>
      <c r="KZ192" s="3"/>
      <c r="LA192" s="3"/>
      <c r="LB192" s="3"/>
      <c r="LC192" s="3"/>
      <c r="LD192" s="3"/>
      <c r="LE192" s="3"/>
      <c r="LF192" s="3"/>
      <c r="LG192" s="3"/>
      <c r="LH192" s="3"/>
      <c r="LI192" s="3"/>
      <c r="LJ192" s="3"/>
      <c r="LK192" s="3"/>
      <c r="LL192" s="3"/>
      <c r="LM192" s="3"/>
      <c r="LN192" s="3"/>
      <c r="LO192" s="3"/>
      <c r="LP192" s="3"/>
      <c r="LQ192" s="3"/>
      <c r="LR192" s="3"/>
      <c r="LS192" s="3"/>
      <c r="LT192" s="3"/>
      <c r="LU192" s="3"/>
      <c r="LV192" s="3"/>
      <c r="LW192" s="3"/>
      <c r="LX192" s="3"/>
      <c r="LY192" s="3"/>
      <c r="LZ192" s="3"/>
      <c r="MA192" s="3"/>
      <c r="MB192" s="3"/>
      <c r="MC192" s="3"/>
      <c r="MD192" s="3"/>
      <c r="ME192" s="3"/>
      <c r="MF192" s="3"/>
      <c r="MG192" s="3"/>
      <c r="MH192" s="3"/>
      <c r="MI192" s="3"/>
      <c r="MJ192" s="3"/>
      <c r="MK192" s="3"/>
      <c r="ML192" s="3"/>
      <c r="MM192" s="3"/>
      <c r="MN192" s="3"/>
      <c r="MO192" s="3"/>
      <c r="MP192" s="3"/>
      <c r="MQ192" s="3"/>
      <c r="MR192" s="3"/>
      <c r="MS192" s="3"/>
      <c r="MT192" s="3"/>
      <c r="MU192" s="3"/>
      <c r="MV192" s="3"/>
      <c r="MW192" s="3"/>
      <c r="MX192" s="3"/>
      <c r="MY192" s="3"/>
      <c r="MZ192" s="3"/>
      <c r="NA192" s="3"/>
      <c r="NB192" s="3"/>
      <c r="NC192" s="3"/>
      <c r="ND192" s="3"/>
      <c r="NE192" s="3"/>
      <c r="NF192" s="3"/>
      <c r="NG192" s="3"/>
      <c r="NH192" s="3"/>
      <c r="NI192" s="3"/>
      <c r="NJ192" s="3"/>
      <c r="NK192" s="3"/>
      <c r="NL192" s="3"/>
      <c r="NM192" s="3"/>
      <c r="NN192" s="3"/>
      <c r="NO192" s="3"/>
      <c r="NP192" s="3"/>
      <c r="NQ192" s="3"/>
      <c r="NR192" s="3"/>
      <c r="NS192" s="3"/>
      <c r="NT192" s="3"/>
      <c r="NU192" s="3"/>
      <c r="NV192" s="3"/>
      <c r="NW192" s="3"/>
      <c r="NX192" s="3"/>
      <c r="NY192" s="3"/>
      <c r="NZ192" s="3"/>
      <c r="OA192" s="3"/>
      <c r="OB192" s="3"/>
      <c r="OC192" s="3"/>
      <c r="OD192" s="3"/>
      <c r="OE192" s="3"/>
      <c r="OF192" s="3"/>
      <c r="OG192" s="3"/>
      <c r="OH192" s="3"/>
      <c r="OI192" s="3"/>
      <c r="OJ192" s="3"/>
      <c r="OK192" s="3"/>
      <c r="OL192" s="3"/>
      <c r="OM192" s="3"/>
      <c r="ON192" s="3"/>
      <c r="OO192" s="3"/>
      <c r="OP192" s="3"/>
      <c r="OQ192" s="3"/>
      <c r="OR192" s="3"/>
      <c r="OS192" s="3"/>
      <c r="OT192" s="3"/>
      <c r="OU192" s="3"/>
      <c r="OV192" s="3"/>
      <c r="OW192" s="3"/>
      <c r="OX192" s="3"/>
      <c r="OY192" s="3"/>
      <c r="OZ192" s="3"/>
      <c r="PA192" s="3"/>
      <c r="PB192" s="3"/>
      <c r="PC192" s="3"/>
      <c r="PD192" s="3"/>
      <c r="PE192" s="3"/>
      <c r="PF192" s="3"/>
      <c r="PG192" s="3"/>
      <c r="PH192" s="3"/>
      <c r="PI192" s="3"/>
      <c r="PJ192" s="3"/>
      <c r="PK192" s="3"/>
      <c r="PL192" s="3"/>
      <c r="PM192" s="3"/>
      <c r="PN192" s="3"/>
      <c r="PO192" s="3"/>
      <c r="PP192" s="3"/>
      <c r="PQ192" s="3"/>
      <c r="PR192" s="3"/>
      <c r="PS192" s="3"/>
      <c r="PT192" s="3"/>
      <c r="PU192" s="3"/>
      <c r="PV192" s="3"/>
      <c r="PW192" s="3"/>
      <c r="PX192" s="3"/>
      <c r="PY192" s="3"/>
      <c r="PZ192" s="3"/>
      <c r="QA192" s="3"/>
      <c r="QB192" s="3"/>
      <c r="QC192" s="3"/>
      <c r="QD192" s="3"/>
      <c r="QE192" s="3"/>
      <c r="QF192" s="3"/>
      <c r="QG192" s="3"/>
      <c r="QH192" s="3"/>
      <c r="QI192" s="3"/>
      <c r="QJ192" s="3"/>
      <c r="QK192" s="3"/>
      <c r="QL192" s="3"/>
      <c r="QM192" s="3"/>
      <c r="QN192" s="3"/>
      <c r="QO192" s="3"/>
      <c r="QP192" s="3"/>
      <c r="QQ192" s="3"/>
      <c r="QR192" s="3"/>
      <c r="QS192" s="3"/>
      <c r="QT192" s="3"/>
      <c r="QU192" s="3"/>
      <c r="QV192" s="3"/>
      <c r="QW192" s="3"/>
      <c r="QX192" s="3"/>
      <c r="QY192" s="3"/>
      <c r="QZ192" s="3"/>
      <c r="RA192" s="3"/>
      <c r="RB192" s="3"/>
      <c r="RC192" s="3"/>
      <c r="RD192" s="3"/>
      <c r="RE192" s="3"/>
      <c r="RF192" s="3"/>
      <c r="RG192" s="3"/>
      <c r="RH192" s="3"/>
      <c r="RI192" s="3"/>
      <c r="RJ192" s="3"/>
      <c r="RK192" s="3"/>
      <c r="RL192" s="3"/>
      <c r="RM192" s="3"/>
      <c r="RN192" s="3"/>
      <c r="RO192" s="3"/>
      <c r="RP192" s="3"/>
      <c r="RQ192" s="3"/>
      <c r="RR192" s="3"/>
      <c r="RS192" s="3"/>
      <c r="RT192" s="3"/>
      <c r="RU192" s="3"/>
      <c r="RV192" s="3"/>
      <c r="RW192" s="3"/>
      <c r="RX192" s="3"/>
      <c r="RY192" s="3"/>
      <c r="RZ192" s="3"/>
      <c r="SA192" s="3"/>
      <c r="SB192" s="3"/>
      <c r="SC192" s="3"/>
      <c r="SD192" s="3"/>
      <c r="SE192" s="3"/>
      <c r="SF192" s="3"/>
      <c r="SG192" s="3"/>
      <c r="SH192" s="3"/>
      <c r="SI192" s="3"/>
      <c r="SJ192" s="3"/>
      <c r="SK192" s="3"/>
      <c r="SL192" s="3"/>
      <c r="SM192" s="3"/>
      <c r="SN192" s="3"/>
      <c r="SO192" s="3"/>
      <c r="SP192" s="3"/>
      <c r="SQ192" s="3"/>
      <c r="SR192" s="3"/>
      <c r="SS192" s="3"/>
      <c r="ST192" s="3"/>
      <c r="SU192" s="3"/>
      <c r="SV192" s="3"/>
      <c r="SW192" s="3"/>
      <c r="SX192" s="3"/>
      <c r="SY192" s="3"/>
      <c r="SZ192" s="3"/>
      <c r="TA192" s="3"/>
      <c r="TB192" s="3"/>
      <c r="TC192" s="3"/>
      <c r="TD192" s="3"/>
      <c r="TE192" s="3"/>
      <c r="TF192" s="3"/>
      <c r="TG192" s="3"/>
      <c r="TH192" s="3"/>
      <c r="TI192" s="3"/>
      <c r="TJ192" s="3"/>
      <c r="TK192" s="3"/>
      <c r="TL192" s="3"/>
      <c r="TM192" s="3"/>
      <c r="TN192" s="3"/>
      <c r="TO192" s="3"/>
      <c r="TP192" s="3"/>
      <c r="TQ192" s="3"/>
      <c r="TR192" s="3"/>
      <c r="TS192" s="3"/>
      <c r="TT192" s="3"/>
      <c r="TU192" s="3"/>
      <c r="TV192" s="3"/>
      <c r="TW192" s="3"/>
      <c r="TX192" s="3"/>
      <c r="TY192" s="3"/>
      <c r="TZ192" s="3"/>
      <c r="UA192" s="3"/>
      <c r="UB192" s="3"/>
      <c r="UC192" s="3"/>
      <c r="UD192" s="3"/>
      <c r="UE192" s="3"/>
      <c r="UF192" s="3"/>
      <c r="UG192" s="3"/>
      <c r="UH192" s="3"/>
      <c r="UI192" s="3"/>
      <c r="UJ192" s="3"/>
      <c r="UK192" s="3"/>
      <c r="UL192" s="3"/>
      <c r="UM192" s="3"/>
      <c r="UN192" s="3"/>
      <c r="UO192" s="3"/>
      <c r="UP192" s="3"/>
      <c r="UQ192" s="3"/>
      <c r="UR192" s="3"/>
      <c r="US192" s="3"/>
      <c r="UT192" s="3"/>
      <c r="UU192" s="3"/>
      <c r="UV192" s="3"/>
      <c r="UW192" s="3"/>
      <c r="UX192" s="3"/>
      <c r="UY192" s="3"/>
      <c r="UZ192" s="3"/>
      <c r="VA192" s="3"/>
      <c r="VB192" s="3"/>
      <c r="VC192" s="3"/>
      <c r="VD192" s="3"/>
      <c r="VE192" s="3"/>
      <c r="VF192" s="3"/>
      <c r="VG192" s="3"/>
      <c r="VH192" s="3"/>
      <c r="VI192" s="3"/>
      <c r="VJ192" s="3"/>
      <c r="VK192" s="3"/>
      <c r="VL192" s="3"/>
      <c r="VM192" s="3"/>
      <c r="VN192" s="3"/>
      <c r="VO192" s="3"/>
      <c r="VP192" s="3"/>
      <c r="VQ192" s="3"/>
      <c r="VR192" s="3"/>
      <c r="VS192" s="3"/>
      <c r="VT192" s="3"/>
      <c r="VU192" s="3"/>
      <c r="VV192" s="3"/>
      <c r="VW192" s="3"/>
      <c r="VX192" s="3"/>
      <c r="VY192" s="3"/>
      <c r="VZ192" s="3"/>
      <c r="WA192" s="3"/>
      <c r="WB192" s="3"/>
      <c r="WC192" s="3"/>
      <c r="WD192" s="3"/>
      <c r="WE192" s="3"/>
      <c r="WF192" s="3"/>
      <c r="WG192" s="3"/>
      <c r="WH192" s="3"/>
      <c r="WI192" s="3"/>
      <c r="WJ192" s="3"/>
      <c r="WK192" s="3"/>
      <c r="WL192" s="3"/>
      <c r="WM192" s="3"/>
      <c r="WN192" s="3"/>
      <c r="WO192" s="3"/>
      <c r="WP192" s="3"/>
      <c r="WQ192" s="3"/>
      <c r="WR192" s="3"/>
      <c r="WS192" s="3"/>
      <c r="WT192" s="3"/>
      <c r="WU192" s="3"/>
      <c r="WV192" s="3"/>
      <c r="WW192" s="3"/>
      <c r="WX192" s="3"/>
      <c r="WY192" s="3"/>
      <c r="WZ192" s="3"/>
      <c r="XA192" s="3"/>
      <c r="XB192" s="3"/>
      <c r="XC192" s="3"/>
      <c r="XD192" s="3"/>
      <c r="XE192" s="3"/>
      <c r="XF192" s="3"/>
      <c r="XG192" s="3"/>
      <c r="XH192" s="3"/>
      <c r="XI192" s="3"/>
      <c r="XJ192" s="3"/>
      <c r="XK192" s="3"/>
      <c r="XL192" s="3"/>
      <c r="XM192" s="3"/>
      <c r="XN192" s="3"/>
      <c r="XO192" s="3"/>
      <c r="XP192" s="3"/>
      <c r="XQ192" s="3"/>
      <c r="XR192" s="3"/>
      <c r="XS192" s="3"/>
      <c r="XT192" s="3"/>
      <c r="XU192" s="3"/>
      <c r="XV192" s="3"/>
      <c r="XW192" s="3"/>
      <c r="XX192" s="3"/>
      <c r="XY192" s="3"/>
      <c r="XZ192" s="3"/>
      <c r="YA192" s="3"/>
      <c r="YB192" s="3"/>
      <c r="YC192" s="3"/>
      <c r="YD192" s="3"/>
      <c r="YE192" s="3"/>
      <c r="YF192" s="3"/>
      <c r="YG192" s="3"/>
      <c r="YH192" s="3"/>
      <c r="YI192" s="3"/>
      <c r="YJ192" s="3"/>
      <c r="YK192" s="3"/>
      <c r="YL192" s="3"/>
      <c r="YM192" s="3"/>
      <c r="YN192" s="3"/>
      <c r="YO192" s="3"/>
      <c r="YP192" s="3"/>
      <c r="YQ192" s="3"/>
      <c r="YR192" s="3"/>
      <c r="YS192" s="3"/>
      <c r="YT192" s="3"/>
      <c r="YU192" s="3"/>
      <c r="YV192" s="3"/>
      <c r="YW192" s="3"/>
      <c r="YX192" s="3"/>
      <c r="YY192" s="3"/>
      <c r="YZ192" s="3"/>
      <c r="ZA192" s="3"/>
      <c r="ZB192" s="3"/>
      <c r="ZC192" s="3"/>
      <c r="ZD192" s="3"/>
      <c r="ZE192" s="3"/>
      <c r="ZF192" s="3"/>
      <c r="ZG192" s="3"/>
      <c r="ZH192" s="3"/>
      <c r="ZI192" s="3"/>
      <c r="ZJ192" s="3"/>
      <c r="ZK192" s="3"/>
      <c r="ZL192" s="3"/>
      <c r="ZM192" s="3"/>
      <c r="ZN192" s="3"/>
      <c r="ZO192" s="3"/>
      <c r="ZP192" s="3"/>
      <c r="ZQ192" s="3"/>
      <c r="ZR192" s="3"/>
      <c r="ZS192" s="3"/>
      <c r="ZT192" s="3"/>
      <c r="ZU192" s="3"/>
      <c r="ZV192" s="3"/>
      <c r="ZW192" s="3"/>
      <c r="ZX192" s="3"/>
      <c r="ZY192" s="3"/>
      <c r="ZZ192" s="3"/>
      <c r="AAA192" s="3"/>
      <c r="AAB192" s="3"/>
      <c r="AAC192" s="3"/>
      <c r="AAD192" s="3"/>
      <c r="AAE192" s="3"/>
      <c r="AAF192" s="3"/>
      <c r="AAG192" s="3"/>
      <c r="AAH192" s="3"/>
      <c r="AAI192" s="3"/>
      <c r="AAJ192" s="3"/>
      <c r="AAK192" s="3"/>
      <c r="AAL192" s="3"/>
      <c r="AAM192" s="3"/>
      <c r="AAN192" s="3"/>
      <c r="AAO192" s="3"/>
      <c r="AAP192" s="3"/>
      <c r="AAQ192" s="3"/>
      <c r="AAR192" s="3"/>
      <c r="AAS192" s="3"/>
      <c r="AAT192" s="3"/>
      <c r="AAU192" s="3"/>
      <c r="AAV192" s="3"/>
      <c r="AAW192" s="3"/>
      <c r="AAX192" s="3"/>
      <c r="AAY192" s="3"/>
      <c r="AAZ192" s="3"/>
      <c r="ABA192" s="3"/>
      <c r="ABB192" s="3"/>
      <c r="ABC192" s="3"/>
      <c r="ABD192" s="3"/>
      <c r="ABE192" s="3"/>
      <c r="ABF192" s="3"/>
      <c r="ABG192" s="3"/>
      <c r="ABH192" s="3"/>
      <c r="ABI192" s="3"/>
      <c r="ABJ192" s="3"/>
      <c r="ABK192" s="3"/>
      <c r="ABL192" s="3"/>
      <c r="ABM192" s="3"/>
      <c r="ABN192" s="3"/>
      <c r="ABO192" s="3"/>
      <c r="ABP192" s="3"/>
      <c r="ABQ192" s="3"/>
      <c r="ABR192" s="3"/>
      <c r="ABS192" s="3"/>
      <c r="ABT192" s="3"/>
      <c r="ABU192" s="3"/>
      <c r="ABV192" s="3"/>
      <c r="ABW192" s="3"/>
      <c r="ABX192" s="3"/>
      <c r="ABY192" s="3"/>
      <c r="ABZ192" s="3"/>
      <c r="ACA192" s="3"/>
      <c r="ACB192" s="3"/>
      <c r="ACC192" s="3"/>
      <c r="ACD192" s="3"/>
      <c r="ACE192" s="3"/>
      <c r="ACF192" s="3"/>
      <c r="ACG192" s="3"/>
      <c r="ACH192" s="3"/>
      <c r="ACI192" s="3"/>
      <c r="ACJ192" s="3"/>
      <c r="ACK192" s="3"/>
      <c r="ACL192" s="3"/>
      <c r="ACM192" s="3"/>
      <c r="ACN192" s="3"/>
      <c r="ACO192" s="3"/>
      <c r="ACP192" s="3"/>
      <c r="ACQ192" s="3"/>
      <c r="ACR192" s="3"/>
      <c r="ACS192" s="3"/>
      <c r="ACT192" s="3"/>
      <c r="ACU192" s="3"/>
      <c r="ACV192" s="3"/>
      <c r="ACW192" s="3"/>
      <c r="ACX192" s="3"/>
      <c r="ACY192" s="3"/>
      <c r="ACZ192" s="3"/>
      <c r="ADA192" s="3"/>
      <c r="ADB192" s="3"/>
      <c r="ADC192" s="3"/>
      <c r="ADD192" s="3"/>
      <c r="ADE192" s="3"/>
      <c r="ADF192" s="3"/>
      <c r="ADG192" s="3"/>
      <c r="ADH192" s="3"/>
      <c r="ADI192" s="3"/>
      <c r="ADJ192" s="3"/>
      <c r="ADK192" s="3"/>
      <c r="ADL192" s="3"/>
      <c r="ADM192" s="3"/>
      <c r="ADN192" s="3"/>
      <c r="ADO192" s="3"/>
      <c r="ADP192" s="3"/>
      <c r="ADQ192" s="3"/>
      <c r="ADR192" s="3"/>
      <c r="ADS192" s="3"/>
      <c r="ADT192" s="3"/>
      <c r="ADU192" s="3"/>
      <c r="ADV192" s="3"/>
      <c r="ADW192" s="3"/>
      <c r="ADX192" s="3"/>
      <c r="ADY192" s="3"/>
      <c r="ADZ192" s="3"/>
      <c r="AEA192" s="3"/>
      <c r="AEB192" s="3"/>
      <c r="AEC192" s="3"/>
      <c r="AED192" s="3"/>
      <c r="AEE192" s="3"/>
      <c r="AEF192" s="3"/>
      <c r="AEG192" s="3"/>
      <c r="AEH192" s="3"/>
      <c r="AEI192" s="3"/>
      <c r="AEJ192" s="3"/>
      <c r="AEK192" s="3"/>
      <c r="AEL192" s="3"/>
      <c r="AEM192" s="3"/>
      <c r="AEN192" s="3"/>
      <c r="AEO192" s="3"/>
      <c r="AEP192" s="3"/>
      <c r="AEQ192" s="3"/>
      <c r="AER192" s="3"/>
      <c r="AES192" s="3"/>
      <c r="AET192" s="3"/>
      <c r="AEU192" s="3"/>
      <c r="AEV192" s="3"/>
      <c r="AEW192" s="3"/>
      <c r="AEX192" s="3"/>
      <c r="AEY192" s="3"/>
      <c r="AEZ192" s="3"/>
      <c r="AFA192" s="3"/>
      <c r="AFB192" s="3"/>
      <c r="AFC192" s="3"/>
      <c r="AFD192" s="3"/>
      <c r="AFE192" s="3"/>
      <c r="AFF192" s="3"/>
      <c r="AFG192" s="3"/>
      <c r="AFH192" s="3"/>
      <c r="AFI192" s="3"/>
      <c r="AFJ192" s="3"/>
      <c r="AFK192" s="3"/>
      <c r="AFL192" s="3"/>
      <c r="AFM192" s="3"/>
      <c r="AFN192" s="3"/>
      <c r="AFO192" s="3"/>
      <c r="AFP192" s="3"/>
      <c r="AFQ192" s="3"/>
      <c r="AFR192" s="3"/>
      <c r="AFS192" s="3"/>
      <c r="AFT192" s="3"/>
      <c r="AFU192" s="3"/>
      <c r="AFV192" s="3"/>
      <c r="AFW192" s="3"/>
      <c r="AFX192" s="3"/>
      <c r="AFY192" s="3"/>
      <c r="AFZ192" s="3"/>
      <c r="AGA192" s="3"/>
      <c r="AGB192" s="3"/>
      <c r="AGC192" s="3"/>
      <c r="AGD192" s="3"/>
      <c r="AGE192" s="3"/>
      <c r="AGF192" s="3"/>
      <c r="AGG192" s="3"/>
      <c r="AGH192" s="3"/>
      <c r="AGI192" s="3"/>
      <c r="AGJ192" s="3"/>
      <c r="AGK192" s="3"/>
      <c r="AGL192" s="3"/>
      <c r="AGM192" s="3"/>
      <c r="AGN192" s="3"/>
      <c r="AGO192" s="3"/>
      <c r="AGP192" s="3"/>
      <c r="AGQ192" s="3"/>
      <c r="AGR192" s="3"/>
      <c r="AGS192" s="3"/>
      <c r="AGT192" s="3"/>
      <c r="AGU192" s="3"/>
      <c r="AGV192" s="3"/>
      <c r="AGW192" s="3"/>
      <c r="AGX192" s="3"/>
      <c r="AGY192" s="3"/>
      <c r="AGZ192" s="3"/>
      <c r="AHA192" s="3"/>
      <c r="AHB192" s="3"/>
      <c r="AHC192" s="3"/>
      <c r="AHD192" s="3"/>
      <c r="AHE192" s="3"/>
      <c r="AHF192" s="3"/>
      <c r="AHG192" s="3"/>
      <c r="AHH192" s="3"/>
      <c r="AHI192" s="3"/>
      <c r="AHJ192" s="3"/>
      <c r="AHK192" s="3"/>
      <c r="AHL192" s="3"/>
      <c r="AHM192" s="3"/>
      <c r="AHN192" s="3"/>
      <c r="AHO192" s="3"/>
      <c r="AHP192" s="3"/>
      <c r="AHQ192" s="3"/>
      <c r="AHR192" s="3"/>
      <c r="AHS192" s="3"/>
      <c r="AHT192" s="3"/>
      <c r="AHU192" s="3"/>
      <c r="AHV192" s="3"/>
      <c r="AHW192" s="3"/>
      <c r="AHX192" s="3"/>
      <c r="AHY192" s="3"/>
      <c r="AHZ192" s="3"/>
      <c r="AIA192" s="3"/>
      <c r="AIB192" s="3"/>
      <c r="AIC192" s="3"/>
      <c r="AID192" s="3"/>
      <c r="AIE192" s="3"/>
      <c r="AIF192" s="3"/>
      <c r="AIG192" s="3"/>
      <c r="AIH192" s="3"/>
      <c r="AII192" s="3"/>
      <c r="AIJ192" s="3"/>
      <c r="AIK192" s="3"/>
      <c r="AIL192" s="3"/>
      <c r="AIM192" s="3"/>
      <c r="AIN192" s="3"/>
      <c r="AIO192" s="3"/>
      <c r="AIP192" s="3"/>
      <c r="AIQ192" s="3"/>
      <c r="AIR192" s="3"/>
      <c r="AIS192" s="3"/>
      <c r="AIT192" s="3"/>
      <c r="AIU192" s="3"/>
      <c r="AIV192" s="3"/>
      <c r="AIW192" s="3"/>
      <c r="AIX192" s="3"/>
      <c r="AIY192" s="3"/>
      <c r="AIZ192" s="3"/>
      <c r="AJA192" s="3"/>
      <c r="AJB192" s="3"/>
      <c r="AJC192" s="3"/>
      <c r="AJD192" s="3"/>
      <c r="AJE192" s="3"/>
      <c r="AJF192" s="3"/>
      <c r="AJG192" s="3"/>
      <c r="AJH192" s="3"/>
      <c r="AJI192" s="3"/>
      <c r="AJJ192" s="3"/>
      <c r="AJK192" s="3"/>
      <c r="AJL192" s="3"/>
      <c r="AJM192" s="3"/>
      <c r="AJN192" s="3"/>
      <c r="AJO192" s="3"/>
      <c r="AJP192" s="3"/>
      <c r="AJQ192" s="3"/>
      <c r="AJR192" s="3"/>
      <c r="AJS192" s="3"/>
      <c r="AJT192" s="3"/>
      <c r="AJU192" s="3"/>
      <c r="AJV192" s="3"/>
      <c r="AJW192" s="3"/>
      <c r="AJX192" s="3"/>
      <c r="AJY192" s="3"/>
      <c r="AJZ192" s="3"/>
      <c r="AKA192" s="3"/>
      <c r="AKB192" s="3"/>
      <c r="AKC192" s="3"/>
      <c r="AKD192" s="3"/>
      <c r="AKE192" s="3"/>
      <c r="AKF192" s="3"/>
      <c r="AKG192" s="3"/>
      <c r="AKH192" s="3"/>
      <c r="AKI192" s="3"/>
      <c r="AKJ192" s="3"/>
      <c r="AKK192" s="3"/>
      <c r="AKL192" s="3"/>
      <c r="AKM192" s="3"/>
      <c r="AKN192" s="3"/>
      <c r="AKO192" s="3"/>
      <c r="AKP192" s="3"/>
      <c r="AKQ192" s="3"/>
      <c r="AKR192" s="3"/>
      <c r="AKS192" s="3"/>
      <c r="AKT192" s="3"/>
      <c r="AKU192" s="3"/>
      <c r="AKV192" s="3"/>
      <c r="AKW192" s="3"/>
      <c r="AKX192" s="3"/>
      <c r="AKY192" s="3"/>
      <c r="AKZ192" s="3"/>
      <c r="ALA192" s="3"/>
      <c r="ALB192" s="3"/>
      <c r="ALC192" s="3"/>
      <c r="ALD192" s="3"/>
      <c r="ALE192" s="3"/>
      <c r="ALF192" s="3"/>
      <c r="ALG192" s="3"/>
      <c r="ALH192" s="3"/>
      <c r="ALI192" s="3"/>
      <c r="ALJ192" s="3"/>
      <c r="ALK192" s="3"/>
      <c r="ALL192" s="3"/>
      <c r="ALM192" s="3"/>
      <c r="ALN192" s="3"/>
      <c r="ALO192" s="3"/>
      <c r="ALP192" s="3"/>
      <c r="ALQ192" s="3"/>
      <c r="ALR192" s="3"/>
      <c r="ALS192" s="3"/>
      <c r="ALT192" s="3"/>
      <c r="ALU192" s="3"/>
      <c r="ALV192" s="3"/>
      <c r="ALW192" s="3"/>
      <c r="ALX192" s="3"/>
      <c r="ALY192" s="3"/>
      <c r="ALZ192" s="3"/>
      <c r="AMA192" s="3"/>
      <c r="AMB192" s="3"/>
    </row>
    <row r="193" spans="1:1016" s="142" customFormat="1" x14ac:dyDescent="0.25">
      <c r="A193" s="3"/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129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  <c r="AH193" s="3"/>
      <c r="AI193" s="3"/>
      <c r="AJ193" s="3"/>
      <c r="AK193" s="3"/>
      <c r="AL193" s="3"/>
      <c r="AM193" s="3"/>
      <c r="AN193" s="3"/>
      <c r="AO193" s="3"/>
      <c r="AP193" s="3"/>
      <c r="AQ193" s="3"/>
      <c r="AR193" s="3"/>
      <c r="AS193" s="3"/>
      <c r="AT193" s="3"/>
      <c r="AU193" s="3"/>
      <c r="AV193" s="3"/>
      <c r="AW193" s="3"/>
      <c r="AX193" s="3"/>
      <c r="AY193" s="3"/>
      <c r="AZ193" s="3"/>
      <c r="BA193" s="3"/>
      <c r="BB193" s="3"/>
      <c r="BC193" s="3"/>
      <c r="BD193" s="3"/>
      <c r="BE193" s="3"/>
      <c r="BF193" s="3"/>
      <c r="BG193" s="3"/>
      <c r="BH193" s="3"/>
      <c r="BI193" s="3"/>
      <c r="BJ193" s="3"/>
      <c r="BK193" s="3"/>
      <c r="BL193" s="3"/>
      <c r="BM193" s="3"/>
      <c r="BN193" s="3"/>
      <c r="BO193" s="3"/>
      <c r="BP193" s="3"/>
      <c r="BQ193" s="3"/>
      <c r="BR193" s="3"/>
      <c r="BS193" s="3"/>
      <c r="BT193" s="3"/>
      <c r="BU193" s="3"/>
      <c r="BV193" s="3"/>
      <c r="BW193" s="3"/>
      <c r="BX193" s="3"/>
      <c r="BY193" s="3"/>
      <c r="BZ193" s="3"/>
      <c r="CA193" s="3"/>
      <c r="CB193" s="3"/>
      <c r="CC193" s="3"/>
      <c r="CD193" s="3"/>
      <c r="CE193" s="3"/>
      <c r="CF193" s="3"/>
      <c r="CG193" s="3"/>
      <c r="CH193" s="3"/>
      <c r="CI193" s="3"/>
      <c r="CJ193" s="3"/>
      <c r="CK193" s="3"/>
      <c r="CL193" s="3"/>
      <c r="CM193" s="3"/>
      <c r="CN193" s="3"/>
      <c r="CO193" s="3"/>
      <c r="CP193" s="3"/>
      <c r="CQ193" s="3"/>
      <c r="CR193" s="3"/>
      <c r="CS193" s="3"/>
      <c r="CT193" s="3"/>
      <c r="CU193" s="3"/>
      <c r="CV193" s="3"/>
      <c r="CW193" s="3"/>
      <c r="CX193" s="3"/>
      <c r="CY193" s="3"/>
      <c r="CZ193" s="3"/>
      <c r="DA193" s="3"/>
      <c r="DB193" s="3"/>
      <c r="DC193" s="3"/>
      <c r="DD193" s="3"/>
      <c r="DE193" s="3"/>
      <c r="DF193" s="3"/>
      <c r="DG193" s="3"/>
      <c r="DH193" s="3"/>
      <c r="DI193" s="3"/>
      <c r="DJ193" s="3"/>
      <c r="DK193" s="3"/>
      <c r="DL193" s="3"/>
      <c r="DM193" s="3"/>
      <c r="DN193" s="3"/>
      <c r="DO193" s="3"/>
      <c r="DP193" s="3"/>
      <c r="DQ193" s="3"/>
      <c r="DR193" s="3"/>
      <c r="DS193" s="3"/>
      <c r="DT193" s="3"/>
      <c r="DU193" s="3"/>
      <c r="DV193" s="3"/>
      <c r="DW193" s="3"/>
      <c r="DX193" s="3"/>
      <c r="DY193" s="3"/>
      <c r="DZ193" s="3"/>
      <c r="EA193" s="3"/>
      <c r="EB193" s="3"/>
      <c r="EC193" s="3"/>
      <c r="ED193" s="3"/>
      <c r="EE193" s="3"/>
      <c r="EF193" s="3"/>
      <c r="EG193" s="3"/>
      <c r="EH193" s="3"/>
      <c r="EI193" s="3"/>
      <c r="EJ193" s="3"/>
      <c r="EK193" s="3"/>
      <c r="EL193" s="3"/>
      <c r="EM193" s="3"/>
      <c r="EN193" s="3"/>
      <c r="EO193" s="3"/>
      <c r="EP193" s="3"/>
      <c r="EQ193" s="3"/>
      <c r="ER193" s="3"/>
      <c r="ES193" s="3"/>
      <c r="ET193" s="3"/>
      <c r="EU193" s="3"/>
      <c r="EV193" s="3"/>
      <c r="EW193" s="3"/>
      <c r="EX193" s="3"/>
      <c r="EY193" s="3"/>
      <c r="EZ193" s="3"/>
      <c r="FA193" s="3"/>
      <c r="FB193" s="3"/>
      <c r="FC193" s="3"/>
      <c r="FD193" s="3"/>
      <c r="FE193" s="3"/>
      <c r="FF193" s="3"/>
      <c r="FG193" s="3"/>
      <c r="FH193" s="3"/>
      <c r="FI193" s="3"/>
      <c r="FJ193" s="3"/>
      <c r="FK193" s="3"/>
      <c r="FL193" s="3"/>
      <c r="FM193" s="3"/>
      <c r="FN193" s="3"/>
      <c r="FO193" s="3"/>
      <c r="FP193" s="3"/>
      <c r="FQ193" s="3"/>
      <c r="FR193" s="3"/>
      <c r="FS193" s="3"/>
      <c r="FT193" s="3"/>
      <c r="FU193" s="3"/>
      <c r="FV193" s="3"/>
      <c r="FW193" s="3"/>
      <c r="FX193" s="3"/>
      <c r="FY193" s="3"/>
      <c r="FZ193" s="3"/>
      <c r="GA193" s="3"/>
      <c r="GB193" s="3"/>
      <c r="GC193" s="3"/>
      <c r="GD193" s="3"/>
      <c r="GE193" s="3"/>
      <c r="GF193" s="3"/>
      <c r="GG193" s="3"/>
      <c r="GH193" s="3"/>
      <c r="GI193" s="3"/>
      <c r="GJ193" s="3"/>
      <c r="GK193" s="3"/>
      <c r="GL193" s="3"/>
      <c r="GM193" s="3"/>
      <c r="GN193" s="3"/>
      <c r="GO193" s="3"/>
      <c r="GP193" s="3"/>
      <c r="GQ193" s="3"/>
      <c r="GR193" s="3"/>
      <c r="GS193" s="3"/>
      <c r="GT193" s="3"/>
      <c r="GU193" s="3"/>
      <c r="GV193" s="3"/>
      <c r="GW193" s="3"/>
      <c r="GX193" s="3"/>
      <c r="GY193" s="3"/>
      <c r="GZ193" s="3"/>
      <c r="HA193" s="3"/>
      <c r="HB193" s="3"/>
      <c r="HC193" s="3"/>
      <c r="HD193" s="3"/>
      <c r="HE193" s="3"/>
      <c r="HF193" s="3"/>
      <c r="HG193" s="3"/>
      <c r="HH193" s="3"/>
      <c r="HI193" s="3"/>
      <c r="HJ193" s="3"/>
      <c r="HK193" s="3"/>
      <c r="HL193" s="3"/>
      <c r="HM193" s="3"/>
      <c r="HN193" s="3"/>
      <c r="HO193" s="3"/>
      <c r="HP193" s="3"/>
      <c r="HQ193" s="3"/>
      <c r="HR193" s="3"/>
      <c r="HS193" s="3"/>
      <c r="HT193" s="3"/>
      <c r="HU193" s="3"/>
      <c r="HV193" s="3"/>
      <c r="HW193" s="3"/>
      <c r="HX193" s="3"/>
      <c r="HY193" s="3"/>
      <c r="HZ193" s="3"/>
      <c r="IA193" s="3"/>
      <c r="IB193" s="3"/>
      <c r="IC193" s="3"/>
      <c r="ID193" s="3"/>
      <c r="IE193" s="3"/>
      <c r="IF193" s="3"/>
      <c r="IG193" s="3"/>
      <c r="IH193" s="3"/>
      <c r="II193" s="3"/>
      <c r="IJ193" s="3"/>
      <c r="IK193" s="3"/>
      <c r="IL193" s="3"/>
      <c r="IM193" s="3"/>
      <c r="IN193" s="3"/>
      <c r="IO193" s="3"/>
      <c r="IP193" s="3"/>
      <c r="IQ193" s="3"/>
      <c r="IR193" s="3"/>
      <c r="IS193" s="3"/>
      <c r="IT193" s="3"/>
      <c r="IU193" s="3"/>
      <c r="IV193" s="3"/>
      <c r="IW193" s="3"/>
      <c r="IX193" s="3"/>
      <c r="IY193" s="3"/>
      <c r="IZ193" s="3"/>
      <c r="JA193" s="3"/>
      <c r="JB193" s="3"/>
      <c r="JC193" s="3"/>
      <c r="JD193" s="3"/>
      <c r="JE193" s="3"/>
      <c r="JF193" s="3"/>
      <c r="JG193" s="3"/>
      <c r="JH193" s="3"/>
      <c r="JI193" s="3"/>
      <c r="JJ193" s="3"/>
      <c r="JK193" s="3"/>
      <c r="JL193" s="3"/>
      <c r="JM193" s="3"/>
      <c r="JN193" s="3"/>
      <c r="JO193" s="3"/>
      <c r="JP193" s="3"/>
      <c r="JQ193" s="3"/>
      <c r="JR193" s="3"/>
      <c r="JS193" s="3"/>
      <c r="JT193" s="3"/>
      <c r="JU193" s="3"/>
      <c r="JV193" s="3"/>
      <c r="JW193" s="3"/>
      <c r="JX193" s="3"/>
      <c r="JY193" s="3"/>
      <c r="JZ193" s="3"/>
      <c r="KA193" s="3"/>
      <c r="KB193" s="3"/>
      <c r="KC193" s="3"/>
      <c r="KD193" s="3"/>
      <c r="KE193" s="3"/>
      <c r="KF193" s="3"/>
      <c r="KG193" s="3"/>
      <c r="KH193" s="3"/>
      <c r="KI193" s="3"/>
      <c r="KJ193" s="3"/>
      <c r="KK193" s="3"/>
      <c r="KL193" s="3"/>
      <c r="KM193" s="3"/>
      <c r="KN193" s="3"/>
      <c r="KO193" s="3"/>
      <c r="KP193" s="3"/>
      <c r="KQ193" s="3"/>
      <c r="KR193" s="3"/>
      <c r="KS193" s="3"/>
      <c r="KT193" s="3"/>
      <c r="KU193" s="3"/>
      <c r="KV193" s="3"/>
      <c r="KW193" s="3"/>
      <c r="KX193" s="3"/>
      <c r="KY193" s="3"/>
      <c r="KZ193" s="3"/>
      <c r="LA193" s="3"/>
      <c r="LB193" s="3"/>
      <c r="LC193" s="3"/>
      <c r="LD193" s="3"/>
      <c r="LE193" s="3"/>
      <c r="LF193" s="3"/>
      <c r="LG193" s="3"/>
      <c r="LH193" s="3"/>
      <c r="LI193" s="3"/>
      <c r="LJ193" s="3"/>
      <c r="LK193" s="3"/>
      <c r="LL193" s="3"/>
      <c r="LM193" s="3"/>
      <c r="LN193" s="3"/>
      <c r="LO193" s="3"/>
      <c r="LP193" s="3"/>
      <c r="LQ193" s="3"/>
      <c r="LR193" s="3"/>
      <c r="LS193" s="3"/>
      <c r="LT193" s="3"/>
      <c r="LU193" s="3"/>
      <c r="LV193" s="3"/>
      <c r="LW193" s="3"/>
      <c r="LX193" s="3"/>
      <c r="LY193" s="3"/>
      <c r="LZ193" s="3"/>
      <c r="MA193" s="3"/>
      <c r="MB193" s="3"/>
      <c r="MC193" s="3"/>
      <c r="MD193" s="3"/>
      <c r="ME193" s="3"/>
      <c r="MF193" s="3"/>
      <c r="MG193" s="3"/>
      <c r="MH193" s="3"/>
      <c r="MI193" s="3"/>
      <c r="MJ193" s="3"/>
      <c r="MK193" s="3"/>
      <c r="ML193" s="3"/>
      <c r="MM193" s="3"/>
      <c r="MN193" s="3"/>
      <c r="MO193" s="3"/>
      <c r="MP193" s="3"/>
      <c r="MQ193" s="3"/>
      <c r="MR193" s="3"/>
      <c r="MS193" s="3"/>
      <c r="MT193" s="3"/>
      <c r="MU193" s="3"/>
      <c r="MV193" s="3"/>
      <c r="MW193" s="3"/>
      <c r="MX193" s="3"/>
      <c r="MY193" s="3"/>
      <c r="MZ193" s="3"/>
      <c r="NA193" s="3"/>
      <c r="NB193" s="3"/>
      <c r="NC193" s="3"/>
      <c r="ND193" s="3"/>
      <c r="NE193" s="3"/>
      <c r="NF193" s="3"/>
      <c r="NG193" s="3"/>
      <c r="NH193" s="3"/>
      <c r="NI193" s="3"/>
      <c r="NJ193" s="3"/>
      <c r="NK193" s="3"/>
      <c r="NL193" s="3"/>
      <c r="NM193" s="3"/>
      <c r="NN193" s="3"/>
      <c r="NO193" s="3"/>
      <c r="NP193" s="3"/>
      <c r="NQ193" s="3"/>
      <c r="NR193" s="3"/>
      <c r="NS193" s="3"/>
      <c r="NT193" s="3"/>
      <c r="NU193" s="3"/>
      <c r="NV193" s="3"/>
      <c r="NW193" s="3"/>
      <c r="NX193" s="3"/>
      <c r="NY193" s="3"/>
      <c r="NZ193" s="3"/>
      <c r="OA193" s="3"/>
      <c r="OB193" s="3"/>
      <c r="OC193" s="3"/>
      <c r="OD193" s="3"/>
      <c r="OE193" s="3"/>
      <c r="OF193" s="3"/>
      <c r="OG193" s="3"/>
      <c r="OH193" s="3"/>
      <c r="OI193" s="3"/>
      <c r="OJ193" s="3"/>
      <c r="OK193" s="3"/>
      <c r="OL193" s="3"/>
      <c r="OM193" s="3"/>
      <c r="ON193" s="3"/>
      <c r="OO193" s="3"/>
      <c r="OP193" s="3"/>
      <c r="OQ193" s="3"/>
      <c r="OR193" s="3"/>
      <c r="OS193" s="3"/>
      <c r="OT193" s="3"/>
      <c r="OU193" s="3"/>
      <c r="OV193" s="3"/>
      <c r="OW193" s="3"/>
      <c r="OX193" s="3"/>
      <c r="OY193" s="3"/>
      <c r="OZ193" s="3"/>
      <c r="PA193" s="3"/>
      <c r="PB193" s="3"/>
      <c r="PC193" s="3"/>
      <c r="PD193" s="3"/>
      <c r="PE193" s="3"/>
      <c r="PF193" s="3"/>
      <c r="PG193" s="3"/>
      <c r="PH193" s="3"/>
      <c r="PI193" s="3"/>
      <c r="PJ193" s="3"/>
      <c r="PK193" s="3"/>
      <c r="PL193" s="3"/>
      <c r="PM193" s="3"/>
      <c r="PN193" s="3"/>
      <c r="PO193" s="3"/>
      <c r="PP193" s="3"/>
      <c r="PQ193" s="3"/>
      <c r="PR193" s="3"/>
      <c r="PS193" s="3"/>
      <c r="PT193" s="3"/>
      <c r="PU193" s="3"/>
      <c r="PV193" s="3"/>
      <c r="PW193" s="3"/>
      <c r="PX193" s="3"/>
      <c r="PY193" s="3"/>
      <c r="PZ193" s="3"/>
      <c r="QA193" s="3"/>
      <c r="QB193" s="3"/>
      <c r="QC193" s="3"/>
      <c r="QD193" s="3"/>
      <c r="QE193" s="3"/>
      <c r="QF193" s="3"/>
      <c r="QG193" s="3"/>
      <c r="QH193" s="3"/>
      <c r="QI193" s="3"/>
      <c r="QJ193" s="3"/>
      <c r="QK193" s="3"/>
      <c r="QL193" s="3"/>
      <c r="QM193" s="3"/>
      <c r="QN193" s="3"/>
      <c r="QO193" s="3"/>
      <c r="QP193" s="3"/>
      <c r="QQ193" s="3"/>
      <c r="QR193" s="3"/>
      <c r="QS193" s="3"/>
      <c r="QT193" s="3"/>
      <c r="QU193" s="3"/>
      <c r="QV193" s="3"/>
      <c r="QW193" s="3"/>
      <c r="QX193" s="3"/>
      <c r="QY193" s="3"/>
      <c r="QZ193" s="3"/>
      <c r="RA193" s="3"/>
      <c r="RB193" s="3"/>
      <c r="RC193" s="3"/>
      <c r="RD193" s="3"/>
      <c r="RE193" s="3"/>
      <c r="RF193" s="3"/>
      <c r="RG193" s="3"/>
      <c r="RH193" s="3"/>
      <c r="RI193" s="3"/>
      <c r="RJ193" s="3"/>
      <c r="RK193" s="3"/>
      <c r="RL193" s="3"/>
      <c r="RM193" s="3"/>
      <c r="RN193" s="3"/>
      <c r="RO193" s="3"/>
      <c r="RP193" s="3"/>
      <c r="RQ193" s="3"/>
      <c r="RR193" s="3"/>
      <c r="RS193" s="3"/>
      <c r="RT193" s="3"/>
      <c r="RU193" s="3"/>
      <c r="RV193" s="3"/>
      <c r="RW193" s="3"/>
      <c r="RX193" s="3"/>
      <c r="RY193" s="3"/>
      <c r="RZ193" s="3"/>
      <c r="SA193" s="3"/>
      <c r="SB193" s="3"/>
      <c r="SC193" s="3"/>
      <c r="SD193" s="3"/>
      <c r="SE193" s="3"/>
      <c r="SF193" s="3"/>
      <c r="SG193" s="3"/>
      <c r="SH193" s="3"/>
      <c r="SI193" s="3"/>
      <c r="SJ193" s="3"/>
      <c r="SK193" s="3"/>
      <c r="SL193" s="3"/>
      <c r="SM193" s="3"/>
      <c r="SN193" s="3"/>
      <c r="SO193" s="3"/>
      <c r="SP193" s="3"/>
      <c r="SQ193" s="3"/>
      <c r="SR193" s="3"/>
      <c r="SS193" s="3"/>
      <c r="ST193" s="3"/>
      <c r="SU193" s="3"/>
      <c r="SV193" s="3"/>
      <c r="SW193" s="3"/>
      <c r="SX193" s="3"/>
      <c r="SY193" s="3"/>
      <c r="SZ193" s="3"/>
      <c r="TA193" s="3"/>
      <c r="TB193" s="3"/>
      <c r="TC193" s="3"/>
      <c r="TD193" s="3"/>
      <c r="TE193" s="3"/>
      <c r="TF193" s="3"/>
      <c r="TG193" s="3"/>
      <c r="TH193" s="3"/>
      <c r="TI193" s="3"/>
      <c r="TJ193" s="3"/>
      <c r="TK193" s="3"/>
      <c r="TL193" s="3"/>
      <c r="TM193" s="3"/>
      <c r="TN193" s="3"/>
      <c r="TO193" s="3"/>
      <c r="TP193" s="3"/>
      <c r="TQ193" s="3"/>
      <c r="TR193" s="3"/>
      <c r="TS193" s="3"/>
      <c r="TT193" s="3"/>
      <c r="TU193" s="3"/>
      <c r="TV193" s="3"/>
      <c r="TW193" s="3"/>
      <c r="TX193" s="3"/>
      <c r="TY193" s="3"/>
      <c r="TZ193" s="3"/>
      <c r="UA193" s="3"/>
      <c r="UB193" s="3"/>
      <c r="UC193" s="3"/>
      <c r="UD193" s="3"/>
      <c r="UE193" s="3"/>
      <c r="UF193" s="3"/>
      <c r="UG193" s="3"/>
      <c r="UH193" s="3"/>
      <c r="UI193" s="3"/>
      <c r="UJ193" s="3"/>
      <c r="UK193" s="3"/>
      <c r="UL193" s="3"/>
      <c r="UM193" s="3"/>
      <c r="UN193" s="3"/>
      <c r="UO193" s="3"/>
      <c r="UP193" s="3"/>
      <c r="UQ193" s="3"/>
      <c r="UR193" s="3"/>
      <c r="US193" s="3"/>
      <c r="UT193" s="3"/>
      <c r="UU193" s="3"/>
      <c r="UV193" s="3"/>
      <c r="UW193" s="3"/>
      <c r="UX193" s="3"/>
      <c r="UY193" s="3"/>
      <c r="UZ193" s="3"/>
      <c r="VA193" s="3"/>
      <c r="VB193" s="3"/>
      <c r="VC193" s="3"/>
      <c r="VD193" s="3"/>
      <c r="VE193" s="3"/>
      <c r="VF193" s="3"/>
      <c r="VG193" s="3"/>
      <c r="VH193" s="3"/>
      <c r="VI193" s="3"/>
      <c r="VJ193" s="3"/>
      <c r="VK193" s="3"/>
      <c r="VL193" s="3"/>
      <c r="VM193" s="3"/>
      <c r="VN193" s="3"/>
      <c r="VO193" s="3"/>
      <c r="VP193" s="3"/>
      <c r="VQ193" s="3"/>
      <c r="VR193" s="3"/>
      <c r="VS193" s="3"/>
      <c r="VT193" s="3"/>
      <c r="VU193" s="3"/>
      <c r="VV193" s="3"/>
      <c r="VW193" s="3"/>
      <c r="VX193" s="3"/>
      <c r="VY193" s="3"/>
      <c r="VZ193" s="3"/>
      <c r="WA193" s="3"/>
      <c r="WB193" s="3"/>
      <c r="WC193" s="3"/>
      <c r="WD193" s="3"/>
      <c r="WE193" s="3"/>
      <c r="WF193" s="3"/>
      <c r="WG193" s="3"/>
      <c r="WH193" s="3"/>
      <c r="WI193" s="3"/>
      <c r="WJ193" s="3"/>
      <c r="WK193" s="3"/>
      <c r="WL193" s="3"/>
      <c r="WM193" s="3"/>
      <c r="WN193" s="3"/>
      <c r="WO193" s="3"/>
      <c r="WP193" s="3"/>
      <c r="WQ193" s="3"/>
      <c r="WR193" s="3"/>
      <c r="WS193" s="3"/>
      <c r="WT193" s="3"/>
      <c r="WU193" s="3"/>
      <c r="WV193" s="3"/>
      <c r="WW193" s="3"/>
      <c r="WX193" s="3"/>
      <c r="WY193" s="3"/>
      <c r="WZ193" s="3"/>
      <c r="XA193" s="3"/>
      <c r="XB193" s="3"/>
      <c r="XC193" s="3"/>
      <c r="XD193" s="3"/>
      <c r="XE193" s="3"/>
      <c r="XF193" s="3"/>
      <c r="XG193" s="3"/>
      <c r="XH193" s="3"/>
      <c r="XI193" s="3"/>
      <c r="XJ193" s="3"/>
      <c r="XK193" s="3"/>
      <c r="XL193" s="3"/>
      <c r="XM193" s="3"/>
      <c r="XN193" s="3"/>
      <c r="XO193" s="3"/>
      <c r="XP193" s="3"/>
      <c r="XQ193" s="3"/>
      <c r="XR193" s="3"/>
      <c r="XS193" s="3"/>
      <c r="XT193" s="3"/>
      <c r="XU193" s="3"/>
      <c r="XV193" s="3"/>
      <c r="XW193" s="3"/>
      <c r="XX193" s="3"/>
      <c r="XY193" s="3"/>
      <c r="XZ193" s="3"/>
      <c r="YA193" s="3"/>
      <c r="YB193" s="3"/>
      <c r="YC193" s="3"/>
      <c r="YD193" s="3"/>
      <c r="YE193" s="3"/>
      <c r="YF193" s="3"/>
      <c r="YG193" s="3"/>
      <c r="YH193" s="3"/>
      <c r="YI193" s="3"/>
      <c r="YJ193" s="3"/>
      <c r="YK193" s="3"/>
      <c r="YL193" s="3"/>
      <c r="YM193" s="3"/>
      <c r="YN193" s="3"/>
      <c r="YO193" s="3"/>
      <c r="YP193" s="3"/>
      <c r="YQ193" s="3"/>
      <c r="YR193" s="3"/>
      <c r="YS193" s="3"/>
      <c r="YT193" s="3"/>
      <c r="YU193" s="3"/>
      <c r="YV193" s="3"/>
      <c r="YW193" s="3"/>
      <c r="YX193" s="3"/>
      <c r="YY193" s="3"/>
      <c r="YZ193" s="3"/>
      <c r="ZA193" s="3"/>
      <c r="ZB193" s="3"/>
      <c r="ZC193" s="3"/>
      <c r="ZD193" s="3"/>
      <c r="ZE193" s="3"/>
      <c r="ZF193" s="3"/>
      <c r="ZG193" s="3"/>
      <c r="ZH193" s="3"/>
      <c r="ZI193" s="3"/>
      <c r="ZJ193" s="3"/>
      <c r="ZK193" s="3"/>
      <c r="ZL193" s="3"/>
      <c r="ZM193" s="3"/>
      <c r="ZN193" s="3"/>
      <c r="ZO193" s="3"/>
      <c r="ZP193" s="3"/>
      <c r="ZQ193" s="3"/>
      <c r="ZR193" s="3"/>
      <c r="ZS193" s="3"/>
      <c r="ZT193" s="3"/>
      <c r="ZU193" s="3"/>
      <c r="ZV193" s="3"/>
      <c r="ZW193" s="3"/>
      <c r="ZX193" s="3"/>
      <c r="ZY193" s="3"/>
      <c r="ZZ193" s="3"/>
      <c r="AAA193" s="3"/>
      <c r="AAB193" s="3"/>
      <c r="AAC193" s="3"/>
      <c r="AAD193" s="3"/>
      <c r="AAE193" s="3"/>
      <c r="AAF193" s="3"/>
      <c r="AAG193" s="3"/>
      <c r="AAH193" s="3"/>
      <c r="AAI193" s="3"/>
      <c r="AAJ193" s="3"/>
      <c r="AAK193" s="3"/>
      <c r="AAL193" s="3"/>
      <c r="AAM193" s="3"/>
      <c r="AAN193" s="3"/>
      <c r="AAO193" s="3"/>
      <c r="AAP193" s="3"/>
      <c r="AAQ193" s="3"/>
      <c r="AAR193" s="3"/>
      <c r="AAS193" s="3"/>
      <c r="AAT193" s="3"/>
      <c r="AAU193" s="3"/>
      <c r="AAV193" s="3"/>
      <c r="AAW193" s="3"/>
      <c r="AAX193" s="3"/>
      <c r="AAY193" s="3"/>
      <c r="AAZ193" s="3"/>
      <c r="ABA193" s="3"/>
      <c r="ABB193" s="3"/>
      <c r="ABC193" s="3"/>
      <c r="ABD193" s="3"/>
      <c r="ABE193" s="3"/>
      <c r="ABF193" s="3"/>
      <c r="ABG193" s="3"/>
      <c r="ABH193" s="3"/>
      <c r="ABI193" s="3"/>
      <c r="ABJ193" s="3"/>
      <c r="ABK193" s="3"/>
      <c r="ABL193" s="3"/>
      <c r="ABM193" s="3"/>
      <c r="ABN193" s="3"/>
      <c r="ABO193" s="3"/>
      <c r="ABP193" s="3"/>
      <c r="ABQ193" s="3"/>
      <c r="ABR193" s="3"/>
      <c r="ABS193" s="3"/>
      <c r="ABT193" s="3"/>
      <c r="ABU193" s="3"/>
      <c r="ABV193" s="3"/>
      <c r="ABW193" s="3"/>
      <c r="ABX193" s="3"/>
      <c r="ABY193" s="3"/>
      <c r="ABZ193" s="3"/>
      <c r="ACA193" s="3"/>
      <c r="ACB193" s="3"/>
      <c r="ACC193" s="3"/>
      <c r="ACD193" s="3"/>
      <c r="ACE193" s="3"/>
      <c r="ACF193" s="3"/>
      <c r="ACG193" s="3"/>
      <c r="ACH193" s="3"/>
      <c r="ACI193" s="3"/>
      <c r="ACJ193" s="3"/>
      <c r="ACK193" s="3"/>
      <c r="ACL193" s="3"/>
      <c r="ACM193" s="3"/>
      <c r="ACN193" s="3"/>
      <c r="ACO193" s="3"/>
      <c r="ACP193" s="3"/>
      <c r="ACQ193" s="3"/>
      <c r="ACR193" s="3"/>
      <c r="ACS193" s="3"/>
      <c r="ACT193" s="3"/>
      <c r="ACU193" s="3"/>
      <c r="ACV193" s="3"/>
      <c r="ACW193" s="3"/>
      <c r="ACX193" s="3"/>
      <c r="ACY193" s="3"/>
      <c r="ACZ193" s="3"/>
      <c r="ADA193" s="3"/>
      <c r="ADB193" s="3"/>
      <c r="ADC193" s="3"/>
      <c r="ADD193" s="3"/>
      <c r="ADE193" s="3"/>
      <c r="ADF193" s="3"/>
      <c r="ADG193" s="3"/>
      <c r="ADH193" s="3"/>
      <c r="ADI193" s="3"/>
      <c r="ADJ193" s="3"/>
      <c r="ADK193" s="3"/>
      <c r="ADL193" s="3"/>
      <c r="ADM193" s="3"/>
      <c r="ADN193" s="3"/>
      <c r="ADO193" s="3"/>
      <c r="ADP193" s="3"/>
      <c r="ADQ193" s="3"/>
      <c r="ADR193" s="3"/>
      <c r="ADS193" s="3"/>
      <c r="ADT193" s="3"/>
      <c r="ADU193" s="3"/>
      <c r="ADV193" s="3"/>
      <c r="ADW193" s="3"/>
      <c r="ADX193" s="3"/>
      <c r="ADY193" s="3"/>
      <c r="ADZ193" s="3"/>
      <c r="AEA193" s="3"/>
      <c r="AEB193" s="3"/>
      <c r="AEC193" s="3"/>
      <c r="AED193" s="3"/>
      <c r="AEE193" s="3"/>
      <c r="AEF193" s="3"/>
      <c r="AEG193" s="3"/>
      <c r="AEH193" s="3"/>
      <c r="AEI193" s="3"/>
      <c r="AEJ193" s="3"/>
      <c r="AEK193" s="3"/>
      <c r="AEL193" s="3"/>
      <c r="AEM193" s="3"/>
      <c r="AEN193" s="3"/>
      <c r="AEO193" s="3"/>
      <c r="AEP193" s="3"/>
      <c r="AEQ193" s="3"/>
      <c r="AER193" s="3"/>
      <c r="AES193" s="3"/>
      <c r="AET193" s="3"/>
      <c r="AEU193" s="3"/>
      <c r="AEV193" s="3"/>
      <c r="AEW193" s="3"/>
      <c r="AEX193" s="3"/>
      <c r="AEY193" s="3"/>
      <c r="AEZ193" s="3"/>
      <c r="AFA193" s="3"/>
      <c r="AFB193" s="3"/>
      <c r="AFC193" s="3"/>
      <c r="AFD193" s="3"/>
      <c r="AFE193" s="3"/>
      <c r="AFF193" s="3"/>
      <c r="AFG193" s="3"/>
      <c r="AFH193" s="3"/>
      <c r="AFI193" s="3"/>
      <c r="AFJ193" s="3"/>
      <c r="AFK193" s="3"/>
      <c r="AFL193" s="3"/>
      <c r="AFM193" s="3"/>
      <c r="AFN193" s="3"/>
      <c r="AFO193" s="3"/>
      <c r="AFP193" s="3"/>
      <c r="AFQ193" s="3"/>
      <c r="AFR193" s="3"/>
      <c r="AFS193" s="3"/>
      <c r="AFT193" s="3"/>
      <c r="AFU193" s="3"/>
      <c r="AFV193" s="3"/>
      <c r="AFW193" s="3"/>
      <c r="AFX193" s="3"/>
      <c r="AFY193" s="3"/>
      <c r="AFZ193" s="3"/>
      <c r="AGA193" s="3"/>
      <c r="AGB193" s="3"/>
      <c r="AGC193" s="3"/>
      <c r="AGD193" s="3"/>
      <c r="AGE193" s="3"/>
      <c r="AGF193" s="3"/>
      <c r="AGG193" s="3"/>
      <c r="AGH193" s="3"/>
      <c r="AGI193" s="3"/>
      <c r="AGJ193" s="3"/>
      <c r="AGK193" s="3"/>
      <c r="AGL193" s="3"/>
      <c r="AGM193" s="3"/>
      <c r="AGN193" s="3"/>
      <c r="AGO193" s="3"/>
      <c r="AGP193" s="3"/>
      <c r="AGQ193" s="3"/>
      <c r="AGR193" s="3"/>
      <c r="AGS193" s="3"/>
      <c r="AGT193" s="3"/>
      <c r="AGU193" s="3"/>
      <c r="AGV193" s="3"/>
      <c r="AGW193" s="3"/>
      <c r="AGX193" s="3"/>
      <c r="AGY193" s="3"/>
      <c r="AGZ193" s="3"/>
      <c r="AHA193" s="3"/>
      <c r="AHB193" s="3"/>
      <c r="AHC193" s="3"/>
      <c r="AHD193" s="3"/>
      <c r="AHE193" s="3"/>
      <c r="AHF193" s="3"/>
      <c r="AHG193" s="3"/>
      <c r="AHH193" s="3"/>
      <c r="AHI193" s="3"/>
      <c r="AHJ193" s="3"/>
      <c r="AHK193" s="3"/>
      <c r="AHL193" s="3"/>
      <c r="AHM193" s="3"/>
      <c r="AHN193" s="3"/>
      <c r="AHO193" s="3"/>
      <c r="AHP193" s="3"/>
      <c r="AHQ193" s="3"/>
      <c r="AHR193" s="3"/>
      <c r="AHS193" s="3"/>
      <c r="AHT193" s="3"/>
      <c r="AHU193" s="3"/>
      <c r="AHV193" s="3"/>
      <c r="AHW193" s="3"/>
      <c r="AHX193" s="3"/>
      <c r="AHY193" s="3"/>
      <c r="AHZ193" s="3"/>
      <c r="AIA193" s="3"/>
      <c r="AIB193" s="3"/>
      <c r="AIC193" s="3"/>
      <c r="AID193" s="3"/>
      <c r="AIE193" s="3"/>
      <c r="AIF193" s="3"/>
      <c r="AIG193" s="3"/>
      <c r="AIH193" s="3"/>
      <c r="AII193" s="3"/>
      <c r="AIJ193" s="3"/>
      <c r="AIK193" s="3"/>
      <c r="AIL193" s="3"/>
      <c r="AIM193" s="3"/>
      <c r="AIN193" s="3"/>
      <c r="AIO193" s="3"/>
      <c r="AIP193" s="3"/>
      <c r="AIQ193" s="3"/>
      <c r="AIR193" s="3"/>
      <c r="AIS193" s="3"/>
      <c r="AIT193" s="3"/>
      <c r="AIU193" s="3"/>
      <c r="AIV193" s="3"/>
      <c r="AIW193" s="3"/>
      <c r="AIX193" s="3"/>
      <c r="AIY193" s="3"/>
      <c r="AIZ193" s="3"/>
      <c r="AJA193" s="3"/>
      <c r="AJB193" s="3"/>
      <c r="AJC193" s="3"/>
      <c r="AJD193" s="3"/>
      <c r="AJE193" s="3"/>
      <c r="AJF193" s="3"/>
      <c r="AJG193" s="3"/>
      <c r="AJH193" s="3"/>
      <c r="AJI193" s="3"/>
      <c r="AJJ193" s="3"/>
      <c r="AJK193" s="3"/>
      <c r="AJL193" s="3"/>
      <c r="AJM193" s="3"/>
      <c r="AJN193" s="3"/>
      <c r="AJO193" s="3"/>
      <c r="AJP193" s="3"/>
      <c r="AJQ193" s="3"/>
      <c r="AJR193" s="3"/>
      <c r="AJS193" s="3"/>
      <c r="AJT193" s="3"/>
      <c r="AJU193" s="3"/>
      <c r="AJV193" s="3"/>
      <c r="AJW193" s="3"/>
      <c r="AJX193" s="3"/>
      <c r="AJY193" s="3"/>
      <c r="AJZ193" s="3"/>
      <c r="AKA193" s="3"/>
      <c r="AKB193" s="3"/>
      <c r="AKC193" s="3"/>
      <c r="AKD193" s="3"/>
      <c r="AKE193" s="3"/>
      <c r="AKF193" s="3"/>
      <c r="AKG193" s="3"/>
      <c r="AKH193" s="3"/>
      <c r="AKI193" s="3"/>
      <c r="AKJ193" s="3"/>
      <c r="AKK193" s="3"/>
      <c r="AKL193" s="3"/>
      <c r="AKM193" s="3"/>
      <c r="AKN193" s="3"/>
      <c r="AKO193" s="3"/>
      <c r="AKP193" s="3"/>
      <c r="AKQ193" s="3"/>
      <c r="AKR193" s="3"/>
      <c r="AKS193" s="3"/>
      <c r="AKT193" s="3"/>
      <c r="AKU193" s="3"/>
      <c r="AKV193" s="3"/>
      <c r="AKW193" s="3"/>
      <c r="AKX193" s="3"/>
      <c r="AKY193" s="3"/>
      <c r="AKZ193" s="3"/>
      <c r="ALA193" s="3"/>
      <c r="ALB193" s="3"/>
      <c r="ALC193" s="3"/>
      <c r="ALD193" s="3"/>
      <c r="ALE193" s="3"/>
      <c r="ALF193" s="3"/>
      <c r="ALG193" s="3"/>
      <c r="ALH193" s="3"/>
      <c r="ALI193" s="3"/>
      <c r="ALJ193" s="3"/>
      <c r="ALK193" s="3"/>
      <c r="ALL193" s="3"/>
      <c r="ALM193" s="3"/>
      <c r="ALN193" s="3"/>
      <c r="ALO193" s="3"/>
      <c r="ALP193" s="3"/>
      <c r="ALQ193" s="3"/>
      <c r="ALR193" s="3"/>
      <c r="ALS193" s="3"/>
      <c r="ALT193" s="3"/>
      <c r="ALU193" s="3"/>
      <c r="ALV193" s="3"/>
      <c r="ALW193" s="3"/>
      <c r="ALX193" s="3"/>
      <c r="ALY193" s="3"/>
      <c r="ALZ193" s="3"/>
      <c r="AMA193" s="3"/>
      <c r="AMB193" s="3"/>
    </row>
    <row r="194" spans="1:1016" s="142" customFormat="1" x14ac:dyDescent="0.25">
      <c r="A194" s="3"/>
      <c r="B194" s="3"/>
      <c r="C194" s="3"/>
      <c r="D194" s="3"/>
      <c r="E194" s="3"/>
      <c r="F194" s="3"/>
      <c r="G194" s="40"/>
      <c r="H194" s="3"/>
      <c r="I194" s="3"/>
      <c r="J194" s="3"/>
      <c r="K194" s="3"/>
      <c r="L194" s="3"/>
      <c r="M194" s="129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  <c r="AH194" s="3"/>
      <c r="AI194" s="3"/>
      <c r="AJ194" s="3"/>
      <c r="AK194" s="3"/>
      <c r="AL194" s="3"/>
      <c r="AM194" s="3"/>
      <c r="AN194" s="3"/>
      <c r="AO194" s="3"/>
      <c r="AP194" s="3"/>
      <c r="AQ194" s="3"/>
      <c r="AR194" s="3"/>
      <c r="AS194" s="3"/>
      <c r="AT194" s="3"/>
      <c r="AU194" s="3"/>
      <c r="AV194" s="3"/>
      <c r="AW194" s="3"/>
      <c r="AX194" s="3"/>
      <c r="AY194" s="3"/>
      <c r="AZ194" s="3"/>
      <c r="BA194" s="3"/>
      <c r="BB194" s="3"/>
      <c r="BC194" s="3"/>
      <c r="BD194" s="3"/>
      <c r="BE194" s="3"/>
      <c r="BF194" s="3"/>
      <c r="BG194" s="3"/>
      <c r="BH194" s="3"/>
      <c r="BI194" s="3"/>
      <c r="BJ194" s="3"/>
      <c r="BK194" s="3"/>
      <c r="BL194" s="3"/>
      <c r="BM194" s="3"/>
      <c r="BN194" s="3"/>
      <c r="BO194" s="3"/>
      <c r="BP194" s="3"/>
      <c r="BQ194" s="3"/>
      <c r="BR194" s="3"/>
      <c r="BS194" s="3"/>
      <c r="BT194" s="3"/>
      <c r="BU194" s="3"/>
      <c r="BV194" s="3"/>
      <c r="BW194" s="3"/>
      <c r="BX194" s="3"/>
      <c r="BY194" s="3"/>
      <c r="BZ194" s="3"/>
      <c r="CA194" s="3"/>
      <c r="CB194" s="3"/>
      <c r="CC194" s="3"/>
      <c r="CD194" s="3"/>
      <c r="CE194" s="3"/>
      <c r="CF194" s="3"/>
      <c r="CG194" s="3"/>
      <c r="CH194" s="3"/>
      <c r="CI194" s="3"/>
      <c r="CJ194" s="3"/>
      <c r="CK194" s="3"/>
      <c r="CL194" s="3"/>
      <c r="CM194" s="3"/>
      <c r="CN194" s="3"/>
      <c r="CO194" s="3"/>
      <c r="CP194" s="3"/>
      <c r="CQ194" s="3"/>
      <c r="CR194" s="3"/>
      <c r="CS194" s="3"/>
      <c r="CT194" s="3"/>
      <c r="CU194" s="3"/>
      <c r="CV194" s="3"/>
      <c r="CW194" s="3"/>
      <c r="CX194" s="3"/>
      <c r="CY194" s="3"/>
      <c r="CZ194" s="3"/>
      <c r="DA194" s="3"/>
      <c r="DB194" s="3"/>
      <c r="DC194" s="3"/>
      <c r="DD194" s="3"/>
      <c r="DE194" s="3"/>
      <c r="DF194" s="3"/>
      <c r="DG194" s="3"/>
      <c r="DH194" s="3"/>
      <c r="DI194" s="3"/>
      <c r="DJ194" s="3"/>
      <c r="DK194" s="3"/>
      <c r="DL194" s="3"/>
      <c r="DM194" s="3"/>
      <c r="DN194" s="3"/>
      <c r="DO194" s="3"/>
      <c r="DP194" s="3"/>
      <c r="DQ194" s="3"/>
      <c r="DR194" s="3"/>
      <c r="DS194" s="3"/>
      <c r="DT194" s="3"/>
      <c r="DU194" s="3"/>
      <c r="DV194" s="3"/>
      <c r="DW194" s="3"/>
      <c r="DX194" s="3"/>
      <c r="DY194" s="3"/>
      <c r="DZ194" s="3"/>
      <c r="EA194" s="3"/>
      <c r="EB194" s="3"/>
      <c r="EC194" s="3"/>
      <c r="ED194" s="3"/>
      <c r="EE194" s="3"/>
      <c r="EF194" s="3"/>
      <c r="EG194" s="3"/>
      <c r="EH194" s="3"/>
      <c r="EI194" s="3"/>
      <c r="EJ194" s="3"/>
      <c r="EK194" s="3"/>
      <c r="EL194" s="3"/>
      <c r="EM194" s="3"/>
      <c r="EN194" s="3"/>
      <c r="EO194" s="3"/>
      <c r="EP194" s="3"/>
      <c r="EQ194" s="3"/>
      <c r="ER194" s="3"/>
      <c r="ES194" s="3"/>
      <c r="ET194" s="3"/>
      <c r="EU194" s="3"/>
      <c r="EV194" s="3"/>
      <c r="EW194" s="3"/>
      <c r="EX194" s="3"/>
      <c r="EY194" s="3"/>
      <c r="EZ194" s="3"/>
      <c r="FA194" s="3"/>
      <c r="FB194" s="3"/>
      <c r="FC194" s="3"/>
      <c r="FD194" s="3"/>
      <c r="FE194" s="3"/>
      <c r="FF194" s="3"/>
      <c r="FG194" s="3"/>
      <c r="FH194" s="3"/>
      <c r="FI194" s="3"/>
      <c r="FJ194" s="3"/>
      <c r="FK194" s="3"/>
      <c r="FL194" s="3"/>
      <c r="FM194" s="3"/>
      <c r="FN194" s="3"/>
      <c r="FO194" s="3"/>
      <c r="FP194" s="3"/>
      <c r="FQ194" s="3"/>
      <c r="FR194" s="3"/>
      <c r="FS194" s="3"/>
      <c r="FT194" s="3"/>
      <c r="FU194" s="3"/>
      <c r="FV194" s="3"/>
      <c r="FW194" s="3"/>
      <c r="FX194" s="3"/>
      <c r="FY194" s="3"/>
      <c r="FZ194" s="3"/>
      <c r="GA194" s="3"/>
      <c r="GB194" s="3"/>
      <c r="GC194" s="3"/>
      <c r="GD194" s="3"/>
      <c r="GE194" s="3"/>
      <c r="GF194" s="3"/>
      <c r="GG194" s="3"/>
      <c r="GH194" s="3"/>
      <c r="GI194" s="3"/>
      <c r="GJ194" s="3"/>
      <c r="GK194" s="3"/>
      <c r="GL194" s="3"/>
      <c r="GM194" s="3"/>
      <c r="GN194" s="3"/>
      <c r="GO194" s="3"/>
      <c r="GP194" s="3"/>
      <c r="GQ194" s="3"/>
      <c r="GR194" s="3"/>
      <c r="GS194" s="3"/>
      <c r="GT194" s="3"/>
      <c r="GU194" s="3"/>
      <c r="GV194" s="3"/>
      <c r="GW194" s="3"/>
      <c r="GX194" s="3"/>
      <c r="GY194" s="3"/>
      <c r="GZ194" s="3"/>
      <c r="HA194" s="3"/>
      <c r="HB194" s="3"/>
      <c r="HC194" s="3"/>
      <c r="HD194" s="3"/>
      <c r="HE194" s="3"/>
      <c r="HF194" s="3"/>
      <c r="HG194" s="3"/>
      <c r="HH194" s="3"/>
      <c r="HI194" s="3"/>
      <c r="HJ194" s="3"/>
      <c r="HK194" s="3"/>
      <c r="HL194" s="3"/>
      <c r="HM194" s="3"/>
      <c r="HN194" s="3"/>
      <c r="HO194" s="3"/>
      <c r="HP194" s="3"/>
      <c r="HQ194" s="3"/>
      <c r="HR194" s="3"/>
      <c r="HS194" s="3"/>
      <c r="HT194" s="3"/>
      <c r="HU194" s="3"/>
      <c r="HV194" s="3"/>
      <c r="HW194" s="3"/>
      <c r="HX194" s="3"/>
      <c r="HY194" s="3"/>
      <c r="HZ194" s="3"/>
      <c r="IA194" s="3"/>
      <c r="IB194" s="3"/>
      <c r="IC194" s="3"/>
      <c r="ID194" s="3"/>
      <c r="IE194" s="3"/>
      <c r="IF194" s="3"/>
      <c r="IG194" s="3"/>
      <c r="IH194" s="3"/>
      <c r="II194" s="3"/>
      <c r="IJ194" s="3"/>
      <c r="IK194" s="3"/>
      <c r="IL194" s="3"/>
      <c r="IM194" s="3"/>
      <c r="IN194" s="3"/>
      <c r="IO194" s="3"/>
      <c r="IP194" s="3"/>
      <c r="IQ194" s="3"/>
      <c r="IR194" s="3"/>
      <c r="IS194" s="3"/>
      <c r="IT194" s="3"/>
      <c r="IU194" s="3"/>
      <c r="IV194" s="3"/>
      <c r="IW194" s="3"/>
      <c r="IX194" s="3"/>
      <c r="IY194" s="3"/>
      <c r="IZ194" s="3"/>
      <c r="JA194" s="3"/>
      <c r="JB194" s="3"/>
      <c r="JC194" s="3"/>
      <c r="JD194" s="3"/>
      <c r="JE194" s="3"/>
      <c r="JF194" s="3"/>
      <c r="JG194" s="3"/>
      <c r="JH194" s="3"/>
      <c r="JI194" s="3"/>
      <c r="JJ194" s="3"/>
      <c r="JK194" s="3"/>
      <c r="JL194" s="3"/>
      <c r="JM194" s="3"/>
      <c r="JN194" s="3"/>
      <c r="JO194" s="3"/>
      <c r="JP194" s="3"/>
      <c r="JQ194" s="3"/>
      <c r="JR194" s="3"/>
      <c r="JS194" s="3"/>
      <c r="JT194" s="3"/>
      <c r="JU194" s="3"/>
      <c r="JV194" s="3"/>
      <c r="JW194" s="3"/>
      <c r="JX194" s="3"/>
      <c r="JY194" s="3"/>
      <c r="JZ194" s="3"/>
      <c r="KA194" s="3"/>
      <c r="KB194" s="3"/>
      <c r="KC194" s="3"/>
      <c r="KD194" s="3"/>
      <c r="KE194" s="3"/>
      <c r="KF194" s="3"/>
      <c r="KG194" s="3"/>
      <c r="KH194" s="3"/>
      <c r="KI194" s="3"/>
      <c r="KJ194" s="3"/>
      <c r="KK194" s="3"/>
      <c r="KL194" s="3"/>
      <c r="KM194" s="3"/>
      <c r="KN194" s="3"/>
      <c r="KO194" s="3"/>
      <c r="KP194" s="3"/>
      <c r="KQ194" s="3"/>
      <c r="KR194" s="3"/>
      <c r="KS194" s="3"/>
      <c r="KT194" s="3"/>
      <c r="KU194" s="3"/>
      <c r="KV194" s="3"/>
      <c r="KW194" s="3"/>
      <c r="KX194" s="3"/>
      <c r="KY194" s="3"/>
      <c r="KZ194" s="3"/>
      <c r="LA194" s="3"/>
      <c r="LB194" s="3"/>
      <c r="LC194" s="3"/>
      <c r="LD194" s="3"/>
      <c r="LE194" s="3"/>
      <c r="LF194" s="3"/>
      <c r="LG194" s="3"/>
      <c r="LH194" s="3"/>
      <c r="LI194" s="3"/>
      <c r="LJ194" s="3"/>
      <c r="LK194" s="3"/>
      <c r="LL194" s="3"/>
      <c r="LM194" s="3"/>
      <c r="LN194" s="3"/>
      <c r="LO194" s="3"/>
      <c r="LP194" s="3"/>
      <c r="LQ194" s="3"/>
      <c r="LR194" s="3"/>
      <c r="LS194" s="3"/>
      <c r="LT194" s="3"/>
      <c r="LU194" s="3"/>
      <c r="LV194" s="3"/>
      <c r="LW194" s="3"/>
      <c r="LX194" s="3"/>
      <c r="LY194" s="3"/>
      <c r="LZ194" s="3"/>
      <c r="MA194" s="3"/>
      <c r="MB194" s="3"/>
      <c r="MC194" s="3"/>
      <c r="MD194" s="3"/>
      <c r="ME194" s="3"/>
      <c r="MF194" s="3"/>
      <c r="MG194" s="3"/>
      <c r="MH194" s="3"/>
      <c r="MI194" s="3"/>
      <c r="MJ194" s="3"/>
      <c r="MK194" s="3"/>
      <c r="ML194" s="3"/>
      <c r="MM194" s="3"/>
      <c r="MN194" s="3"/>
      <c r="MO194" s="3"/>
      <c r="MP194" s="3"/>
      <c r="MQ194" s="3"/>
      <c r="MR194" s="3"/>
      <c r="MS194" s="3"/>
      <c r="MT194" s="3"/>
      <c r="MU194" s="3"/>
      <c r="MV194" s="3"/>
      <c r="MW194" s="3"/>
      <c r="MX194" s="3"/>
      <c r="MY194" s="3"/>
      <c r="MZ194" s="3"/>
      <c r="NA194" s="3"/>
      <c r="NB194" s="3"/>
      <c r="NC194" s="3"/>
      <c r="ND194" s="3"/>
      <c r="NE194" s="3"/>
      <c r="NF194" s="3"/>
      <c r="NG194" s="3"/>
      <c r="NH194" s="3"/>
      <c r="NI194" s="3"/>
      <c r="NJ194" s="3"/>
      <c r="NK194" s="3"/>
      <c r="NL194" s="3"/>
      <c r="NM194" s="3"/>
      <c r="NN194" s="3"/>
      <c r="NO194" s="3"/>
      <c r="NP194" s="3"/>
      <c r="NQ194" s="3"/>
      <c r="NR194" s="3"/>
      <c r="NS194" s="3"/>
      <c r="NT194" s="3"/>
      <c r="NU194" s="3"/>
      <c r="NV194" s="3"/>
      <c r="NW194" s="3"/>
      <c r="NX194" s="3"/>
      <c r="NY194" s="3"/>
      <c r="NZ194" s="3"/>
      <c r="OA194" s="3"/>
      <c r="OB194" s="3"/>
      <c r="OC194" s="3"/>
      <c r="OD194" s="3"/>
      <c r="OE194" s="3"/>
      <c r="OF194" s="3"/>
      <c r="OG194" s="3"/>
      <c r="OH194" s="3"/>
      <c r="OI194" s="3"/>
      <c r="OJ194" s="3"/>
      <c r="OK194" s="3"/>
      <c r="OL194" s="3"/>
      <c r="OM194" s="3"/>
      <c r="ON194" s="3"/>
      <c r="OO194" s="3"/>
      <c r="OP194" s="3"/>
      <c r="OQ194" s="3"/>
      <c r="OR194" s="3"/>
      <c r="OS194" s="3"/>
      <c r="OT194" s="3"/>
      <c r="OU194" s="3"/>
      <c r="OV194" s="3"/>
      <c r="OW194" s="3"/>
      <c r="OX194" s="3"/>
      <c r="OY194" s="3"/>
      <c r="OZ194" s="3"/>
      <c r="PA194" s="3"/>
      <c r="PB194" s="3"/>
      <c r="PC194" s="3"/>
      <c r="PD194" s="3"/>
      <c r="PE194" s="3"/>
      <c r="PF194" s="3"/>
      <c r="PG194" s="3"/>
      <c r="PH194" s="3"/>
      <c r="PI194" s="3"/>
      <c r="PJ194" s="3"/>
      <c r="PK194" s="3"/>
      <c r="PL194" s="3"/>
      <c r="PM194" s="3"/>
      <c r="PN194" s="3"/>
      <c r="PO194" s="3"/>
      <c r="PP194" s="3"/>
      <c r="PQ194" s="3"/>
      <c r="PR194" s="3"/>
      <c r="PS194" s="3"/>
      <c r="PT194" s="3"/>
      <c r="PU194" s="3"/>
      <c r="PV194" s="3"/>
      <c r="PW194" s="3"/>
      <c r="PX194" s="3"/>
      <c r="PY194" s="3"/>
      <c r="PZ194" s="3"/>
      <c r="QA194" s="3"/>
      <c r="QB194" s="3"/>
      <c r="QC194" s="3"/>
      <c r="QD194" s="3"/>
      <c r="QE194" s="3"/>
      <c r="QF194" s="3"/>
      <c r="QG194" s="3"/>
      <c r="QH194" s="3"/>
      <c r="QI194" s="3"/>
      <c r="QJ194" s="3"/>
      <c r="QK194" s="3"/>
      <c r="QL194" s="3"/>
      <c r="QM194" s="3"/>
      <c r="QN194" s="3"/>
      <c r="QO194" s="3"/>
      <c r="QP194" s="3"/>
      <c r="QQ194" s="3"/>
      <c r="QR194" s="3"/>
      <c r="QS194" s="3"/>
      <c r="QT194" s="3"/>
      <c r="QU194" s="3"/>
      <c r="QV194" s="3"/>
      <c r="QW194" s="3"/>
      <c r="QX194" s="3"/>
      <c r="QY194" s="3"/>
      <c r="QZ194" s="3"/>
      <c r="RA194" s="3"/>
      <c r="RB194" s="3"/>
      <c r="RC194" s="3"/>
      <c r="RD194" s="3"/>
      <c r="RE194" s="3"/>
      <c r="RF194" s="3"/>
      <c r="RG194" s="3"/>
      <c r="RH194" s="3"/>
      <c r="RI194" s="3"/>
      <c r="RJ194" s="3"/>
      <c r="RK194" s="3"/>
      <c r="RL194" s="3"/>
      <c r="RM194" s="3"/>
      <c r="RN194" s="3"/>
      <c r="RO194" s="3"/>
      <c r="RP194" s="3"/>
      <c r="RQ194" s="3"/>
      <c r="RR194" s="3"/>
      <c r="RS194" s="3"/>
      <c r="RT194" s="3"/>
      <c r="RU194" s="3"/>
      <c r="RV194" s="3"/>
      <c r="RW194" s="3"/>
      <c r="RX194" s="3"/>
      <c r="RY194" s="3"/>
      <c r="RZ194" s="3"/>
      <c r="SA194" s="3"/>
      <c r="SB194" s="3"/>
      <c r="SC194" s="3"/>
      <c r="SD194" s="3"/>
      <c r="SE194" s="3"/>
      <c r="SF194" s="3"/>
      <c r="SG194" s="3"/>
      <c r="SH194" s="3"/>
      <c r="SI194" s="3"/>
      <c r="SJ194" s="3"/>
      <c r="SK194" s="3"/>
      <c r="SL194" s="3"/>
      <c r="SM194" s="3"/>
      <c r="SN194" s="3"/>
      <c r="SO194" s="3"/>
      <c r="SP194" s="3"/>
      <c r="SQ194" s="3"/>
      <c r="SR194" s="3"/>
      <c r="SS194" s="3"/>
      <c r="ST194" s="3"/>
      <c r="SU194" s="3"/>
      <c r="SV194" s="3"/>
      <c r="SW194" s="3"/>
      <c r="SX194" s="3"/>
      <c r="SY194" s="3"/>
      <c r="SZ194" s="3"/>
      <c r="TA194" s="3"/>
      <c r="TB194" s="3"/>
      <c r="TC194" s="3"/>
      <c r="TD194" s="3"/>
      <c r="TE194" s="3"/>
      <c r="TF194" s="3"/>
      <c r="TG194" s="3"/>
      <c r="TH194" s="3"/>
      <c r="TI194" s="3"/>
      <c r="TJ194" s="3"/>
      <c r="TK194" s="3"/>
      <c r="TL194" s="3"/>
      <c r="TM194" s="3"/>
      <c r="TN194" s="3"/>
      <c r="TO194" s="3"/>
      <c r="TP194" s="3"/>
      <c r="TQ194" s="3"/>
      <c r="TR194" s="3"/>
      <c r="TS194" s="3"/>
      <c r="TT194" s="3"/>
      <c r="TU194" s="3"/>
      <c r="TV194" s="3"/>
      <c r="TW194" s="3"/>
      <c r="TX194" s="3"/>
      <c r="TY194" s="3"/>
      <c r="TZ194" s="3"/>
      <c r="UA194" s="3"/>
      <c r="UB194" s="3"/>
      <c r="UC194" s="3"/>
      <c r="UD194" s="3"/>
      <c r="UE194" s="3"/>
      <c r="UF194" s="3"/>
      <c r="UG194" s="3"/>
      <c r="UH194" s="3"/>
      <c r="UI194" s="3"/>
      <c r="UJ194" s="3"/>
      <c r="UK194" s="3"/>
      <c r="UL194" s="3"/>
      <c r="UM194" s="3"/>
      <c r="UN194" s="3"/>
      <c r="UO194" s="3"/>
      <c r="UP194" s="3"/>
      <c r="UQ194" s="3"/>
      <c r="UR194" s="3"/>
      <c r="US194" s="3"/>
      <c r="UT194" s="3"/>
      <c r="UU194" s="3"/>
      <c r="UV194" s="3"/>
      <c r="UW194" s="3"/>
      <c r="UX194" s="3"/>
      <c r="UY194" s="3"/>
      <c r="UZ194" s="3"/>
      <c r="VA194" s="3"/>
      <c r="VB194" s="3"/>
      <c r="VC194" s="3"/>
      <c r="VD194" s="3"/>
      <c r="VE194" s="3"/>
      <c r="VF194" s="3"/>
      <c r="VG194" s="3"/>
      <c r="VH194" s="3"/>
      <c r="VI194" s="3"/>
      <c r="VJ194" s="3"/>
      <c r="VK194" s="3"/>
      <c r="VL194" s="3"/>
      <c r="VM194" s="3"/>
      <c r="VN194" s="3"/>
      <c r="VO194" s="3"/>
      <c r="VP194" s="3"/>
      <c r="VQ194" s="3"/>
      <c r="VR194" s="3"/>
      <c r="VS194" s="3"/>
      <c r="VT194" s="3"/>
      <c r="VU194" s="3"/>
      <c r="VV194" s="3"/>
      <c r="VW194" s="3"/>
      <c r="VX194" s="3"/>
      <c r="VY194" s="3"/>
      <c r="VZ194" s="3"/>
      <c r="WA194" s="3"/>
      <c r="WB194" s="3"/>
      <c r="WC194" s="3"/>
      <c r="WD194" s="3"/>
      <c r="WE194" s="3"/>
      <c r="WF194" s="3"/>
      <c r="WG194" s="3"/>
      <c r="WH194" s="3"/>
      <c r="WI194" s="3"/>
      <c r="WJ194" s="3"/>
      <c r="WK194" s="3"/>
      <c r="WL194" s="3"/>
      <c r="WM194" s="3"/>
      <c r="WN194" s="3"/>
      <c r="WO194" s="3"/>
      <c r="WP194" s="3"/>
      <c r="WQ194" s="3"/>
      <c r="WR194" s="3"/>
      <c r="WS194" s="3"/>
      <c r="WT194" s="3"/>
      <c r="WU194" s="3"/>
      <c r="WV194" s="3"/>
      <c r="WW194" s="3"/>
      <c r="WX194" s="3"/>
      <c r="WY194" s="3"/>
      <c r="WZ194" s="3"/>
      <c r="XA194" s="3"/>
      <c r="XB194" s="3"/>
      <c r="XC194" s="3"/>
      <c r="XD194" s="3"/>
      <c r="XE194" s="3"/>
      <c r="XF194" s="3"/>
      <c r="XG194" s="3"/>
      <c r="XH194" s="3"/>
      <c r="XI194" s="3"/>
      <c r="XJ194" s="3"/>
      <c r="XK194" s="3"/>
      <c r="XL194" s="3"/>
      <c r="XM194" s="3"/>
      <c r="XN194" s="3"/>
      <c r="XO194" s="3"/>
      <c r="XP194" s="3"/>
      <c r="XQ194" s="3"/>
      <c r="XR194" s="3"/>
      <c r="XS194" s="3"/>
      <c r="XT194" s="3"/>
      <c r="XU194" s="3"/>
      <c r="XV194" s="3"/>
      <c r="XW194" s="3"/>
      <c r="XX194" s="3"/>
      <c r="XY194" s="3"/>
      <c r="XZ194" s="3"/>
      <c r="YA194" s="3"/>
      <c r="YB194" s="3"/>
      <c r="YC194" s="3"/>
      <c r="YD194" s="3"/>
      <c r="YE194" s="3"/>
      <c r="YF194" s="3"/>
      <c r="YG194" s="3"/>
      <c r="YH194" s="3"/>
      <c r="YI194" s="3"/>
      <c r="YJ194" s="3"/>
      <c r="YK194" s="3"/>
      <c r="YL194" s="3"/>
      <c r="YM194" s="3"/>
      <c r="YN194" s="3"/>
      <c r="YO194" s="3"/>
      <c r="YP194" s="3"/>
      <c r="YQ194" s="3"/>
      <c r="YR194" s="3"/>
      <c r="YS194" s="3"/>
      <c r="YT194" s="3"/>
      <c r="YU194" s="3"/>
      <c r="YV194" s="3"/>
      <c r="YW194" s="3"/>
      <c r="YX194" s="3"/>
      <c r="YY194" s="3"/>
      <c r="YZ194" s="3"/>
      <c r="ZA194" s="3"/>
      <c r="ZB194" s="3"/>
      <c r="ZC194" s="3"/>
      <c r="ZD194" s="3"/>
      <c r="ZE194" s="3"/>
      <c r="ZF194" s="3"/>
      <c r="ZG194" s="3"/>
      <c r="ZH194" s="3"/>
      <c r="ZI194" s="3"/>
      <c r="ZJ194" s="3"/>
      <c r="ZK194" s="3"/>
      <c r="ZL194" s="3"/>
      <c r="ZM194" s="3"/>
      <c r="ZN194" s="3"/>
      <c r="ZO194" s="3"/>
      <c r="ZP194" s="3"/>
      <c r="ZQ194" s="3"/>
      <c r="ZR194" s="3"/>
      <c r="ZS194" s="3"/>
      <c r="ZT194" s="3"/>
      <c r="ZU194" s="3"/>
      <c r="ZV194" s="3"/>
      <c r="ZW194" s="3"/>
      <c r="ZX194" s="3"/>
      <c r="ZY194" s="3"/>
      <c r="ZZ194" s="3"/>
      <c r="AAA194" s="3"/>
      <c r="AAB194" s="3"/>
      <c r="AAC194" s="3"/>
      <c r="AAD194" s="3"/>
      <c r="AAE194" s="3"/>
      <c r="AAF194" s="3"/>
      <c r="AAG194" s="3"/>
      <c r="AAH194" s="3"/>
      <c r="AAI194" s="3"/>
      <c r="AAJ194" s="3"/>
      <c r="AAK194" s="3"/>
      <c r="AAL194" s="3"/>
      <c r="AAM194" s="3"/>
      <c r="AAN194" s="3"/>
      <c r="AAO194" s="3"/>
      <c r="AAP194" s="3"/>
      <c r="AAQ194" s="3"/>
      <c r="AAR194" s="3"/>
      <c r="AAS194" s="3"/>
      <c r="AAT194" s="3"/>
      <c r="AAU194" s="3"/>
      <c r="AAV194" s="3"/>
      <c r="AAW194" s="3"/>
      <c r="AAX194" s="3"/>
      <c r="AAY194" s="3"/>
      <c r="AAZ194" s="3"/>
      <c r="ABA194" s="3"/>
      <c r="ABB194" s="3"/>
      <c r="ABC194" s="3"/>
      <c r="ABD194" s="3"/>
      <c r="ABE194" s="3"/>
      <c r="ABF194" s="3"/>
      <c r="ABG194" s="3"/>
      <c r="ABH194" s="3"/>
      <c r="ABI194" s="3"/>
      <c r="ABJ194" s="3"/>
      <c r="ABK194" s="3"/>
      <c r="ABL194" s="3"/>
      <c r="ABM194" s="3"/>
      <c r="ABN194" s="3"/>
      <c r="ABO194" s="3"/>
      <c r="ABP194" s="3"/>
      <c r="ABQ194" s="3"/>
      <c r="ABR194" s="3"/>
      <c r="ABS194" s="3"/>
      <c r="ABT194" s="3"/>
      <c r="ABU194" s="3"/>
      <c r="ABV194" s="3"/>
      <c r="ABW194" s="3"/>
      <c r="ABX194" s="3"/>
      <c r="ABY194" s="3"/>
      <c r="ABZ194" s="3"/>
      <c r="ACA194" s="3"/>
      <c r="ACB194" s="3"/>
      <c r="ACC194" s="3"/>
      <c r="ACD194" s="3"/>
      <c r="ACE194" s="3"/>
      <c r="ACF194" s="3"/>
      <c r="ACG194" s="3"/>
      <c r="ACH194" s="3"/>
      <c r="ACI194" s="3"/>
      <c r="ACJ194" s="3"/>
      <c r="ACK194" s="3"/>
      <c r="ACL194" s="3"/>
      <c r="ACM194" s="3"/>
      <c r="ACN194" s="3"/>
      <c r="ACO194" s="3"/>
      <c r="ACP194" s="3"/>
      <c r="ACQ194" s="3"/>
      <c r="ACR194" s="3"/>
      <c r="ACS194" s="3"/>
      <c r="ACT194" s="3"/>
      <c r="ACU194" s="3"/>
      <c r="ACV194" s="3"/>
      <c r="ACW194" s="3"/>
      <c r="ACX194" s="3"/>
      <c r="ACY194" s="3"/>
      <c r="ACZ194" s="3"/>
      <c r="ADA194" s="3"/>
      <c r="ADB194" s="3"/>
      <c r="ADC194" s="3"/>
      <c r="ADD194" s="3"/>
      <c r="ADE194" s="3"/>
      <c r="ADF194" s="3"/>
      <c r="ADG194" s="3"/>
      <c r="ADH194" s="3"/>
      <c r="ADI194" s="3"/>
      <c r="ADJ194" s="3"/>
      <c r="ADK194" s="3"/>
      <c r="ADL194" s="3"/>
      <c r="ADM194" s="3"/>
      <c r="ADN194" s="3"/>
      <c r="ADO194" s="3"/>
      <c r="ADP194" s="3"/>
      <c r="ADQ194" s="3"/>
      <c r="ADR194" s="3"/>
      <c r="ADS194" s="3"/>
      <c r="ADT194" s="3"/>
      <c r="ADU194" s="3"/>
      <c r="ADV194" s="3"/>
      <c r="ADW194" s="3"/>
      <c r="ADX194" s="3"/>
      <c r="ADY194" s="3"/>
      <c r="ADZ194" s="3"/>
      <c r="AEA194" s="3"/>
      <c r="AEB194" s="3"/>
      <c r="AEC194" s="3"/>
      <c r="AED194" s="3"/>
      <c r="AEE194" s="3"/>
      <c r="AEF194" s="3"/>
      <c r="AEG194" s="3"/>
      <c r="AEH194" s="3"/>
      <c r="AEI194" s="3"/>
      <c r="AEJ194" s="3"/>
      <c r="AEK194" s="3"/>
      <c r="AEL194" s="3"/>
      <c r="AEM194" s="3"/>
      <c r="AEN194" s="3"/>
      <c r="AEO194" s="3"/>
      <c r="AEP194" s="3"/>
      <c r="AEQ194" s="3"/>
      <c r="AER194" s="3"/>
      <c r="AES194" s="3"/>
      <c r="AET194" s="3"/>
      <c r="AEU194" s="3"/>
      <c r="AEV194" s="3"/>
      <c r="AEW194" s="3"/>
      <c r="AEX194" s="3"/>
      <c r="AEY194" s="3"/>
      <c r="AEZ194" s="3"/>
      <c r="AFA194" s="3"/>
      <c r="AFB194" s="3"/>
      <c r="AFC194" s="3"/>
      <c r="AFD194" s="3"/>
      <c r="AFE194" s="3"/>
      <c r="AFF194" s="3"/>
      <c r="AFG194" s="3"/>
      <c r="AFH194" s="3"/>
      <c r="AFI194" s="3"/>
      <c r="AFJ194" s="3"/>
      <c r="AFK194" s="3"/>
      <c r="AFL194" s="3"/>
      <c r="AFM194" s="3"/>
      <c r="AFN194" s="3"/>
      <c r="AFO194" s="3"/>
      <c r="AFP194" s="3"/>
      <c r="AFQ194" s="3"/>
      <c r="AFR194" s="3"/>
      <c r="AFS194" s="3"/>
      <c r="AFT194" s="3"/>
      <c r="AFU194" s="3"/>
      <c r="AFV194" s="3"/>
      <c r="AFW194" s="3"/>
      <c r="AFX194" s="3"/>
      <c r="AFY194" s="3"/>
      <c r="AFZ194" s="3"/>
      <c r="AGA194" s="3"/>
      <c r="AGB194" s="3"/>
      <c r="AGC194" s="3"/>
      <c r="AGD194" s="3"/>
      <c r="AGE194" s="3"/>
      <c r="AGF194" s="3"/>
      <c r="AGG194" s="3"/>
      <c r="AGH194" s="3"/>
      <c r="AGI194" s="3"/>
      <c r="AGJ194" s="3"/>
      <c r="AGK194" s="3"/>
      <c r="AGL194" s="3"/>
      <c r="AGM194" s="3"/>
      <c r="AGN194" s="3"/>
      <c r="AGO194" s="3"/>
      <c r="AGP194" s="3"/>
      <c r="AGQ194" s="3"/>
      <c r="AGR194" s="3"/>
      <c r="AGS194" s="3"/>
      <c r="AGT194" s="3"/>
      <c r="AGU194" s="3"/>
      <c r="AGV194" s="3"/>
      <c r="AGW194" s="3"/>
      <c r="AGX194" s="3"/>
      <c r="AGY194" s="3"/>
      <c r="AGZ194" s="3"/>
      <c r="AHA194" s="3"/>
      <c r="AHB194" s="3"/>
      <c r="AHC194" s="3"/>
      <c r="AHD194" s="3"/>
      <c r="AHE194" s="3"/>
      <c r="AHF194" s="3"/>
      <c r="AHG194" s="3"/>
      <c r="AHH194" s="3"/>
      <c r="AHI194" s="3"/>
      <c r="AHJ194" s="3"/>
      <c r="AHK194" s="3"/>
      <c r="AHL194" s="3"/>
      <c r="AHM194" s="3"/>
      <c r="AHN194" s="3"/>
      <c r="AHO194" s="3"/>
      <c r="AHP194" s="3"/>
      <c r="AHQ194" s="3"/>
      <c r="AHR194" s="3"/>
      <c r="AHS194" s="3"/>
      <c r="AHT194" s="3"/>
      <c r="AHU194" s="3"/>
      <c r="AHV194" s="3"/>
      <c r="AHW194" s="3"/>
      <c r="AHX194" s="3"/>
      <c r="AHY194" s="3"/>
      <c r="AHZ194" s="3"/>
      <c r="AIA194" s="3"/>
      <c r="AIB194" s="3"/>
      <c r="AIC194" s="3"/>
      <c r="AID194" s="3"/>
      <c r="AIE194" s="3"/>
      <c r="AIF194" s="3"/>
      <c r="AIG194" s="3"/>
      <c r="AIH194" s="3"/>
      <c r="AII194" s="3"/>
      <c r="AIJ194" s="3"/>
      <c r="AIK194" s="3"/>
      <c r="AIL194" s="3"/>
      <c r="AIM194" s="3"/>
      <c r="AIN194" s="3"/>
      <c r="AIO194" s="3"/>
      <c r="AIP194" s="3"/>
      <c r="AIQ194" s="3"/>
      <c r="AIR194" s="3"/>
      <c r="AIS194" s="3"/>
      <c r="AIT194" s="3"/>
      <c r="AIU194" s="3"/>
      <c r="AIV194" s="3"/>
      <c r="AIW194" s="3"/>
      <c r="AIX194" s="3"/>
      <c r="AIY194" s="3"/>
      <c r="AIZ194" s="3"/>
      <c r="AJA194" s="3"/>
      <c r="AJB194" s="3"/>
      <c r="AJC194" s="3"/>
      <c r="AJD194" s="3"/>
      <c r="AJE194" s="3"/>
      <c r="AJF194" s="3"/>
      <c r="AJG194" s="3"/>
      <c r="AJH194" s="3"/>
      <c r="AJI194" s="3"/>
      <c r="AJJ194" s="3"/>
      <c r="AJK194" s="3"/>
      <c r="AJL194" s="3"/>
      <c r="AJM194" s="3"/>
      <c r="AJN194" s="3"/>
      <c r="AJO194" s="3"/>
      <c r="AJP194" s="3"/>
      <c r="AJQ194" s="3"/>
      <c r="AJR194" s="3"/>
      <c r="AJS194" s="3"/>
      <c r="AJT194" s="3"/>
      <c r="AJU194" s="3"/>
      <c r="AJV194" s="3"/>
      <c r="AJW194" s="3"/>
      <c r="AJX194" s="3"/>
      <c r="AJY194" s="3"/>
      <c r="AJZ194" s="3"/>
      <c r="AKA194" s="3"/>
      <c r="AKB194" s="3"/>
      <c r="AKC194" s="3"/>
      <c r="AKD194" s="3"/>
      <c r="AKE194" s="3"/>
      <c r="AKF194" s="3"/>
      <c r="AKG194" s="3"/>
      <c r="AKH194" s="3"/>
      <c r="AKI194" s="3"/>
      <c r="AKJ194" s="3"/>
      <c r="AKK194" s="3"/>
      <c r="AKL194" s="3"/>
      <c r="AKM194" s="3"/>
      <c r="AKN194" s="3"/>
      <c r="AKO194" s="3"/>
      <c r="AKP194" s="3"/>
      <c r="AKQ194" s="3"/>
      <c r="AKR194" s="3"/>
      <c r="AKS194" s="3"/>
      <c r="AKT194" s="3"/>
      <c r="AKU194" s="3"/>
      <c r="AKV194" s="3"/>
      <c r="AKW194" s="3"/>
      <c r="AKX194" s="3"/>
      <c r="AKY194" s="3"/>
      <c r="AKZ194" s="3"/>
      <c r="ALA194" s="3"/>
      <c r="ALB194" s="3"/>
      <c r="ALC194" s="3"/>
      <c r="ALD194" s="3"/>
      <c r="ALE194" s="3"/>
      <c r="ALF194" s="3"/>
      <c r="ALG194" s="3"/>
      <c r="ALH194" s="3"/>
      <c r="ALI194" s="3"/>
      <c r="ALJ194" s="3"/>
      <c r="ALK194" s="3"/>
      <c r="ALL194" s="3"/>
      <c r="ALM194" s="3"/>
      <c r="ALN194" s="3"/>
      <c r="ALO194" s="3"/>
      <c r="ALP194" s="3"/>
      <c r="ALQ194" s="3"/>
      <c r="ALR194" s="3"/>
      <c r="ALS194" s="3"/>
      <c r="ALT194" s="3"/>
      <c r="ALU194" s="3"/>
      <c r="ALV194" s="3"/>
      <c r="ALW194" s="3"/>
      <c r="ALX194" s="3"/>
      <c r="ALY194" s="3"/>
      <c r="ALZ194" s="3"/>
      <c r="AMA194" s="3"/>
      <c r="AMB194" s="3"/>
    </row>
    <row r="195" spans="1:1016" s="142" customFormat="1" x14ac:dyDescent="0.25">
      <c r="A195" s="3"/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129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  <c r="AH195" s="3"/>
      <c r="AI195" s="3"/>
      <c r="AJ195" s="3"/>
      <c r="AK195" s="3"/>
      <c r="AL195" s="3"/>
      <c r="AM195" s="3"/>
      <c r="AN195" s="3"/>
      <c r="AO195" s="3"/>
      <c r="AP195" s="3"/>
      <c r="AQ195" s="3"/>
      <c r="AR195" s="3"/>
      <c r="AS195" s="3"/>
      <c r="AT195" s="3"/>
      <c r="AU195" s="3"/>
      <c r="AV195" s="3"/>
      <c r="AW195" s="3"/>
      <c r="AX195" s="3"/>
      <c r="AY195" s="3"/>
      <c r="AZ195" s="3"/>
      <c r="BA195" s="3"/>
      <c r="BB195" s="3"/>
      <c r="BC195" s="3"/>
      <c r="BD195" s="3"/>
      <c r="BE195" s="3"/>
      <c r="BF195" s="3"/>
      <c r="BG195" s="3"/>
      <c r="BH195" s="3"/>
      <c r="BI195" s="3"/>
      <c r="BJ195" s="3"/>
      <c r="BK195" s="3"/>
      <c r="BL195" s="3"/>
      <c r="BM195" s="3"/>
      <c r="BN195" s="3"/>
      <c r="BO195" s="3"/>
      <c r="BP195" s="3"/>
      <c r="BQ195" s="3"/>
      <c r="BR195" s="3"/>
      <c r="BS195" s="3"/>
      <c r="BT195" s="3"/>
      <c r="BU195" s="3"/>
      <c r="BV195" s="3"/>
      <c r="BW195" s="3"/>
      <c r="BX195" s="3"/>
      <c r="BY195" s="3"/>
      <c r="BZ195" s="3"/>
      <c r="CA195" s="3"/>
      <c r="CB195" s="3"/>
      <c r="CC195" s="3"/>
      <c r="CD195" s="3"/>
      <c r="CE195" s="3"/>
      <c r="CF195" s="3"/>
      <c r="CG195" s="3"/>
      <c r="CH195" s="3"/>
      <c r="CI195" s="3"/>
      <c r="CJ195" s="3"/>
      <c r="CK195" s="3"/>
      <c r="CL195" s="3"/>
      <c r="CM195" s="3"/>
      <c r="CN195" s="3"/>
      <c r="CO195" s="3"/>
      <c r="CP195" s="3"/>
      <c r="CQ195" s="3"/>
      <c r="CR195" s="3"/>
      <c r="CS195" s="3"/>
      <c r="CT195" s="3"/>
      <c r="CU195" s="3"/>
      <c r="CV195" s="3"/>
      <c r="CW195" s="3"/>
      <c r="CX195" s="3"/>
      <c r="CY195" s="3"/>
      <c r="CZ195" s="3"/>
      <c r="DA195" s="3"/>
      <c r="DB195" s="3"/>
      <c r="DC195" s="3"/>
      <c r="DD195" s="3"/>
      <c r="DE195" s="3"/>
      <c r="DF195" s="3"/>
      <c r="DG195" s="3"/>
      <c r="DH195" s="3"/>
      <c r="DI195" s="3"/>
      <c r="DJ195" s="3"/>
      <c r="DK195" s="3"/>
      <c r="DL195" s="3"/>
      <c r="DM195" s="3"/>
      <c r="DN195" s="3"/>
      <c r="DO195" s="3"/>
      <c r="DP195" s="3"/>
      <c r="DQ195" s="3"/>
      <c r="DR195" s="3"/>
      <c r="DS195" s="3"/>
      <c r="DT195" s="3"/>
      <c r="DU195" s="3"/>
      <c r="DV195" s="3"/>
      <c r="DW195" s="3"/>
      <c r="DX195" s="3"/>
      <c r="DY195" s="3"/>
      <c r="DZ195" s="3"/>
      <c r="EA195" s="3"/>
      <c r="EB195" s="3"/>
      <c r="EC195" s="3"/>
      <c r="ED195" s="3"/>
      <c r="EE195" s="3"/>
      <c r="EF195" s="3"/>
      <c r="EG195" s="3"/>
      <c r="EH195" s="3"/>
      <c r="EI195" s="3"/>
      <c r="EJ195" s="3"/>
      <c r="EK195" s="3"/>
      <c r="EL195" s="3"/>
      <c r="EM195" s="3"/>
      <c r="EN195" s="3"/>
      <c r="EO195" s="3"/>
      <c r="EP195" s="3"/>
      <c r="EQ195" s="3"/>
      <c r="ER195" s="3"/>
      <c r="ES195" s="3"/>
      <c r="ET195" s="3"/>
      <c r="EU195" s="3"/>
      <c r="EV195" s="3"/>
      <c r="EW195" s="3"/>
      <c r="EX195" s="3"/>
      <c r="EY195" s="3"/>
      <c r="EZ195" s="3"/>
      <c r="FA195" s="3"/>
      <c r="FB195" s="3"/>
      <c r="FC195" s="3"/>
      <c r="FD195" s="3"/>
      <c r="FE195" s="3"/>
      <c r="FF195" s="3"/>
      <c r="FG195" s="3"/>
      <c r="FH195" s="3"/>
      <c r="FI195" s="3"/>
      <c r="FJ195" s="3"/>
      <c r="FK195" s="3"/>
      <c r="FL195" s="3"/>
      <c r="FM195" s="3"/>
      <c r="FN195" s="3"/>
      <c r="FO195" s="3"/>
      <c r="FP195" s="3"/>
      <c r="FQ195" s="3"/>
      <c r="FR195" s="3"/>
      <c r="FS195" s="3"/>
      <c r="FT195" s="3"/>
      <c r="FU195" s="3"/>
      <c r="FV195" s="3"/>
      <c r="FW195" s="3"/>
      <c r="FX195" s="3"/>
      <c r="FY195" s="3"/>
      <c r="FZ195" s="3"/>
      <c r="GA195" s="3"/>
      <c r="GB195" s="3"/>
      <c r="GC195" s="3"/>
      <c r="GD195" s="3"/>
      <c r="GE195" s="3"/>
      <c r="GF195" s="3"/>
      <c r="GG195" s="3"/>
      <c r="GH195" s="3"/>
      <c r="GI195" s="3"/>
      <c r="GJ195" s="3"/>
      <c r="GK195" s="3"/>
      <c r="GL195" s="3"/>
      <c r="GM195" s="3"/>
      <c r="GN195" s="3"/>
      <c r="GO195" s="3"/>
      <c r="GP195" s="3"/>
      <c r="GQ195" s="3"/>
      <c r="GR195" s="3"/>
      <c r="GS195" s="3"/>
      <c r="GT195" s="3"/>
      <c r="GU195" s="3"/>
      <c r="GV195" s="3"/>
      <c r="GW195" s="3"/>
      <c r="GX195" s="3"/>
      <c r="GY195" s="3"/>
      <c r="GZ195" s="3"/>
      <c r="HA195" s="3"/>
      <c r="HB195" s="3"/>
      <c r="HC195" s="3"/>
      <c r="HD195" s="3"/>
      <c r="HE195" s="3"/>
      <c r="HF195" s="3"/>
      <c r="HG195" s="3"/>
      <c r="HH195" s="3"/>
      <c r="HI195" s="3"/>
      <c r="HJ195" s="3"/>
      <c r="HK195" s="3"/>
      <c r="HL195" s="3"/>
      <c r="HM195" s="3"/>
      <c r="HN195" s="3"/>
      <c r="HO195" s="3"/>
      <c r="HP195" s="3"/>
      <c r="HQ195" s="3"/>
      <c r="HR195" s="3"/>
      <c r="HS195" s="3"/>
      <c r="HT195" s="3"/>
      <c r="HU195" s="3"/>
      <c r="HV195" s="3"/>
      <c r="HW195" s="3"/>
      <c r="HX195" s="3"/>
      <c r="HY195" s="3"/>
      <c r="HZ195" s="3"/>
      <c r="IA195" s="3"/>
      <c r="IB195" s="3"/>
      <c r="IC195" s="3"/>
      <c r="ID195" s="3"/>
      <c r="IE195" s="3"/>
      <c r="IF195" s="3"/>
      <c r="IG195" s="3"/>
      <c r="IH195" s="3"/>
      <c r="II195" s="3"/>
      <c r="IJ195" s="3"/>
      <c r="IK195" s="3"/>
      <c r="IL195" s="3"/>
      <c r="IM195" s="3"/>
      <c r="IN195" s="3"/>
      <c r="IO195" s="3"/>
      <c r="IP195" s="3"/>
      <c r="IQ195" s="3"/>
      <c r="IR195" s="3"/>
      <c r="IS195" s="3"/>
      <c r="IT195" s="3"/>
      <c r="IU195" s="3"/>
      <c r="IV195" s="3"/>
      <c r="IW195" s="3"/>
      <c r="IX195" s="3"/>
      <c r="IY195" s="3"/>
      <c r="IZ195" s="3"/>
      <c r="JA195" s="3"/>
      <c r="JB195" s="3"/>
      <c r="JC195" s="3"/>
      <c r="JD195" s="3"/>
      <c r="JE195" s="3"/>
      <c r="JF195" s="3"/>
      <c r="JG195" s="3"/>
      <c r="JH195" s="3"/>
      <c r="JI195" s="3"/>
      <c r="JJ195" s="3"/>
      <c r="JK195" s="3"/>
      <c r="JL195" s="3"/>
      <c r="JM195" s="3"/>
      <c r="JN195" s="3"/>
      <c r="JO195" s="3"/>
      <c r="JP195" s="3"/>
      <c r="JQ195" s="3"/>
      <c r="JR195" s="3"/>
      <c r="JS195" s="3"/>
      <c r="JT195" s="3"/>
      <c r="JU195" s="3"/>
      <c r="JV195" s="3"/>
      <c r="JW195" s="3"/>
      <c r="JX195" s="3"/>
      <c r="JY195" s="3"/>
      <c r="JZ195" s="3"/>
      <c r="KA195" s="3"/>
      <c r="KB195" s="3"/>
      <c r="KC195" s="3"/>
      <c r="KD195" s="3"/>
      <c r="KE195" s="3"/>
      <c r="KF195" s="3"/>
      <c r="KG195" s="3"/>
      <c r="KH195" s="3"/>
      <c r="KI195" s="3"/>
      <c r="KJ195" s="3"/>
      <c r="KK195" s="3"/>
      <c r="KL195" s="3"/>
      <c r="KM195" s="3"/>
      <c r="KN195" s="3"/>
      <c r="KO195" s="3"/>
      <c r="KP195" s="3"/>
      <c r="KQ195" s="3"/>
      <c r="KR195" s="3"/>
      <c r="KS195" s="3"/>
      <c r="KT195" s="3"/>
      <c r="KU195" s="3"/>
      <c r="KV195" s="3"/>
      <c r="KW195" s="3"/>
      <c r="KX195" s="3"/>
      <c r="KY195" s="3"/>
      <c r="KZ195" s="3"/>
      <c r="LA195" s="3"/>
      <c r="LB195" s="3"/>
      <c r="LC195" s="3"/>
      <c r="LD195" s="3"/>
      <c r="LE195" s="3"/>
      <c r="LF195" s="3"/>
      <c r="LG195" s="3"/>
      <c r="LH195" s="3"/>
      <c r="LI195" s="3"/>
      <c r="LJ195" s="3"/>
      <c r="LK195" s="3"/>
      <c r="LL195" s="3"/>
      <c r="LM195" s="3"/>
      <c r="LN195" s="3"/>
      <c r="LO195" s="3"/>
      <c r="LP195" s="3"/>
      <c r="LQ195" s="3"/>
      <c r="LR195" s="3"/>
      <c r="LS195" s="3"/>
      <c r="LT195" s="3"/>
      <c r="LU195" s="3"/>
      <c r="LV195" s="3"/>
      <c r="LW195" s="3"/>
      <c r="LX195" s="3"/>
      <c r="LY195" s="3"/>
      <c r="LZ195" s="3"/>
      <c r="MA195" s="3"/>
      <c r="MB195" s="3"/>
      <c r="MC195" s="3"/>
      <c r="MD195" s="3"/>
      <c r="ME195" s="3"/>
      <c r="MF195" s="3"/>
      <c r="MG195" s="3"/>
      <c r="MH195" s="3"/>
      <c r="MI195" s="3"/>
      <c r="MJ195" s="3"/>
      <c r="MK195" s="3"/>
      <c r="ML195" s="3"/>
      <c r="MM195" s="3"/>
      <c r="MN195" s="3"/>
      <c r="MO195" s="3"/>
      <c r="MP195" s="3"/>
      <c r="MQ195" s="3"/>
      <c r="MR195" s="3"/>
      <c r="MS195" s="3"/>
      <c r="MT195" s="3"/>
      <c r="MU195" s="3"/>
      <c r="MV195" s="3"/>
      <c r="MW195" s="3"/>
      <c r="MX195" s="3"/>
      <c r="MY195" s="3"/>
      <c r="MZ195" s="3"/>
      <c r="NA195" s="3"/>
      <c r="NB195" s="3"/>
      <c r="NC195" s="3"/>
      <c r="ND195" s="3"/>
      <c r="NE195" s="3"/>
      <c r="NF195" s="3"/>
      <c r="NG195" s="3"/>
      <c r="NH195" s="3"/>
      <c r="NI195" s="3"/>
      <c r="NJ195" s="3"/>
      <c r="NK195" s="3"/>
      <c r="NL195" s="3"/>
      <c r="NM195" s="3"/>
      <c r="NN195" s="3"/>
      <c r="NO195" s="3"/>
      <c r="NP195" s="3"/>
      <c r="NQ195" s="3"/>
      <c r="NR195" s="3"/>
      <c r="NS195" s="3"/>
      <c r="NT195" s="3"/>
      <c r="NU195" s="3"/>
      <c r="NV195" s="3"/>
      <c r="NW195" s="3"/>
      <c r="NX195" s="3"/>
      <c r="NY195" s="3"/>
      <c r="NZ195" s="3"/>
      <c r="OA195" s="3"/>
      <c r="OB195" s="3"/>
      <c r="OC195" s="3"/>
      <c r="OD195" s="3"/>
      <c r="OE195" s="3"/>
      <c r="OF195" s="3"/>
      <c r="OG195" s="3"/>
      <c r="OH195" s="3"/>
      <c r="OI195" s="3"/>
      <c r="OJ195" s="3"/>
      <c r="OK195" s="3"/>
      <c r="OL195" s="3"/>
      <c r="OM195" s="3"/>
      <c r="ON195" s="3"/>
      <c r="OO195" s="3"/>
      <c r="OP195" s="3"/>
      <c r="OQ195" s="3"/>
      <c r="OR195" s="3"/>
      <c r="OS195" s="3"/>
      <c r="OT195" s="3"/>
      <c r="OU195" s="3"/>
      <c r="OV195" s="3"/>
      <c r="OW195" s="3"/>
      <c r="OX195" s="3"/>
      <c r="OY195" s="3"/>
      <c r="OZ195" s="3"/>
      <c r="PA195" s="3"/>
      <c r="PB195" s="3"/>
      <c r="PC195" s="3"/>
      <c r="PD195" s="3"/>
      <c r="PE195" s="3"/>
      <c r="PF195" s="3"/>
      <c r="PG195" s="3"/>
      <c r="PH195" s="3"/>
      <c r="PI195" s="3"/>
      <c r="PJ195" s="3"/>
      <c r="PK195" s="3"/>
      <c r="PL195" s="3"/>
      <c r="PM195" s="3"/>
      <c r="PN195" s="3"/>
      <c r="PO195" s="3"/>
      <c r="PP195" s="3"/>
      <c r="PQ195" s="3"/>
      <c r="PR195" s="3"/>
      <c r="PS195" s="3"/>
      <c r="PT195" s="3"/>
      <c r="PU195" s="3"/>
      <c r="PV195" s="3"/>
      <c r="PW195" s="3"/>
      <c r="PX195" s="3"/>
      <c r="PY195" s="3"/>
      <c r="PZ195" s="3"/>
      <c r="QA195" s="3"/>
      <c r="QB195" s="3"/>
      <c r="QC195" s="3"/>
      <c r="QD195" s="3"/>
      <c r="QE195" s="3"/>
      <c r="QF195" s="3"/>
      <c r="QG195" s="3"/>
      <c r="QH195" s="3"/>
      <c r="QI195" s="3"/>
      <c r="QJ195" s="3"/>
      <c r="QK195" s="3"/>
      <c r="QL195" s="3"/>
      <c r="QM195" s="3"/>
      <c r="QN195" s="3"/>
      <c r="QO195" s="3"/>
      <c r="QP195" s="3"/>
      <c r="QQ195" s="3"/>
      <c r="QR195" s="3"/>
      <c r="QS195" s="3"/>
      <c r="QT195" s="3"/>
      <c r="QU195" s="3"/>
      <c r="QV195" s="3"/>
      <c r="QW195" s="3"/>
      <c r="QX195" s="3"/>
      <c r="QY195" s="3"/>
      <c r="QZ195" s="3"/>
      <c r="RA195" s="3"/>
      <c r="RB195" s="3"/>
      <c r="RC195" s="3"/>
      <c r="RD195" s="3"/>
      <c r="RE195" s="3"/>
      <c r="RF195" s="3"/>
      <c r="RG195" s="3"/>
      <c r="RH195" s="3"/>
      <c r="RI195" s="3"/>
      <c r="RJ195" s="3"/>
      <c r="RK195" s="3"/>
      <c r="RL195" s="3"/>
      <c r="RM195" s="3"/>
      <c r="RN195" s="3"/>
      <c r="RO195" s="3"/>
      <c r="RP195" s="3"/>
      <c r="RQ195" s="3"/>
      <c r="RR195" s="3"/>
      <c r="RS195" s="3"/>
      <c r="RT195" s="3"/>
      <c r="RU195" s="3"/>
      <c r="RV195" s="3"/>
      <c r="RW195" s="3"/>
      <c r="RX195" s="3"/>
      <c r="RY195" s="3"/>
      <c r="RZ195" s="3"/>
      <c r="SA195" s="3"/>
      <c r="SB195" s="3"/>
      <c r="SC195" s="3"/>
      <c r="SD195" s="3"/>
      <c r="SE195" s="3"/>
      <c r="SF195" s="3"/>
      <c r="SG195" s="3"/>
      <c r="SH195" s="3"/>
      <c r="SI195" s="3"/>
      <c r="SJ195" s="3"/>
      <c r="SK195" s="3"/>
      <c r="SL195" s="3"/>
      <c r="SM195" s="3"/>
      <c r="SN195" s="3"/>
      <c r="SO195" s="3"/>
      <c r="SP195" s="3"/>
      <c r="SQ195" s="3"/>
      <c r="SR195" s="3"/>
      <c r="SS195" s="3"/>
      <c r="ST195" s="3"/>
      <c r="SU195" s="3"/>
      <c r="SV195" s="3"/>
      <c r="SW195" s="3"/>
      <c r="SX195" s="3"/>
      <c r="SY195" s="3"/>
      <c r="SZ195" s="3"/>
      <c r="TA195" s="3"/>
      <c r="TB195" s="3"/>
      <c r="TC195" s="3"/>
      <c r="TD195" s="3"/>
      <c r="TE195" s="3"/>
      <c r="TF195" s="3"/>
      <c r="TG195" s="3"/>
      <c r="TH195" s="3"/>
      <c r="TI195" s="3"/>
      <c r="TJ195" s="3"/>
      <c r="TK195" s="3"/>
      <c r="TL195" s="3"/>
      <c r="TM195" s="3"/>
      <c r="TN195" s="3"/>
      <c r="TO195" s="3"/>
      <c r="TP195" s="3"/>
      <c r="TQ195" s="3"/>
      <c r="TR195" s="3"/>
      <c r="TS195" s="3"/>
      <c r="TT195" s="3"/>
      <c r="TU195" s="3"/>
      <c r="TV195" s="3"/>
      <c r="TW195" s="3"/>
      <c r="TX195" s="3"/>
      <c r="TY195" s="3"/>
      <c r="TZ195" s="3"/>
      <c r="UA195" s="3"/>
      <c r="UB195" s="3"/>
      <c r="UC195" s="3"/>
      <c r="UD195" s="3"/>
      <c r="UE195" s="3"/>
      <c r="UF195" s="3"/>
      <c r="UG195" s="3"/>
      <c r="UH195" s="3"/>
      <c r="UI195" s="3"/>
      <c r="UJ195" s="3"/>
      <c r="UK195" s="3"/>
      <c r="UL195" s="3"/>
      <c r="UM195" s="3"/>
      <c r="UN195" s="3"/>
      <c r="UO195" s="3"/>
      <c r="UP195" s="3"/>
      <c r="UQ195" s="3"/>
      <c r="UR195" s="3"/>
      <c r="US195" s="3"/>
      <c r="UT195" s="3"/>
      <c r="UU195" s="3"/>
      <c r="UV195" s="3"/>
      <c r="UW195" s="3"/>
      <c r="UX195" s="3"/>
      <c r="UY195" s="3"/>
      <c r="UZ195" s="3"/>
      <c r="VA195" s="3"/>
      <c r="VB195" s="3"/>
      <c r="VC195" s="3"/>
      <c r="VD195" s="3"/>
      <c r="VE195" s="3"/>
      <c r="VF195" s="3"/>
      <c r="VG195" s="3"/>
      <c r="VH195" s="3"/>
      <c r="VI195" s="3"/>
      <c r="VJ195" s="3"/>
      <c r="VK195" s="3"/>
      <c r="VL195" s="3"/>
      <c r="VM195" s="3"/>
      <c r="VN195" s="3"/>
      <c r="VO195" s="3"/>
      <c r="VP195" s="3"/>
      <c r="VQ195" s="3"/>
      <c r="VR195" s="3"/>
      <c r="VS195" s="3"/>
      <c r="VT195" s="3"/>
      <c r="VU195" s="3"/>
      <c r="VV195" s="3"/>
      <c r="VW195" s="3"/>
      <c r="VX195" s="3"/>
      <c r="VY195" s="3"/>
      <c r="VZ195" s="3"/>
      <c r="WA195" s="3"/>
      <c r="WB195" s="3"/>
      <c r="WC195" s="3"/>
      <c r="WD195" s="3"/>
      <c r="WE195" s="3"/>
      <c r="WF195" s="3"/>
      <c r="WG195" s="3"/>
      <c r="WH195" s="3"/>
      <c r="WI195" s="3"/>
      <c r="WJ195" s="3"/>
      <c r="WK195" s="3"/>
      <c r="WL195" s="3"/>
      <c r="WM195" s="3"/>
      <c r="WN195" s="3"/>
      <c r="WO195" s="3"/>
      <c r="WP195" s="3"/>
      <c r="WQ195" s="3"/>
      <c r="WR195" s="3"/>
      <c r="WS195" s="3"/>
      <c r="WT195" s="3"/>
      <c r="WU195" s="3"/>
      <c r="WV195" s="3"/>
      <c r="WW195" s="3"/>
      <c r="WX195" s="3"/>
      <c r="WY195" s="3"/>
      <c r="WZ195" s="3"/>
      <c r="XA195" s="3"/>
      <c r="XB195" s="3"/>
      <c r="XC195" s="3"/>
      <c r="XD195" s="3"/>
      <c r="XE195" s="3"/>
      <c r="XF195" s="3"/>
      <c r="XG195" s="3"/>
      <c r="XH195" s="3"/>
      <c r="XI195" s="3"/>
      <c r="XJ195" s="3"/>
      <c r="XK195" s="3"/>
      <c r="XL195" s="3"/>
      <c r="XM195" s="3"/>
      <c r="XN195" s="3"/>
      <c r="XO195" s="3"/>
      <c r="XP195" s="3"/>
      <c r="XQ195" s="3"/>
      <c r="XR195" s="3"/>
      <c r="XS195" s="3"/>
      <c r="XT195" s="3"/>
      <c r="XU195" s="3"/>
      <c r="XV195" s="3"/>
      <c r="XW195" s="3"/>
      <c r="XX195" s="3"/>
      <c r="XY195" s="3"/>
      <c r="XZ195" s="3"/>
      <c r="YA195" s="3"/>
      <c r="YB195" s="3"/>
      <c r="YC195" s="3"/>
      <c r="YD195" s="3"/>
      <c r="YE195" s="3"/>
      <c r="YF195" s="3"/>
      <c r="YG195" s="3"/>
      <c r="YH195" s="3"/>
      <c r="YI195" s="3"/>
      <c r="YJ195" s="3"/>
      <c r="YK195" s="3"/>
      <c r="YL195" s="3"/>
      <c r="YM195" s="3"/>
      <c r="YN195" s="3"/>
      <c r="YO195" s="3"/>
      <c r="YP195" s="3"/>
      <c r="YQ195" s="3"/>
      <c r="YR195" s="3"/>
      <c r="YS195" s="3"/>
      <c r="YT195" s="3"/>
      <c r="YU195" s="3"/>
      <c r="YV195" s="3"/>
      <c r="YW195" s="3"/>
      <c r="YX195" s="3"/>
      <c r="YY195" s="3"/>
      <c r="YZ195" s="3"/>
      <c r="ZA195" s="3"/>
      <c r="ZB195" s="3"/>
      <c r="ZC195" s="3"/>
      <c r="ZD195" s="3"/>
      <c r="ZE195" s="3"/>
      <c r="ZF195" s="3"/>
      <c r="ZG195" s="3"/>
      <c r="ZH195" s="3"/>
      <c r="ZI195" s="3"/>
      <c r="ZJ195" s="3"/>
      <c r="ZK195" s="3"/>
      <c r="ZL195" s="3"/>
      <c r="ZM195" s="3"/>
      <c r="ZN195" s="3"/>
      <c r="ZO195" s="3"/>
      <c r="ZP195" s="3"/>
      <c r="ZQ195" s="3"/>
      <c r="ZR195" s="3"/>
      <c r="ZS195" s="3"/>
      <c r="ZT195" s="3"/>
      <c r="ZU195" s="3"/>
      <c r="ZV195" s="3"/>
      <c r="ZW195" s="3"/>
      <c r="ZX195" s="3"/>
      <c r="ZY195" s="3"/>
      <c r="ZZ195" s="3"/>
      <c r="AAA195" s="3"/>
      <c r="AAB195" s="3"/>
      <c r="AAC195" s="3"/>
      <c r="AAD195" s="3"/>
      <c r="AAE195" s="3"/>
      <c r="AAF195" s="3"/>
      <c r="AAG195" s="3"/>
      <c r="AAH195" s="3"/>
      <c r="AAI195" s="3"/>
      <c r="AAJ195" s="3"/>
      <c r="AAK195" s="3"/>
      <c r="AAL195" s="3"/>
      <c r="AAM195" s="3"/>
      <c r="AAN195" s="3"/>
      <c r="AAO195" s="3"/>
      <c r="AAP195" s="3"/>
      <c r="AAQ195" s="3"/>
      <c r="AAR195" s="3"/>
      <c r="AAS195" s="3"/>
      <c r="AAT195" s="3"/>
      <c r="AAU195" s="3"/>
      <c r="AAV195" s="3"/>
      <c r="AAW195" s="3"/>
      <c r="AAX195" s="3"/>
      <c r="AAY195" s="3"/>
      <c r="AAZ195" s="3"/>
      <c r="ABA195" s="3"/>
      <c r="ABB195" s="3"/>
      <c r="ABC195" s="3"/>
      <c r="ABD195" s="3"/>
      <c r="ABE195" s="3"/>
      <c r="ABF195" s="3"/>
      <c r="ABG195" s="3"/>
      <c r="ABH195" s="3"/>
      <c r="ABI195" s="3"/>
      <c r="ABJ195" s="3"/>
      <c r="ABK195" s="3"/>
      <c r="ABL195" s="3"/>
      <c r="ABM195" s="3"/>
      <c r="ABN195" s="3"/>
      <c r="ABO195" s="3"/>
      <c r="ABP195" s="3"/>
      <c r="ABQ195" s="3"/>
      <c r="ABR195" s="3"/>
      <c r="ABS195" s="3"/>
      <c r="ABT195" s="3"/>
      <c r="ABU195" s="3"/>
      <c r="ABV195" s="3"/>
      <c r="ABW195" s="3"/>
      <c r="ABX195" s="3"/>
      <c r="ABY195" s="3"/>
      <c r="ABZ195" s="3"/>
      <c r="ACA195" s="3"/>
      <c r="ACB195" s="3"/>
      <c r="ACC195" s="3"/>
      <c r="ACD195" s="3"/>
      <c r="ACE195" s="3"/>
      <c r="ACF195" s="3"/>
      <c r="ACG195" s="3"/>
      <c r="ACH195" s="3"/>
      <c r="ACI195" s="3"/>
      <c r="ACJ195" s="3"/>
      <c r="ACK195" s="3"/>
      <c r="ACL195" s="3"/>
      <c r="ACM195" s="3"/>
      <c r="ACN195" s="3"/>
      <c r="ACO195" s="3"/>
      <c r="ACP195" s="3"/>
      <c r="ACQ195" s="3"/>
      <c r="ACR195" s="3"/>
      <c r="ACS195" s="3"/>
      <c r="ACT195" s="3"/>
      <c r="ACU195" s="3"/>
      <c r="ACV195" s="3"/>
      <c r="ACW195" s="3"/>
      <c r="ACX195" s="3"/>
      <c r="ACY195" s="3"/>
      <c r="ACZ195" s="3"/>
      <c r="ADA195" s="3"/>
      <c r="ADB195" s="3"/>
      <c r="ADC195" s="3"/>
      <c r="ADD195" s="3"/>
      <c r="ADE195" s="3"/>
      <c r="ADF195" s="3"/>
      <c r="ADG195" s="3"/>
      <c r="ADH195" s="3"/>
      <c r="ADI195" s="3"/>
      <c r="ADJ195" s="3"/>
      <c r="ADK195" s="3"/>
      <c r="ADL195" s="3"/>
      <c r="ADM195" s="3"/>
      <c r="ADN195" s="3"/>
      <c r="ADO195" s="3"/>
      <c r="ADP195" s="3"/>
      <c r="ADQ195" s="3"/>
      <c r="ADR195" s="3"/>
      <c r="ADS195" s="3"/>
      <c r="ADT195" s="3"/>
      <c r="ADU195" s="3"/>
      <c r="ADV195" s="3"/>
      <c r="ADW195" s="3"/>
      <c r="ADX195" s="3"/>
      <c r="ADY195" s="3"/>
      <c r="ADZ195" s="3"/>
      <c r="AEA195" s="3"/>
      <c r="AEB195" s="3"/>
      <c r="AEC195" s="3"/>
      <c r="AED195" s="3"/>
      <c r="AEE195" s="3"/>
      <c r="AEF195" s="3"/>
      <c r="AEG195" s="3"/>
      <c r="AEH195" s="3"/>
      <c r="AEI195" s="3"/>
      <c r="AEJ195" s="3"/>
      <c r="AEK195" s="3"/>
      <c r="AEL195" s="3"/>
      <c r="AEM195" s="3"/>
      <c r="AEN195" s="3"/>
      <c r="AEO195" s="3"/>
      <c r="AEP195" s="3"/>
      <c r="AEQ195" s="3"/>
      <c r="AER195" s="3"/>
      <c r="AES195" s="3"/>
      <c r="AET195" s="3"/>
      <c r="AEU195" s="3"/>
      <c r="AEV195" s="3"/>
      <c r="AEW195" s="3"/>
      <c r="AEX195" s="3"/>
      <c r="AEY195" s="3"/>
      <c r="AEZ195" s="3"/>
      <c r="AFA195" s="3"/>
      <c r="AFB195" s="3"/>
      <c r="AFC195" s="3"/>
      <c r="AFD195" s="3"/>
      <c r="AFE195" s="3"/>
      <c r="AFF195" s="3"/>
      <c r="AFG195" s="3"/>
      <c r="AFH195" s="3"/>
      <c r="AFI195" s="3"/>
      <c r="AFJ195" s="3"/>
      <c r="AFK195" s="3"/>
      <c r="AFL195" s="3"/>
      <c r="AFM195" s="3"/>
      <c r="AFN195" s="3"/>
      <c r="AFO195" s="3"/>
      <c r="AFP195" s="3"/>
      <c r="AFQ195" s="3"/>
      <c r="AFR195" s="3"/>
      <c r="AFS195" s="3"/>
      <c r="AFT195" s="3"/>
      <c r="AFU195" s="3"/>
      <c r="AFV195" s="3"/>
      <c r="AFW195" s="3"/>
      <c r="AFX195" s="3"/>
      <c r="AFY195" s="3"/>
      <c r="AFZ195" s="3"/>
      <c r="AGA195" s="3"/>
      <c r="AGB195" s="3"/>
      <c r="AGC195" s="3"/>
      <c r="AGD195" s="3"/>
      <c r="AGE195" s="3"/>
      <c r="AGF195" s="3"/>
      <c r="AGG195" s="3"/>
      <c r="AGH195" s="3"/>
      <c r="AGI195" s="3"/>
      <c r="AGJ195" s="3"/>
      <c r="AGK195" s="3"/>
      <c r="AGL195" s="3"/>
      <c r="AGM195" s="3"/>
      <c r="AGN195" s="3"/>
      <c r="AGO195" s="3"/>
      <c r="AGP195" s="3"/>
      <c r="AGQ195" s="3"/>
      <c r="AGR195" s="3"/>
      <c r="AGS195" s="3"/>
      <c r="AGT195" s="3"/>
      <c r="AGU195" s="3"/>
      <c r="AGV195" s="3"/>
      <c r="AGW195" s="3"/>
      <c r="AGX195" s="3"/>
      <c r="AGY195" s="3"/>
      <c r="AGZ195" s="3"/>
      <c r="AHA195" s="3"/>
      <c r="AHB195" s="3"/>
      <c r="AHC195" s="3"/>
      <c r="AHD195" s="3"/>
      <c r="AHE195" s="3"/>
      <c r="AHF195" s="3"/>
      <c r="AHG195" s="3"/>
      <c r="AHH195" s="3"/>
      <c r="AHI195" s="3"/>
      <c r="AHJ195" s="3"/>
      <c r="AHK195" s="3"/>
      <c r="AHL195" s="3"/>
      <c r="AHM195" s="3"/>
      <c r="AHN195" s="3"/>
      <c r="AHO195" s="3"/>
      <c r="AHP195" s="3"/>
      <c r="AHQ195" s="3"/>
      <c r="AHR195" s="3"/>
      <c r="AHS195" s="3"/>
      <c r="AHT195" s="3"/>
      <c r="AHU195" s="3"/>
      <c r="AHV195" s="3"/>
      <c r="AHW195" s="3"/>
      <c r="AHX195" s="3"/>
      <c r="AHY195" s="3"/>
      <c r="AHZ195" s="3"/>
      <c r="AIA195" s="3"/>
      <c r="AIB195" s="3"/>
      <c r="AIC195" s="3"/>
      <c r="AID195" s="3"/>
      <c r="AIE195" s="3"/>
      <c r="AIF195" s="3"/>
      <c r="AIG195" s="3"/>
      <c r="AIH195" s="3"/>
      <c r="AII195" s="3"/>
      <c r="AIJ195" s="3"/>
      <c r="AIK195" s="3"/>
      <c r="AIL195" s="3"/>
      <c r="AIM195" s="3"/>
      <c r="AIN195" s="3"/>
      <c r="AIO195" s="3"/>
      <c r="AIP195" s="3"/>
      <c r="AIQ195" s="3"/>
      <c r="AIR195" s="3"/>
      <c r="AIS195" s="3"/>
      <c r="AIT195" s="3"/>
      <c r="AIU195" s="3"/>
      <c r="AIV195" s="3"/>
      <c r="AIW195" s="3"/>
      <c r="AIX195" s="3"/>
      <c r="AIY195" s="3"/>
      <c r="AIZ195" s="3"/>
      <c r="AJA195" s="3"/>
      <c r="AJB195" s="3"/>
      <c r="AJC195" s="3"/>
      <c r="AJD195" s="3"/>
      <c r="AJE195" s="3"/>
      <c r="AJF195" s="3"/>
      <c r="AJG195" s="3"/>
      <c r="AJH195" s="3"/>
      <c r="AJI195" s="3"/>
      <c r="AJJ195" s="3"/>
      <c r="AJK195" s="3"/>
      <c r="AJL195" s="3"/>
      <c r="AJM195" s="3"/>
      <c r="AJN195" s="3"/>
      <c r="AJO195" s="3"/>
      <c r="AJP195" s="3"/>
      <c r="AJQ195" s="3"/>
      <c r="AJR195" s="3"/>
      <c r="AJS195" s="3"/>
      <c r="AJT195" s="3"/>
      <c r="AJU195" s="3"/>
      <c r="AJV195" s="3"/>
      <c r="AJW195" s="3"/>
      <c r="AJX195" s="3"/>
      <c r="AJY195" s="3"/>
      <c r="AJZ195" s="3"/>
      <c r="AKA195" s="3"/>
      <c r="AKB195" s="3"/>
      <c r="AKC195" s="3"/>
      <c r="AKD195" s="3"/>
      <c r="AKE195" s="3"/>
      <c r="AKF195" s="3"/>
      <c r="AKG195" s="3"/>
      <c r="AKH195" s="3"/>
      <c r="AKI195" s="3"/>
      <c r="AKJ195" s="3"/>
      <c r="AKK195" s="3"/>
      <c r="AKL195" s="3"/>
      <c r="AKM195" s="3"/>
      <c r="AKN195" s="3"/>
      <c r="AKO195" s="3"/>
      <c r="AKP195" s="3"/>
      <c r="AKQ195" s="3"/>
      <c r="AKR195" s="3"/>
      <c r="AKS195" s="3"/>
      <c r="AKT195" s="3"/>
      <c r="AKU195" s="3"/>
      <c r="AKV195" s="3"/>
      <c r="AKW195" s="3"/>
      <c r="AKX195" s="3"/>
      <c r="AKY195" s="3"/>
      <c r="AKZ195" s="3"/>
      <c r="ALA195" s="3"/>
      <c r="ALB195" s="3"/>
      <c r="ALC195" s="3"/>
      <c r="ALD195" s="3"/>
      <c r="ALE195" s="3"/>
      <c r="ALF195" s="3"/>
      <c r="ALG195" s="3"/>
      <c r="ALH195" s="3"/>
      <c r="ALI195" s="3"/>
      <c r="ALJ195" s="3"/>
      <c r="ALK195" s="3"/>
      <c r="ALL195" s="3"/>
      <c r="ALM195" s="3"/>
      <c r="ALN195" s="3"/>
      <c r="ALO195" s="3"/>
      <c r="ALP195" s="3"/>
      <c r="ALQ195" s="3"/>
      <c r="ALR195" s="3"/>
      <c r="ALS195" s="3"/>
      <c r="ALT195" s="3"/>
      <c r="ALU195" s="3"/>
      <c r="ALV195" s="3"/>
      <c r="ALW195" s="3"/>
      <c r="ALX195" s="3"/>
      <c r="ALY195" s="3"/>
      <c r="ALZ195" s="3"/>
      <c r="AMA195" s="3"/>
      <c r="AMB195" s="3"/>
    </row>
    <row r="196" spans="1:1016" s="142" customFormat="1" x14ac:dyDescent="0.25">
      <c r="A196" s="3"/>
      <c r="B196" s="3"/>
      <c r="C196" s="3"/>
      <c r="D196" s="3"/>
      <c r="E196" s="3"/>
      <c r="F196" s="3"/>
      <c r="G196" s="40"/>
      <c r="H196" s="3"/>
      <c r="I196" s="3"/>
      <c r="J196" s="3"/>
      <c r="K196" s="3"/>
      <c r="L196" s="3"/>
      <c r="M196" s="129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  <c r="AH196" s="3"/>
      <c r="AI196" s="3"/>
      <c r="AJ196" s="3"/>
      <c r="AK196" s="3"/>
      <c r="AL196" s="3"/>
      <c r="AM196" s="3"/>
      <c r="AN196" s="3"/>
      <c r="AO196" s="3"/>
      <c r="AP196" s="3"/>
      <c r="AQ196" s="3"/>
      <c r="AR196" s="3"/>
      <c r="AS196" s="3"/>
      <c r="AT196" s="3"/>
      <c r="AU196" s="3"/>
      <c r="AV196" s="3"/>
      <c r="AW196" s="3"/>
      <c r="AX196" s="3"/>
      <c r="AY196" s="3"/>
      <c r="AZ196" s="3"/>
      <c r="BA196" s="3"/>
      <c r="BB196" s="3"/>
      <c r="BC196" s="3"/>
      <c r="BD196" s="3"/>
      <c r="BE196" s="3"/>
      <c r="BF196" s="3"/>
      <c r="BG196" s="3"/>
      <c r="BH196" s="3"/>
      <c r="BI196" s="3"/>
      <c r="BJ196" s="3"/>
      <c r="BK196" s="3"/>
      <c r="BL196" s="3"/>
      <c r="BM196" s="3"/>
      <c r="BN196" s="3"/>
      <c r="BO196" s="3"/>
      <c r="BP196" s="3"/>
      <c r="BQ196" s="3"/>
      <c r="BR196" s="3"/>
      <c r="BS196" s="3"/>
      <c r="BT196" s="3"/>
      <c r="BU196" s="3"/>
      <c r="BV196" s="3"/>
      <c r="BW196" s="3"/>
      <c r="BX196" s="3"/>
      <c r="BY196" s="3"/>
      <c r="BZ196" s="3"/>
      <c r="CA196" s="3"/>
      <c r="CB196" s="3"/>
      <c r="CC196" s="3"/>
      <c r="CD196" s="3"/>
      <c r="CE196" s="3"/>
      <c r="CF196" s="3"/>
      <c r="CG196" s="3"/>
      <c r="CH196" s="3"/>
      <c r="CI196" s="3"/>
      <c r="CJ196" s="3"/>
      <c r="CK196" s="3"/>
      <c r="CL196" s="3"/>
      <c r="CM196" s="3"/>
      <c r="CN196" s="3"/>
      <c r="CO196" s="3"/>
      <c r="CP196" s="3"/>
      <c r="CQ196" s="3"/>
      <c r="CR196" s="3"/>
      <c r="CS196" s="3"/>
      <c r="CT196" s="3"/>
      <c r="CU196" s="3"/>
      <c r="CV196" s="3"/>
      <c r="CW196" s="3"/>
      <c r="CX196" s="3"/>
      <c r="CY196" s="3"/>
      <c r="CZ196" s="3"/>
      <c r="DA196" s="3"/>
      <c r="DB196" s="3"/>
      <c r="DC196" s="3"/>
      <c r="DD196" s="3"/>
      <c r="DE196" s="3"/>
      <c r="DF196" s="3"/>
      <c r="DG196" s="3"/>
      <c r="DH196" s="3"/>
      <c r="DI196" s="3"/>
      <c r="DJ196" s="3"/>
      <c r="DK196" s="3"/>
      <c r="DL196" s="3"/>
      <c r="DM196" s="3"/>
      <c r="DN196" s="3"/>
      <c r="DO196" s="3"/>
      <c r="DP196" s="3"/>
      <c r="DQ196" s="3"/>
      <c r="DR196" s="3"/>
      <c r="DS196" s="3"/>
      <c r="DT196" s="3"/>
      <c r="DU196" s="3"/>
      <c r="DV196" s="3"/>
      <c r="DW196" s="3"/>
      <c r="DX196" s="3"/>
      <c r="DY196" s="3"/>
      <c r="DZ196" s="3"/>
      <c r="EA196" s="3"/>
      <c r="EB196" s="3"/>
      <c r="EC196" s="3"/>
      <c r="ED196" s="3"/>
      <c r="EE196" s="3"/>
      <c r="EF196" s="3"/>
      <c r="EG196" s="3"/>
      <c r="EH196" s="3"/>
      <c r="EI196" s="3"/>
      <c r="EJ196" s="3"/>
      <c r="EK196" s="3"/>
      <c r="EL196" s="3"/>
      <c r="EM196" s="3"/>
      <c r="EN196" s="3"/>
      <c r="EO196" s="3"/>
      <c r="EP196" s="3"/>
      <c r="EQ196" s="3"/>
      <c r="ER196" s="3"/>
      <c r="ES196" s="3"/>
      <c r="ET196" s="3"/>
      <c r="EU196" s="3"/>
      <c r="EV196" s="3"/>
      <c r="EW196" s="3"/>
      <c r="EX196" s="3"/>
      <c r="EY196" s="3"/>
      <c r="EZ196" s="3"/>
      <c r="FA196" s="3"/>
      <c r="FB196" s="3"/>
      <c r="FC196" s="3"/>
      <c r="FD196" s="3"/>
      <c r="FE196" s="3"/>
      <c r="FF196" s="3"/>
      <c r="FG196" s="3"/>
      <c r="FH196" s="3"/>
      <c r="FI196" s="3"/>
      <c r="FJ196" s="3"/>
      <c r="FK196" s="3"/>
      <c r="FL196" s="3"/>
      <c r="FM196" s="3"/>
      <c r="FN196" s="3"/>
      <c r="FO196" s="3"/>
      <c r="FP196" s="3"/>
      <c r="FQ196" s="3"/>
      <c r="FR196" s="3"/>
      <c r="FS196" s="3"/>
      <c r="FT196" s="3"/>
      <c r="FU196" s="3"/>
      <c r="FV196" s="3"/>
      <c r="FW196" s="3"/>
      <c r="FX196" s="3"/>
      <c r="FY196" s="3"/>
      <c r="FZ196" s="3"/>
      <c r="GA196" s="3"/>
      <c r="GB196" s="3"/>
      <c r="GC196" s="3"/>
      <c r="GD196" s="3"/>
      <c r="GE196" s="3"/>
      <c r="GF196" s="3"/>
      <c r="GG196" s="3"/>
      <c r="GH196" s="3"/>
      <c r="GI196" s="3"/>
      <c r="GJ196" s="3"/>
      <c r="GK196" s="3"/>
      <c r="GL196" s="3"/>
      <c r="GM196" s="3"/>
      <c r="GN196" s="3"/>
      <c r="GO196" s="3"/>
      <c r="GP196" s="3"/>
      <c r="GQ196" s="3"/>
      <c r="GR196" s="3"/>
      <c r="GS196" s="3"/>
      <c r="GT196" s="3"/>
      <c r="GU196" s="3"/>
      <c r="GV196" s="3"/>
      <c r="GW196" s="3"/>
      <c r="GX196" s="3"/>
      <c r="GY196" s="3"/>
      <c r="GZ196" s="3"/>
      <c r="HA196" s="3"/>
      <c r="HB196" s="3"/>
      <c r="HC196" s="3"/>
      <c r="HD196" s="3"/>
      <c r="HE196" s="3"/>
      <c r="HF196" s="3"/>
      <c r="HG196" s="3"/>
      <c r="HH196" s="3"/>
      <c r="HI196" s="3"/>
      <c r="HJ196" s="3"/>
      <c r="HK196" s="3"/>
      <c r="HL196" s="3"/>
      <c r="HM196" s="3"/>
      <c r="HN196" s="3"/>
      <c r="HO196" s="3"/>
      <c r="HP196" s="3"/>
      <c r="HQ196" s="3"/>
      <c r="HR196" s="3"/>
      <c r="HS196" s="3"/>
      <c r="HT196" s="3"/>
      <c r="HU196" s="3"/>
      <c r="HV196" s="3"/>
      <c r="HW196" s="3"/>
      <c r="HX196" s="3"/>
      <c r="HY196" s="3"/>
      <c r="HZ196" s="3"/>
      <c r="IA196" s="3"/>
      <c r="IB196" s="3"/>
      <c r="IC196" s="3"/>
      <c r="ID196" s="3"/>
      <c r="IE196" s="3"/>
      <c r="IF196" s="3"/>
      <c r="IG196" s="3"/>
      <c r="IH196" s="3"/>
      <c r="II196" s="3"/>
      <c r="IJ196" s="3"/>
      <c r="IK196" s="3"/>
      <c r="IL196" s="3"/>
      <c r="IM196" s="3"/>
      <c r="IN196" s="3"/>
      <c r="IO196" s="3"/>
      <c r="IP196" s="3"/>
      <c r="IQ196" s="3"/>
      <c r="IR196" s="3"/>
      <c r="IS196" s="3"/>
      <c r="IT196" s="3"/>
      <c r="IU196" s="3"/>
      <c r="IV196" s="3"/>
      <c r="IW196" s="3"/>
      <c r="IX196" s="3"/>
      <c r="IY196" s="3"/>
      <c r="IZ196" s="3"/>
      <c r="JA196" s="3"/>
      <c r="JB196" s="3"/>
      <c r="JC196" s="3"/>
      <c r="JD196" s="3"/>
      <c r="JE196" s="3"/>
      <c r="JF196" s="3"/>
      <c r="JG196" s="3"/>
      <c r="JH196" s="3"/>
      <c r="JI196" s="3"/>
      <c r="JJ196" s="3"/>
      <c r="JK196" s="3"/>
      <c r="JL196" s="3"/>
      <c r="JM196" s="3"/>
      <c r="JN196" s="3"/>
      <c r="JO196" s="3"/>
      <c r="JP196" s="3"/>
      <c r="JQ196" s="3"/>
      <c r="JR196" s="3"/>
      <c r="JS196" s="3"/>
      <c r="JT196" s="3"/>
      <c r="JU196" s="3"/>
      <c r="JV196" s="3"/>
      <c r="JW196" s="3"/>
      <c r="JX196" s="3"/>
      <c r="JY196" s="3"/>
      <c r="JZ196" s="3"/>
      <c r="KA196" s="3"/>
      <c r="KB196" s="3"/>
      <c r="KC196" s="3"/>
      <c r="KD196" s="3"/>
      <c r="KE196" s="3"/>
      <c r="KF196" s="3"/>
      <c r="KG196" s="3"/>
      <c r="KH196" s="3"/>
      <c r="KI196" s="3"/>
      <c r="KJ196" s="3"/>
      <c r="KK196" s="3"/>
      <c r="KL196" s="3"/>
      <c r="KM196" s="3"/>
      <c r="KN196" s="3"/>
      <c r="KO196" s="3"/>
      <c r="KP196" s="3"/>
      <c r="KQ196" s="3"/>
      <c r="KR196" s="3"/>
      <c r="KS196" s="3"/>
      <c r="KT196" s="3"/>
      <c r="KU196" s="3"/>
      <c r="KV196" s="3"/>
      <c r="KW196" s="3"/>
      <c r="KX196" s="3"/>
      <c r="KY196" s="3"/>
      <c r="KZ196" s="3"/>
      <c r="LA196" s="3"/>
      <c r="LB196" s="3"/>
      <c r="LC196" s="3"/>
      <c r="LD196" s="3"/>
      <c r="LE196" s="3"/>
      <c r="LF196" s="3"/>
      <c r="LG196" s="3"/>
      <c r="LH196" s="3"/>
      <c r="LI196" s="3"/>
      <c r="LJ196" s="3"/>
      <c r="LK196" s="3"/>
      <c r="LL196" s="3"/>
      <c r="LM196" s="3"/>
      <c r="LN196" s="3"/>
      <c r="LO196" s="3"/>
      <c r="LP196" s="3"/>
      <c r="LQ196" s="3"/>
      <c r="LR196" s="3"/>
      <c r="LS196" s="3"/>
      <c r="LT196" s="3"/>
      <c r="LU196" s="3"/>
      <c r="LV196" s="3"/>
      <c r="LW196" s="3"/>
      <c r="LX196" s="3"/>
      <c r="LY196" s="3"/>
      <c r="LZ196" s="3"/>
      <c r="MA196" s="3"/>
      <c r="MB196" s="3"/>
      <c r="MC196" s="3"/>
      <c r="MD196" s="3"/>
      <c r="ME196" s="3"/>
      <c r="MF196" s="3"/>
      <c r="MG196" s="3"/>
      <c r="MH196" s="3"/>
      <c r="MI196" s="3"/>
      <c r="MJ196" s="3"/>
      <c r="MK196" s="3"/>
      <c r="ML196" s="3"/>
      <c r="MM196" s="3"/>
      <c r="MN196" s="3"/>
      <c r="MO196" s="3"/>
      <c r="MP196" s="3"/>
      <c r="MQ196" s="3"/>
      <c r="MR196" s="3"/>
      <c r="MS196" s="3"/>
      <c r="MT196" s="3"/>
      <c r="MU196" s="3"/>
      <c r="MV196" s="3"/>
      <c r="MW196" s="3"/>
      <c r="MX196" s="3"/>
      <c r="MY196" s="3"/>
      <c r="MZ196" s="3"/>
      <c r="NA196" s="3"/>
      <c r="NB196" s="3"/>
      <c r="NC196" s="3"/>
      <c r="ND196" s="3"/>
      <c r="NE196" s="3"/>
      <c r="NF196" s="3"/>
      <c r="NG196" s="3"/>
      <c r="NH196" s="3"/>
      <c r="NI196" s="3"/>
      <c r="NJ196" s="3"/>
      <c r="NK196" s="3"/>
      <c r="NL196" s="3"/>
      <c r="NM196" s="3"/>
      <c r="NN196" s="3"/>
      <c r="NO196" s="3"/>
      <c r="NP196" s="3"/>
      <c r="NQ196" s="3"/>
      <c r="NR196" s="3"/>
      <c r="NS196" s="3"/>
      <c r="NT196" s="3"/>
      <c r="NU196" s="3"/>
      <c r="NV196" s="3"/>
      <c r="NW196" s="3"/>
      <c r="NX196" s="3"/>
      <c r="NY196" s="3"/>
      <c r="NZ196" s="3"/>
      <c r="OA196" s="3"/>
      <c r="OB196" s="3"/>
      <c r="OC196" s="3"/>
      <c r="OD196" s="3"/>
      <c r="OE196" s="3"/>
      <c r="OF196" s="3"/>
      <c r="OG196" s="3"/>
      <c r="OH196" s="3"/>
      <c r="OI196" s="3"/>
      <c r="OJ196" s="3"/>
      <c r="OK196" s="3"/>
      <c r="OL196" s="3"/>
      <c r="OM196" s="3"/>
      <c r="ON196" s="3"/>
      <c r="OO196" s="3"/>
      <c r="OP196" s="3"/>
      <c r="OQ196" s="3"/>
      <c r="OR196" s="3"/>
      <c r="OS196" s="3"/>
      <c r="OT196" s="3"/>
      <c r="OU196" s="3"/>
      <c r="OV196" s="3"/>
      <c r="OW196" s="3"/>
      <c r="OX196" s="3"/>
      <c r="OY196" s="3"/>
      <c r="OZ196" s="3"/>
      <c r="PA196" s="3"/>
      <c r="PB196" s="3"/>
      <c r="PC196" s="3"/>
      <c r="PD196" s="3"/>
      <c r="PE196" s="3"/>
      <c r="PF196" s="3"/>
      <c r="PG196" s="3"/>
      <c r="PH196" s="3"/>
      <c r="PI196" s="3"/>
      <c r="PJ196" s="3"/>
      <c r="PK196" s="3"/>
      <c r="PL196" s="3"/>
      <c r="PM196" s="3"/>
      <c r="PN196" s="3"/>
      <c r="PO196" s="3"/>
      <c r="PP196" s="3"/>
      <c r="PQ196" s="3"/>
      <c r="PR196" s="3"/>
      <c r="PS196" s="3"/>
      <c r="PT196" s="3"/>
      <c r="PU196" s="3"/>
      <c r="PV196" s="3"/>
      <c r="PW196" s="3"/>
      <c r="PX196" s="3"/>
      <c r="PY196" s="3"/>
      <c r="PZ196" s="3"/>
      <c r="QA196" s="3"/>
      <c r="QB196" s="3"/>
      <c r="QC196" s="3"/>
      <c r="QD196" s="3"/>
      <c r="QE196" s="3"/>
      <c r="QF196" s="3"/>
      <c r="QG196" s="3"/>
      <c r="QH196" s="3"/>
      <c r="QI196" s="3"/>
      <c r="QJ196" s="3"/>
      <c r="QK196" s="3"/>
      <c r="QL196" s="3"/>
      <c r="QM196" s="3"/>
      <c r="QN196" s="3"/>
      <c r="QO196" s="3"/>
      <c r="QP196" s="3"/>
      <c r="QQ196" s="3"/>
      <c r="QR196" s="3"/>
      <c r="QS196" s="3"/>
      <c r="QT196" s="3"/>
      <c r="QU196" s="3"/>
      <c r="QV196" s="3"/>
      <c r="QW196" s="3"/>
      <c r="QX196" s="3"/>
      <c r="QY196" s="3"/>
      <c r="QZ196" s="3"/>
      <c r="RA196" s="3"/>
      <c r="RB196" s="3"/>
      <c r="RC196" s="3"/>
      <c r="RD196" s="3"/>
      <c r="RE196" s="3"/>
      <c r="RF196" s="3"/>
      <c r="RG196" s="3"/>
      <c r="RH196" s="3"/>
      <c r="RI196" s="3"/>
      <c r="RJ196" s="3"/>
      <c r="RK196" s="3"/>
      <c r="RL196" s="3"/>
      <c r="RM196" s="3"/>
      <c r="RN196" s="3"/>
      <c r="RO196" s="3"/>
      <c r="RP196" s="3"/>
      <c r="RQ196" s="3"/>
      <c r="RR196" s="3"/>
      <c r="RS196" s="3"/>
      <c r="RT196" s="3"/>
      <c r="RU196" s="3"/>
      <c r="RV196" s="3"/>
      <c r="RW196" s="3"/>
      <c r="RX196" s="3"/>
      <c r="RY196" s="3"/>
      <c r="RZ196" s="3"/>
      <c r="SA196" s="3"/>
      <c r="SB196" s="3"/>
      <c r="SC196" s="3"/>
      <c r="SD196" s="3"/>
      <c r="SE196" s="3"/>
      <c r="SF196" s="3"/>
      <c r="SG196" s="3"/>
      <c r="SH196" s="3"/>
      <c r="SI196" s="3"/>
      <c r="SJ196" s="3"/>
      <c r="SK196" s="3"/>
      <c r="SL196" s="3"/>
      <c r="SM196" s="3"/>
      <c r="SN196" s="3"/>
      <c r="SO196" s="3"/>
      <c r="SP196" s="3"/>
      <c r="SQ196" s="3"/>
      <c r="SR196" s="3"/>
      <c r="SS196" s="3"/>
      <c r="ST196" s="3"/>
      <c r="SU196" s="3"/>
      <c r="SV196" s="3"/>
      <c r="SW196" s="3"/>
      <c r="SX196" s="3"/>
      <c r="SY196" s="3"/>
      <c r="SZ196" s="3"/>
      <c r="TA196" s="3"/>
      <c r="TB196" s="3"/>
      <c r="TC196" s="3"/>
      <c r="TD196" s="3"/>
      <c r="TE196" s="3"/>
      <c r="TF196" s="3"/>
      <c r="TG196" s="3"/>
      <c r="TH196" s="3"/>
      <c r="TI196" s="3"/>
      <c r="TJ196" s="3"/>
      <c r="TK196" s="3"/>
      <c r="TL196" s="3"/>
      <c r="TM196" s="3"/>
      <c r="TN196" s="3"/>
      <c r="TO196" s="3"/>
      <c r="TP196" s="3"/>
      <c r="TQ196" s="3"/>
      <c r="TR196" s="3"/>
      <c r="TS196" s="3"/>
      <c r="TT196" s="3"/>
      <c r="TU196" s="3"/>
      <c r="TV196" s="3"/>
      <c r="TW196" s="3"/>
      <c r="TX196" s="3"/>
      <c r="TY196" s="3"/>
      <c r="TZ196" s="3"/>
      <c r="UA196" s="3"/>
      <c r="UB196" s="3"/>
      <c r="UC196" s="3"/>
      <c r="UD196" s="3"/>
      <c r="UE196" s="3"/>
      <c r="UF196" s="3"/>
      <c r="UG196" s="3"/>
      <c r="UH196" s="3"/>
      <c r="UI196" s="3"/>
      <c r="UJ196" s="3"/>
      <c r="UK196" s="3"/>
      <c r="UL196" s="3"/>
      <c r="UM196" s="3"/>
      <c r="UN196" s="3"/>
      <c r="UO196" s="3"/>
      <c r="UP196" s="3"/>
      <c r="UQ196" s="3"/>
      <c r="UR196" s="3"/>
      <c r="US196" s="3"/>
      <c r="UT196" s="3"/>
      <c r="UU196" s="3"/>
      <c r="UV196" s="3"/>
      <c r="UW196" s="3"/>
      <c r="UX196" s="3"/>
      <c r="UY196" s="3"/>
      <c r="UZ196" s="3"/>
      <c r="VA196" s="3"/>
      <c r="VB196" s="3"/>
      <c r="VC196" s="3"/>
      <c r="VD196" s="3"/>
      <c r="VE196" s="3"/>
      <c r="VF196" s="3"/>
      <c r="VG196" s="3"/>
      <c r="VH196" s="3"/>
      <c r="VI196" s="3"/>
      <c r="VJ196" s="3"/>
      <c r="VK196" s="3"/>
      <c r="VL196" s="3"/>
      <c r="VM196" s="3"/>
      <c r="VN196" s="3"/>
      <c r="VO196" s="3"/>
      <c r="VP196" s="3"/>
      <c r="VQ196" s="3"/>
      <c r="VR196" s="3"/>
      <c r="VS196" s="3"/>
      <c r="VT196" s="3"/>
      <c r="VU196" s="3"/>
      <c r="VV196" s="3"/>
      <c r="VW196" s="3"/>
      <c r="VX196" s="3"/>
      <c r="VY196" s="3"/>
      <c r="VZ196" s="3"/>
      <c r="WA196" s="3"/>
      <c r="WB196" s="3"/>
      <c r="WC196" s="3"/>
      <c r="WD196" s="3"/>
      <c r="WE196" s="3"/>
      <c r="WF196" s="3"/>
      <c r="WG196" s="3"/>
      <c r="WH196" s="3"/>
      <c r="WI196" s="3"/>
      <c r="WJ196" s="3"/>
      <c r="WK196" s="3"/>
      <c r="WL196" s="3"/>
      <c r="WM196" s="3"/>
      <c r="WN196" s="3"/>
      <c r="WO196" s="3"/>
      <c r="WP196" s="3"/>
      <c r="WQ196" s="3"/>
      <c r="WR196" s="3"/>
      <c r="WS196" s="3"/>
      <c r="WT196" s="3"/>
      <c r="WU196" s="3"/>
      <c r="WV196" s="3"/>
      <c r="WW196" s="3"/>
      <c r="WX196" s="3"/>
      <c r="WY196" s="3"/>
      <c r="WZ196" s="3"/>
      <c r="XA196" s="3"/>
      <c r="XB196" s="3"/>
      <c r="XC196" s="3"/>
      <c r="XD196" s="3"/>
      <c r="XE196" s="3"/>
      <c r="XF196" s="3"/>
      <c r="XG196" s="3"/>
      <c r="XH196" s="3"/>
      <c r="XI196" s="3"/>
      <c r="XJ196" s="3"/>
      <c r="XK196" s="3"/>
      <c r="XL196" s="3"/>
      <c r="XM196" s="3"/>
      <c r="XN196" s="3"/>
      <c r="XO196" s="3"/>
      <c r="XP196" s="3"/>
      <c r="XQ196" s="3"/>
      <c r="XR196" s="3"/>
      <c r="XS196" s="3"/>
      <c r="XT196" s="3"/>
      <c r="XU196" s="3"/>
      <c r="XV196" s="3"/>
      <c r="XW196" s="3"/>
      <c r="XX196" s="3"/>
      <c r="XY196" s="3"/>
      <c r="XZ196" s="3"/>
      <c r="YA196" s="3"/>
      <c r="YB196" s="3"/>
      <c r="YC196" s="3"/>
      <c r="YD196" s="3"/>
      <c r="YE196" s="3"/>
      <c r="YF196" s="3"/>
      <c r="YG196" s="3"/>
      <c r="YH196" s="3"/>
      <c r="YI196" s="3"/>
      <c r="YJ196" s="3"/>
      <c r="YK196" s="3"/>
      <c r="YL196" s="3"/>
      <c r="YM196" s="3"/>
      <c r="YN196" s="3"/>
      <c r="YO196" s="3"/>
      <c r="YP196" s="3"/>
      <c r="YQ196" s="3"/>
      <c r="YR196" s="3"/>
      <c r="YS196" s="3"/>
      <c r="YT196" s="3"/>
      <c r="YU196" s="3"/>
      <c r="YV196" s="3"/>
      <c r="YW196" s="3"/>
      <c r="YX196" s="3"/>
      <c r="YY196" s="3"/>
      <c r="YZ196" s="3"/>
      <c r="ZA196" s="3"/>
      <c r="ZB196" s="3"/>
      <c r="ZC196" s="3"/>
      <c r="ZD196" s="3"/>
      <c r="ZE196" s="3"/>
      <c r="ZF196" s="3"/>
      <c r="ZG196" s="3"/>
      <c r="ZH196" s="3"/>
      <c r="ZI196" s="3"/>
      <c r="ZJ196" s="3"/>
      <c r="ZK196" s="3"/>
      <c r="ZL196" s="3"/>
      <c r="ZM196" s="3"/>
      <c r="ZN196" s="3"/>
      <c r="ZO196" s="3"/>
      <c r="ZP196" s="3"/>
      <c r="ZQ196" s="3"/>
      <c r="ZR196" s="3"/>
      <c r="ZS196" s="3"/>
      <c r="ZT196" s="3"/>
      <c r="ZU196" s="3"/>
      <c r="ZV196" s="3"/>
      <c r="ZW196" s="3"/>
      <c r="ZX196" s="3"/>
      <c r="ZY196" s="3"/>
      <c r="ZZ196" s="3"/>
      <c r="AAA196" s="3"/>
      <c r="AAB196" s="3"/>
      <c r="AAC196" s="3"/>
      <c r="AAD196" s="3"/>
      <c r="AAE196" s="3"/>
      <c r="AAF196" s="3"/>
      <c r="AAG196" s="3"/>
      <c r="AAH196" s="3"/>
      <c r="AAI196" s="3"/>
      <c r="AAJ196" s="3"/>
      <c r="AAK196" s="3"/>
      <c r="AAL196" s="3"/>
      <c r="AAM196" s="3"/>
      <c r="AAN196" s="3"/>
      <c r="AAO196" s="3"/>
      <c r="AAP196" s="3"/>
      <c r="AAQ196" s="3"/>
      <c r="AAR196" s="3"/>
      <c r="AAS196" s="3"/>
      <c r="AAT196" s="3"/>
      <c r="AAU196" s="3"/>
      <c r="AAV196" s="3"/>
      <c r="AAW196" s="3"/>
      <c r="AAX196" s="3"/>
      <c r="AAY196" s="3"/>
      <c r="AAZ196" s="3"/>
      <c r="ABA196" s="3"/>
      <c r="ABB196" s="3"/>
      <c r="ABC196" s="3"/>
      <c r="ABD196" s="3"/>
      <c r="ABE196" s="3"/>
      <c r="ABF196" s="3"/>
      <c r="ABG196" s="3"/>
      <c r="ABH196" s="3"/>
      <c r="ABI196" s="3"/>
      <c r="ABJ196" s="3"/>
      <c r="ABK196" s="3"/>
      <c r="ABL196" s="3"/>
      <c r="ABM196" s="3"/>
      <c r="ABN196" s="3"/>
      <c r="ABO196" s="3"/>
      <c r="ABP196" s="3"/>
      <c r="ABQ196" s="3"/>
      <c r="ABR196" s="3"/>
      <c r="ABS196" s="3"/>
      <c r="ABT196" s="3"/>
      <c r="ABU196" s="3"/>
      <c r="ABV196" s="3"/>
      <c r="ABW196" s="3"/>
      <c r="ABX196" s="3"/>
      <c r="ABY196" s="3"/>
      <c r="ABZ196" s="3"/>
      <c r="ACA196" s="3"/>
      <c r="ACB196" s="3"/>
      <c r="ACC196" s="3"/>
      <c r="ACD196" s="3"/>
      <c r="ACE196" s="3"/>
      <c r="ACF196" s="3"/>
      <c r="ACG196" s="3"/>
      <c r="ACH196" s="3"/>
      <c r="ACI196" s="3"/>
      <c r="ACJ196" s="3"/>
      <c r="ACK196" s="3"/>
      <c r="ACL196" s="3"/>
      <c r="ACM196" s="3"/>
      <c r="ACN196" s="3"/>
      <c r="ACO196" s="3"/>
      <c r="ACP196" s="3"/>
      <c r="ACQ196" s="3"/>
      <c r="ACR196" s="3"/>
      <c r="ACS196" s="3"/>
      <c r="ACT196" s="3"/>
      <c r="ACU196" s="3"/>
      <c r="ACV196" s="3"/>
      <c r="ACW196" s="3"/>
      <c r="ACX196" s="3"/>
      <c r="ACY196" s="3"/>
      <c r="ACZ196" s="3"/>
      <c r="ADA196" s="3"/>
      <c r="ADB196" s="3"/>
      <c r="ADC196" s="3"/>
      <c r="ADD196" s="3"/>
      <c r="ADE196" s="3"/>
      <c r="ADF196" s="3"/>
      <c r="ADG196" s="3"/>
      <c r="ADH196" s="3"/>
      <c r="ADI196" s="3"/>
      <c r="ADJ196" s="3"/>
      <c r="ADK196" s="3"/>
      <c r="ADL196" s="3"/>
      <c r="ADM196" s="3"/>
      <c r="ADN196" s="3"/>
      <c r="ADO196" s="3"/>
      <c r="ADP196" s="3"/>
      <c r="ADQ196" s="3"/>
      <c r="ADR196" s="3"/>
      <c r="ADS196" s="3"/>
      <c r="ADT196" s="3"/>
      <c r="ADU196" s="3"/>
      <c r="ADV196" s="3"/>
      <c r="ADW196" s="3"/>
      <c r="ADX196" s="3"/>
      <c r="ADY196" s="3"/>
      <c r="ADZ196" s="3"/>
      <c r="AEA196" s="3"/>
      <c r="AEB196" s="3"/>
      <c r="AEC196" s="3"/>
      <c r="AED196" s="3"/>
      <c r="AEE196" s="3"/>
      <c r="AEF196" s="3"/>
      <c r="AEG196" s="3"/>
      <c r="AEH196" s="3"/>
      <c r="AEI196" s="3"/>
      <c r="AEJ196" s="3"/>
      <c r="AEK196" s="3"/>
      <c r="AEL196" s="3"/>
      <c r="AEM196" s="3"/>
      <c r="AEN196" s="3"/>
      <c r="AEO196" s="3"/>
      <c r="AEP196" s="3"/>
      <c r="AEQ196" s="3"/>
      <c r="AER196" s="3"/>
      <c r="AES196" s="3"/>
      <c r="AET196" s="3"/>
      <c r="AEU196" s="3"/>
      <c r="AEV196" s="3"/>
      <c r="AEW196" s="3"/>
      <c r="AEX196" s="3"/>
      <c r="AEY196" s="3"/>
      <c r="AEZ196" s="3"/>
      <c r="AFA196" s="3"/>
      <c r="AFB196" s="3"/>
      <c r="AFC196" s="3"/>
      <c r="AFD196" s="3"/>
      <c r="AFE196" s="3"/>
      <c r="AFF196" s="3"/>
      <c r="AFG196" s="3"/>
      <c r="AFH196" s="3"/>
      <c r="AFI196" s="3"/>
      <c r="AFJ196" s="3"/>
      <c r="AFK196" s="3"/>
      <c r="AFL196" s="3"/>
      <c r="AFM196" s="3"/>
      <c r="AFN196" s="3"/>
      <c r="AFO196" s="3"/>
      <c r="AFP196" s="3"/>
      <c r="AFQ196" s="3"/>
      <c r="AFR196" s="3"/>
      <c r="AFS196" s="3"/>
      <c r="AFT196" s="3"/>
      <c r="AFU196" s="3"/>
      <c r="AFV196" s="3"/>
      <c r="AFW196" s="3"/>
      <c r="AFX196" s="3"/>
      <c r="AFY196" s="3"/>
      <c r="AFZ196" s="3"/>
      <c r="AGA196" s="3"/>
      <c r="AGB196" s="3"/>
      <c r="AGC196" s="3"/>
      <c r="AGD196" s="3"/>
      <c r="AGE196" s="3"/>
      <c r="AGF196" s="3"/>
      <c r="AGG196" s="3"/>
      <c r="AGH196" s="3"/>
      <c r="AGI196" s="3"/>
      <c r="AGJ196" s="3"/>
      <c r="AGK196" s="3"/>
      <c r="AGL196" s="3"/>
      <c r="AGM196" s="3"/>
      <c r="AGN196" s="3"/>
      <c r="AGO196" s="3"/>
      <c r="AGP196" s="3"/>
      <c r="AGQ196" s="3"/>
      <c r="AGR196" s="3"/>
      <c r="AGS196" s="3"/>
      <c r="AGT196" s="3"/>
      <c r="AGU196" s="3"/>
      <c r="AGV196" s="3"/>
      <c r="AGW196" s="3"/>
      <c r="AGX196" s="3"/>
      <c r="AGY196" s="3"/>
      <c r="AGZ196" s="3"/>
      <c r="AHA196" s="3"/>
      <c r="AHB196" s="3"/>
      <c r="AHC196" s="3"/>
      <c r="AHD196" s="3"/>
      <c r="AHE196" s="3"/>
      <c r="AHF196" s="3"/>
      <c r="AHG196" s="3"/>
      <c r="AHH196" s="3"/>
      <c r="AHI196" s="3"/>
      <c r="AHJ196" s="3"/>
      <c r="AHK196" s="3"/>
      <c r="AHL196" s="3"/>
      <c r="AHM196" s="3"/>
      <c r="AHN196" s="3"/>
      <c r="AHO196" s="3"/>
      <c r="AHP196" s="3"/>
      <c r="AHQ196" s="3"/>
      <c r="AHR196" s="3"/>
      <c r="AHS196" s="3"/>
      <c r="AHT196" s="3"/>
      <c r="AHU196" s="3"/>
      <c r="AHV196" s="3"/>
      <c r="AHW196" s="3"/>
      <c r="AHX196" s="3"/>
      <c r="AHY196" s="3"/>
      <c r="AHZ196" s="3"/>
      <c r="AIA196" s="3"/>
      <c r="AIB196" s="3"/>
      <c r="AIC196" s="3"/>
      <c r="AID196" s="3"/>
      <c r="AIE196" s="3"/>
      <c r="AIF196" s="3"/>
      <c r="AIG196" s="3"/>
      <c r="AIH196" s="3"/>
      <c r="AII196" s="3"/>
      <c r="AIJ196" s="3"/>
      <c r="AIK196" s="3"/>
      <c r="AIL196" s="3"/>
      <c r="AIM196" s="3"/>
      <c r="AIN196" s="3"/>
      <c r="AIO196" s="3"/>
      <c r="AIP196" s="3"/>
      <c r="AIQ196" s="3"/>
      <c r="AIR196" s="3"/>
      <c r="AIS196" s="3"/>
      <c r="AIT196" s="3"/>
      <c r="AIU196" s="3"/>
      <c r="AIV196" s="3"/>
      <c r="AIW196" s="3"/>
      <c r="AIX196" s="3"/>
      <c r="AIY196" s="3"/>
      <c r="AIZ196" s="3"/>
      <c r="AJA196" s="3"/>
      <c r="AJB196" s="3"/>
      <c r="AJC196" s="3"/>
      <c r="AJD196" s="3"/>
      <c r="AJE196" s="3"/>
      <c r="AJF196" s="3"/>
      <c r="AJG196" s="3"/>
      <c r="AJH196" s="3"/>
      <c r="AJI196" s="3"/>
      <c r="AJJ196" s="3"/>
      <c r="AJK196" s="3"/>
      <c r="AJL196" s="3"/>
      <c r="AJM196" s="3"/>
      <c r="AJN196" s="3"/>
      <c r="AJO196" s="3"/>
      <c r="AJP196" s="3"/>
      <c r="AJQ196" s="3"/>
      <c r="AJR196" s="3"/>
      <c r="AJS196" s="3"/>
      <c r="AJT196" s="3"/>
      <c r="AJU196" s="3"/>
      <c r="AJV196" s="3"/>
      <c r="AJW196" s="3"/>
      <c r="AJX196" s="3"/>
      <c r="AJY196" s="3"/>
      <c r="AJZ196" s="3"/>
      <c r="AKA196" s="3"/>
      <c r="AKB196" s="3"/>
      <c r="AKC196" s="3"/>
      <c r="AKD196" s="3"/>
      <c r="AKE196" s="3"/>
      <c r="AKF196" s="3"/>
      <c r="AKG196" s="3"/>
      <c r="AKH196" s="3"/>
      <c r="AKI196" s="3"/>
      <c r="AKJ196" s="3"/>
      <c r="AKK196" s="3"/>
      <c r="AKL196" s="3"/>
      <c r="AKM196" s="3"/>
      <c r="AKN196" s="3"/>
      <c r="AKO196" s="3"/>
      <c r="AKP196" s="3"/>
      <c r="AKQ196" s="3"/>
      <c r="AKR196" s="3"/>
      <c r="AKS196" s="3"/>
      <c r="AKT196" s="3"/>
      <c r="AKU196" s="3"/>
      <c r="AKV196" s="3"/>
      <c r="AKW196" s="3"/>
      <c r="AKX196" s="3"/>
      <c r="AKY196" s="3"/>
      <c r="AKZ196" s="3"/>
      <c r="ALA196" s="3"/>
      <c r="ALB196" s="3"/>
      <c r="ALC196" s="3"/>
      <c r="ALD196" s="3"/>
      <c r="ALE196" s="3"/>
      <c r="ALF196" s="3"/>
      <c r="ALG196" s="3"/>
      <c r="ALH196" s="3"/>
      <c r="ALI196" s="3"/>
      <c r="ALJ196" s="3"/>
      <c r="ALK196" s="3"/>
      <c r="ALL196" s="3"/>
      <c r="ALM196" s="3"/>
      <c r="ALN196" s="3"/>
      <c r="ALO196" s="3"/>
      <c r="ALP196" s="3"/>
      <c r="ALQ196" s="3"/>
      <c r="ALR196" s="3"/>
      <c r="ALS196" s="3"/>
      <c r="ALT196" s="3"/>
      <c r="ALU196" s="3"/>
      <c r="ALV196" s="3"/>
      <c r="ALW196" s="3"/>
      <c r="ALX196" s="3"/>
      <c r="ALY196" s="3"/>
      <c r="ALZ196" s="3"/>
      <c r="AMA196" s="3"/>
      <c r="AMB196" s="3"/>
    </row>
    <row r="197" spans="1:1016" s="142" customFormat="1" x14ac:dyDescent="0.25">
      <c r="A197" s="3"/>
      <c r="B197" s="3"/>
      <c r="C197" s="3"/>
      <c r="D197" s="3"/>
      <c r="E197" s="3"/>
      <c r="F197" s="3"/>
      <c r="G197" s="148"/>
      <c r="H197" s="3"/>
      <c r="I197" s="3"/>
      <c r="J197" s="3"/>
      <c r="K197" s="3"/>
      <c r="L197" s="3"/>
      <c r="M197" s="129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3"/>
      <c r="AM197" s="3"/>
      <c r="AN197" s="3"/>
      <c r="AO197" s="3"/>
      <c r="AP197" s="3"/>
      <c r="AQ197" s="3"/>
      <c r="AR197" s="3"/>
      <c r="AS197" s="3"/>
      <c r="AT197" s="3"/>
      <c r="AU197" s="3"/>
      <c r="AV197" s="3"/>
      <c r="AW197" s="3"/>
      <c r="AX197" s="3"/>
      <c r="AY197" s="3"/>
      <c r="AZ197" s="3"/>
      <c r="BA197" s="3"/>
      <c r="BB197" s="3"/>
      <c r="BC197" s="3"/>
      <c r="BD197" s="3"/>
      <c r="BE197" s="3"/>
      <c r="BF197" s="3"/>
      <c r="BG197" s="3"/>
      <c r="BH197" s="3"/>
      <c r="BI197" s="3"/>
      <c r="BJ197" s="3"/>
      <c r="BK197" s="3"/>
      <c r="BL197" s="3"/>
      <c r="BM197" s="3"/>
      <c r="BN197" s="3"/>
      <c r="BO197" s="3"/>
      <c r="BP197" s="3"/>
      <c r="BQ197" s="3"/>
      <c r="BR197" s="3"/>
      <c r="BS197" s="3"/>
      <c r="BT197" s="3"/>
      <c r="BU197" s="3"/>
      <c r="BV197" s="3"/>
      <c r="BW197" s="3"/>
      <c r="BX197" s="3"/>
      <c r="BY197" s="3"/>
      <c r="BZ197" s="3"/>
      <c r="CA197" s="3"/>
      <c r="CB197" s="3"/>
      <c r="CC197" s="3"/>
      <c r="CD197" s="3"/>
      <c r="CE197" s="3"/>
      <c r="CF197" s="3"/>
      <c r="CG197" s="3"/>
      <c r="CH197" s="3"/>
      <c r="CI197" s="3"/>
      <c r="CJ197" s="3"/>
      <c r="CK197" s="3"/>
      <c r="CL197" s="3"/>
      <c r="CM197" s="3"/>
      <c r="CN197" s="3"/>
      <c r="CO197" s="3"/>
      <c r="CP197" s="3"/>
      <c r="CQ197" s="3"/>
      <c r="CR197" s="3"/>
      <c r="CS197" s="3"/>
      <c r="CT197" s="3"/>
      <c r="CU197" s="3"/>
      <c r="CV197" s="3"/>
      <c r="CW197" s="3"/>
      <c r="CX197" s="3"/>
      <c r="CY197" s="3"/>
      <c r="CZ197" s="3"/>
      <c r="DA197" s="3"/>
      <c r="DB197" s="3"/>
      <c r="DC197" s="3"/>
      <c r="DD197" s="3"/>
      <c r="DE197" s="3"/>
      <c r="DF197" s="3"/>
      <c r="DG197" s="3"/>
      <c r="DH197" s="3"/>
      <c r="DI197" s="3"/>
      <c r="DJ197" s="3"/>
      <c r="DK197" s="3"/>
      <c r="DL197" s="3"/>
      <c r="DM197" s="3"/>
      <c r="DN197" s="3"/>
      <c r="DO197" s="3"/>
      <c r="DP197" s="3"/>
      <c r="DQ197" s="3"/>
      <c r="DR197" s="3"/>
      <c r="DS197" s="3"/>
      <c r="DT197" s="3"/>
      <c r="DU197" s="3"/>
      <c r="DV197" s="3"/>
      <c r="DW197" s="3"/>
      <c r="DX197" s="3"/>
      <c r="DY197" s="3"/>
      <c r="DZ197" s="3"/>
      <c r="EA197" s="3"/>
      <c r="EB197" s="3"/>
      <c r="EC197" s="3"/>
      <c r="ED197" s="3"/>
      <c r="EE197" s="3"/>
      <c r="EF197" s="3"/>
      <c r="EG197" s="3"/>
      <c r="EH197" s="3"/>
      <c r="EI197" s="3"/>
      <c r="EJ197" s="3"/>
      <c r="EK197" s="3"/>
      <c r="EL197" s="3"/>
      <c r="EM197" s="3"/>
      <c r="EN197" s="3"/>
      <c r="EO197" s="3"/>
      <c r="EP197" s="3"/>
      <c r="EQ197" s="3"/>
      <c r="ER197" s="3"/>
      <c r="ES197" s="3"/>
      <c r="ET197" s="3"/>
      <c r="EU197" s="3"/>
      <c r="EV197" s="3"/>
      <c r="EW197" s="3"/>
      <c r="EX197" s="3"/>
      <c r="EY197" s="3"/>
      <c r="EZ197" s="3"/>
      <c r="FA197" s="3"/>
      <c r="FB197" s="3"/>
      <c r="FC197" s="3"/>
      <c r="FD197" s="3"/>
      <c r="FE197" s="3"/>
      <c r="FF197" s="3"/>
      <c r="FG197" s="3"/>
      <c r="FH197" s="3"/>
      <c r="FI197" s="3"/>
      <c r="FJ197" s="3"/>
      <c r="FK197" s="3"/>
      <c r="FL197" s="3"/>
      <c r="FM197" s="3"/>
      <c r="FN197" s="3"/>
      <c r="FO197" s="3"/>
      <c r="FP197" s="3"/>
      <c r="FQ197" s="3"/>
      <c r="FR197" s="3"/>
      <c r="FS197" s="3"/>
      <c r="FT197" s="3"/>
      <c r="FU197" s="3"/>
      <c r="FV197" s="3"/>
      <c r="FW197" s="3"/>
      <c r="FX197" s="3"/>
      <c r="FY197" s="3"/>
      <c r="FZ197" s="3"/>
      <c r="GA197" s="3"/>
      <c r="GB197" s="3"/>
      <c r="GC197" s="3"/>
      <c r="GD197" s="3"/>
      <c r="GE197" s="3"/>
      <c r="GF197" s="3"/>
      <c r="GG197" s="3"/>
      <c r="GH197" s="3"/>
      <c r="GI197" s="3"/>
      <c r="GJ197" s="3"/>
      <c r="GK197" s="3"/>
      <c r="GL197" s="3"/>
      <c r="GM197" s="3"/>
      <c r="GN197" s="3"/>
      <c r="GO197" s="3"/>
      <c r="GP197" s="3"/>
      <c r="GQ197" s="3"/>
      <c r="GR197" s="3"/>
      <c r="GS197" s="3"/>
      <c r="GT197" s="3"/>
      <c r="GU197" s="3"/>
      <c r="GV197" s="3"/>
      <c r="GW197" s="3"/>
      <c r="GX197" s="3"/>
      <c r="GY197" s="3"/>
      <c r="GZ197" s="3"/>
      <c r="HA197" s="3"/>
      <c r="HB197" s="3"/>
      <c r="HC197" s="3"/>
      <c r="HD197" s="3"/>
      <c r="HE197" s="3"/>
      <c r="HF197" s="3"/>
      <c r="HG197" s="3"/>
      <c r="HH197" s="3"/>
      <c r="HI197" s="3"/>
      <c r="HJ197" s="3"/>
      <c r="HK197" s="3"/>
      <c r="HL197" s="3"/>
      <c r="HM197" s="3"/>
      <c r="HN197" s="3"/>
      <c r="HO197" s="3"/>
      <c r="HP197" s="3"/>
      <c r="HQ197" s="3"/>
      <c r="HR197" s="3"/>
      <c r="HS197" s="3"/>
      <c r="HT197" s="3"/>
      <c r="HU197" s="3"/>
      <c r="HV197" s="3"/>
      <c r="HW197" s="3"/>
      <c r="HX197" s="3"/>
      <c r="HY197" s="3"/>
      <c r="HZ197" s="3"/>
      <c r="IA197" s="3"/>
      <c r="IB197" s="3"/>
      <c r="IC197" s="3"/>
      <c r="ID197" s="3"/>
      <c r="IE197" s="3"/>
      <c r="IF197" s="3"/>
      <c r="IG197" s="3"/>
      <c r="IH197" s="3"/>
      <c r="II197" s="3"/>
      <c r="IJ197" s="3"/>
      <c r="IK197" s="3"/>
      <c r="IL197" s="3"/>
      <c r="IM197" s="3"/>
      <c r="IN197" s="3"/>
      <c r="IO197" s="3"/>
      <c r="IP197" s="3"/>
      <c r="IQ197" s="3"/>
      <c r="IR197" s="3"/>
      <c r="IS197" s="3"/>
      <c r="IT197" s="3"/>
      <c r="IU197" s="3"/>
      <c r="IV197" s="3"/>
      <c r="IW197" s="3"/>
      <c r="IX197" s="3"/>
      <c r="IY197" s="3"/>
      <c r="IZ197" s="3"/>
      <c r="JA197" s="3"/>
      <c r="JB197" s="3"/>
      <c r="JC197" s="3"/>
      <c r="JD197" s="3"/>
      <c r="JE197" s="3"/>
      <c r="JF197" s="3"/>
      <c r="JG197" s="3"/>
      <c r="JH197" s="3"/>
      <c r="JI197" s="3"/>
      <c r="JJ197" s="3"/>
      <c r="JK197" s="3"/>
      <c r="JL197" s="3"/>
      <c r="JM197" s="3"/>
      <c r="JN197" s="3"/>
      <c r="JO197" s="3"/>
      <c r="JP197" s="3"/>
      <c r="JQ197" s="3"/>
      <c r="JR197" s="3"/>
      <c r="JS197" s="3"/>
      <c r="JT197" s="3"/>
      <c r="JU197" s="3"/>
      <c r="JV197" s="3"/>
      <c r="JW197" s="3"/>
      <c r="JX197" s="3"/>
      <c r="JY197" s="3"/>
      <c r="JZ197" s="3"/>
      <c r="KA197" s="3"/>
      <c r="KB197" s="3"/>
      <c r="KC197" s="3"/>
      <c r="KD197" s="3"/>
      <c r="KE197" s="3"/>
      <c r="KF197" s="3"/>
      <c r="KG197" s="3"/>
      <c r="KH197" s="3"/>
      <c r="KI197" s="3"/>
      <c r="KJ197" s="3"/>
      <c r="KK197" s="3"/>
      <c r="KL197" s="3"/>
      <c r="KM197" s="3"/>
      <c r="KN197" s="3"/>
      <c r="KO197" s="3"/>
      <c r="KP197" s="3"/>
      <c r="KQ197" s="3"/>
      <c r="KR197" s="3"/>
      <c r="KS197" s="3"/>
      <c r="KT197" s="3"/>
      <c r="KU197" s="3"/>
      <c r="KV197" s="3"/>
      <c r="KW197" s="3"/>
      <c r="KX197" s="3"/>
      <c r="KY197" s="3"/>
      <c r="KZ197" s="3"/>
      <c r="LA197" s="3"/>
      <c r="LB197" s="3"/>
      <c r="LC197" s="3"/>
      <c r="LD197" s="3"/>
      <c r="LE197" s="3"/>
      <c r="LF197" s="3"/>
      <c r="LG197" s="3"/>
      <c r="LH197" s="3"/>
      <c r="LI197" s="3"/>
      <c r="LJ197" s="3"/>
      <c r="LK197" s="3"/>
      <c r="LL197" s="3"/>
      <c r="LM197" s="3"/>
      <c r="LN197" s="3"/>
      <c r="LO197" s="3"/>
      <c r="LP197" s="3"/>
      <c r="LQ197" s="3"/>
      <c r="LR197" s="3"/>
      <c r="LS197" s="3"/>
      <c r="LT197" s="3"/>
      <c r="LU197" s="3"/>
      <c r="LV197" s="3"/>
      <c r="LW197" s="3"/>
      <c r="LX197" s="3"/>
      <c r="LY197" s="3"/>
      <c r="LZ197" s="3"/>
      <c r="MA197" s="3"/>
      <c r="MB197" s="3"/>
      <c r="MC197" s="3"/>
      <c r="MD197" s="3"/>
      <c r="ME197" s="3"/>
      <c r="MF197" s="3"/>
      <c r="MG197" s="3"/>
      <c r="MH197" s="3"/>
      <c r="MI197" s="3"/>
      <c r="MJ197" s="3"/>
      <c r="MK197" s="3"/>
      <c r="ML197" s="3"/>
      <c r="MM197" s="3"/>
      <c r="MN197" s="3"/>
      <c r="MO197" s="3"/>
      <c r="MP197" s="3"/>
      <c r="MQ197" s="3"/>
      <c r="MR197" s="3"/>
      <c r="MS197" s="3"/>
      <c r="MT197" s="3"/>
      <c r="MU197" s="3"/>
      <c r="MV197" s="3"/>
      <c r="MW197" s="3"/>
      <c r="MX197" s="3"/>
      <c r="MY197" s="3"/>
      <c r="MZ197" s="3"/>
      <c r="NA197" s="3"/>
      <c r="NB197" s="3"/>
      <c r="NC197" s="3"/>
      <c r="ND197" s="3"/>
      <c r="NE197" s="3"/>
      <c r="NF197" s="3"/>
      <c r="NG197" s="3"/>
      <c r="NH197" s="3"/>
      <c r="NI197" s="3"/>
      <c r="NJ197" s="3"/>
      <c r="NK197" s="3"/>
      <c r="NL197" s="3"/>
      <c r="NM197" s="3"/>
      <c r="NN197" s="3"/>
      <c r="NO197" s="3"/>
      <c r="NP197" s="3"/>
      <c r="NQ197" s="3"/>
      <c r="NR197" s="3"/>
      <c r="NS197" s="3"/>
      <c r="NT197" s="3"/>
      <c r="NU197" s="3"/>
      <c r="NV197" s="3"/>
      <c r="NW197" s="3"/>
      <c r="NX197" s="3"/>
      <c r="NY197" s="3"/>
      <c r="NZ197" s="3"/>
      <c r="OA197" s="3"/>
      <c r="OB197" s="3"/>
      <c r="OC197" s="3"/>
      <c r="OD197" s="3"/>
      <c r="OE197" s="3"/>
      <c r="OF197" s="3"/>
      <c r="OG197" s="3"/>
      <c r="OH197" s="3"/>
      <c r="OI197" s="3"/>
      <c r="OJ197" s="3"/>
      <c r="OK197" s="3"/>
      <c r="OL197" s="3"/>
      <c r="OM197" s="3"/>
      <c r="ON197" s="3"/>
      <c r="OO197" s="3"/>
      <c r="OP197" s="3"/>
      <c r="OQ197" s="3"/>
      <c r="OR197" s="3"/>
      <c r="OS197" s="3"/>
      <c r="OT197" s="3"/>
      <c r="OU197" s="3"/>
      <c r="OV197" s="3"/>
      <c r="OW197" s="3"/>
      <c r="OX197" s="3"/>
      <c r="OY197" s="3"/>
      <c r="OZ197" s="3"/>
      <c r="PA197" s="3"/>
      <c r="PB197" s="3"/>
      <c r="PC197" s="3"/>
      <c r="PD197" s="3"/>
      <c r="PE197" s="3"/>
      <c r="PF197" s="3"/>
      <c r="PG197" s="3"/>
      <c r="PH197" s="3"/>
      <c r="PI197" s="3"/>
      <c r="PJ197" s="3"/>
      <c r="PK197" s="3"/>
      <c r="PL197" s="3"/>
      <c r="PM197" s="3"/>
      <c r="PN197" s="3"/>
      <c r="PO197" s="3"/>
      <c r="PP197" s="3"/>
      <c r="PQ197" s="3"/>
      <c r="PR197" s="3"/>
      <c r="PS197" s="3"/>
      <c r="PT197" s="3"/>
      <c r="PU197" s="3"/>
      <c r="PV197" s="3"/>
      <c r="PW197" s="3"/>
      <c r="PX197" s="3"/>
      <c r="PY197" s="3"/>
      <c r="PZ197" s="3"/>
      <c r="QA197" s="3"/>
      <c r="QB197" s="3"/>
      <c r="QC197" s="3"/>
      <c r="QD197" s="3"/>
      <c r="QE197" s="3"/>
      <c r="QF197" s="3"/>
      <c r="QG197" s="3"/>
      <c r="QH197" s="3"/>
      <c r="QI197" s="3"/>
      <c r="QJ197" s="3"/>
      <c r="QK197" s="3"/>
      <c r="QL197" s="3"/>
      <c r="QM197" s="3"/>
      <c r="QN197" s="3"/>
      <c r="QO197" s="3"/>
      <c r="QP197" s="3"/>
      <c r="QQ197" s="3"/>
      <c r="QR197" s="3"/>
      <c r="QS197" s="3"/>
      <c r="QT197" s="3"/>
      <c r="QU197" s="3"/>
      <c r="QV197" s="3"/>
      <c r="QW197" s="3"/>
      <c r="QX197" s="3"/>
      <c r="QY197" s="3"/>
      <c r="QZ197" s="3"/>
      <c r="RA197" s="3"/>
      <c r="RB197" s="3"/>
      <c r="RC197" s="3"/>
      <c r="RD197" s="3"/>
      <c r="RE197" s="3"/>
      <c r="RF197" s="3"/>
      <c r="RG197" s="3"/>
      <c r="RH197" s="3"/>
      <c r="RI197" s="3"/>
      <c r="RJ197" s="3"/>
      <c r="RK197" s="3"/>
      <c r="RL197" s="3"/>
      <c r="RM197" s="3"/>
      <c r="RN197" s="3"/>
      <c r="RO197" s="3"/>
      <c r="RP197" s="3"/>
      <c r="RQ197" s="3"/>
      <c r="RR197" s="3"/>
      <c r="RS197" s="3"/>
      <c r="RT197" s="3"/>
      <c r="RU197" s="3"/>
      <c r="RV197" s="3"/>
      <c r="RW197" s="3"/>
      <c r="RX197" s="3"/>
      <c r="RY197" s="3"/>
      <c r="RZ197" s="3"/>
      <c r="SA197" s="3"/>
      <c r="SB197" s="3"/>
      <c r="SC197" s="3"/>
      <c r="SD197" s="3"/>
      <c r="SE197" s="3"/>
      <c r="SF197" s="3"/>
      <c r="SG197" s="3"/>
      <c r="SH197" s="3"/>
      <c r="SI197" s="3"/>
      <c r="SJ197" s="3"/>
      <c r="SK197" s="3"/>
      <c r="SL197" s="3"/>
      <c r="SM197" s="3"/>
      <c r="SN197" s="3"/>
      <c r="SO197" s="3"/>
      <c r="SP197" s="3"/>
      <c r="SQ197" s="3"/>
      <c r="SR197" s="3"/>
      <c r="SS197" s="3"/>
      <c r="ST197" s="3"/>
      <c r="SU197" s="3"/>
      <c r="SV197" s="3"/>
      <c r="SW197" s="3"/>
      <c r="SX197" s="3"/>
      <c r="SY197" s="3"/>
      <c r="SZ197" s="3"/>
      <c r="TA197" s="3"/>
      <c r="TB197" s="3"/>
      <c r="TC197" s="3"/>
      <c r="TD197" s="3"/>
      <c r="TE197" s="3"/>
      <c r="TF197" s="3"/>
      <c r="TG197" s="3"/>
      <c r="TH197" s="3"/>
      <c r="TI197" s="3"/>
      <c r="TJ197" s="3"/>
      <c r="TK197" s="3"/>
      <c r="TL197" s="3"/>
      <c r="TM197" s="3"/>
      <c r="TN197" s="3"/>
      <c r="TO197" s="3"/>
      <c r="TP197" s="3"/>
      <c r="TQ197" s="3"/>
      <c r="TR197" s="3"/>
      <c r="TS197" s="3"/>
      <c r="TT197" s="3"/>
      <c r="TU197" s="3"/>
      <c r="TV197" s="3"/>
      <c r="TW197" s="3"/>
      <c r="TX197" s="3"/>
      <c r="TY197" s="3"/>
      <c r="TZ197" s="3"/>
      <c r="UA197" s="3"/>
      <c r="UB197" s="3"/>
      <c r="UC197" s="3"/>
      <c r="UD197" s="3"/>
      <c r="UE197" s="3"/>
      <c r="UF197" s="3"/>
      <c r="UG197" s="3"/>
      <c r="UH197" s="3"/>
      <c r="UI197" s="3"/>
      <c r="UJ197" s="3"/>
      <c r="UK197" s="3"/>
      <c r="UL197" s="3"/>
      <c r="UM197" s="3"/>
      <c r="UN197" s="3"/>
      <c r="UO197" s="3"/>
      <c r="UP197" s="3"/>
      <c r="UQ197" s="3"/>
      <c r="UR197" s="3"/>
      <c r="US197" s="3"/>
      <c r="UT197" s="3"/>
      <c r="UU197" s="3"/>
      <c r="UV197" s="3"/>
      <c r="UW197" s="3"/>
      <c r="UX197" s="3"/>
      <c r="UY197" s="3"/>
      <c r="UZ197" s="3"/>
      <c r="VA197" s="3"/>
      <c r="VB197" s="3"/>
      <c r="VC197" s="3"/>
      <c r="VD197" s="3"/>
      <c r="VE197" s="3"/>
      <c r="VF197" s="3"/>
      <c r="VG197" s="3"/>
      <c r="VH197" s="3"/>
      <c r="VI197" s="3"/>
      <c r="VJ197" s="3"/>
      <c r="VK197" s="3"/>
      <c r="VL197" s="3"/>
      <c r="VM197" s="3"/>
      <c r="VN197" s="3"/>
      <c r="VO197" s="3"/>
      <c r="VP197" s="3"/>
      <c r="VQ197" s="3"/>
      <c r="VR197" s="3"/>
      <c r="VS197" s="3"/>
      <c r="VT197" s="3"/>
      <c r="VU197" s="3"/>
      <c r="VV197" s="3"/>
      <c r="VW197" s="3"/>
      <c r="VX197" s="3"/>
      <c r="VY197" s="3"/>
      <c r="VZ197" s="3"/>
      <c r="WA197" s="3"/>
      <c r="WB197" s="3"/>
      <c r="WC197" s="3"/>
      <c r="WD197" s="3"/>
      <c r="WE197" s="3"/>
      <c r="WF197" s="3"/>
      <c r="WG197" s="3"/>
      <c r="WH197" s="3"/>
      <c r="WI197" s="3"/>
      <c r="WJ197" s="3"/>
      <c r="WK197" s="3"/>
      <c r="WL197" s="3"/>
      <c r="WM197" s="3"/>
      <c r="WN197" s="3"/>
      <c r="WO197" s="3"/>
      <c r="WP197" s="3"/>
      <c r="WQ197" s="3"/>
      <c r="WR197" s="3"/>
      <c r="WS197" s="3"/>
      <c r="WT197" s="3"/>
      <c r="WU197" s="3"/>
      <c r="WV197" s="3"/>
      <c r="WW197" s="3"/>
      <c r="WX197" s="3"/>
      <c r="WY197" s="3"/>
      <c r="WZ197" s="3"/>
      <c r="XA197" s="3"/>
      <c r="XB197" s="3"/>
      <c r="XC197" s="3"/>
      <c r="XD197" s="3"/>
      <c r="XE197" s="3"/>
      <c r="XF197" s="3"/>
      <c r="XG197" s="3"/>
      <c r="XH197" s="3"/>
      <c r="XI197" s="3"/>
      <c r="XJ197" s="3"/>
      <c r="XK197" s="3"/>
      <c r="XL197" s="3"/>
      <c r="XM197" s="3"/>
      <c r="XN197" s="3"/>
      <c r="XO197" s="3"/>
      <c r="XP197" s="3"/>
      <c r="XQ197" s="3"/>
      <c r="XR197" s="3"/>
      <c r="XS197" s="3"/>
      <c r="XT197" s="3"/>
      <c r="XU197" s="3"/>
      <c r="XV197" s="3"/>
      <c r="XW197" s="3"/>
      <c r="XX197" s="3"/>
      <c r="XY197" s="3"/>
      <c r="XZ197" s="3"/>
      <c r="YA197" s="3"/>
      <c r="YB197" s="3"/>
      <c r="YC197" s="3"/>
      <c r="YD197" s="3"/>
      <c r="YE197" s="3"/>
      <c r="YF197" s="3"/>
      <c r="YG197" s="3"/>
      <c r="YH197" s="3"/>
      <c r="YI197" s="3"/>
      <c r="YJ197" s="3"/>
      <c r="YK197" s="3"/>
      <c r="YL197" s="3"/>
      <c r="YM197" s="3"/>
      <c r="YN197" s="3"/>
      <c r="YO197" s="3"/>
      <c r="YP197" s="3"/>
      <c r="YQ197" s="3"/>
      <c r="YR197" s="3"/>
      <c r="YS197" s="3"/>
      <c r="YT197" s="3"/>
      <c r="YU197" s="3"/>
      <c r="YV197" s="3"/>
      <c r="YW197" s="3"/>
      <c r="YX197" s="3"/>
      <c r="YY197" s="3"/>
      <c r="YZ197" s="3"/>
      <c r="ZA197" s="3"/>
      <c r="ZB197" s="3"/>
      <c r="ZC197" s="3"/>
      <c r="ZD197" s="3"/>
      <c r="ZE197" s="3"/>
      <c r="ZF197" s="3"/>
      <c r="ZG197" s="3"/>
      <c r="ZH197" s="3"/>
      <c r="ZI197" s="3"/>
      <c r="ZJ197" s="3"/>
      <c r="ZK197" s="3"/>
      <c r="ZL197" s="3"/>
      <c r="ZM197" s="3"/>
      <c r="ZN197" s="3"/>
      <c r="ZO197" s="3"/>
      <c r="ZP197" s="3"/>
      <c r="ZQ197" s="3"/>
      <c r="ZR197" s="3"/>
      <c r="ZS197" s="3"/>
      <c r="ZT197" s="3"/>
      <c r="ZU197" s="3"/>
      <c r="ZV197" s="3"/>
      <c r="ZW197" s="3"/>
      <c r="ZX197" s="3"/>
      <c r="ZY197" s="3"/>
      <c r="ZZ197" s="3"/>
      <c r="AAA197" s="3"/>
      <c r="AAB197" s="3"/>
      <c r="AAC197" s="3"/>
      <c r="AAD197" s="3"/>
      <c r="AAE197" s="3"/>
      <c r="AAF197" s="3"/>
      <c r="AAG197" s="3"/>
      <c r="AAH197" s="3"/>
      <c r="AAI197" s="3"/>
      <c r="AAJ197" s="3"/>
      <c r="AAK197" s="3"/>
      <c r="AAL197" s="3"/>
      <c r="AAM197" s="3"/>
      <c r="AAN197" s="3"/>
      <c r="AAO197" s="3"/>
      <c r="AAP197" s="3"/>
      <c r="AAQ197" s="3"/>
      <c r="AAR197" s="3"/>
      <c r="AAS197" s="3"/>
      <c r="AAT197" s="3"/>
      <c r="AAU197" s="3"/>
      <c r="AAV197" s="3"/>
      <c r="AAW197" s="3"/>
      <c r="AAX197" s="3"/>
      <c r="AAY197" s="3"/>
      <c r="AAZ197" s="3"/>
      <c r="ABA197" s="3"/>
      <c r="ABB197" s="3"/>
      <c r="ABC197" s="3"/>
      <c r="ABD197" s="3"/>
      <c r="ABE197" s="3"/>
      <c r="ABF197" s="3"/>
      <c r="ABG197" s="3"/>
      <c r="ABH197" s="3"/>
      <c r="ABI197" s="3"/>
      <c r="ABJ197" s="3"/>
      <c r="ABK197" s="3"/>
      <c r="ABL197" s="3"/>
      <c r="ABM197" s="3"/>
      <c r="ABN197" s="3"/>
      <c r="ABO197" s="3"/>
      <c r="ABP197" s="3"/>
      <c r="ABQ197" s="3"/>
      <c r="ABR197" s="3"/>
      <c r="ABS197" s="3"/>
      <c r="ABT197" s="3"/>
      <c r="ABU197" s="3"/>
      <c r="ABV197" s="3"/>
      <c r="ABW197" s="3"/>
      <c r="ABX197" s="3"/>
      <c r="ABY197" s="3"/>
      <c r="ABZ197" s="3"/>
      <c r="ACA197" s="3"/>
      <c r="ACB197" s="3"/>
      <c r="ACC197" s="3"/>
      <c r="ACD197" s="3"/>
      <c r="ACE197" s="3"/>
      <c r="ACF197" s="3"/>
      <c r="ACG197" s="3"/>
      <c r="ACH197" s="3"/>
      <c r="ACI197" s="3"/>
      <c r="ACJ197" s="3"/>
      <c r="ACK197" s="3"/>
      <c r="ACL197" s="3"/>
      <c r="ACM197" s="3"/>
      <c r="ACN197" s="3"/>
      <c r="ACO197" s="3"/>
      <c r="ACP197" s="3"/>
      <c r="ACQ197" s="3"/>
      <c r="ACR197" s="3"/>
      <c r="ACS197" s="3"/>
      <c r="ACT197" s="3"/>
      <c r="ACU197" s="3"/>
      <c r="ACV197" s="3"/>
      <c r="ACW197" s="3"/>
      <c r="ACX197" s="3"/>
      <c r="ACY197" s="3"/>
      <c r="ACZ197" s="3"/>
      <c r="ADA197" s="3"/>
      <c r="ADB197" s="3"/>
      <c r="ADC197" s="3"/>
      <c r="ADD197" s="3"/>
      <c r="ADE197" s="3"/>
      <c r="ADF197" s="3"/>
      <c r="ADG197" s="3"/>
      <c r="ADH197" s="3"/>
      <c r="ADI197" s="3"/>
      <c r="ADJ197" s="3"/>
      <c r="ADK197" s="3"/>
      <c r="ADL197" s="3"/>
      <c r="ADM197" s="3"/>
      <c r="ADN197" s="3"/>
      <c r="ADO197" s="3"/>
      <c r="ADP197" s="3"/>
      <c r="ADQ197" s="3"/>
      <c r="ADR197" s="3"/>
      <c r="ADS197" s="3"/>
      <c r="ADT197" s="3"/>
      <c r="ADU197" s="3"/>
      <c r="ADV197" s="3"/>
      <c r="ADW197" s="3"/>
      <c r="ADX197" s="3"/>
      <c r="ADY197" s="3"/>
      <c r="ADZ197" s="3"/>
      <c r="AEA197" s="3"/>
      <c r="AEB197" s="3"/>
      <c r="AEC197" s="3"/>
      <c r="AED197" s="3"/>
      <c r="AEE197" s="3"/>
      <c r="AEF197" s="3"/>
      <c r="AEG197" s="3"/>
      <c r="AEH197" s="3"/>
      <c r="AEI197" s="3"/>
      <c r="AEJ197" s="3"/>
      <c r="AEK197" s="3"/>
      <c r="AEL197" s="3"/>
      <c r="AEM197" s="3"/>
      <c r="AEN197" s="3"/>
      <c r="AEO197" s="3"/>
      <c r="AEP197" s="3"/>
      <c r="AEQ197" s="3"/>
      <c r="AER197" s="3"/>
      <c r="AES197" s="3"/>
      <c r="AET197" s="3"/>
      <c r="AEU197" s="3"/>
      <c r="AEV197" s="3"/>
      <c r="AEW197" s="3"/>
      <c r="AEX197" s="3"/>
      <c r="AEY197" s="3"/>
      <c r="AEZ197" s="3"/>
      <c r="AFA197" s="3"/>
      <c r="AFB197" s="3"/>
      <c r="AFC197" s="3"/>
      <c r="AFD197" s="3"/>
      <c r="AFE197" s="3"/>
      <c r="AFF197" s="3"/>
      <c r="AFG197" s="3"/>
      <c r="AFH197" s="3"/>
      <c r="AFI197" s="3"/>
      <c r="AFJ197" s="3"/>
      <c r="AFK197" s="3"/>
      <c r="AFL197" s="3"/>
      <c r="AFM197" s="3"/>
      <c r="AFN197" s="3"/>
      <c r="AFO197" s="3"/>
      <c r="AFP197" s="3"/>
      <c r="AFQ197" s="3"/>
      <c r="AFR197" s="3"/>
      <c r="AFS197" s="3"/>
      <c r="AFT197" s="3"/>
      <c r="AFU197" s="3"/>
      <c r="AFV197" s="3"/>
      <c r="AFW197" s="3"/>
      <c r="AFX197" s="3"/>
      <c r="AFY197" s="3"/>
      <c r="AFZ197" s="3"/>
      <c r="AGA197" s="3"/>
      <c r="AGB197" s="3"/>
      <c r="AGC197" s="3"/>
      <c r="AGD197" s="3"/>
      <c r="AGE197" s="3"/>
      <c r="AGF197" s="3"/>
      <c r="AGG197" s="3"/>
      <c r="AGH197" s="3"/>
      <c r="AGI197" s="3"/>
      <c r="AGJ197" s="3"/>
      <c r="AGK197" s="3"/>
      <c r="AGL197" s="3"/>
      <c r="AGM197" s="3"/>
      <c r="AGN197" s="3"/>
      <c r="AGO197" s="3"/>
      <c r="AGP197" s="3"/>
      <c r="AGQ197" s="3"/>
      <c r="AGR197" s="3"/>
      <c r="AGS197" s="3"/>
      <c r="AGT197" s="3"/>
      <c r="AGU197" s="3"/>
      <c r="AGV197" s="3"/>
      <c r="AGW197" s="3"/>
      <c r="AGX197" s="3"/>
      <c r="AGY197" s="3"/>
      <c r="AGZ197" s="3"/>
      <c r="AHA197" s="3"/>
      <c r="AHB197" s="3"/>
      <c r="AHC197" s="3"/>
      <c r="AHD197" s="3"/>
      <c r="AHE197" s="3"/>
      <c r="AHF197" s="3"/>
      <c r="AHG197" s="3"/>
      <c r="AHH197" s="3"/>
      <c r="AHI197" s="3"/>
      <c r="AHJ197" s="3"/>
      <c r="AHK197" s="3"/>
      <c r="AHL197" s="3"/>
      <c r="AHM197" s="3"/>
      <c r="AHN197" s="3"/>
      <c r="AHO197" s="3"/>
      <c r="AHP197" s="3"/>
      <c r="AHQ197" s="3"/>
      <c r="AHR197" s="3"/>
      <c r="AHS197" s="3"/>
      <c r="AHT197" s="3"/>
      <c r="AHU197" s="3"/>
      <c r="AHV197" s="3"/>
      <c r="AHW197" s="3"/>
      <c r="AHX197" s="3"/>
      <c r="AHY197" s="3"/>
      <c r="AHZ197" s="3"/>
      <c r="AIA197" s="3"/>
      <c r="AIB197" s="3"/>
      <c r="AIC197" s="3"/>
      <c r="AID197" s="3"/>
      <c r="AIE197" s="3"/>
      <c r="AIF197" s="3"/>
      <c r="AIG197" s="3"/>
      <c r="AIH197" s="3"/>
      <c r="AII197" s="3"/>
      <c r="AIJ197" s="3"/>
      <c r="AIK197" s="3"/>
      <c r="AIL197" s="3"/>
      <c r="AIM197" s="3"/>
      <c r="AIN197" s="3"/>
      <c r="AIO197" s="3"/>
      <c r="AIP197" s="3"/>
      <c r="AIQ197" s="3"/>
      <c r="AIR197" s="3"/>
      <c r="AIS197" s="3"/>
      <c r="AIT197" s="3"/>
      <c r="AIU197" s="3"/>
      <c r="AIV197" s="3"/>
      <c r="AIW197" s="3"/>
      <c r="AIX197" s="3"/>
      <c r="AIY197" s="3"/>
      <c r="AIZ197" s="3"/>
      <c r="AJA197" s="3"/>
      <c r="AJB197" s="3"/>
      <c r="AJC197" s="3"/>
      <c r="AJD197" s="3"/>
      <c r="AJE197" s="3"/>
      <c r="AJF197" s="3"/>
      <c r="AJG197" s="3"/>
      <c r="AJH197" s="3"/>
      <c r="AJI197" s="3"/>
      <c r="AJJ197" s="3"/>
      <c r="AJK197" s="3"/>
      <c r="AJL197" s="3"/>
      <c r="AJM197" s="3"/>
      <c r="AJN197" s="3"/>
      <c r="AJO197" s="3"/>
      <c r="AJP197" s="3"/>
      <c r="AJQ197" s="3"/>
      <c r="AJR197" s="3"/>
      <c r="AJS197" s="3"/>
      <c r="AJT197" s="3"/>
      <c r="AJU197" s="3"/>
      <c r="AJV197" s="3"/>
      <c r="AJW197" s="3"/>
      <c r="AJX197" s="3"/>
      <c r="AJY197" s="3"/>
      <c r="AJZ197" s="3"/>
      <c r="AKA197" s="3"/>
      <c r="AKB197" s="3"/>
      <c r="AKC197" s="3"/>
      <c r="AKD197" s="3"/>
      <c r="AKE197" s="3"/>
      <c r="AKF197" s="3"/>
      <c r="AKG197" s="3"/>
      <c r="AKH197" s="3"/>
      <c r="AKI197" s="3"/>
      <c r="AKJ197" s="3"/>
      <c r="AKK197" s="3"/>
      <c r="AKL197" s="3"/>
      <c r="AKM197" s="3"/>
      <c r="AKN197" s="3"/>
      <c r="AKO197" s="3"/>
      <c r="AKP197" s="3"/>
      <c r="AKQ197" s="3"/>
      <c r="AKR197" s="3"/>
      <c r="AKS197" s="3"/>
      <c r="AKT197" s="3"/>
      <c r="AKU197" s="3"/>
      <c r="AKV197" s="3"/>
      <c r="AKW197" s="3"/>
      <c r="AKX197" s="3"/>
      <c r="AKY197" s="3"/>
      <c r="AKZ197" s="3"/>
      <c r="ALA197" s="3"/>
      <c r="ALB197" s="3"/>
      <c r="ALC197" s="3"/>
      <c r="ALD197" s="3"/>
      <c r="ALE197" s="3"/>
      <c r="ALF197" s="3"/>
      <c r="ALG197" s="3"/>
      <c r="ALH197" s="3"/>
      <c r="ALI197" s="3"/>
      <c r="ALJ197" s="3"/>
      <c r="ALK197" s="3"/>
      <c r="ALL197" s="3"/>
      <c r="ALM197" s="3"/>
      <c r="ALN197" s="3"/>
      <c r="ALO197" s="3"/>
      <c r="ALP197" s="3"/>
      <c r="ALQ197" s="3"/>
      <c r="ALR197" s="3"/>
      <c r="ALS197" s="3"/>
      <c r="ALT197" s="3"/>
      <c r="ALU197" s="3"/>
      <c r="ALV197" s="3"/>
      <c r="ALW197" s="3"/>
      <c r="ALX197" s="3"/>
      <c r="ALY197" s="3"/>
      <c r="ALZ197" s="3"/>
      <c r="AMA197" s="3"/>
      <c r="AMB197" s="3"/>
    </row>
    <row r="198" spans="1:1016" x14ac:dyDescent="0.25">
      <c r="F198" s="256"/>
      <c r="G198" s="148">
        <v>33784659</v>
      </c>
    </row>
    <row r="200" spans="1:1016" x14ac:dyDescent="0.25">
      <c r="G200" s="40"/>
    </row>
    <row r="201" spans="1:1016" x14ac:dyDescent="0.25">
      <c r="G201" s="40"/>
    </row>
    <row r="202" spans="1:1016" x14ac:dyDescent="0.25">
      <c r="G202" s="40"/>
    </row>
    <row r="203" spans="1:1016" x14ac:dyDescent="0.25">
      <c r="G203" s="40"/>
    </row>
    <row r="204" spans="1:1016" x14ac:dyDescent="0.25">
      <c r="G204" s="40"/>
    </row>
    <row r="205" spans="1:1016" x14ac:dyDescent="0.25">
      <c r="G205" s="40"/>
    </row>
    <row r="207" spans="1:1016" x14ac:dyDescent="0.25">
      <c r="G207" s="256"/>
    </row>
  </sheetData>
  <mergeCells count="11">
    <mergeCell ref="K9:L9"/>
    <mergeCell ref="C1:L1"/>
    <mergeCell ref="C2:L2"/>
    <mergeCell ref="C3:L3"/>
    <mergeCell ref="C4:L4"/>
    <mergeCell ref="D9:D10"/>
    <mergeCell ref="E9:E10"/>
    <mergeCell ref="F9:G9"/>
    <mergeCell ref="H9:H10"/>
    <mergeCell ref="I9:I10"/>
    <mergeCell ref="J9:J10"/>
  </mergeCells>
  <pageMargins left="0.11811023622047245" right="0.15748031496062992" top="0.31496062992125984" bottom="0.74803149606299213" header="0.51181102362204722" footer="0.23622047244094491"/>
  <pageSetup scale="68" firstPageNumber="0" fitToHeight="0" orientation="landscape" horizontalDpi="300" verticalDpi="300" r:id="rId1"/>
  <headerFooter>
    <oddFooter>&amp;R&amp;P de &amp;N</oddFooter>
  </headerFooter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"/>
  <sheetViews>
    <sheetView workbookViewId="0">
      <selection activeCell="K18" sqref="K18"/>
    </sheetView>
  </sheetViews>
  <sheetFormatPr baseColWidth="10" defaultRowHeight="15" x14ac:dyDescent="0.25"/>
  <cols>
    <col min="1" max="1" width="32.7109375" bestFit="1" customWidth="1"/>
    <col min="2" max="2" width="17" bestFit="1" customWidth="1"/>
    <col min="3" max="3" width="15.28515625" bestFit="1" customWidth="1"/>
    <col min="4" max="4" width="15.140625" bestFit="1" customWidth="1"/>
    <col min="5" max="5" width="14.140625" bestFit="1" customWidth="1"/>
    <col min="6" max="6" width="15.140625" bestFit="1" customWidth="1"/>
  </cols>
  <sheetData>
    <row r="1" spans="1:7" x14ac:dyDescent="0.25">
      <c r="A1" s="359" t="s">
        <v>0</v>
      </c>
      <c r="B1" s="359"/>
      <c r="C1" s="359"/>
      <c r="D1" s="359"/>
      <c r="E1" s="359"/>
      <c r="F1" s="359"/>
      <c r="G1" s="359"/>
    </row>
    <row r="2" spans="1:7" x14ac:dyDescent="0.25">
      <c r="A2" s="359" t="s">
        <v>110</v>
      </c>
      <c r="B2" s="359"/>
      <c r="C2" s="359"/>
      <c r="D2" s="359"/>
      <c r="E2" s="359"/>
      <c r="F2" s="359"/>
      <c r="G2" s="359"/>
    </row>
    <row r="3" spans="1:7" x14ac:dyDescent="0.25">
      <c r="A3" s="359" t="s">
        <v>111</v>
      </c>
      <c r="B3" s="359"/>
      <c r="C3" s="359"/>
      <c r="D3" s="359"/>
      <c r="E3" s="359"/>
      <c r="F3" s="359"/>
      <c r="G3" s="359"/>
    </row>
    <row r="4" spans="1:7" x14ac:dyDescent="0.25">
      <c r="A4" s="359" t="s">
        <v>3</v>
      </c>
      <c r="B4" s="359"/>
      <c r="C4" s="359"/>
      <c r="D4" s="359"/>
      <c r="E4" s="359"/>
      <c r="F4" s="359"/>
      <c r="G4" s="359"/>
    </row>
    <row r="5" spans="1:7" ht="24.75" customHeight="1" thickBot="1" x14ac:dyDescent="0.3"/>
    <row r="6" spans="1:7" x14ac:dyDescent="0.25">
      <c r="A6" s="360" t="s">
        <v>112</v>
      </c>
      <c r="B6" s="369" t="s">
        <v>115</v>
      </c>
      <c r="C6" s="366" t="s">
        <v>113</v>
      </c>
      <c r="D6" s="367"/>
      <c r="E6" s="368"/>
      <c r="F6" s="362" t="s">
        <v>6</v>
      </c>
      <c r="G6" s="364" t="s">
        <v>114</v>
      </c>
    </row>
    <row r="7" spans="1:7" ht="15.75" thickBot="1" x14ac:dyDescent="0.3">
      <c r="A7" s="361"/>
      <c r="B7" s="370"/>
      <c r="C7" s="257" t="s">
        <v>14</v>
      </c>
      <c r="D7" s="258" t="s">
        <v>15</v>
      </c>
      <c r="E7" s="259" t="s">
        <v>11</v>
      </c>
      <c r="F7" s="363"/>
      <c r="G7" s="365"/>
    </row>
    <row r="8" spans="1:7" ht="16.5" customHeight="1" x14ac:dyDescent="0.25">
      <c r="A8" s="174" t="s">
        <v>30</v>
      </c>
      <c r="B8" s="174">
        <v>8</v>
      </c>
      <c r="C8" s="175">
        <f>+'POA 2021 OCT 29'!F13</f>
        <v>2502492.38</v>
      </c>
      <c r="D8" s="176">
        <f>+'POA 2021 OCT 29'!G13</f>
        <v>160561.66999999998</v>
      </c>
      <c r="E8" s="177">
        <v>0</v>
      </c>
      <c r="F8" s="178">
        <f>SUM(C8:E8)</f>
        <v>2663054.0499999998</v>
      </c>
      <c r="G8" s="179">
        <f>(C8+D8)/33784659</f>
        <v>7.8824357824656452E-2</v>
      </c>
    </row>
    <row r="9" spans="1:7" ht="16.5" customHeight="1" x14ac:dyDescent="0.25">
      <c r="A9" s="165" t="s">
        <v>116</v>
      </c>
      <c r="B9" s="165">
        <v>3</v>
      </c>
      <c r="C9" s="170">
        <f>+'POA 2021 OCT 29'!F41</f>
        <v>831632.71</v>
      </c>
      <c r="D9" s="162">
        <f>+'POA 2021 OCT 29'!G41</f>
        <v>742568.39999999991</v>
      </c>
      <c r="E9" s="171">
        <v>0</v>
      </c>
      <c r="F9" s="168">
        <f t="shared" ref="F9:F19" si="0">SUM(C9:E9)</f>
        <v>1574201.1099999999</v>
      </c>
      <c r="G9" s="179">
        <f t="shared" ref="G9:G19" si="1">(C9+D9)/33784659</f>
        <v>4.6595145743516309E-2</v>
      </c>
    </row>
    <row r="10" spans="1:7" ht="16.5" customHeight="1" x14ac:dyDescent="0.25">
      <c r="A10" s="165" t="s">
        <v>36</v>
      </c>
      <c r="B10" s="165">
        <v>3</v>
      </c>
      <c r="C10" s="170">
        <f>+'POA 2021 OCT 29'!F51</f>
        <v>3299911.86</v>
      </c>
      <c r="D10" s="162">
        <f>+'POA 2021 OCT 29'!G51</f>
        <v>410596</v>
      </c>
      <c r="E10" s="171">
        <v>0</v>
      </c>
      <c r="F10" s="168">
        <f t="shared" si="0"/>
        <v>3710507.86</v>
      </c>
      <c r="G10" s="179">
        <f t="shared" si="1"/>
        <v>0.10982818740304585</v>
      </c>
    </row>
    <row r="11" spans="1:7" ht="16.5" customHeight="1" x14ac:dyDescent="0.25">
      <c r="A11" s="165" t="s">
        <v>38</v>
      </c>
      <c r="B11" s="165">
        <v>1</v>
      </c>
      <c r="C11" s="170">
        <f>+'POA 2021 OCT 29'!F61</f>
        <v>699900.52</v>
      </c>
      <c r="D11" s="162">
        <v>0</v>
      </c>
      <c r="E11" s="171">
        <v>0</v>
      </c>
      <c r="F11" s="168">
        <f t="shared" si="0"/>
        <v>699900.52</v>
      </c>
      <c r="G11" s="179">
        <f t="shared" si="1"/>
        <v>2.0716518701579908E-2</v>
      </c>
    </row>
    <row r="12" spans="1:7" ht="16.5" customHeight="1" x14ac:dyDescent="0.25">
      <c r="A12" s="165" t="s">
        <v>46</v>
      </c>
      <c r="B12" s="165">
        <v>5</v>
      </c>
      <c r="C12" s="170">
        <f>+'POA 2021 OCT 29'!F66</f>
        <v>1626534.0799999998</v>
      </c>
      <c r="D12" s="162">
        <f>+'POA 2021 OCT 29'!G66</f>
        <v>50000</v>
      </c>
      <c r="E12" s="171">
        <v>72691.98</v>
      </c>
      <c r="F12" s="168">
        <f t="shared" si="0"/>
        <v>1749226.0599999998</v>
      </c>
      <c r="G12" s="179">
        <f t="shared" si="1"/>
        <v>4.9624123185615099E-2</v>
      </c>
    </row>
    <row r="13" spans="1:7" ht="16.5" customHeight="1" x14ac:dyDescent="0.25">
      <c r="A13" s="165" t="s">
        <v>50</v>
      </c>
      <c r="B13" s="165">
        <v>2</v>
      </c>
      <c r="C13" s="170">
        <f>+'POA 2021 OCT 29'!F86</f>
        <v>850658.24</v>
      </c>
      <c r="D13" s="162">
        <v>0</v>
      </c>
      <c r="E13" s="171">
        <v>0</v>
      </c>
      <c r="F13" s="168">
        <f t="shared" si="0"/>
        <v>850658.24</v>
      </c>
      <c r="G13" s="179">
        <f t="shared" si="1"/>
        <v>2.517883161111675E-2</v>
      </c>
    </row>
    <row r="14" spans="1:7" ht="16.5" customHeight="1" x14ac:dyDescent="0.25">
      <c r="A14" s="165" t="s">
        <v>61</v>
      </c>
      <c r="B14" s="165">
        <v>10</v>
      </c>
      <c r="C14" s="170">
        <f>+'POA 2021 OCT 29'!F94</f>
        <v>6889046.3100000005</v>
      </c>
      <c r="D14" s="162">
        <f>+'POA 2021 OCT 29'!G94</f>
        <v>3058572.28</v>
      </c>
      <c r="E14" s="171">
        <v>1300000</v>
      </c>
      <c r="F14" s="168">
        <f t="shared" si="0"/>
        <v>11247618.59</v>
      </c>
      <c r="G14" s="179">
        <f t="shared" si="1"/>
        <v>0.29444188233481949</v>
      </c>
    </row>
    <row r="15" spans="1:7" ht="16.5" customHeight="1" x14ac:dyDescent="0.25">
      <c r="A15" s="165" t="s">
        <v>64</v>
      </c>
      <c r="B15" s="165">
        <v>3</v>
      </c>
      <c r="C15" s="170">
        <v>0</v>
      </c>
      <c r="D15" s="162">
        <f>+'POA 2021 OCT 29'!G126</f>
        <v>3795733.64</v>
      </c>
      <c r="E15" s="171">
        <v>0</v>
      </c>
      <c r="F15" s="168">
        <f t="shared" si="0"/>
        <v>3795733.64</v>
      </c>
      <c r="G15" s="179">
        <f t="shared" si="1"/>
        <v>0.11235080513910174</v>
      </c>
    </row>
    <row r="16" spans="1:7" ht="16.5" customHeight="1" x14ac:dyDescent="0.25">
      <c r="A16" s="165" t="s">
        <v>72</v>
      </c>
      <c r="B16" s="165">
        <v>4</v>
      </c>
      <c r="C16" s="170">
        <f>+'POA 2021 OCT 29'!F137</f>
        <v>3164069.21</v>
      </c>
      <c r="D16" s="162">
        <v>0</v>
      </c>
      <c r="E16" s="171">
        <v>0</v>
      </c>
      <c r="F16" s="168">
        <f t="shared" si="0"/>
        <v>3164069.21</v>
      </c>
      <c r="G16" s="179">
        <f t="shared" si="1"/>
        <v>9.3654022377434684E-2</v>
      </c>
    </row>
    <row r="17" spans="1:7" ht="16.5" customHeight="1" x14ac:dyDescent="0.25">
      <c r="A17" s="165" t="s">
        <v>117</v>
      </c>
      <c r="B17" s="165">
        <v>2</v>
      </c>
      <c r="C17" s="170">
        <f>+'POA 2021 OCT 29'!F151</f>
        <v>525358.32000000007</v>
      </c>
      <c r="D17" s="162">
        <v>0</v>
      </c>
      <c r="E17" s="171">
        <v>0</v>
      </c>
      <c r="F17" s="168">
        <f t="shared" si="0"/>
        <v>525358.32000000007</v>
      </c>
      <c r="G17" s="179">
        <f t="shared" si="1"/>
        <v>1.5550203422210064E-2</v>
      </c>
    </row>
    <row r="18" spans="1:7" ht="16.5" customHeight="1" x14ac:dyDescent="0.25">
      <c r="A18" s="165" t="s">
        <v>78</v>
      </c>
      <c r="B18" s="165">
        <v>1</v>
      </c>
      <c r="C18" s="170">
        <f>+'POA 2021 OCT 29'!F159</f>
        <v>3030826.94</v>
      </c>
      <c r="D18" s="162">
        <v>0</v>
      </c>
      <c r="E18" s="171">
        <v>0</v>
      </c>
      <c r="F18" s="168">
        <f t="shared" si="0"/>
        <v>3030826.94</v>
      </c>
      <c r="G18" s="179">
        <f t="shared" si="1"/>
        <v>8.9710153356883079E-2</v>
      </c>
    </row>
    <row r="19" spans="1:7" ht="16.5" customHeight="1" x14ac:dyDescent="0.25">
      <c r="A19" s="165" t="s">
        <v>79</v>
      </c>
      <c r="B19" s="165">
        <v>1</v>
      </c>
      <c r="C19" s="170">
        <v>0</v>
      </c>
      <c r="D19" s="162">
        <f>+'POA 2021 OCT 29'!G164</f>
        <v>263800</v>
      </c>
      <c r="E19" s="171">
        <v>0</v>
      </c>
      <c r="F19" s="168">
        <f t="shared" si="0"/>
        <v>263800</v>
      </c>
      <c r="G19" s="179">
        <f t="shared" si="1"/>
        <v>7.8082777156341879E-3</v>
      </c>
    </row>
    <row r="20" spans="1:7" ht="16.5" customHeight="1" thickBot="1" x14ac:dyDescent="0.3">
      <c r="A20" s="166" t="s">
        <v>118</v>
      </c>
      <c r="B20" s="166">
        <f>SUM(B8:B19)</f>
        <v>43</v>
      </c>
      <c r="C20" s="172">
        <f>SUM(C8:C19)</f>
        <v>23420430.57</v>
      </c>
      <c r="D20" s="164">
        <f>SUM(D8:D19)</f>
        <v>8481831.9900000002</v>
      </c>
      <c r="E20" s="173">
        <f t="shared" ref="E20:G20" si="2">SUM(E8:E19)</f>
        <v>1372691.98</v>
      </c>
      <c r="F20" s="169">
        <f t="shared" si="2"/>
        <v>33274954.540000003</v>
      </c>
      <c r="G20" s="167">
        <f t="shared" si="2"/>
        <v>0.9442825088156136</v>
      </c>
    </row>
    <row r="22" spans="1:7" x14ac:dyDescent="0.25">
      <c r="A22" s="208" t="s">
        <v>119</v>
      </c>
      <c r="B22" s="161"/>
      <c r="C22" s="209">
        <v>23446783</v>
      </c>
      <c r="D22" s="209">
        <v>10337876</v>
      </c>
      <c r="E22" s="161"/>
      <c r="F22" s="210">
        <f>SUM(C22:E22)</f>
        <v>33784659</v>
      </c>
    </row>
    <row r="23" spans="1:7" x14ac:dyDescent="0.25">
      <c r="A23" s="160" t="s">
        <v>108</v>
      </c>
      <c r="C23" s="211">
        <f>+C22-C20</f>
        <v>26352.429999999702</v>
      </c>
      <c r="D23" s="211">
        <f>+D22-D20</f>
        <v>1856044.0099999998</v>
      </c>
    </row>
  </sheetData>
  <mergeCells count="9">
    <mergeCell ref="A1:G1"/>
    <mergeCell ref="A2:G2"/>
    <mergeCell ref="A3:G3"/>
    <mergeCell ref="A4:G4"/>
    <mergeCell ref="A6:A7"/>
    <mergeCell ref="B6:B7"/>
    <mergeCell ref="C6:E6"/>
    <mergeCell ref="F6:F7"/>
    <mergeCell ref="G6:G7"/>
  </mergeCells>
  <pageMargins left="0.7" right="0.7" top="0.75" bottom="0.75" header="0.3" footer="0.3"/>
  <pageSetup orientation="landscape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3"/>
  <sheetViews>
    <sheetView workbookViewId="0">
      <selection activeCell="B4" sqref="B4:E4"/>
    </sheetView>
  </sheetViews>
  <sheetFormatPr baseColWidth="10" defaultRowHeight="15" x14ac:dyDescent="0.25"/>
  <cols>
    <col min="1" max="1" width="3.140625" customWidth="1"/>
    <col min="2" max="2" width="23.85546875" customWidth="1"/>
    <col min="3" max="3" width="15.28515625" bestFit="1" customWidth="1"/>
    <col min="4" max="5" width="20" customWidth="1"/>
  </cols>
  <sheetData>
    <row r="1" spans="2:5" x14ac:dyDescent="0.25">
      <c r="B1" s="359" t="s">
        <v>0</v>
      </c>
      <c r="C1" s="359"/>
      <c r="D1" s="359"/>
      <c r="E1" s="359"/>
    </row>
    <row r="2" spans="2:5" x14ac:dyDescent="0.25">
      <c r="B2" s="359" t="s">
        <v>110</v>
      </c>
      <c r="C2" s="359"/>
      <c r="D2" s="359"/>
      <c r="E2" s="359"/>
    </row>
    <row r="3" spans="2:5" x14ac:dyDescent="0.25">
      <c r="B3" s="359" t="s">
        <v>111</v>
      </c>
      <c r="C3" s="359"/>
      <c r="D3" s="359"/>
      <c r="E3" s="359"/>
    </row>
    <row r="4" spans="2:5" x14ac:dyDescent="0.25">
      <c r="B4" s="377" t="s">
        <v>142</v>
      </c>
      <c r="C4" s="377"/>
      <c r="D4" s="377"/>
      <c r="E4" s="377"/>
    </row>
    <row r="5" spans="2:5" x14ac:dyDescent="0.25">
      <c r="B5" s="266"/>
      <c r="C5" s="266"/>
      <c r="D5" s="266"/>
      <c r="E5" s="266"/>
    </row>
    <row r="6" spans="2:5" ht="15.75" thickBot="1" x14ac:dyDescent="0.3">
      <c r="B6" s="266"/>
      <c r="C6" s="266"/>
      <c r="D6" s="266"/>
      <c r="E6" s="266"/>
    </row>
    <row r="7" spans="2:5" x14ac:dyDescent="0.25">
      <c r="B7" s="360" t="s">
        <v>127</v>
      </c>
      <c r="C7" s="378" t="s">
        <v>128</v>
      </c>
      <c r="D7" s="380" t="s">
        <v>129</v>
      </c>
      <c r="E7" s="381"/>
    </row>
    <row r="8" spans="2:5" ht="15.75" thickBot="1" x14ac:dyDescent="0.3">
      <c r="B8" s="361"/>
      <c r="C8" s="379"/>
      <c r="D8" s="258" t="s">
        <v>14</v>
      </c>
      <c r="E8" s="259" t="s">
        <v>15</v>
      </c>
    </row>
    <row r="9" spans="2:5" ht="16.5" customHeight="1" x14ac:dyDescent="0.25">
      <c r="B9" s="174" t="s">
        <v>130</v>
      </c>
      <c r="C9" s="261">
        <v>44232</v>
      </c>
      <c r="D9" s="176">
        <v>2344678</v>
      </c>
      <c r="E9" s="177">
        <v>861490</v>
      </c>
    </row>
    <row r="10" spans="2:5" ht="16.5" customHeight="1" x14ac:dyDescent="0.25">
      <c r="B10" s="165" t="s">
        <v>131</v>
      </c>
      <c r="C10" s="262">
        <v>44260</v>
      </c>
      <c r="D10" s="162">
        <v>2344678</v>
      </c>
      <c r="E10" s="171">
        <v>861490</v>
      </c>
    </row>
    <row r="11" spans="2:5" ht="16.5" customHeight="1" x14ac:dyDescent="0.25">
      <c r="B11" s="165" t="s">
        <v>132</v>
      </c>
      <c r="C11" s="262">
        <v>44293</v>
      </c>
      <c r="D11" s="162">
        <v>2344678</v>
      </c>
      <c r="E11" s="171">
        <v>861490</v>
      </c>
    </row>
    <row r="12" spans="2:5" ht="16.5" customHeight="1" x14ac:dyDescent="0.25">
      <c r="B12" s="165" t="s">
        <v>133</v>
      </c>
      <c r="C12" s="262">
        <v>44323</v>
      </c>
      <c r="D12" s="162">
        <v>2344678</v>
      </c>
      <c r="E12" s="171">
        <v>861490</v>
      </c>
    </row>
    <row r="13" spans="2:5" ht="16.5" customHeight="1" x14ac:dyDescent="0.25">
      <c r="B13" s="165" t="s">
        <v>134</v>
      </c>
      <c r="C13" s="262">
        <v>44354</v>
      </c>
      <c r="D13" s="162">
        <v>2344678</v>
      </c>
      <c r="E13" s="171">
        <v>861490</v>
      </c>
    </row>
    <row r="14" spans="2:5" ht="16.5" customHeight="1" x14ac:dyDescent="0.25">
      <c r="B14" s="165" t="s">
        <v>135</v>
      </c>
      <c r="C14" s="262">
        <v>44384</v>
      </c>
      <c r="D14" s="162">
        <v>2344678</v>
      </c>
      <c r="E14" s="171">
        <v>861490</v>
      </c>
    </row>
    <row r="15" spans="2:5" ht="16.5" customHeight="1" x14ac:dyDescent="0.25">
      <c r="B15" s="165" t="s">
        <v>136</v>
      </c>
      <c r="C15" s="262">
        <v>44414</v>
      </c>
      <c r="D15" s="162">
        <v>2344678</v>
      </c>
      <c r="E15" s="171">
        <v>861490</v>
      </c>
    </row>
    <row r="16" spans="2:5" ht="16.5" customHeight="1" x14ac:dyDescent="0.25">
      <c r="B16" s="165" t="s">
        <v>137</v>
      </c>
      <c r="C16" s="262">
        <v>44446</v>
      </c>
      <c r="D16" s="162">
        <v>2344678</v>
      </c>
      <c r="E16" s="171">
        <v>861490</v>
      </c>
    </row>
    <row r="17" spans="2:5" ht="16.5" customHeight="1" x14ac:dyDescent="0.25">
      <c r="B17" s="165" t="s">
        <v>138</v>
      </c>
      <c r="C17" s="262">
        <v>44476</v>
      </c>
      <c r="D17" s="162">
        <v>2344678</v>
      </c>
      <c r="E17" s="171">
        <v>861490</v>
      </c>
    </row>
    <row r="18" spans="2:5" ht="16.5" customHeight="1" x14ac:dyDescent="0.25">
      <c r="B18" s="165" t="s">
        <v>139</v>
      </c>
      <c r="C18" s="262">
        <v>44508</v>
      </c>
      <c r="D18" s="162">
        <v>2344681</v>
      </c>
      <c r="E18" s="171">
        <v>861490</v>
      </c>
    </row>
    <row r="19" spans="2:5" ht="16.5" customHeight="1" x14ac:dyDescent="0.25">
      <c r="B19" s="165" t="s">
        <v>140</v>
      </c>
      <c r="C19" s="262">
        <v>44537</v>
      </c>
      <c r="D19" s="162"/>
      <c r="E19" s="171">
        <v>861490</v>
      </c>
    </row>
    <row r="20" spans="2:5" ht="16.5" customHeight="1" thickBot="1" x14ac:dyDescent="0.3">
      <c r="B20" s="260" t="s">
        <v>141</v>
      </c>
      <c r="C20" s="263">
        <v>44547</v>
      </c>
      <c r="D20" s="163"/>
      <c r="E20" s="264">
        <v>861486</v>
      </c>
    </row>
    <row r="22" spans="2:5" x14ac:dyDescent="0.25">
      <c r="B22" s="376" t="s">
        <v>119</v>
      </c>
      <c r="C22" s="376"/>
      <c r="D22" s="265">
        <v>23446783</v>
      </c>
      <c r="E22" s="265">
        <v>10337876</v>
      </c>
    </row>
    <row r="23" spans="2:5" x14ac:dyDescent="0.25">
      <c r="B23" s="160"/>
      <c r="C23" s="211"/>
      <c r="D23" s="211"/>
    </row>
  </sheetData>
  <mergeCells count="8">
    <mergeCell ref="B22:C22"/>
    <mergeCell ref="B4:E4"/>
    <mergeCell ref="B1:E1"/>
    <mergeCell ref="B2:E2"/>
    <mergeCell ref="B3:E3"/>
    <mergeCell ref="B7:B8"/>
    <mergeCell ref="C7:C8"/>
    <mergeCell ref="D7:E7"/>
  </mergeCells>
  <phoneticPr fontId="33" type="noConversion"/>
  <pageMargins left="0.70866141732283472" right="0.70866141732283472" top="0.74803149606299213" bottom="0.74803149606299213" header="0.31496062992125984" footer="0.31496062992125984"/>
  <pageSetup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MB210"/>
  <sheetViews>
    <sheetView topLeftCell="B109" zoomScale="120" zoomScaleNormal="120" workbookViewId="0">
      <selection activeCell="E130" sqref="E130"/>
    </sheetView>
  </sheetViews>
  <sheetFormatPr baseColWidth="10" defaultColWidth="11.42578125" defaultRowHeight="15" x14ac:dyDescent="0.25"/>
  <cols>
    <col min="1" max="1" width="3.28515625" style="3" customWidth="1"/>
    <col min="2" max="2" width="1.5703125" style="3" customWidth="1"/>
    <col min="3" max="3" width="37.85546875" style="3" customWidth="1"/>
    <col min="4" max="4" width="17.140625" style="3" customWidth="1"/>
    <col min="5" max="5" width="19.7109375" style="3" customWidth="1"/>
    <col min="6" max="8" width="20.7109375" style="3" customWidth="1"/>
    <col min="9" max="9" width="17.85546875" style="3" customWidth="1"/>
    <col min="10" max="10" width="17.5703125" style="3" customWidth="1"/>
    <col min="11" max="12" width="7.5703125" style="3" customWidth="1"/>
    <col min="13" max="13" width="14.140625" style="6" customWidth="1"/>
    <col min="14" max="14" width="17.5703125" style="3" customWidth="1"/>
    <col min="15" max="15" width="11.42578125" style="3" customWidth="1"/>
    <col min="16" max="16" width="14.5703125" style="3" customWidth="1"/>
    <col min="17" max="22" width="11.42578125" style="3" customWidth="1"/>
    <col min="23" max="23" width="13" style="3" customWidth="1"/>
    <col min="24" max="24" width="14.5703125" style="3" customWidth="1"/>
    <col min="25" max="25" width="13" style="3" bestFit="1" customWidth="1"/>
    <col min="26" max="26" width="13.42578125" style="3" bestFit="1" customWidth="1"/>
    <col min="27" max="30" width="11.42578125" style="3"/>
    <col min="31" max="31" width="12.28515625" style="3" customWidth="1"/>
    <col min="32" max="39" width="11.42578125" style="3"/>
    <col min="40" max="41" width="6.28515625" style="3" customWidth="1"/>
    <col min="42" max="1016" width="11.42578125" style="3"/>
  </cols>
  <sheetData>
    <row r="1" spans="1:13" s="1" customFormat="1" ht="23.25" x14ac:dyDescent="0.35">
      <c r="C1" s="352" t="s">
        <v>0</v>
      </c>
      <c r="D1" s="352"/>
      <c r="E1" s="352"/>
      <c r="F1" s="352"/>
      <c r="G1" s="352"/>
      <c r="H1" s="352"/>
      <c r="I1" s="352"/>
      <c r="J1" s="352"/>
      <c r="K1" s="352"/>
      <c r="L1" s="352"/>
      <c r="M1" s="2"/>
    </row>
    <row r="2" spans="1:13" s="1" customFormat="1" ht="15.75" x14ac:dyDescent="0.25">
      <c r="C2" s="353" t="s">
        <v>109</v>
      </c>
      <c r="D2" s="353"/>
      <c r="E2" s="353"/>
      <c r="F2" s="353"/>
      <c r="G2" s="353"/>
      <c r="H2" s="353"/>
      <c r="I2" s="353"/>
      <c r="J2" s="353"/>
      <c r="K2" s="353"/>
      <c r="L2" s="353"/>
      <c r="M2" s="2"/>
    </row>
    <row r="3" spans="1:13" s="1" customFormat="1" ht="15.75" x14ac:dyDescent="0.25">
      <c r="C3" s="353" t="s">
        <v>2</v>
      </c>
      <c r="D3" s="353"/>
      <c r="E3" s="353"/>
      <c r="F3" s="353"/>
      <c r="G3" s="353"/>
      <c r="H3" s="353"/>
      <c r="I3" s="353"/>
      <c r="J3" s="353"/>
      <c r="K3" s="353"/>
      <c r="L3" s="353"/>
      <c r="M3" s="2"/>
    </row>
    <row r="4" spans="1:13" s="1" customFormat="1" ht="18" x14ac:dyDescent="0.25">
      <c r="C4" s="354" t="s">
        <v>3</v>
      </c>
      <c r="D4" s="354"/>
      <c r="E4" s="354"/>
      <c r="F4" s="354"/>
      <c r="G4" s="354"/>
      <c r="H4" s="354"/>
      <c r="I4" s="354"/>
      <c r="J4" s="354"/>
      <c r="K4" s="354"/>
      <c r="L4" s="354"/>
      <c r="M4" s="2"/>
    </row>
    <row r="5" spans="1:13" ht="16.5" customHeight="1" x14ac:dyDescent="0.25">
      <c r="C5" s="4"/>
      <c r="H5" s="5"/>
    </row>
    <row r="6" spans="1:13" ht="16.149999999999999" customHeight="1" x14ac:dyDescent="0.25">
      <c r="C6" s="151" t="s">
        <v>4</v>
      </c>
      <c r="H6" s="8"/>
    </row>
    <row r="7" spans="1:13" ht="16.149999999999999" customHeight="1" x14ac:dyDescent="0.25">
      <c r="C7" s="152">
        <v>44519</v>
      </c>
      <c r="H7" s="10"/>
      <c r="I7" s="11"/>
    </row>
    <row r="8" spans="1:13" ht="11.45" customHeight="1" thickBot="1" x14ac:dyDescent="0.3">
      <c r="C8" s="4"/>
    </row>
    <row r="9" spans="1:13" s="12" customFormat="1" ht="15.75" customHeight="1" thickBot="1" x14ac:dyDescent="0.25">
      <c r="C9" s="269" t="s">
        <v>5</v>
      </c>
      <c r="D9" s="372" t="s">
        <v>6</v>
      </c>
      <c r="E9" s="373" t="s">
        <v>7</v>
      </c>
      <c r="F9" s="374" t="s">
        <v>8</v>
      </c>
      <c r="G9" s="374"/>
      <c r="H9" s="373" t="s">
        <v>9</v>
      </c>
      <c r="I9" s="375" t="s">
        <v>10</v>
      </c>
      <c r="J9" s="372" t="s">
        <v>11</v>
      </c>
      <c r="K9" s="371" t="s">
        <v>12</v>
      </c>
      <c r="L9" s="371"/>
      <c r="M9" s="14"/>
    </row>
    <row r="10" spans="1:13" s="12" customFormat="1" ht="15" customHeight="1" thickBot="1" x14ac:dyDescent="0.25">
      <c r="A10" s="15"/>
      <c r="C10" s="269" t="s">
        <v>13</v>
      </c>
      <c r="D10" s="372"/>
      <c r="E10" s="373"/>
      <c r="F10" s="269" t="s">
        <v>14</v>
      </c>
      <c r="G10" s="269" t="s">
        <v>15</v>
      </c>
      <c r="H10" s="373"/>
      <c r="I10" s="375"/>
      <c r="J10" s="372"/>
      <c r="K10" s="268" t="s">
        <v>16</v>
      </c>
      <c r="L10" s="268" t="s">
        <v>17</v>
      </c>
      <c r="M10" s="14"/>
    </row>
    <row r="11" spans="1:13" ht="5.25" customHeight="1" x14ac:dyDescent="0.25">
      <c r="C11" s="49"/>
      <c r="D11" s="155"/>
      <c r="E11" s="23"/>
      <c r="F11" s="23"/>
      <c r="G11" s="23"/>
      <c r="H11" s="23"/>
      <c r="I11" s="23"/>
      <c r="J11" s="23"/>
      <c r="K11" s="156"/>
      <c r="L11" s="157"/>
    </row>
    <row r="12" spans="1:13" s="3" customFormat="1" ht="7.5" customHeight="1" thickBot="1" x14ac:dyDescent="0.3">
      <c r="C12" s="22"/>
      <c r="D12" s="23"/>
      <c r="E12" s="23"/>
      <c r="F12" s="23"/>
      <c r="G12" s="23"/>
      <c r="H12" s="23"/>
      <c r="I12" s="23"/>
      <c r="J12" s="23"/>
      <c r="K12" s="24"/>
      <c r="L12" s="25"/>
      <c r="M12" s="6"/>
    </row>
    <row r="13" spans="1:13" s="37" customFormat="1" ht="12.75" thickBot="1" x14ac:dyDescent="0.25">
      <c r="C13" s="184" t="s">
        <v>30</v>
      </c>
      <c r="D13" s="153">
        <f t="shared" ref="D13:J13" si="0">SUM(D14:D33)</f>
        <v>2557096.38</v>
      </c>
      <c r="E13" s="153">
        <f t="shared" si="0"/>
        <v>0</v>
      </c>
      <c r="F13" s="153">
        <f t="shared" si="0"/>
        <v>2502492.38</v>
      </c>
      <c r="G13" s="153">
        <f t="shared" si="0"/>
        <v>54604</v>
      </c>
      <c r="H13" s="153">
        <f t="shared" si="0"/>
        <v>0</v>
      </c>
      <c r="I13" s="153">
        <f t="shared" si="0"/>
        <v>0</v>
      </c>
      <c r="J13" s="153">
        <f t="shared" si="0"/>
        <v>0</v>
      </c>
      <c r="K13" s="154"/>
      <c r="L13" s="185"/>
      <c r="M13" s="39"/>
    </row>
    <row r="14" spans="1:13" s="270" customFormat="1" x14ac:dyDescent="0.25">
      <c r="A14" s="82"/>
      <c r="C14" s="84" t="s">
        <v>18</v>
      </c>
      <c r="D14" s="85">
        <f>SUM(E14:J14)</f>
        <v>1356617.67</v>
      </c>
      <c r="E14" s="85">
        <v>0</v>
      </c>
      <c r="F14" s="85">
        <v>1356617.67</v>
      </c>
      <c r="G14" s="85">
        <v>0</v>
      </c>
      <c r="H14" s="85">
        <v>0</v>
      </c>
      <c r="I14" s="86">
        <v>0</v>
      </c>
      <c r="J14" s="86">
        <v>0</v>
      </c>
      <c r="K14" s="87">
        <v>1</v>
      </c>
      <c r="L14" s="271">
        <v>1</v>
      </c>
      <c r="M14" s="272"/>
    </row>
    <row r="15" spans="1:13" s="270" customFormat="1" ht="12" x14ac:dyDescent="0.2">
      <c r="C15" s="90" t="s">
        <v>19</v>
      </c>
      <c r="D15" s="85" t="s">
        <v>20</v>
      </c>
      <c r="E15" s="273"/>
      <c r="F15" s="273"/>
      <c r="G15" s="273"/>
      <c r="H15" s="273"/>
      <c r="I15" s="274"/>
      <c r="J15" s="274"/>
      <c r="K15" s="275"/>
      <c r="L15" s="276"/>
      <c r="M15" s="83"/>
    </row>
    <row r="16" spans="1:13" s="3" customFormat="1" ht="6.2" customHeight="1" x14ac:dyDescent="0.25">
      <c r="C16" s="22"/>
      <c r="D16" s="23"/>
      <c r="E16" s="23"/>
      <c r="F16" s="23"/>
      <c r="G16" s="23"/>
      <c r="H16" s="23"/>
      <c r="I16" s="23"/>
      <c r="J16" s="23"/>
      <c r="K16" s="24"/>
      <c r="L16" s="81"/>
      <c r="M16" s="6"/>
    </row>
    <row r="17" spans="1:23" s="270" customFormat="1" x14ac:dyDescent="0.25">
      <c r="A17" s="82"/>
      <c r="C17" s="84" t="s">
        <v>21</v>
      </c>
      <c r="D17" s="85">
        <f>SUM(E17:J17)</f>
        <v>419625.95</v>
      </c>
      <c r="E17" s="85">
        <v>0</v>
      </c>
      <c r="F17" s="85">
        <v>419625.95</v>
      </c>
      <c r="G17" s="85">
        <v>0</v>
      </c>
      <c r="H17" s="85">
        <v>0</v>
      </c>
      <c r="I17" s="86">
        <v>0</v>
      </c>
      <c r="J17" s="86">
        <v>0</v>
      </c>
      <c r="K17" s="87">
        <v>1</v>
      </c>
      <c r="L17" s="271">
        <v>1</v>
      </c>
      <c r="M17" s="272"/>
    </row>
    <row r="18" spans="1:23" s="270" customFormat="1" ht="36" x14ac:dyDescent="0.2">
      <c r="C18" s="90" t="s">
        <v>22</v>
      </c>
      <c r="D18" s="85" t="s">
        <v>20</v>
      </c>
      <c r="E18" s="273"/>
      <c r="F18" s="273"/>
      <c r="G18" s="273"/>
      <c r="H18" s="273"/>
      <c r="I18" s="274"/>
      <c r="J18" s="274"/>
      <c r="K18" s="275"/>
      <c r="L18" s="276"/>
      <c r="M18" s="83"/>
    </row>
    <row r="19" spans="1:23" s="3" customFormat="1" ht="6.2" customHeight="1" x14ac:dyDescent="0.25">
      <c r="C19" s="22"/>
      <c r="D19" s="23"/>
      <c r="E19" s="23"/>
      <c r="F19" s="23"/>
      <c r="G19" s="23"/>
      <c r="H19" s="23"/>
      <c r="I19" s="23"/>
      <c r="J19" s="23"/>
      <c r="K19" s="24"/>
      <c r="L19" s="81"/>
      <c r="M19" s="6"/>
    </row>
    <row r="20" spans="1:23" s="270" customFormat="1" x14ac:dyDescent="0.25">
      <c r="A20" s="82"/>
      <c r="C20" s="84" t="s">
        <v>23</v>
      </c>
      <c r="D20" s="85">
        <f>SUM(E20:J20)</f>
        <v>43500</v>
      </c>
      <c r="E20" s="85">
        <v>0</v>
      </c>
      <c r="F20" s="85">
        <f>43500</f>
        <v>43500</v>
      </c>
      <c r="G20" s="85">
        <v>0</v>
      </c>
      <c r="H20" s="85">
        <v>0</v>
      </c>
      <c r="I20" s="86">
        <v>0</v>
      </c>
      <c r="J20" s="86">
        <v>0</v>
      </c>
      <c r="K20" s="87">
        <v>1</v>
      </c>
      <c r="L20" s="271">
        <v>1</v>
      </c>
      <c r="M20" s="272"/>
    </row>
    <row r="21" spans="1:23" s="270" customFormat="1" ht="24" x14ac:dyDescent="0.2">
      <c r="C21" s="90" t="s">
        <v>24</v>
      </c>
      <c r="D21" s="85" t="s">
        <v>20</v>
      </c>
      <c r="E21" s="273"/>
      <c r="F21" s="273"/>
      <c r="G21" s="273"/>
      <c r="H21" s="273"/>
      <c r="I21" s="274"/>
      <c r="J21" s="274"/>
      <c r="K21" s="275"/>
      <c r="L21" s="276"/>
      <c r="M21" s="83"/>
    </row>
    <row r="22" spans="1:23" s="3" customFormat="1" ht="6.2" customHeight="1" x14ac:dyDescent="0.25">
      <c r="C22" s="22"/>
      <c r="D22" s="23"/>
      <c r="E22" s="23"/>
      <c r="F22" s="23"/>
      <c r="G22" s="23"/>
      <c r="H22" s="23"/>
      <c r="I22" s="23"/>
      <c r="J22" s="23"/>
      <c r="K22" s="24"/>
      <c r="L22" s="81"/>
      <c r="M22" s="6"/>
    </row>
    <row r="23" spans="1:23" s="270" customFormat="1" x14ac:dyDescent="0.25">
      <c r="A23" s="82"/>
      <c r="C23" s="84" t="s">
        <v>21</v>
      </c>
      <c r="D23" s="85">
        <f>SUM(E23:J23)</f>
        <v>249984.49</v>
      </c>
      <c r="E23" s="85">
        <v>0</v>
      </c>
      <c r="F23" s="85">
        <v>249984.49</v>
      </c>
      <c r="G23" s="85">
        <v>0</v>
      </c>
      <c r="H23" s="85">
        <v>0</v>
      </c>
      <c r="I23" s="86">
        <v>0</v>
      </c>
      <c r="J23" s="86">
        <v>0</v>
      </c>
      <c r="K23" s="87">
        <v>1</v>
      </c>
      <c r="L23" s="271">
        <v>1</v>
      </c>
      <c r="M23" s="272"/>
    </row>
    <row r="24" spans="1:23" s="270" customFormat="1" ht="24" x14ac:dyDescent="0.2">
      <c r="C24" s="90" t="s">
        <v>25</v>
      </c>
      <c r="D24" s="85" t="s">
        <v>20</v>
      </c>
      <c r="E24" s="273"/>
      <c r="F24" s="273"/>
      <c r="G24" s="273"/>
      <c r="H24" s="273"/>
      <c r="I24" s="274"/>
      <c r="J24" s="274"/>
      <c r="K24" s="275"/>
      <c r="L24" s="276"/>
      <c r="M24" s="83"/>
    </row>
    <row r="25" spans="1:23" s="3" customFormat="1" ht="6.2" customHeight="1" x14ac:dyDescent="0.25">
      <c r="C25" s="22"/>
      <c r="D25" s="23"/>
      <c r="E25" s="23"/>
      <c r="F25" s="23"/>
      <c r="G25" s="23"/>
      <c r="H25" s="23"/>
      <c r="I25" s="23"/>
      <c r="J25" s="23"/>
      <c r="K25" s="24"/>
      <c r="L25" s="81"/>
      <c r="M25" s="6"/>
    </row>
    <row r="26" spans="1:23" s="27" customFormat="1" x14ac:dyDescent="0.25">
      <c r="A26" s="26"/>
      <c r="C26" s="75" t="s">
        <v>26</v>
      </c>
      <c r="D26" s="29">
        <f>SUM(E26:J26)</f>
        <v>132799</v>
      </c>
      <c r="E26" s="29">
        <v>0</v>
      </c>
      <c r="F26" s="29">
        <v>132799</v>
      </c>
      <c r="G26" s="29">
        <v>0</v>
      </c>
      <c r="H26" s="29">
        <v>0</v>
      </c>
      <c r="I26" s="30">
        <v>0</v>
      </c>
      <c r="J26" s="30">
        <v>0</v>
      </c>
      <c r="K26" s="31">
        <v>1</v>
      </c>
      <c r="L26" s="186">
        <v>1</v>
      </c>
      <c r="M26" s="33"/>
      <c r="W26" s="40">
        <v>112996</v>
      </c>
    </row>
    <row r="27" spans="1:23" s="27" customFormat="1" ht="12" x14ac:dyDescent="0.2">
      <c r="C27" s="61" t="s">
        <v>27</v>
      </c>
      <c r="D27" s="29" t="s">
        <v>20</v>
      </c>
      <c r="E27" s="187"/>
      <c r="F27" s="187"/>
      <c r="G27" s="187"/>
      <c r="H27" s="187"/>
      <c r="I27" s="188"/>
      <c r="J27" s="188"/>
      <c r="K27" s="189"/>
      <c r="L27" s="190"/>
      <c r="M27" s="39"/>
    </row>
    <row r="28" spans="1:23" s="3" customFormat="1" ht="6.2" customHeight="1" x14ac:dyDescent="0.25">
      <c r="C28" s="22"/>
      <c r="D28" s="23"/>
      <c r="E28" s="23"/>
      <c r="F28" s="23"/>
      <c r="G28" s="23"/>
      <c r="H28" s="23"/>
      <c r="I28" s="23"/>
      <c r="J28" s="23"/>
      <c r="K28" s="24"/>
      <c r="L28" s="81"/>
      <c r="M28" s="6"/>
    </row>
    <row r="29" spans="1:23" s="27" customFormat="1" ht="15.75" customHeight="1" x14ac:dyDescent="0.25">
      <c r="A29" s="26"/>
      <c r="C29" s="75" t="s">
        <v>28</v>
      </c>
      <c r="D29" s="29">
        <f>SUM(E29:J29)</f>
        <v>299965.27</v>
      </c>
      <c r="E29" s="29">
        <v>0</v>
      </c>
      <c r="F29" s="29">
        <v>299965.27</v>
      </c>
      <c r="G29" s="29">
        <v>0</v>
      </c>
      <c r="H29" s="29">
        <v>0</v>
      </c>
      <c r="I29" s="30">
        <v>0</v>
      </c>
      <c r="J29" s="30">
        <v>0</v>
      </c>
      <c r="K29" s="31">
        <v>1</v>
      </c>
      <c r="L29" s="186">
        <v>1</v>
      </c>
      <c r="M29" s="33"/>
    </row>
    <row r="30" spans="1:23" s="27" customFormat="1" ht="12" x14ac:dyDescent="0.2">
      <c r="C30" s="61" t="s">
        <v>27</v>
      </c>
      <c r="D30" s="29" t="s">
        <v>20</v>
      </c>
      <c r="E30" s="187"/>
      <c r="F30" s="187"/>
      <c r="G30" s="187"/>
      <c r="H30" s="187"/>
      <c r="I30" s="188"/>
      <c r="J30" s="188"/>
      <c r="K30" s="189"/>
      <c r="L30" s="190"/>
      <c r="M30" s="39"/>
    </row>
    <row r="31" spans="1:23" s="3" customFormat="1" ht="6.2" customHeight="1" x14ac:dyDescent="0.25">
      <c r="C31" s="22"/>
      <c r="D31" s="23"/>
      <c r="E31" s="23"/>
      <c r="F31" s="23"/>
      <c r="G31" s="23"/>
      <c r="H31" s="23"/>
      <c r="I31" s="23"/>
      <c r="J31" s="23"/>
      <c r="K31" s="24"/>
      <c r="L31" s="81"/>
      <c r="M31" s="6"/>
    </row>
    <row r="32" spans="1:23" s="27" customFormat="1" ht="15.75" customHeight="1" x14ac:dyDescent="0.25">
      <c r="A32" s="26"/>
      <c r="C32" s="75" t="s">
        <v>21</v>
      </c>
      <c r="D32" s="29">
        <f>SUM(E32:J32)</f>
        <v>54604</v>
      </c>
      <c r="E32" s="29">
        <v>0</v>
      </c>
      <c r="F32" s="29">
        <v>0</v>
      </c>
      <c r="G32" s="29">
        <v>54604</v>
      </c>
      <c r="H32" s="29">
        <v>0</v>
      </c>
      <c r="I32" s="30">
        <v>0</v>
      </c>
      <c r="J32" s="30">
        <v>0</v>
      </c>
      <c r="K32" s="31">
        <v>1</v>
      </c>
      <c r="L32" s="186">
        <v>1</v>
      </c>
      <c r="M32" s="33"/>
    </row>
    <row r="33" spans="1:14" s="27" customFormat="1" ht="24" x14ac:dyDescent="0.2">
      <c r="C33" s="61" t="s">
        <v>29</v>
      </c>
      <c r="D33" s="29" t="s">
        <v>20</v>
      </c>
      <c r="E33" s="187"/>
      <c r="F33" s="187"/>
      <c r="G33" s="187"/>
      <c r="H33" s="187"/>
      <c r="I33" s="188"/>
      <c r="J33" s="188"/>
      <c r="K33" s="189"/>
      <c r="L33" s="190"/>
      <c r="M33" s="39"/>
    </row>
    <row r="34" spans="1:14" s="3" customFormat="1" ht="6.75" customHeight="1" thickBot="1" x14ac:dyDescent="0.3">
      <c r="C34" s="191"/>
      <c r="D34" s="42"/>
      <c r="E34" s="42"/>
      <c r="F34" s="42"/>
      <c r="G34" s="42"/>
      <c r="H34" s="42"/>
      <c r="I34" s="42"/>
      <c r="J34" s="42"/>
      <c r="K34" s="43"/>
      <c r="L34" s="192"/>
      <c r="M34" s="6"/>
    </row>
    <row r="35" spans="1:14" s="37" customFormat="1" ht="12.75" thickBot="1" x14ac:dyDescent="0.25">
      <c r="C35" s="184" t="s">
        <v>32</v>
      </c>
      <c r="D35" s="153">
        <f t="shared" ref="D35:J35" si="1">SUM(D36:D43)</f>
        <v>1979134.15</v>
      </c>
      <c r="E35" s="153">
        <f t="shared" si="1"/>
        <v>0</v>
      </c>
      <c r="F35" s="153">
        <f t="shared" si="1"/>
        <v>831632.71</v>
      </c>
      <c r="G35" s="153">
        <f t="shared" si="1"/>
        <v>1147501.44</v>
      </c>
      <c r="H35" s="153">
        <f t="shared" si="1"/>
        <v>0</v>
      </c>
      <c r="I35" s="153">
        <f t="shared" si="1"/>
        <v>0</v>
      </c>
      <c r="J35" s="153">
        <f t="shared" si="1"/>
        <v>0</v>
      </c>
      <c r="K35" s="153"/>
      <c r="L35" s="185"/>
      <c r="M35" s="39"/>
    </row>
    <row r="36" spans="1:14" s="27" customFormat="1" x14ac:dyDescent="0.25">
      <c r="A36" s="26"/>
      <c r="C36" s="75" t="s">
        <v>21</v>
      </c>
      <c r="D36" s="30">
        <f>SUM(E36:J36)</f>
        <v>1099134.8</v>
      </c>
      <c r="E36" s="29">
        <v>0</v>
      </c>
      <c r="F36" s="29">
        <f>825000+6632.71</f>
        <v>831632.71</v>
      </c>
      <c r="G36" s="29">
        <f>1099134.8-825000-6632.71</f>
        <v>267502.09000000003</v>
      </c>
      <c r="H36" s="29">
        <v>0</v>
      </c>
      <c r="I36" s="29">
        <v>0</v>
      </c>
      <c r="J36" s="30">
        <v>0</v>
      </c>
      <c r="K36" s="31">
        <v>1</v>
      </c>
      <c r="L36" s="186">
        <v>1</v>
      </c>
      <c r="M36" s="33"/>
    </row>
    <row r="37" spans="1:14" s="27" customFormat="1" ht="24" x14ac:dyDescent="0.2">
      <c r="C37" s="61" t="s">
        <v>31</v>
      </c>
      <c r="D37" s="30"/>
      <c r="E37" s="187"/>
      <c r="F37" s="187"/>
      <c r="G37" s="187"/>
      <c r="H37" s="187"/>
      <c r="I37" s="187"/>
      <c r="J37" s="188"/>
      <c r="K37" s="50"/>
      <c r="L37" s="78"/>
      <c r="M37" s="39"/>
    </row>
    <row r="38" spans="1:14" s="3" customFormat="1" ht="6.2" customHeight="1" x14ac:dyDescent="0.25">
      <c r="C38" s="22"/>
      <c r="D38" s="23"/>
      <c r="E38" s="23"/>
      <c r="F38" s="23"/>
      <c r="G38" s="23"/>
      <c r="H38" s="23"/>
      <c r="I38" s="23"/>
      <c r="J38" s="23"/>
      <c r="K38" s="24"/>
      <c r="L38" s="81"/>
      <c r="M38" s="6"/>
    </row>
    <row r="39" spans="1:14" s="282" customFormat="1" x14ac:dyDescent="0.25">
      <c r="A39" s="281"/>
      <c r="C39" s="283" t="s">
        <v>21</v>
      </c>
      <c r="D39" s="284">
        <f>SUM(E39:J39)</f>
        <v>274490.15999999997</v>
      </c>
      <c r="E39" s="284">
        <v>0</v>
      </c>
      <c r="F39" s="284">
        <v>0</v>
      </c>
      <c r="G39" s="284">
        <v>274490.15999999997</v>
      </c>
      <c r="H39" s="284">
        <v>0</v>
      </c>
      <c r="I39" s="285">
        <v>0</v>
      </c>
      <c r="J39" s="285">
        <v>0</v>
      </c>
      <c r="K39" s="286">
        <v>0</v>
      </c>
      <c r="L39" s="287">
        <v>0</v>
      </c>
      <c r="M39" s="288"/>
    </row>
    <row r="40" spans="1:14" s="282" customFormat="1" ht="36" x14ac:dyDescent="0.2">
      <c r="C40" s="289" t="s">
        <v>123</v>
      </c>
      <c r="D40" s="284" t="s">
        <v>20</v>
      </c>
      <c r="E40" s="290"/>
      <c r="F40" s="290"/>
      <c r="G40" s="290"/>
      <c r="H40" s="290"/>
      <c r="I40" s="291"/>
      <c r="J40" s="291"/>
      <c r="K40" s="292"/>
      <c r="L40" s="293"/>
      <c r="M40" s="294"/>
    </row>
    <row r="41" spans="1:14" s="3" customFormat="1" ht="6.2" customHeight="1" x14ac:dyDescent="0.25">
      <c r="C41" s="22"/>
      <c r="D41" s="23"/>
      <c r="E41" s="23"/>
      <c r="F41" s="23"/>
      <c r="G41" s="23"/>
      <c r="H41" s="23"/>
      <c r="I41" s="23"/>
      <c r="J41" s="23"/>
      <c r="K41" s="24"/>
      <c r="L41" s="81"/>
      <c r="M41" s="6"/>
    </row>
    <row r="42" spans="1:14" s="282" customFormat="1" x14ac:dyDescent="0.25">
      <c r="A42" s="281"/>
      <c r="C42" s="283" t="s">
        <v>21</v>
      </c>
      <c r="D42" s="284">
        <f>SUM(E42:J42)</f>
        <v>605509.18999999994</v>
      </c>
      <c r="E42" s="284">
        <v>0</v>
      </c>
      <c r="F42" s="284">
        <v>0</v>
      </c>
      <c r="G42" s="284">
        <v>605509.18999999994</v>
      </c>
      <c r="H42" s="284">
        <v>0</v>
      </c>
      <c r="I42" s="285">
        <v>0</v>
      </c>
      <c r="J42" s="285">
        <v>0</v>
      </c>
      <c r="K42" s="286">
        <v>0</v>
      </c>
      <c r="L42" s="287">
        <v>0</v>
      </c>
      <c r="M42" s="288"/>
    </row>
    <row r="43" spans="1:14" s="282" customFormat="1" ht="36" x14ac:dyDescent="0.2">
      <c r="C43" s="289" t="s">
        <v>143</v>
      </c>
      <c r="D43" s="284" t="s">
        <v>20</v>
      </c>
      <c r="E43" s="290"/>
      <c r="F43" s="290"/>
      <c r="G43" s="290"/>
      <c r="H43" s="290"/>
      <c r="I43" s="291"/>
      <c r="J43" s="291"/>
      <c r="K43" s="292"/>
      <c r="L43" s="293"/>
      <c r="M43" s="294"/>
    </row>
    <row r="44" spans="1:14" s="3" customFormat="1" ht="6.75" customHeight="1" thickBot="1" x14ac:dyDescent="0.3">
      <c r="C44" s="193"/>
      <c r="D44" s="53"/>
      <c r="E44" s="53"/>
      <c r="F44" s="53"/>
      <c r="G44" s="53"/>
      <c r="H44" s="53"/>
      <c r="I44" s="53"/>
      <c r="J44" s="53"/>
      <c r="K44" s="54"/>
      <c r="L44" s="194"/>
      <c r="M44" s="6"/>
    </row>
    <row r="45" spans="1:14" s="37" customFormat="1" ht="12.75" thickBot="1" x14ac:dyDescent="0.25">
      <c r="C45" s="195" t="s">
        <v>36</v>
      </c>
      <c r="D45" s="153">
        <f>SUM(D46:D56)</f>
        <v>4060507.86</v>
      </c>
      <c r="E45" s="153">
        <f t="shared" ref="E45:J45" si="2">SUM(E46:E56)</f>
        <v>0</v>
      </c>
      <c r="F45" s="153">
        <f t="shared" si="2"/>
        <v>3299911.86</v>
      </c>
      <c r="G45" s="153">
        <f t="shared" si="2"/>
        <v>760596</v>
      </c>
      <c r="H45" s="153">
        <f t="shared" si="2"/>
        <v>0</v>
      </c>
      <c r="I45" s="153">
        <f t="shared" si="2"/>
        <v>0</v>
      </c>
      <c r="J45" s="153">
        <f t="shared" si="2"/>
        <v>0</v>
      </c>
      <c r="K45" s="153"/>
      <c r="L45" s="185"/>
      <c r="M45" s="39"/>
    </row>
    <row r="46" spans="1:14" s="39" customFormat="1" x14ac:dyDescent="0.25">
      <c r="A46" s="26"/>
      <c r="C46" s="75" t="s">
        <v>21</v>
      </c>
      <c r="D46" s="29">
        <f>SUM(E46:J46)</f>
        <v>65716</v>
      </c>
      <c r="E46" s="29">
        <v>0</v>
      </c>
      <c r="F46" s="29">
        <v>0</v>
      </c>
      <c r="G46" s="29">
        <v>65716</v>
      </c>
      <c r="H46" s="29">
        <v>0</v>
      </c>
      <c r="I46" s="29">
        <v>0</v>
      </c>
      <c r="J46" s="30">
        <v>0</v>
      </c>
      <c r="K46" s="31">
        <v>1</v>
      </c>
      <c r="L46" s="186">
        <v>1</v>
      </c>
      <c r="M46" s="33">
        <f>0.0833333333333333*9</f>
        <v>0.74999999999999967</v>
      </c>
      <c r="N46" s="56"/>
    </row>
    <row r="47" spans="1:14" s="39" customFormat="1" ht="36" x14ac:dyDescent="0.2">
      <c r="C47" s="61" t="s">
        <v>33</v>
      </c>
      <c r="D47" s="29"/>
      <c r="E47" s="187"/>
      <c r="F47" s="187"/>
      <c r="G47" s="187"/>
      <c r="H47" s="187"/>
      <c r="I47" s="187"/>
      <c r="J47" s="188"/>
      <c r="K47" s="50"/>
      <c r="L47" s="78"/>
    </row>
    <row r="48" spans="1:14" s="3" customFormat="1" ht="5.25" customHeight="1" x14ac:dyDescent="0.25">
      <c r="C48" s="22"/>
      <c r="D48" s="57"/>
      <c r="E48" s="57"/>
      <c r="F48" s="57"/>
      <c r="G48" s="57"/>
      <c r="H48" s="57"/>
      <c r="I48" s="57"/>
      <c r="J48" s="19"/>
      <c r="K48" s="20"/>
      <c r="L48" s="196"/>
      <c r="M48" s="6"/>
    </row>
    <row r="49" spans="1:25" s="39" customFormat="1" x14ac:dyDescent="0.25">
      <c r="A49" s="26"/>
      <c r="C49" s="75" t="s">
        <v>21</v>
      </c>
      <c r="D49" s="29">
        <f>SUM(E49:J49)</f>
        <v>344880</v>
      </c>
      <c r="E49" s="29">
        <v>0</v>
      </c>
      <c r="F49" s="29">
        <v>0</v>
      </c>
      <c r="G49" s="29">
        <v>344880</v>
      </c>
      <c r="H49" s="29">
        <v>0</v>
      </c>
      <c r="I49" s="29">
        <v>0</v>
      </c>
      <c r="J49" s="30">
        <v>0</v>
      </c>
      <c r="K49" s="31">
        <v>1</v>
      </c>
      <c r="L49" s="186">
        <v>1</v>
      </c>
      <c r="M49" s="58"/>
    </row>
    <row r="50" spans="1:25" s="39" customFormat="1" ht="24" x14ac:dyDescent="0.25">
      <c r="C50" s="61" t="s">
        <v>34</v>
      </c>
      <c r="D50" s="29"/>
      <c r="E50" s="187"/>
      <c r="F50" s="187"/>
      <c r="G50" s="187"/>
      <c r="H50" s="187"/>
      <c r="I50" s="187"/>
      <c r="J50" s="188"/>
      <c r="K50" s="50"/>
      <c r="L50" s="78"/>
      <c r="Y50" s="40"/>
    </row>
    <row r="51" spans="1:25" s="3" customFormat="1" ht="5.25" customHeight="1" x14ac:dyDescent="0.25">
      <c r="C51" s="22"/>
      <c r="D51" s="57"/>
      <c r="E51" s="57"/>
      <c r="F51" s="57"/>
      <c r="G51" s="57"/>
      <c r="H51" s="57"/>
      <c r="I51" s="57"/>
      <c r="J51" s="19"/>
      <c r="K51" s="20"/>
      <c r="L51" s="196"/>
      <c r="M51" s="6"/>
    </row>
    <row r="52" spans="1:25" s="83" customFormat="1" x14ac:dyDescent="0.25">
      <c r="A52" s="82"/>
      <c r="C52" s="84" t="s">
        <v>21</v>
      </c>
      <c r="D52" s="85">
        <f>SUM(E52:J52)</f>
        <v>3299911.86</v>
      </c>
      <c r="E52" s="85">
        <v>0</v>
      </c>
      <c r="F52" s="85">
        <v>3299911.86</v>
      </c>
      <c r="G52" s="85">
        <v>0</v>
      </c>
      <c r="H52" s="85">
        <v>0</v>
      </c>
      <c r="I52" s="85">
        <v>0</v>
      </c>
      <c r="J52" s="86">
        <v>0</v>
      </c>
      <c r="K52" s="87">
        <v>1</v>
      </c>
      <c r="L52" s="271">
        <v>1</v>
      </c>
      <c r="M52" s="272"/>
    </row>
    <row r="53" spans="1:25" s="83" customFormat="1" ht="12" x14ac:dyDescent="0.2">
      <c r="C53" s="90" t="s">
        <v>35</v>
      </c>
      <c r="D53" s="85"/>
      <c r="E53" s="273"/>
      <c r="F53" s="273"/>
      <c r="G53" s="273"/>
      <c r="H53" s="273"/>
      <c r="I53" s="273"/>
      <c r="J53" s="274"/>
      <c r="K53" s="93"/>
      <c r="L53" s="94"/>
    </row>
    <row r="54" spans="1:25" s="3" customFormat="1" ht="5.25" customHeight="1" x14ac:dyDescent="0.25">
      <c r="C54" s="22"/>
      <c r="D54" s="57"/>
      <c r="E54" s="57"/>
      <c r="F54" s="57"/>
      <c r="G54" s="57"/>
      <c r="H54" s="57"/>
      <c r="I54" s="57"/>
      <c r="J54" s="19"/>
      <c r="K54" s="20"/>
      <c r="L54" s="196"/>
      <c r="M54" s="6"/>
    </row>
    <row r="55" spans="1:25" s="83" customFormat="1" x14ac:dyDescent="0.25">
      <c r="A55" s="82"/>
      <c r="C55" s="84" t="s">
        <v>21</v>
      </c>
      <c r="D55" s="85">
        <f>SUM(E55:J55)</f>
        <v>350000</v>
      </c>
      <c r="E55" s="85">
        <v>0</v>
      </c>
      <c r="F55" s="85">
        <v>0</v>
      </c>
      <c r="G55" s="85">
        <v>350000</v>
      </c>
      <c r="H55" s="85">
        <v>0</v>
      </c>
      <c r="I55" s="85">
        <v>0</v>
      </c>
      <c r="J55" s="86">
        <v>0</v>
      </c>
      <c r="K55" s="87">
        <v>1</v>
      </c>
      <c r="L55" s="271">
        <v>1</v>
      </c>
      <c r="M55" s="89"/>
    </row>
    <row r="56" spans="1:25" s="83" customFormat="1" ht="36" x14ac:dyDescent="0.25">
      <c r="C56" s="90" t="s">
        <v>144</v>
      </c>
      <c r="D56" s="85"/>
      <c r="E56" s="273"/>
      <c r="F56" s="273"/>
      <c r="G56" s="273"/>
      <c r="H56" s="273"/>
      <c r="I56" s="273"/>
      <c r="J56" s="274"/>
      <c r="K56" s="93"/>
      <c r="L56" s="94"/>
      <c r="Y56" s="144"/>
    </row>
    <row r="57" spans="1:25" s="3" customFormat="1" ht="6.75" customHeight="1" thickBot="1" x14ac:dyDescent="0.3">
      <c r="C57" s="193"/>
      <c r="D57" s="53"/>
      <c r="E57" s="53"/>
      <c r="F57" s="53"/>
      <c r="G57" s="53"/>
      <c r="H57" s="53"/>
      <c r="I57" s="53"/>
      <c r="J57" s="53"/>
      <c r="K57" s="54"/>
      <c r="L57" s="194"/>
      <c r="M57" s="6"/>
    </row>
    <row r="58" spans="1:25" s="37" customFormat="1" ht="12.75" thickBot="1" x14ac:dyDescent="0.25">
      <c r="C58" s="184" t="s">
        <v>38</v>
      </c>
      <c r="D58" s="153">
        <f>SUM(D60:D61)</f>
        <v>699900.52</v>
      </c>
      <c r="E58" s="153">
        <f t="shared" ref="E58:J58" si="3">SUM(E60:E61)</f>
        <v>0</v>
      </c>
      <c r="F58" s="153">
        <f t="shared" si="3"/>
        <v>699900.52</v>
      </c>
      <c r="G58" s="153">
        <f t="shared" si="3"/>
        <v>0</v>
      </c>
      <c r="H58" s="153">
        <f t="shared" si="3"/>
        <v>0</v>
      </c>
      <c r="I58" s="153">
        <f t="shared" si="3"/>
        <v>0</v>
      </c>
      <c r="J58" s="153">
        <f t="shared" si="3"/>
        <v>0</v>
      </c>
      <c r="K58" s="154"/>
      <c r="L58" s="185"/>
      <c r="M58" s="39"/>
    </row>
    <row r="59" spans="1:25" s="3" customFormat="1" ht="5.25" customHeight="1" x14ac:dyDescent="0.25">
      <c r="C59" s="79"/>
      <c r="D59" s="23"/>
      <c r="E59" s="23"/>
      <c r="F59" s="23"/>
      <c r="G59" s="23"/>
      <c r="H59" s="23"/>
      <c r="I59" s="23"/>
      <c r="J59" s="23"/>
      <c r="K59" s="24"/>
      <c r="L59" s="81"/>
      <c r="M59" s="6"/>
    </row>
    <row r="60" spans="1:25" s="27" customFormat="1" ht="12" x14ac:dyDescent="0.2">
      <c r="C60" s="60" t="s">
        <v>21</v>
      </c>
      <c r="D60" s="29">
        <f>SUM(E60:J60)</f>
        <v>699900.52</v>
      </c>
      <c r="E60" s="29">
        <v>0</v>
      </c>
      <c r="F60" s="29">
        <v>699900.52</v>
      </c>
      <c r="G60" s="29">
        <v>0</v>
      </c>
      <c r="H60" s="29">
        <v>0</v>
      </c>
      <c r="I60" s="29">
        <v>0</v>
      </c>
      <c r="J60" s="30">
        <v>0</v>
      </c>
      <c r="K60" s="31">
        <v>1</v>
      </c>
      <c r="L60" s="186">
        <v>1</v>
      </c>
      <c r="M60" s="39"/>
    </row>
    <row r="61" spans="1:25" s="27" customFormat="1" ht="48" x14ac:dyDescent="0.2">
      <c r="C61" s="61" t="s">
        <v>37</v>
      </c>
      <c r="D61" s="29"/>
      <c r="E61" s="29"/>
      <c r="F61" s="29"/>
      <c r="G61" s="29"/>
      <c r="H61" s="29"/>
      <c r="I61" s="187"/>
      <c r="J61" s="188"/>
      <c r="K61" s="31"/>
      <c r="L61" s="186"/>
      <c r="M61" s="39"/>
    </row>
    <row r="62" spans="1:25" s="3" customFormat="1" ht="5.25" customHeight="1" thickBot="1" x14ac:dyDescent="0.3">
      <c r="C62" s="191"/>
      <c r="D62" s="42"/>
      <c r="E62" s="42"/>
      <c r="F62" s="42"/>
      <c r="G62" s="42"/>
      <c r="H62" s="42"/>
      <c r="I62" s="42"/>
      <c r="J62" s="42"/>
      <c r="K62" s="43"/>
      <c r="L62" s="192"/>
      <c r="M62" s="6"/>
    </row>
    <row r="63" spans="1:25" s="37" customFormat="1" ht="12.75" thickBot="1" x14ac:dyDescent="0.25">
      <c r="C63" s="184" t="s">
        <v>46</v>
      </c>
      <c r="D63" s="153">
        <f>SUM(D65:D81)</f>
        <v>1749226.0599999998</v>
      </c>
      <c r="E63" s="153">
        <f t="shared" ref="E63:J63" si="4">SUM(E65:E81)</f>
        <v>0</v>
      </c>
      <c r="F63" s="153">
        <f t="shared" si="4"/>
        <v>1626534.0799999998</v>
      </c>
      <c r="G63" s="153">
        <f t="shared" si="4"/>
        <v>50000</v>
      </c>
      <c r="H63" s="153">
        <f t="shared" si="4"/>
        <v>0</v>
      </c>
      <c r="I63" s="153">
        <f t="shared" si="4"/>
        <v>0</v>
      </c>
      <c r="J63" s="153">
        <f t="shared" si="4"/>
        <v>72691.98</v>
      </c>
      <c r="K63" s="153"/>
      <c r="L63" s="185"/>
      <c r="M63" s="39"/>
    </row>
    <row r="64" spans="1:25" s="3" customFormat="1" ht="5.25" customHeight="1" x14ac:dyDescent="0.25">
      <c r="C64" s="79"/>
      <c r="D64" s="23"/>
      <c r="E64" s="23"/>
      <c r="F64" s="23"/>
      <c r="G64" s="23"/>
      <c r="H64" s="23"/>
      <c r="I64" s="23"/>
      <c r="J64" s="23"/>
      <c r="K64" s="24"/>
      <c r="L64" s="81"/>
      <c r="M64" s="6"/>
    </row>
    <row r="65" spans="1:13" s="270" customFormat="1" x14ac:dyDescent="0.25">
      <c r="A65" s="82"/>
      <c r="C65" s="84" t="s">
        <v>21</v>
      </c>
      <c r="D65" s="85">
        <f>SUM(E65:J65)</f>
        <v>959400</v>
      </c>
      <c r="E65" s="85">
        <v>0</v>
      </c>
      <c r="F65" s="85">
        <v>959400</v>
      </c>
      <c r="G65" s="85">
        <v>0</v>
      </c>
      <c r="H65" s="85">
        <v>0</v>
      </c>
      <c r="I65" s="85">
        <v>0</v>
      </c>
      <c r="J65" s="85">
        <v>0</v>
      </c>
      <c r="K65" s="87">
        <v>1</v>
      </c>
      <c r="L65" s="271">
        <v>1</v>
      </c>
      <c r="M65" s="272"/>
    </row>
    <row r="66" spans="1:13" s="270" customFormat="1" ht="24" x14ac:dyDescent="0.2">
      <c r="C66" s="90" t="s">
        <v>39</v>
      </c>
      <c r="D66" s="85"/>
      <c r="E66" s="273"/>
      <c r="F66" s="273"/>
      <c r="G66" s="273"/>
      <c r="H66" s="273"/>
      <c r="I66" s="273"/>
      <c r="J66" s="273"/>
      <c r="K66" s="275"/>
      <c r="L66" s="276"/>
      <c r="M66" s="83"/>
    </row>
    <row r="67" spans="1:13" s="3" customFormat="1" ht="5.25" customHeight="1" x14ac:dyDescent="0.25">
      <c r="C67" s="79"/>
      <c r="D67" s="23"/>
      <c r="E67" s="23"/>
      <c r="F67" s="23"/>
      <c r="G67" s="23"/>
      <c r="H67" s="23"/>
      <c r="I67" s="23"/>
      <c r="J67" s="23"/>
      <c r="K67" s="24"/>
      <c r="L67" s="81"/>
      <c r="M67" s="6"/>
    </row>
    <row r="68" spans="1:13" s="27" customFormat="1" x14ac:dyDescent="0.25">
      <c r="A68" s="26"/>
      <c r="C68" s="75" t="s">
        <v>21</v>
      </c>
      <c r="D68" s="29">
        <f>SUM(E68:J68)</f>
        <v>145383.96</v>
      </c>
      <c r="E68" s="29">
        <v>0</v>
      </c>
      <c r="F68" s="29">
        <v>72691.98</v>
      </c>
      <c r="G68" s="29">
        <v>0</v>
      </c>
      <c r="H68" s="29">
        <v>0</v>
      </c>
      <c r="I68" s="29">
        <v>0</v>
      </c>
      <c r="J68" s="29">
        <v>72691.98</v>
      </c>
      <c r="K68" s="31">
        <v>1</v>
      </c>
      <c r="L68" s="186">
        <v>1</v>
      </c>
      <c r="M68" s="33"/>
    </row>
    <row r="69" spans="1:13" s="27" customFormat="1" ht="12" x14ac:dyDescent="0.2">
      <c r="C69" s="61" t="s">
        <v>40</v>
      </c>
      <c r="D69" s="29"/>
      <c r="E69" s="187"/>
      <c r="F69" s="187"/>
      <c r="G69" s="187"/>
      <c r="H69" s="187"/>
      <c r="I69" s="187"/>
      <c r="J69" s="187"/>
      <c r="K69" s="189"/>
      <c r="L69" s="190"/>
      <c r="M69" s="39"/>
    </row>
    <row r="70" spans="1:13" s="3" customFormat="1" ht="5.25" customHeight="1" x14ac:dyDescent="0.25">
      <c r="C70" s="79"/>
      <c r="D70" s="23"/>
      <c r="E70" s="23"/>
      <c r="F70" s="23"/>
      <c r="G70" s="23"/>
      <c r="H70" s="23"/>
      <c r="I70" s="23"/>
      <c r="J70" s="23"/>
      <c r="K70" s="24"/>
      <c r="L70" s="81"/>
      <c r="M70" s="6"/>
    </row>
    <row r="71" spans="1:13" s="27" customFormat="1" x14ac:dyDescent="0.25">
      <c r="A71" s="26"/>
      <c r="C71" s="75" t="s">
        <v>21</v>
      </c>
      <c r="D71" s="29">
        <f>SUM(E71:J71)</f>
        <v>495442.11</v>
      </c>
      <c r="E71" s="29">
        <v>0</v>
      </c>
      <c r="F71" s="29">
        <v>495442.11</v>
      </c>
      <c r="G71" s="29">
        <v>0</v>
      </c>
      <c r="H71" s="29">
        <v>0</v>
      </c>
      <c r="I71" s="29">
        <v>0</v>
      </c>
      <c r="J71" s="29">
        <v>0</v>
      </c>
      <c r="K71" s="31">
        <v>1</v>
      </c>
      <c r="L71" s="186">
        <v>1</v>
      </c>
      <c r="M71" s="33"/>
    </row>
    <row r="72" spans="1:13" s="27" customFormat="1" ht="24" x14ac:dyDescent="0.2">
      <c r="C72" s="61" t="s">
        <v>41</v>
      </c>
      <c r="D72" s="29"/>
      <c r="E72" s="187"/>
      <c r="F72" s="187"/>
      <c r="G72" s="187"/>
      <c r="H72" s="187"/>
      <c r="I72" s="187"/>
      <c r="J72" s="187"/>
      <c r="K72" s="189"/>
      <c r="L72" s="190"/>
      <c r="M72" s="39"/>
    </row>
    <row r="73" spans="1:13" s="3" customFormat="1" ht="5.25" customHeight="1" x14ac:dyDescent="0.25">
      <c r="C73" s="79"/>
      <c r="D73" s="23"/>
      <c r="E73" s="23"/>
      <c r="F73" s="23"/>
      <c r="G73" s="23"/>
      <c r="H73" s="23"/>
      <c r="I73" s="23"/>
      <c r="J73" s="23"/>
      <c r="K73" s="24"/>
      <c r="L73" s="81"/>
      <c r="M73" s="6"/>
    </row>
    <row r="74" spans="1:13" s="27" customFormat="1" x14ac:dyDescent="0.25">
      <c r="A74" s="26"/>
      <c r="C74" s="75" t="s">
        <v>42</v>
      </c>
      <c r="D74" s="29">
        <f>SUM(E74:J74)</f>
        <v>43999.99</v>
      </c>
      <c r="E74" s="29">
        <v>0</v>
      </c>
      <c r="F74" s="29">
        <v>43999.99</v>
      </c>
      <c r="G74" s="29">
        <v>0</v>
      </c>
      <c r="H74" s="29">
        <v>0</v>
      </c>
      <c r="I74" s="29">
        <v>0</v>
      </c>
      <c r="J74" s="29">
        <v>0</v>
      </c>
      <c r="K74" s="31">
        <v>1</v>
      </c>
      <c r="L74" s="186">
        <v>1</v>
      </c>
      <c r="M74" s="33"/>
    </row>
    <row r="75" spans="1:13" s="27" customFormat="1" ht="12" x14ac:dyDescent="0.2">
      <c r="C75" s="61" t="s">
        <v>43</v>
      </c>
      <c r="D75" s="29"/>
      <c r="E75" s="187"/>
      <c r="F75" s="187"/>
      <c r="G75" s="187"/>
      <c r="H75" s="187"/>
      <c r="I75" s="187"/>
      <c r="J75" s="187"/>
      <c r="K75" s="189"/>
      <c r="L75" s="190"/>
      <c r="M75" s="39"/>
    </row>
    <row r="76" spans="1:13" s="3" customFormat="1" ht="5.25" customHeight="1" x14ac:dyDescent="0.25">
      <c r="C76" s="79"/>
      <c r="D76" s="23"/>
      <c r="E76" s="23"/>
      <c r="F76" s="23"/>
      <c r="G76" s="23"/>
      <c r="H76" s="23"/>
      <c r="I76" s="23"/>
      <c r="J76" s="23"/>
      <c r="K76" s="24"/>
      <c r="L76" s="81"/>
      <c r="M76" s="6"/>
    </row>
    <row r="77" spans="1:13" s="27" customFormat="1" x14ac:dyDescent="0.25">
      <c r="A77" s="26"/>
      <c r="C77" s="75" t="s">
        <v>44</v>
      </c>
      <c r="D77" s="29">
        <f>SUM(E77:J77)</f>
        <v>55000</v>
      </c>
      <c r="E77" s="29">
        <v>0</v>
      </c>
      <c r="F77" s="29">
        <v>55000</v>
      </c>
      <c r="G77" s="29">
        <v>0</v>
      </c>
      <c r="H77" s="29">
        <v>0</v>
      </c>
      <c r="I77" s="29">
        <v>0</v>
      </c>
      <c r="J77" s="29">
        <v>0</v>
      </c>
      <c r="K77" s="31">
        <v>1</v>
      </c>
      <c r="L77" s="186">
        <v>1</v>
      </c>
      <c r="M77" s="33"/>
    </row>
    <row r="78" spans="1:13" s="27" customFormat="1" ht="12" x14ac:dyDescent="0.2">
      <c r="C78" s="61" t="s">
        <v>45</v>
      </c>
      <c r="D78" s="29"/>
      <c r="E78" s="187"/>
      <c r="F78" s="187"/>
      <c r="G78" s="187"/>
      <c r="H78" s="187"/>
      <c r="I78" s="187"/>
      <c r="J78" s="187"/>
      <c r="K78" s="189"/>
      <c r="L78" s="190"/>
      <c r="M78" s="39"/>
    </row>
    <row r="79" spans="1:13" s="3" customFormat="1" ht="5.25" customHeight="1" x14ac:dyDescent="0.25">
      <c r="C79" s="79"/>
      <c r="D79" s="23"/>
      <c r="E79" s="23"/>
      <c r="F79" s="23"/>
      <c r="G79" s="23"/>
      <c r="H79" s="23"/>
      <c r="I79" s="23"/>
      <c r="J79" s="23"/>
      <c r="K79" s="24"/>
      <c r="L79" s="81"/>
      <c r="M79" s="6"/>
    </row>
    <row r="80" spans="1:13" s="270" customFormat="1" x14ac:dyDescent="0.25">
      <c r="A80" s="82"/>
      <c r="C80" s="84" t="s">
        <v>21</v>
      </c>
      <c r="D80" s="85">
        <f>SUM(E80:J80)</f>
        <v>50000</v>
      </c>
      <c r="E80" s="85">
        <v>0</v>
      </c>
      <c r="F80" s="85">
        <v>0</v>
      </c>
      <c r="G80" s="85">
        <v>50000</v>
      </c>
      <c r="H80" s="85">
        <v>0</v>
      </c>
      <c r="I80" s="85">
        <v>0</v>
      </c>
      <c r="J80" s="85">
        <v>0</v>
      </c>
      <c r="K80" s="87">
        <v>0</v>
      </c>
      <c r="L80" s="271">
        <v>0</v>
      </c>
      <c r="M80" s="272"/>
    </row>
    <row r="81" spans="1:26" s="270" customFormat="1" ht="12" x14ac:dyDescent="0.2">
      <c r="C81" s="90" t="s">
        <v>126</v>
      </c>
      <c r="D81" s="85"/>
      <c r="E81" s="273"/>
      <c r="F81" s="273"/>
      <c r="G81" s="273"/>
      <c r="H81" s="273"/>
      <c r="I81" s="273"/>
      <c r="J81" s="273"/>
      <c r="K81" s="275"/>
      <c r="L81" s="276"/>
      <c r="M81" s="83"/>
    </row>
    <row r="82" spans="1:26" s="3" customFormat="1" ht="5.25" customHeight="1" thickBot="1" x14ac:dyDescent="0.3">
      <c r="C82" s="197"/>
      <c r="D82" s="150"/>
      <c r="E82" s="150"/>
      <c r="F82" s="150"/>
      <c r="G82" s="150"/>
      <c r="H82" s="150"/>
      <c r="I82" s="150"/>
      <c r="J82" s="150"/>
      <c r="K82" s="149"/>
      <c r="L82" s="198"/>
      <c r="M82" s="6"/>
    </row>
    <row r="83" spans="1:26" s="37" customFormat="1" ht="12.75" thickBot="1" x14ac:dyDescent="0.25">
      <c r="C83" s="184" t="s">
        <v>50</v>
      </c>
      <c r="D83" s="153">
        <f>SUM(D85:D89)</f>
        <v>850658.24</v>
      </c>
      <c r="E83" s="153">
        <f t="shared" ref="E83:J83" si="5">SUM(E85:E89)</f>
        <v>0</v>
      </c>
      <c r="F83" s="153">
        <f t="shared" si="5"/>
        <v>850658.24</v>
      </c>
      <c r="G83" s="153">
        <f t="shared" si="5"/>
        <v>0</v>
      </c>
      <c r="H83" s="153">
        <f t="shared" si="5"/>
        <v>0</v>
      </c>
      <c r="I83" s="153">
        <f t="shared" si="5"/>
        <v>0</v>
      </c>
      <c r="J83" s="153">
        <f t="shared" si="5"/>
        <v>0</v>
      </c>
      <c r="K83" s="153"/>
      <c r="L83" s="185"/>
      <c r="M83" s="39"/>
    </row>
    <row r="84" spans="1:26" s="3" customFormat="1" ht="5.25" customHeight="1" x14ac:dyDescent="0.25">
      <c r="C84" s="79"/>
      <c r="D84" s="23"/>
      <c r="E84" s="23"/>
      <c r="F84" s="23"/>
      <c r="G84" s="23"/>
      <c r="H84" s="23"/>
      <c r="I84" s="23"/>
      <c r="J84" s="23"/>
      <c r="K84" s="24"/>
      <c r="L84" s="81"/>
      <c r="M84" s="6"/>
    </row>
    <row r="85" spans="1:26" s="27" customFormat="1" x14ac:dyDescent="0.25">
      <c r="A85" s="26"/>
      <c r="C85" s="65" t="s">
        <v>47</v>
      </c>
      <c r="D85" s="29">
        <f>SUM(E85:J85)</f>
        <v>325471.51</v>
      </c>
      <c r="E85" s="29">
        <v>0</v>
      </c>
      <c r="F85" s="29">
        <v>325471.51</v>
      </c>
      <c r="G85" s="29">
        <v>0</v>
      </c>
      <c r="H85" s="29">
        <v>0</v>
      </c>
      <c r="I85" s="29">
        <v>0</v>
      </c>
      <c r="J85" s="29">
        <v>0</v>
      </c>
      <c r="K85" s="31">
        <v>1</v>
      </c>
      <c r="L85" s="186">
        <v>1</v>
      </c>
      <c r="M85" s="33"/>
    </row>
    <row r="86" spans="1:26" s="27" customFormat="1" ht="24" x14ac:dyDescent="0.25">
      <c r="C86" s="66" t="s">
        <v>48</v>
      </c>
      <c r="D86" s="29"/>
      <c r="E86" s="187" t="s">
        <v>20</v>
      </c>
      <c r="F86" s="187"/>
      <c r="G86" s="187"/>
      <c r="H86" s="187"/>
      <c r="I86" s="187"/>
      <c r="J86" s="187"/>
      <c r="K86" s="199"/>
      <c r="L86" s="190"/>
      <c r="M86" s="39"/>
      <c r="X86" s="68"/>
      <c r="Y86" s="40"/>
      <c r="Z86" s="69"/>
    </row>
    <row r="87" spans="1:26" s="3" customFormat="1" ht="5.25" customHeight="1" x14ac:dyDescent="0.25">
      <c r="C87" s="79"/>
      <c r="D87" s="23"/>
      <c r="E87" s="23"/>
      <c r="F87" s="23"/>
      <c r="G87" s="23"/>
      <c r="H87" s="23"/>
      <c r="I87" s="23"/>
      <c r="J87" s="23"/>
      <c r="K87" s="24"/>
      <c r="L87" s="81"/>
      <c r="M87" s="6"/>
    </row>
    <row r="88" spans="1:26" s="27" customFormat="1" x14ac:dyDescent="0.25">
      <c r="A88" s="26"/>
      <c r="C88" s="65" t="s">
        <v>21</v>
      </c>
      <c r="D88" s="29">
        <f>SUM(E88:J88)</f>
        <v>525186.73</v>
      </c>
      <c r="E88" s="29">
        <v>0</v>
      </c>
      <c r="F88" s="29">
        <v>525186.73</v>
      </c>
      <c r="G88" s="29">
        <v>0</v>
      </c>
      <c r="H88" s="29">
        <v>0</v>
      </c>
      <c r="I88" s="29">
        <v>0</v>
      </c>
      <c r="J88" s="29">
        <v>0</v>
      </c>
      <c r="K88" s="31">
        <v>1</v>
      </c>
      <c r="L88" s="186">
        <v>1</v>
      </c>
      <c r="M88" s="33"/>
    </row>
    <row r="89" spans="1:26" s="27" customFormat="1" ht="36" x14ac:dyDescent="0.2">
      <c r="C89" s="66" t="s">
        <v>49</v>
      </c>
      <c r="D89" s="29"/>
      <c r="E89" s="187" t="s">
        <v>20</v>
      </c>
      <c r="F89" s="187"/>
      <c r="G89" s="187"/>
      <c r="H89" s="187"/>
      <c r="I89" s="187"/>
      <c r="J89" s="187"/>
      <c r="K89" s="199"/>
      <c r="L89" s="190"/>
      <c r="M89" s="39"/>
    </row>
    <row r="90" spans="1:26" s="3" customFormat="1" ht="5.25" customHeight="1" thickBot="1" x14ac:dyDescent="0.3">
      <c r="C90" s="197"/>
      <c r="D90" s="150"/>
      <c r="E90" s="150"/>
      <c r="F90" s="150"/>
      <c r="G90" s="150"/>
      <c r="H90" s="150"/>
      <c r="I90" s="150"/>
      <c r="J90" s="150"/>
      <c r="K90" s="149"/>
      <c r="L90" s="198"/>
      <c r="M90" s="6"/>
    </row>
    <row r="91" spans="1:26" s="37" customFormat="1" ht="12.75" thickBot="1" x14ac:dyDescent="0.25">
      <c r="C91" s="184" t="s">
        <v>61</v>
      </c>
      <c r="D91" s="153">
        <f>SUM(D93:D124)</f>
        <v>12727618.59</v>
      </c>
      <c r="E91" s="153">
        <f t="shared" ref="E91:J91" si="6">SUM(E93:E124)</f>
        <v>2300000</v>
      </c>
      <c r="F91" s="153">
        <f t="shared" si="6"/>
        <v>6889046.3100000005</v>
      </c>
      <c r="G91" s="153">
        <f t="shared" si="6"/>
        <v>3538572.28</v>
      </c>
      <c r="H91" s="153">
        <f t="shared" si="6"/>
        <v>0</v>
      </c>
      <c r="I91" s="153">
        <f t="shared" si="6"/>
        <v>0</v>
      </c>
      <c r="J91" s="153">
        <f t="shared" si="6"/>
        <v>0</v>
      </c>
      <c r="K91" s="154"/>
      <c r="L91" s="185"/>
      <c r="M91" s="39"/>
    </row>
    <row r="92" spans="1:26" s="3" customFormat="1" ht="5.25" customHeight="1" x14ac:dyDescent="0.25">
      <c r="C92" s="70"/>
      <c r="D92" s="71"/>
      <c r="E92" s="72"/>
      <c r="F92" s="72"/>
      <c r="G92" s="72"/>
      <c r="H92" s="72"/>
      <c r="I92" s="72"/>
      <c r="J92" s="72"/>
      <c r="K92" s="73"/>
      <c r="L92" s="74"/>
      <c r="M92" s="6"/>
    </row>
    <row r="93" spans="1:26" s="39" customFormat="1" x14ac:dyDescent="0.25">
      <c r="A93" s="26"/>
      <c r="C93" s="75" t="s">
        <v>51</v>
      </c>
      <c r="D93" s="76">
        <f>SUM(E93:J93)</f>
        <v>799907.34</v>
      </c>
      <c r="E93" s="76"/>
      <c r="F93" s="76">
        <v>0</v>
      </c>
      <c r="G93" s="76">
        <v>799907.34</v>
      </c>
      <c r="H93" s="76"/>
      <c r="I93" s="77">
        <v>0</v>
      </c>
      <c r="J93" s="77">
        <v>0</v>
      </c>
      <c r="K93" s="31">
        <v>1</v>
      </c>
      <c r="L93" s="186">
        <v>1</v>
      </c>
      <c r="M93" s="58"/>
    </row>
    <row r="94" spans="1:26" s="39" customFormat="1" ht="24" x14ac:dyDescent="0.2">
      <c r="C94" s="61" t="s">
        <v>52</v>
      </c>
      <c r="D94" s="29"/>
      <c r="E94" s="187"/>
      <c r="F94" s="187"/>
      <c r="G94" s="187"/>
      <c r="H94" s="187"/>
      <c r="I94" s="188"/>
      <c r="J94" s="188"/>
      <c r="K94" s="50"/>
      <c r="L94" s="78"/>
    </row>
    <row r="95" spans="1:26" s="3" customFormat="1" ht="5.25" customHeight="1" x14ac:dyDescent="0.25">
      <c r="C95" s="79"/>
      <c r="D95" s="80"/>
      <c r="E95" s="150"/>
      <c r="F95" s="23"/>
      <c r="G95" s="23"/>
      <c r="H95" s="23"/>
      <c r="I95" s="23"/>
      <c r="J95" s="23"/>
      <c r="K95" s="24"/>
      <c r="L95" s="81"/>
      <c r="M95" s="6"/>
    </row>
    <row r="96" spans="1:26" s="83" customFormat="1" x14ac:dyDescent="0.25">
      <c r="A96" s="82"/>
      <c r="C96" s="84" t="s">
        <v>21</v>
      </c>
      <c r="D96" s="295">
        <f>SUM(E96:J96)</f>
        <v>597436.75</v>
      </c>
      <c r="E96" s="295"/>
      <c r="F96" s="85">
        <v>597436.75</v>
      </c>
      <c r="G96" s="85">
        <v>0</v>
      </c>
      <c r="H96" s="85"/>
      <c r="I96" s="86">
        <v>0</v>
      </c>
      <c r="J96" s="86">
        <v>0</v>
      </c>
      <c r="K96" s="87">
        <v>1</v>
      </c>
      <c r="L96" s="271">
        <v>1</v>
      </c>
      <c r="M96" s="89"/>
    </row>
    <row r="97" spans="1:13" s="83" customFormat="1" ht="24" x14ac:dyDescent="0.2">
      <c r="C97" s="90" t="s">
        <v>53</v>
      </c>
      <c r="D97" s="85"/>
      <c r="E97" s="273"/>
      <c r="F97" s="273"/>
      <c r="G97" s="273"/>
      <c r="H97" s="273"/>
      <c r="I97" s="274"/>
      <c r="J97" s="274"/>
      <c r="K97" s="93"/>
      <c r="L97" s="94"/>
    </row>
    <row r="98" spans="1:13" s="3" customFormat="1" ht="5.25" customHeight="1" x14ac:dyDescent="0.25">
      <c r="C98" s="79"/>
      <c r="D98" s="80"/>
      <c r="E98" s="23"/>
      <c r="F98" s="23"/>
      <c r="G98" s="23"/>
      <c r="H98" s="23"/>
      <c r="I98" s="23"/>
      <c r="J98" s="23"/>
      <c r="K98" s="24"/>
      <c r="L98" s="81"/>
      <c r="M98" s="6"/>
    </row>
    <row r="99" spans="1:13" s="83" customFormat="1" x14ac:dyDescent="0.25">
      <c r="A99" s="82"/>
      <c r="C99" s="84" t="s">
        <v>21</v>
      </c>
      <c r="D99" s="85">
        <f>SUM(E99:J99)</f>
        <v>749511.47</v>
      </c>
      <c r="E99" s="85"/>
      <c r="F99" s="85">
        <f>699511.47+50000</f>
        <v>749511.47</v>
      </c>
      <c r="G99" s="85">
        <v>0</v>
      </c>
      <c r="H99" s="85"/>
      <c r="I99" s="86">
        <v>0</v>
      </c>
      <c r="J99" s="86">
        <v>0</v>
      </c>
      <c r="K99" s="87">
        <v>1</v>
      </c>
      <c r="L99" s="271">
        <v>1</v>
      </c>
      <c r="M99" s="89"/>
    </row>
    <row r="100" spans="1:13" s="83" customFormat="1" ht="24" x14ac:dyDescent="0.2">
      <c r="C100" s="90" t="s">
        <v>54</v>
      </c>
      <c r="D100" s="85"/>
      <c r="E100" s="273"/>
      <c r="F100" s="273"/>
      <c r="G100" s="273"/>
      <c r="H100" s="273"/>
      <c r="I100" s="274"/>
      <c r="J100" s="274"/>
      <c r="K100" s="93"/>
      <c r="L100" s="94"/>
    </row>
    <row r="101" spans="1:13" s="3" customFormat="1" ht="5.25" customHeight="1" x14ac:dyDescent="0.25">
      <c r="C101" s="79"/>
      <c r="D101" s="80"/>
      <c r="E101" s="23"/>
      <c r="F101" s="23"/>
      <c r="G101" s="23"/>
      <c r="H101" s="23"/>
      <c r="I101" s="23"/>
      <c r="J101" s="23"/>
      <c r="K101" s="24"/>
      <c r="L101" s="81"/>
      <c r="M101" s="6"/>
    </row>
    <row r="102" spans="1:13" s="83" customFormat="1" x14ac:dyDescent="0.25">
      <c r="A102" s="82"/>
      <c r="C102" s="84" t="s">
        <v>21</v>
      </c>
      <c r="D102" s="85">
        <f>SUM(E102:J102)</f>
        <v>927234.32000000007</v>
      </c>
      <c r="E102" s="85"/>
      <c r="F102" s="85">
        <f>879601.27+47633.05</f>
        <v>927234.32000000007</v>
      </c>
      <c r="G102" s="85"/>
      <c r="H102" s="85"/>
      <c r="I102" s="86">
        <v>0</v>
      </c>
      <c r="J102" s="86">
        <v>0</v>
      </c>
      <c r="K102" s="87">
        <v>1</v>
      </c>
      <c r="L102" s="271">
        <v>1</v>
      </c>
      <c r="M102" s="89"/>
    </row>
    <row r="103" spans="1:13" s="83" customFormat="1" ht="24" x14ac:dyDescent="0.2">
      <c r="C103" s="90" t="s">
        <v>55</v>
      </c>
      <c r="D103" s="85"/>
      <c r="E103" s="273"/>
      <c r="F103" s="273"/>
      <c r="G103" s="273"/>
      <c r="H103" s="273"/>
      <c r="I103" s="274"/>
      <c r="J103" s="274"/>
      <c r="K103" s="93"/>
      <c r="L103" s="94"/>
    </row>
    <row r="104" spans="1:13" s="3" customFormat="1" ht="5.25" customHeight="1" x14ac:dyDescent="0.25">
      <c r="C104" s="79"/>
      <c r="D104" s="80"/>
      <c r="E104" s="23"/>
      <c r="F104" s="23"/>
      <c r="G104" s="23"/>
      <c r="H104" s="23"/>
      <c r="I104" s="23"/>
      <c r="J104" s="23"/>
      <c r="K104" s="24"/>
      <c r="L104" s="81"/>
      <c r="M104" s="6"/>
    </row>
    <row r="105" spans="1:13" s="83" customFormat="1" x14ac:dyDescent="0.25">
      <c r="A105" s="82"/>
      <c r="C105" s="84" t="s">
        <v>21</v>
      </c>
      <c r="D105" s="85">
        <f>SUM(E105:J105)</f>
        <v>1068422.3</v>
      </c>
      <c r="E105" s="85"/>
      <c r="F105" s="85">
        <f>1068422.3-256177.55</f>
        <v>812244.75</v>
      </c>
      <c r="G105" s="85">
        <v>256177.55</v>
      </c>
      <c r="H105" s="85"/>
      <c r="I105" s="86">
        <v>0</v>
      </c>
      <c r="J105" s="86">
        <v>0</v>
      </c>
      <c r="K105" s="87">
        <v>1</v>
      </c>
      <c r="L105" s="271">
        <v>1</v>
      </c>
      <c r="M105" s="89"/>
    </row>
    <row r="106" spans="1:13" s="83" customFormat="1" ht="24" x14ac:dyDescent="0.2">
      <c r="C106" s="90" t="s">
        <v>56</v>
      </c>
      <c r="D106" s="85"/>
      <c r="E106" s="273"/>
      <c r="F106" s="273"/>
      <c r="G106" s="273"/>
      <c r="H106" s="273"/>
      <c r="I106" s="274"/>
      <c r="J106" s="274"/>
      <c r="K106" s="93"/>
      <c r="L106" s="94"/>
    </row>
    <row r="107" spans="1:13" s="3" customFormat="1" ht="5.25" customHeight="1" x14ac:dyDescent="0.25">
      <c r="C107" s="79"/>
      <c r="D107" s="80"/>
      <c r="E107" s="23"/>
      <c r="F107" s="23"/>
      <c r="G107" s="23"/>
      <c r="H107" s="23"/>
      <c r="I107" s="23"/>
      <c r="J107" s="23"/>
      <c r="K107" s="24"/>
      <c r="L107" s="81"/>
      <c r="M107" s="6"/>
    </row>
    <row r="108" spans="1:13" s="39" customFormat="1" x14ac:dyDescent="0.25">
      <c r="A108" s="26"/>
      <c r="C108" s="75" t="s">
        <v>21</v>
      </c>
      <c r="D108" s="29">
        <f>SUM(E108:J108)</f>
        <v>2002487.39</v>
      </c>
      <c r="E108" s="29"/>
      <c r="F108" s="29">
        <v>0</v>
      </c>
      <c r="G108" s="29">
        <v>2002487.39</v>
      </c>
      <c r="H108" s="29"/>
      <c r="I108" s="30">
        <v>0</v>
      </c>
      <c r="J108" s="30">
        <v>0</v>
      </c>
      <c r="K108" s="31">
        <v>1</v>
      </c>
      <c r="L108" s="186">
        <v>1</v>
      </c>
      <c r="M108" s="58"/>
    </row>
    <row r="109" spans="1:13" s="39" customFormat="1" ht="24" x14ac:dyDescent="0.2">
      <c r="C109" s="61" t="s">
        <v>57</v>
      </c>
      <c r="D109" s="29"/>
      <c r="E109" s="187"/>
      <c r="F109" s="187"/>
      <c r="G109" s="187"/>
      <c r="H109" s="187"/>
      <c r="I109" s="188"/>
      <c r="J109" s="188"/>
      <c r="K109" s="50"/>
      <c r="L109" s="78"/>
    </row>
    <row r="110" spans="1:13" s="3" customFormat="1" ht="5.25" customHeight="1" x14ac:dyDescent="0.25">
      <c r="C110" s="79"/>
      <c r="D110" s="80"/>
      <c r="E110" s="23"/>
      <c r="F110" s="23"/>
      <c r="G110" s="23"/>
      <c r="H110" s="23"/>
      <c r="I110" s="23"/>
      <c r="J110" s="23"/>
      <c r="K110" s="24"/>
      <c r="L110" s="81"/>
      <c r="M110" s="6"/>
    </row>
    <row r="111" spans="1:13" s="83" customFormat="1" x14ac:dyDescent="0.25">
      <c r="A111" s="82"/>
      <c r="C111" s="84" t="s">
        <v>21</v>
      </c>
      <c r="D111" s="85">
        <f>SUM(E111:J111)</f>
        <v>1350000</v>
      </c>
      <c r="E111" s="85">
        <v>0</v>
      </c>
      <c r="F111" s="85">
        <v>1350000</v>
      </c>
      <c r="G111" s="85">
        <v>0</v>
      </c>
      <c r="H111" s="85"/>
      <c r="I111" s="86">
        <v>0</v>
      </c>
      <c r="J111" s="86">
        <v>0</v>
      </c>
      <c r="K111" s="87">
        <v>1</v>
      </c>
      <c r="L111" s="271">
        <v>0.42</v>
      </c>
      <c r="M111" s="89"/>
    </row>
    <row r="112" spans="1:13" s="83" customFormat="1" ht="24" x14ac:dyDescent="0.2">
      <c r="C112" s="90" t="s">
        <v>58</v>
      </c>
      <c r="D112" s="85"/>
      <c r="E112" s="273"/>
      <c r="F112" s="273"/>
      <c r="G112" s="273"/>
      <c r="H112" s="273"/>
      <c r="I112" s="274"/>
      <c r="J112" s="274"/>
      <c r="K112" s="93"/>
      <c r="L112" s="94"/>
    </row>
    <row r="113" spans="1:24" s="3" customFormat="1" ht="5.25" customHeight="1" x14ac:dyDescent="0.25">
      <c r="C113" s="79"/>
      <c r="D113" s="80"/>
      <c r="E113" s="23"/>
      <c r="F113" s="23"/>
      <c r="G113" s="23"/>
      <c r="H113" s="23"/>
      <c r="I113" s="23"/>
      <c r="J113" s="23"/>
      <c r="K113" s="24"/>
      <c r="L113" s="81"/>
      <c r="M113" s="6"/>
    </row>
    <row r="114" spans="1:24" s="83" customFormat="1" x14ac:dyDescent="0.25">
      <c r="A114" s="82"/>
      <c r="C114" s="84" t="s">
        <v>21</v>
      </c>
      <c r="D114" s="85">
        <f>SUM(E114:J114)</f>
        <v>650000</v>
      </c>
      <c r="E114" s="85">
        <v>0</v>
      </c>
      <c r="F114" s="85">
        <v>650000</v>
      </c>
      <c r="G114" s="85">
        <v>0</v>
      </c>
      <c r="H114" s="85"/>
      <c r="I114" s="86">
        <v>0</v>
      </c>
      <c r="J114" s="86">
        <v>0</v>
      </c>
      <c r="K114" s="87">
        <v>1</v>
      </c>
      <c r="L114" s="271">
        <v>1</v>
      </c>
      <c r="M114" s="89"/>
    </row>
    <row r="115" spans="1:24" s="83" customFormat="1" ht="24" x14ac:dyDescent="0.2">
      <c r="C115" s="90" t="s">
        <v>59</v>
      </c>
      <c r="D115" s="85"/>
      <c r="E115" s="273"/>
      <c r="F115" s="273"/>
      <c r="G115" s="273"/>
      <c r="H115" s="273"/>
      <c r="I115" s="274"/>
      <c r="J115" s="274"/>
      <c r="K115" s="93"/>
      <c r="L115" s="94"/>
    </row>
    <row r="116" spans="1:24" s="3" customFormat="1" ht="5.25" customHeight="1" x14ac:dyDescent="0.25">
      <c r="C116" s="79"/>
      <c r="D116" s="80"/>
      <c r="E116" s="23"/>
      <c r="F116" s="23"/>
      <c r="G116" s="23"/>
      <c r="H116" s="23"/>
      <c r="I116" s="23"/>
      <c r="J116" s="23"/>
      <c r="K116" s="24"/>
      <c r="L116" s="81"/>
      <c r="M116" s="6"/>
    </row>
    <row r="117" spans="1:24" s="83" customFormat="1" x14ac:dyDescent="0.25">
      <c r="A117" s="82"/>
      <c r="C117" s="84" t="s">
        <v>21</v>
      </c>
      <c r="D117" s="85">
        <f>SUM(E117:J117)</f>
        <v>2300000</v>
      </c>
      <c r="E117" s="85">
        <v>1300000</v>
      </c>
      <c r="F117" s="85">
        <v>1000000</v>
      </c>
      <c r="G117" s="85">
        <v>0</v>
      </c>
      <c r="H117" s="85"/>
      <c r="I117" s="86">
        <v>0</v>
      </c>
      <c r="J117" s="86">
        <v>0</v>
      </c>
      <c r="K117" s="277">
        <v>0</v>
      </c>
      <c r="L117" s="278">
        <f>+A117/F117</f>
        <v>0</v>
      </c>
      <c r="M117" s="89"/>
    </row>
    <row r="118" spans="1:24" s="83" customFormat="1" ht="36" x14ac:dyDescent="0.2">
      <c r="C118" s="90" t="s">
        <v>60</v>
      </c>
      <c r="D118" s="85"/>
      <c r="E118" s="273"/>
      <c r="F118" s="273"/>
      <c r="G118" s="273"/>
      <c r="H118" s="273"/>
      <c r="I118" s="274"/>
      <c r="J118" s="274"/>
      <c r="K118" s="93"/>
      <c r="L118" s="94"/>
    </row>
    <row r="119" spans="1:24" s="3" customFormat="1" ht="5.25" customHeight="1" x14ac:dyDescent="0.25">
      <c r="C119" s="79"/>
      <c r="D119" s="80"/>
      <c r="E119" s="23"/>
      <c r="F119" s="23"/>
      <c r="G119" s="23"/>
      <c r="H119" s="23"/>
      <c r="I119" s="23"/>
      <c r="J119" s="23"/>
      <c r="K119" s="24"/>
      <c r="L119" s="81"/>
      <c r="M119" s="6"/>
    </row>
    <row r="120" spans="1:24" s="294" customFormat="1" x14ac:dyDescent="0.25">
      <c r="A120" s="281"/>
      <c r="C120" s="283" t="s">
        <v>21</v>
      </c>
      <c r="D120" s="284">
        <f>SUM(E120:J120)</f>
        <v>1802619.02</v>
      </c>
      <c r="E120" s="284">
        <v>1000000</v>
      </c>
      <c r="F120" s="284">
        <v>802619.02</v>
      </c>
      <c r="G120" s="284">
        <v>0</v>
      </c>
      <c r="H120" s="284"/>
      <c r="I120" s="285">
        <v>0</v>
      </c>
      <c r="J120" s="285">
        <v>0</v>
      </c>
      <c r="K120" s="296">
        <v>0</v>
      </c>
      <c r="L120" s="297">
        <v>0</v>
      </c>
      <c r="M120" s="298"/>
    </row>
    <row r="121" spans="1:24" s="294" customFormat="1" ht="36" x14ac:dyDescent="0.2">
      <c r="C121" s="289" t="s">
        <v>124</v>
      </c>
      <c r="D121" s="284"/>
      <c r="E121" s="290"/>
      <c r="F121" s="290"/>
      <c r="G121" s="290"/>
      <c r="H121" s="290"/>
      <c r="I121" s="291"/>
      <c r="J121" s="291"/>
      <c r="K121" s="299"/>
      <c r="L121" s="300"/>
    </row>
    <row r="122" spans="1:24" s="3" customFormat="1" ht="5.25" customHeight="1" x14ac:dyDescent="0.25">
      <c r="C122" s="79"/>
      <c r="D122" s="80"/>
      <c r="E122" s="23"/>
      <c r="F122" s="23"/>
      <c r="G122" s="23"/>
      <c r="H122" s="23"/>
      <c r="I122" s="23"/>
      <c r="J122" s="23"/>
      <c r="K122" s="24"/>
      <c r="L122" s="81"/>
      <c r="M122" s="6"/>
    </row>
    <row r="123" spans="1:24" s="83" customFormat="1" x14ac:dyDescent="0.25">
      <c r="A123" s="82"/>
      <c r="C123" s="84" t="s">
        <v>21</v>
      </c>
      <c r="D123" s="85">
        <f>SUM(E123:J123)</f>
        <v>480000</v>
      </c>
      <c r="E123" s="85">
        <v>0</v>
      </c>
      <c r="F123" s="85">
        <v>0</v>
      </c>
      <c r="G123" s="85">
        <v>480000</v>
      </c>
      <c r="H123" s="85"/>
      <c r="I123" s="86">
        <v>0</v>
      </c>
      <c r="J123" s="86">
        <v>0</v>
      </c>
      <c r="K123" s="277">
        <v>0</v>
      </c>
      <c r="L123" s="278">
        <v>0</v>
      </c>
      <c r="M123" s="89"/>
    </row>
    <row r="124" spans="1:24" s="83" customFormat="1" ht="24" x14ac:dyDescent="0.2">
      <c r="C124" s="90" t="s">
        <v>145</v>
      </c>
      <c r="D124" s="85"/>
      <c r="E124" s="273"/>
      <c r="F124" s="273"/>
      <c r="G124" s="273"/>
      <c r="H124" s="273"/>
      <c r="I124" s="274"/>
      <c r="J124" s="274"/>
      <c r="K124" s="93"/>
      <c r="L124" s="94"/>
    </row>
    <row r="125" spans="1:24" s="3" customFormat="1" ht="5.25" customHeight="1" thickBot="1" x14ac:dyDescent="0.3">
      <c r="C125" s="97"/>
      <c r="D125" s="98"/>
      <c r="E125" s="99"/>
      <c r="F125" s="99"/>
      <c r="G125" s="99"/>
      <c r="H125" s="99"/>
      <c r="I125" s="99"/>
      <c r="J125" s="99"/>
      <c r="K125" s="100"/>
      <c r="L125" s="101"/>
      <c r="M125" s="6"/>
    </row>
    <row r="126" spans="1:24" s="37" customFormat="1" ht="12.75" thickBot="1" x14ac:dyDescent="0.25">
      <c r="C126" s="200" t="s">
        <v>64</v>
      </c>
      <c r="D126" s="153">
        <f>SUM(D128:D138)</f>
        <v>4495534.6400000006</v>
      </c>
      <c r="E126" s="153">
        <f t="shared" ref="E126:J126" si="7">SUM(E128:E138)</f>
        <v>0</v>
      </c>
      <c r="F126" s="153">
        <f t="shared" si="7"/>
        <v>0</v>
      </c>
      <c r="G126" s="153">
        <f t="shared" si="7"/>
        <v>4495534.6400000006</v>
      </c>
      <c r="H126" s="153">
        <f t="shared" si="7"/>
        <v>0</v>
      </c>
      <c r="I126" s="153">
        <f t="shared" si="7"/>
        <v>0</v>
      </c>
      <c r="J126" s="153">
        <f t="shared" si="7"/>
        <v>0</v>
      </c>
      <c r="K126" s="154"/>
      <c r="L126" s="185"/>
      <c r="M126" s="39"/>
    </row>
    <row r="127" spans="1:24" s="3" customFormat="1" ht="5.25" customHeight="1" x14ac:dyDescent="0.25">
      <c r="C127" s="79"/>
      <c r="D127" s="23"/>
      <c r="E127" s="23"/>
      <c r="F127" s="23"/>
      <c r="G127" s="23"/>
      <c r="H127" s="23"/>
      <c r="I127" s="23"/>
      <c r="J127" s="23"/>
      <c r="K127" s="24"/>
      <c r="L127" s="81"/>
      <c r="M127" s="6"/>
    </row>
    <row r="128" spans="1:24" s="27" customFormat="1" x14ac:dyDescent="0.25">
      <c r="C128" s="75" t="s">
        <v>21</v>
      </c>
      <c r="D128" s="29">
        <f>SUM(E128:J128)</f>
        <v>2378322</v>
      </c>
      <c r="E128" s="29">
        <v>0</v>
      </c>
      <c r="F128" s="29">
        <v>0</v>
      </c>
      <c r="G128" s="102">
        <v>2378322</v>
      </c>
      <c r="H128" s="29">
        <v>0</v>
      </c>
      <c r="I128" s="29">
        <v>0</v>
      </c>
      <c r="J128" s="30">
        <v>0</v>
      </c>
      <c r="K128" s="31">
        <f>+L128</f>
        <v>0.74999999999999967</v>
      </c>
      <c r="L128" s="186">
        <f>0.0833333333333333*9</f>
        <v>0.74999999999999967</v>
      </c>
      <c r="M128" s="39"/>
      <c r="N128" s="35"/>
      <c r="O128" s="68"/>
      <c r="P128" s="40"/>
      <c r="W128" s="27">
        <f>1/12*9</f>
        <v>0.75</v>
      </c>
      <c r="X128" s="40">
        <v>1579182.7</v>
      </c>
    </row>
    <row r="129" spans="1:1016" s="27" customFormat="1" ht="24" x14ac:dyDescent="0.25">
      <c r="C129" s="61" t="s">
        <v>62</v>
      </c>
      <c r="D129" s="29"/>
      <c r="E129" s="187"/>
      <c r="F129" s="187"/>
      <c r="G129" s="201"/>
      <c r="H129" s="187"/>
      <c r="I129" s="187"/>
      <c r="J129" s="188"/>
      <c r="K129" s="31"/>
      <c r="L129" s="186"/>
      <c r="M129" s="39"/>
      <c r="N129" s="68"/>
      <c r="P129" s="68"/>
      <c r="X129" s="40"/>
      <c r="Z129" s="69"/>
    </row>
    <row r="130" spans="1:1016" s="251" customFormat="1" ht="5.25" customHeight="1" x14ac:dyDescent="0.25">
      <c r="A130" s="244"/>
      <c r="B130" s="244"/>
      <c r="C130" s="245"/>
      <c r="D130" s="246"/>
      <c r="E130" s="246"/>
      <c r="F130" s="246"/>
      <c r="G130" s="246"/>
      <c r="H130" s="246"/>
      <c r="I130" s="246"/>
      <c r="J130" s="247"/>
      <c r="K130" s="248"/>
      <c r="L130" s="249"/>
      <c r="M130" s="250"/>
      <c r="N130" s="244"/>
      <c r="O130" s="244"/>
      <c r="P130" s="244"/>
      <c r="Q130" s="244"/>
      <c r="R130" s="244"/>
      <c r="S130" s="244"/>
      <c r="T130" s="244"/>
      <c r="U130" s="244"/>
      <c r="V130" s="244"/>
      <c r="W130" s="244"/>
      <c r="X130" s="244"/>
      <c r="Y130" s="244"/>
      <c r="Z130" s="244"/>
      <c r="AA130" s="244"/>
      <c r="AB130" s="244"/>
      <c r="AC130" s="244"/>
      <c r="AD130" s="244"/>
      <c r="AE130" s="244"/>
      <c r="AF130" s="244"/>
      <c r="AG130" s="244"/>
      <c r="AH130" s="244"/>
      <c r="AI130" s="244"/>
      <c r="AJ130" s="244"/>
      <c r="AK130" s="244"/>
      <c r="AL130" s="244"/>
      <c r="AM130" s="244"/>
      <c r="AN130" s="244"/>
      <c r="AO130" s="244"/>
      <c r="AP130" s="244"/>
      <c r="AQ130" s="244"/>
      <c r="AR130" s="244"/>
      <c r="AS130" s="244"/>
      <c r="AT130" s="244"/>
      <c r="AU130" s="244"/>
      <c r="AV130" s="244"/>
      <c r="AW130" s="244"/>
      <c r="AX130" s="244"/>
      <c r="AY130" s="244"/>
      <c r="AZ130" s="244"/>
      <c r="BA130" s="244"/>
      <c r="BB130" s="244"/>
      <c r="BC130" s="244"/>
      <c r="BD130" s="244"/>
      <c r="BE130" s="244"/>
      <c r="BF130" s="244"/>
      <c r="BG130" s="244"/>
      <c r="BH130" s="244"/>
      <c r="BI130" s="244"/>
      <c r="BJ130" s="244"/>
      <c r="BK130" s="244"/>
      <c r="BL130" s="244"/>
      <c r="BM130" s="244"/>
      <c r="BN130" s="244"/>
      <c r="BO130" s="244"/>
      <c r="BP130" s="244"/>
      <c r="BQ130" s="244"/>
      <c r="BR130" s="244"/>
      <c r="BS130" s="244"/>
      <c r="BT130" s="244"/>
      <c r="BU130" s="244"/>
      <c r="BV130" s="244"/>
      <c r="BW130" s="244"/>
      <c r="BX130" s="244"/>
      <c r="BY130" s="244"/>
      <c r="BZ130" s="244"/>
      <c r="CA130" s="244"/>
      <c r="CB130" s="244"/>
      <c r="CC130" s="244"/>
      <c r="CD130" s="244"/>
      <c r="CE130" s="244"/>
      <c r="CF130" s="244"/>
      <c r="CG130" s="244"/>
      <c r="CH130" s="244"/>
      <c r="CI130" s="244"/>
      <c r="CJ130" s="244"/>
      <c r="CK130" s="244"/>
      <c r="CL130" s="244"/>
      <c r="CM130" s="244"/>
      <c r="CN130" s="244"/>
      <c r="CO130" s="244"/>
      <c r="CP130" s="244"/>
      <c r="CQ130" s="244"/>
      <c r="CR130" s="244"/>
      <c r="CS130" s="244"/>
      <c r="CT130" s="244"/>
      <c r="CU130" s="244"/>
      <c r="CV130" s="244"/>
      <c r="CW130" s="244"/>
      <c r="CX130" s="244"/>
      <c r="CY130" s="244"/>
      <c r="CZ130" s="244"/>
      <c r="DA130" s="244"/>
      <c r="DB130" s="244"/>
      <c r="DC130" s="244"/>
      <c r="DD130" s="244"/>
      <c r="DE130" s="244"/>
      <c r="DF130" s="244"/>
      <c r="DG130" s="244"/>
      <c r="DH130" s="244"/>
      <c r="DI130" s="244"/>
      <c r="DJ130" s="244"/>
      <c r="DK130" s="244"/>
      <c r="DL130" s="244"/>
      <c r="DM130" s="244"/>
      <c r="DN130" s="244"/>
      <c r="DO130" s="244"/>
      <c r="DP130" s="244"/>
      <c r="DQ130" s="244"/>
      <c r="DR130" s="244"/>
      <c r="DS130" s="244"/>
      <c r="DT130" s="244"/>
      <c r="DU130" s="244"/>
      <c r="DV130" s="244"/>
      <c r="DW130" s="244"/>
      <c r="DX130" s="244"/>
      <c r="DY130" s="244"/>
      <c r="DZ130" s="244"/>
      <c r="EA130" s="244"/>
      <c r="EB130" s="244"/>
      <c r="EC130" s="244"/>
      <c r="ED130" s="244"/>
      <c r="EE130" s="244"/>
      <c r="EF130" s="244"/>
      <c r="EG130" s="244"/>
      <c r="EH130" s="244"/>
      <c r="EI130" s="244"/>
      <c r="EJ130" s="244"/>
      <c r="EK130" s="244"/>
      <c r="EL130" s="244"/>
      <c r="EM130" s="244"/>
      <c r="EN130" s="244"/>
      <c r="EO130" s="244"/>
      <c r="EP130" s="244"/>
      <c r="EQ130" s="244"/>
      <c r="ER130" s="244"/>
      <c r="ES130" s="244"/>
      <c r="ET130" s="244"/>
      <c r="EU130" s="244"/>
      <c r="EV130" s="244"/>
      <c r="EW130" s="244"/>
      <c r="EX130" s="244"/>
      <c r="EY130" s="244"/>
      <c r="EZ130" s="244"/>
      <c r="FA130" s="244"/>
      <c r="FB130" s="244"/>
      <c r="FC130" s="244"/>
      <c r="FD130" s="244"/>
      <c r="FE130" s="244"/>
      <c r="FF130" s="244"/>
      <c r="FG130" s="244"/>
      <c r="FH130" s="244"/>
      <c r="FI130" s="244"/>
      <c r="FJ130" s="244"/>
      <c r="FK130" s="244"/>
      <c r="FL130" s="244"/>
      <c r="FM130" s="244"/>
      <c r="FN130" s="244"/>
      <c r="FO130" s="244"/>
      <c r="FP130" s="244"/>
      <c r="FQ130" s="244"/>
      <c r="FR130" s="244"/>
      <c r="FS130" s="244"/>
      <c r="FT130" s="244"/>
      <c r="FU130" s="244"/>
      <c r="FV130" s="244"/>
      <c r="FW130" s="244"/>
      <c r="FX130" s="244"/>
      <c r="FY130" s="244"/>
      <c r="FZ130" s="244"/>
      <c r="GA130" s="244"/>
      <c r="GB130" s="244"/>
      <c r="GC130" s="244"/>
      <c r="GD130" s="244"/>
      <c r="GE130" s="244"/>
      <c r="GF130" s="244"/>
      <c r="GG130" s="244"/>
      <c r="GH130" s="244"/>
      <c r="GI130" s="244"/>
      <c r="GJ130" s="244"/>
      <c r="GK130" s="244"/>
      <c r="GL130" s="244"/>
      <c r="GM130" s="244"/>
      <c r="GN130" s="244"/>
      <c r="GO130" s="244"/>
      <c r="GP130" s="244"/>
      <c r="GQ130" s="244"/>
      <c r="GR130" s="244"/>
      <c r="GS130" s="244"/>
      <c r="GT130" s="244"/>
      <c r="GU130" s="244"/>
      <c r="GV130" s="244"/>
      <c r="GW130" s="244"/>
      <c r="GX130" s="244"/>
      <c r="GY130" s="244"/>
      <c r="GZ130" s="244"/>
      <c r="HA130" s="244"/>
      <c r="HB130" s="244"/>
      <c r="HC130" s="244"/>
      <c r="HD130" s="244"/>
      <c r="HE130" s="244"/>
      <c r="HF130" s="244"/>
      <c r="HG130" s="244"/>
      <c r="HH130" s="244"/>
      <c r="HI130" s="244"/>
      <c r="HJ130" s="244"/>
      <c r="HK130" s="244"/>
      <c r="HL130" s="244"/>
      <c r="HM130" s="244"/>
      <c r="HN130" s="244"/>
      <c r="HO130" s="244"/>
      <c r="HP130" s="244"/>
      <c r="HQ130" s="244"/>
      <c r="HR130" s="244"/>
      <c r="HS130" s="244"/>
      <c r="HT130" s="244"/>
      <c r="HU130" s="244"/>
      <c r="HV130" s="244"/>
      <c r="HW130" s="244"/>
      <c r="HX130" s="244"/>
      <c r="HY130" s="244"/>
      <c r="HZ130" s="244"/>
      <c r="IA130" s="244"/>
      <c r="IB130" s="244"/>
      <c r="IC130" s="244"/>
      <c r="ID130" s="244"/>
      <c r="IE130" s="244"/>
      <c r="IF130" s="244"/>
      <c r="IG130" s="244"/>
      <c r="IH130" s="244"/>
      <c r="II130" s="244"/>
      <c r="IJ130" s="244"/>
      <c r="IK130" s="244"/>
      <c r="IL130" s="244"/>
      <c r="IM130" s="244"/>
      <c r="IN130" s="244"/>
      <c r="IO130" s="244"/>
      <c r="IP130" s="244"/>
      <c r="IQ130" s="244"/>
      <c r="IR130" s="244"/>
      <c r="IS130" s="244"/>
      <c r="IT130" s="244"/>
      <c r="IU130" s="244"/>
      <c r="IV130" s="244"/>
      <c r="IW130" s="244"/>
      <c r="IX130" s="244"/>
      <c r="IY130" s="244"/>
      <c r="IZ130" s="244"/>
      <c r="JA130" s="244"/>
      <c r="JB130" s="244"/>
      <c r="JC130" s="244"/>
      <c r="JD130" s="244"/>
      <c r="JE130" s="244"/>
      <c r="JF130" s="244"/>
      <c r="JG130" s="244"/>
      <c r="JH130" s="244"/>
      <c r="JI130" s="244"/>
      <c r="JJ130" s="244"/>
      <c r="JK130" s="244"/>
      <c r="JL130" s="244"/>
      <c r="JM130" s="244"/>
      <c r="JN130" s="244"/>
      <c r="JO130" s="244"/>
      <c r="JP130" s="244"/>
      <c r="JQ130" s="244"/>
      <c r="JR130" s="244"/>
      <c r="JS130" s="244"/>
      <c r="JT130" s="244"/>
      <c r="JU130" s="244"/>
      <c r="JV130" s="244"/>
      <c r="JW130" s="244"/>
      <c r="JX130" s="244"/>
      <c r="JY130" s="244"/>
      <c r="JZ130" s="244"/>
      <c r="KA130" s="244"/>
      <c r="KB130" s="244"/>
      <c r="KC130" s="244"/>
      <c r="KD130" s="244"/>
      <c r="KE130" s="244"/>
      <c r="KF130" s="244"/>
      <c r="KG130" s="244"/>
      <c r="KH130" s="244"/>
      <c r="KI130" s="244"/>
      <c r="KJ130" s="244"/>
      <c r="KK130" s="244"/>
      <c r="KL130" s="244"/>
      <c r="KM130" s="244"/>
      <c r="KN130" s="244"/>
      <c r="KO130" s="244"/>
      <c r="KP130" s="244"/>
      <c r="KQ130" s="244"/>
      <c r="KR130" s="244"/>
      <c r="KS130" s="244"/>
      <c r="KT130" s="244"/>
      <c r="KU130" s="244"/>
      <c r="KV130" s="244"/>
      <c r="KW130" s="244"/>
      <c r="KX130" s="244"/>
      <c r="KY130" s="244"/>
      <c r="KZ130" s="244"/>
      <c r="LA130" s="244"/>
      <c r="LB130" s="244"/>
      <c r="LC130" s="244"/>
      <c r="LD130" s="244"/>
      <c r="LE130" s="244"/>
      <c r="LF130" s="244"/>
      <c r="LG130" s="244"/>
      <c r="LH130" s="244"/>
      <c r="LI130" s="244"/>
      <c r="LJ130" s="244"/>
      <c r="LK130" s="244"/>
      <c r="LL130" s="244"/>
      <c r="LM130" s="244"/>
      <c r="LN130" s="244"/>
      <c r="LO130" s="244"/>
      <c r="LP130" s="244"/>
      <c r="LQ130" s="244"/>
      <c r="LR130" s="244"/>
      <c r="LS130" s="244"/>
      <c r="LT130" s="244"/>
      <c r="LU130" s="244"/>
      <c r="LV130" s="244"/>
      <c r="LW130" s="244"/>
      <c r="LX130" s="244"/>
      <c r="LY130" s="244"/>
      <c r="LZ130" s="244"/>
      <c r="MA130" s="244"/>
      <c r="MB130" s="244"/>
      <c r="MC130" s="244"/>
      <c r="MD130" s="244"/>
      <c r="ME130" s="244"/>
      <c r="MF130" s="244"/>
      <c r="MG130" s="244"/>
      <c r="MH130" s="244"/>
      <c r="MI130" s="244"/>
      <c r="MJ130" s="244"/>
      <c r="MK130" s="244"/>
      <c r="ML130" s="244"/>
      <c r="MM130" s="244"/>
      <c r="MN130" s="244"/>
      <c r="MO130" s="244"/>
      <c r="MP130" s="244"/>
      <c r="MQ130" s="244"/>
      <c r="MR130" s="244"/>
      <c r="MS130" s="244"/>
      <c r="MT130" s="244"/>
      <c r="MU130" s="244"/>
      <c r="MV130" s="244"/>
      <c r="MW130" s="244"/>
      <c r="MX130" s="244"/>
      <c r="MY130" s="244"/>
      <c r="MZ130" s="244"/>
      <c r="NA130" s="244"/>
      <c r="NB130" s="244"/>
      <c r="NC130" s="244"/>
      <c r="ND130" s="244"/>
      <c r="NE130" s="244"/>
      <c r="NF130" s="244"/>
      <c r="NG130" s="244"/>
      <c r="NH130" s="244"/>
      <c r="NI130" s="244"/>
      <c r="NJ130" s="244"/>
      <c r="NK130" s="244"/>
      <c r="NL130" s="244"/>
      <c r="NM130" s="244"/>
      <c r="NN130" s="244"/>
      <c r="NO130" s="244"/>
      <c r="NP130" s="244"/>
      <c r="NQ130" s="244"/>
      <c r="NR130" s="244"/>
      <c r="NS130" s="244"/>
      <c r="NT130" s="244"/>
      <c r="NU130" s="244"/>
      <c r="NV130" s="244"/>
      <c r="NW130" s="244"/>
      <c r="NX130" s="244"/>
      <c r="NY130" s="244"/>
      <c r="NZ130" s="244"/>
      <c r="OA130" s="244"/>
      <c r="OB130" s="244"/>
      <c r="OC130" s="244"/>
      <c r="OD130" s="244"/>
      <c r="OE130" s="244"/>
      <c r="OF130" s="244"/>
      <c r="OG130" s="244"/>
      <c r="OH130" s="244"/>
      <c r="OI130" s="244"/>
      <c r="OJ130" s="244"/>
      <c r="OK130" s="244"/>
      <c r="OL130" s="244"/>
      <c r="OM130" s="244"/>
      <c r="ON130" s="244"/>
      <c r="OO130" s="244"/>
      <c r="OP130" s="244"/>
      <c r="OQ130" s="244"/>
      <c r="OR130" s="244"/>
      <c r="OS130" s="244"/>
      <c r="OT130" s="244"/>
      <c r="OU130" s="244"/>
      <c r="OV130" s="244"/>
      <c r="OW130" s="244"/>
      <c r="OX130" s="244"/>
      <c r="OY130" s="244"/>
      <c r="OZ130" s="244"/>
      <c r="PA130" s="244"/>
      <c r="PB130" s="244"/>
      <c r="PC130" s="244"/>
      <c r="PD130" s="244"/>
      <c r="PE130" s="244"/>
      <c r="PF130" s="244"/>
      <c r="PG130" s="244"/>
      <c r="PH130" s="244"/>
      <c r="PI130" s="244"/>
      <c r="PJ130" s="244"/>
      <c r="PK130" s="244"/>
      <c r="PL130" s="244"/>
      <c r="PM130" s="244"/>
      <c r="PN130" s="244"/>
      <c r="PO130" s="244"/>
      <c r="PP130" s="244"/>
      <c r="PQ130" s="244"/>
      <c r="PR130" s="244"/>
      <c r="PS130" s="244"/>
      <c r="PT130" s="244"/>
      <c r="PU130" s="244"/>
      <c r="PV130" s="244"/>
      <c r="PW130" s="244"/>
      <c r="PX130" s="244"/>
      <c r="PY130" s="244"/>
      <c r="PZ130" s="244"/>
      <c r="QA130" s="244"/>
      <c r="QB130" s="244"/>
      <c r="QC130" s="244"/>
      <c r="QD130" s="244"/>
      <c r="QE130" s="244"/>
      <c r="QF130" s="244"/>
      <c r="QG130" s="244"/>
      <c r="QH130" s="244"/>
      <c r="QI130" s="244"/>
      <c r="QJ130" s="244"/>
      <c r="QK130" s="244"/>
      <c r="QL130" s="244"/>
      <c r="QM130" s="244"/>
      <c r="QN130" s="244"/>
      <c r="QO130" s="244"/>
      <c r="QP130" s="244"/>
      <c r="QQ130" s="244"/>
      <c r="QR130" s="244"/>
      <c r="QS130" s="244"/>
      <c r="QT130" s="244"/>
      <c r="QU130" s="244"/>
      <c r="QV130" s="244"/>
      <c r="QW130" s="244"/>
      <c r="QX130" s="244"/>
      <c r="QY130" s="244"/>
      <c r="QZ130" s="244"/>
      <c r="RA130" s="244"/>
      <c r="RB130" s="244"/>
      <c r="RC130" s="244"/>
      <c r="RD130" s="244"/>
      <c r="RE130" s="244"/>
      <c r="RF130" s="244"/>
      <c r="RG130" s="244"/>
      <c r="RH130" s="244"/>
      <c r="RI130" s="244"/>
      <c r="RJ130" s="244"/>
      <c r="RK130" s="244"/>
      <c r="RL130" s="244"/>
      <c r="RM130" s="244"/>
      <c r="RN130" s="244"/>
      <c r="RO130" s="244"/>
      <c r="RP130" s="244"/>
      <c r="RQ130" s="244"/>
      <c r="RR130" s="244"/>
      <c r="RS130" s="244"/>
      <c r="RT130" s="244"/>
      <c r="RU130" s="244"/>
      <c r="RV130" s="244"/>
      <c r="RW130" s="244"/>
      <c r="RX130" s="244"/>
      <c r="RY130" s="244"/>
      <c r="RZ130" s="244"/>
      <c r="SA130" s="244"/>
      <c r="SB130" s="244"/>
      <c r="SC130" s="244"/>
      <c r="SD130" s="244"/>
      <c r="SE130" s="244"/>
      <c r="SF130" s="244"/>
      <c r="SG130" s="244"/>
      <c r="SH130" s="244"/>
      <c r="SI130" s="244"/>
      <c r="SJ130" s="244"/>
      <c r="SK130" s="244"/>
      <c r="SL130" s="244"/>
      <c r="SM130" s="244"/>
      <c r="SN130" s="244"/>
      <c r="SO130" s="244"/>
      <c r="SP130" s="244"/>
      <c r="SQ130" s="244"/>
      <c r="SR130" s="244"/>
      <c r="SS130" s="244"/>
      <c r="ST130" s="244"/>
      <c r="SU130" s="244"/>
      <c r="SV130" s="244"/>
      <c r="SW130" s="244"/>
      <c r="SX130" s="244"/>
      <c r="SY130" s="244"/>
      <c r="SZ130" s="244"/>
      <c r="TA130" s="244"/>
      <c r="TB130" s="244"/>
      <c r="TC130" s="244"/>
      <c r="TD130" s="244"/>
      <c r="TE130" s="244"/>
      <c r="TF130" s="244"/>
      <c r="TG130" s="244"/>
      <c r="TH130" s="244"/>
      <c r="TI130" s="244"/>
      <c r="TJ130" s="244"/>
      <c r="TK130" s="244"/>
      <c r="TL130" s="244"/>
      <c r="TM130" s="244"/>
      <c r="TN130" s="244"/>
      <c r="TO130" s="244"/>
      <c r="TP130" s="244"/>
      <c r="TQ130" s="244"/>
      <c r="TR130" s="244"/>
      <c r="TS130" s="244"/>
      <c r="TT130" s="244"/>
      <c r="TU130" s="244"/>
      <c r="TV130" s="244"/>
      <c r="TW130" s="244"/>
      <c r="TX130" s="244"/>
      <c r="TY130" s="244"/>
      <c r="TZ130" s="244"/>
      <c r="UA130" s="244"/>
      <c r="UB130" s="244"/>
      <c r="UC130" s="244"/>
      <c r="UD130" s="244"/>
      <c r="UE130" s="244"/>
      <c r="UF130" s="244"/>
      <c r="UG130" s="244"/>
      <c r="UH130" s="244"/>
      <c r="UI130" s="244"/>
      <c r="UJ130" s="244"/>
      <c r="UK130" s="244"/>
      <c r="UL130" s="244"/>
      <c r="UM130" s="244"/>
      <c r="UN130" s="244"/>
      <c r="UO130" s="244"/>
      <c r="UP130" s="244"/>
      <c r="UQ130" s="244"/>
      <c r="UR130" s="244"/>
      <c r="US130" s="244"/>
      <c r="UT130" s="244"/>
      <c r="UU130" s="244"/>
      <c r="UV130" s="244"/>
      <c r="UW130" s="244"/>
      <c r="UX130" s="244"/>
      <c r="UY130" s="244"/>
      <c r="UZ130" s="244"/>
      <c r="VA130" s="244"/>
      <c r="VB130" s="244"/>
      <c r="VC130" s="244"/>
      <c r="VD130" s="244"/>
      <c r="VE130" s="244"/>
      <c r="VF130" s="244"/>
      <c r="VG130" s="244"/>
      <c r="VH130" s="244"/>
      <c r="VI130" s="244"/>
      <c r="VJ130" s="244"/>
      <c r="VK130" s="244"/>
      <c r="VL130" s="244"/>
      <c r="VM130" s="244"/>
      <c r="VN130" s="244"/>
      <c r="VO130" s="244"/>
      <c r="VP130" s="244"/>
      <c r="VQ130" s="244"/>
      <c r="VR130" s="244"/>
      <c r="VS130" s="244"/>
      <c r="VT130" s="244"/>
      <c r="VU130" s="244"/>
      <c r="VV130" s="244"/>
      <c r="VW130" s="244"/>
      <c r="VX130" s="244"/>
      <c r="VY130" s="244"/>
      <c r="VZ130" s="244"/>
      <c r="WA130" s="244"/>
      <c r="WB130" s="244"/>
      <c r="WC130" s="244"/>
      <c r="WD130" s="244"/>
      <c r="WE130" s="244"/>
      <c r="WF130" s="244"/>
      <c r="WG130" s="244"/>
      <c r="WH130" s="244"/>
      <c r="WI130" s="244"/>
      <c r="WJ130" s="244"/>
      <c r="WK130" s="244"/>
      <c r="WL130" s="244"/>
      <c r="WM130" s="244"/>
      <c r="WN130" s="244"/>
      <c r="WO130" s="244"/>
      <c r="WP130" s="244"/>
      <c r="WQ130" s="244"/>
      <c r="WR130" s="244"/>
      <c r="WS130" s="244"/>
      <c r="WT130" s="244"/>
      <c r="WU130" s="244"/>
      <c r="WV130" s="244"/>
      <c r="WW130" s="244"/>
      <c r="WX130" s="244"/>
      <c r="WY130" s="244"/>
      <c r="WZ130" s="244"/>
      <c r="XA130" s="244"/>
      <c r="XB130" s="244"/>
      <c r="XC130" s="244"/>
      <c r="XD130" s="244"/>
      <c r="XE130" s="244"/>
      <c r="XF130" s="244"/>
      <c r="XG130" s="244"/>
      <c r="XH130" s="244"/>
      <c r="XI130" s="244"/>
      <c r="XJ130" s="244"/>
      <c r="XK130" s="244"/>
      <c r="XL130" s="244"/>
      <c r="XM130" s="244"/>
      <c r="XN130" s="244"/>
      <c r="XO130" s="244"/>
      <c r="XP130" s="244"/>
      <c r="XQ130" s="244"/>
      <c r="XR130" s="244"/>
      <c r="XS130" s="244"/>
      <c r="XT130" s="244"/>
      <c r="XU130" s="244"/>
      <c r="XV130" s="244"/>
      <c r="XW130" s="244"/>
      <c r="XX130" s="244"/>
      <c r="XY130" s="244"/>
      <c r="XZ130" s="244"/>
      <c r="YA130" s="244"/>
      <c r="YB130" s="244"/>
      <c r="YC130" s="244"/>
      <c r="YD130" s="244"/>
      <c r="YE130" s="244"/>
      <c r="YF130" s="244"/>
      <c r="YG130" s="244"/>
      <c r="YH130" s="244"/>
      <c r="YI130" s="244"/>
      <c r="YJ130" s="244"/>
      <c r="YK130" s="244"/>
      <c r="YL130" s="244"/>
      <c r="YM130" s="244"/>
      <c r="YN130" s="244"/>
      <c r="YO130" s="244"/>
      <c r="YP130" s="244"/>
      <c r="YQ130" s="244"/>
      <c r="YR130" s="244"/>
      <c r="YS130" s="244"/>
      <c r="YT130" s="244"/>
      <c r="YU130" s="244"/>
      <c r="YV130" s="244"/>
      <c r="YW130" s="244"/>
      <c r="YX130" s="244"/>
      <c r="YY130" s="244"/>
      <c r="YZ130" s="244"/>
      <c r="ZA130" s="244"/>
      <c r="ZB130" s="244"/>
      <c r="ZC130" s="244"/>
      <c r="ZD130" s="244"/>
      <c r="ZE130" s="244"/>
      <c r="ZF130" s="244"/>
      <c r="ZG130" s="244"/>
      <c r="ZH130" s="244"/>
      <c r="ZI130" s="244"/>
      <c r="ZJ130" s="244"/>
      <c r="ZK130" s="244"/>
      <c r="ZL130" s="244"/>
      <c r="ZM130" s="244"/>
      <c r="ZN130" s="244"/>
      <c r="ZO130" s="244"/>
      <c r="ZP130" s="244"/>
      <c r="ZQ130" s="244"/>
      <c r="ZR130" s="244"/>
      <c r="ZS130" s="244"/>
      <c r="ZT130" s="244"/>
      <c r="ZU130" s="244"/>
      <c r="ZV130" s="244"/>
      <c r="ZW130" s="244"/>
      <c r="ZX130" s="244"/>
      <c r="ZY130" s="244"/>
      <c r="ZZ130" s="244"/>
      <c r="AAA130" s="244"/>
      <c r="AAB130" s="244"/>
      <c r="AAC130" s="244"/>
      <c r="AAD130" s="244"/>
      <c r="AAE130" s="244"/>
      <c r="AAF130" s="244"/>
      <c r="AAG130" s="244"/>
      <c r="AAH130" s="244"/>
      <c r="AAI130" s="244"/>
      <c r="AAJ130" s="244"/>
      <c r="AAK130" s="244"/>
      <c r="AAL130" s="244"/>
      <c r="AAM130" s="244"/>
      <c r="AAN130" s="244"/>
      <c r="AAO130" s="244"/>
      <c r="AAP130" s="244"/>
      <c r="AAQ130" s="244"/>
      <c r="AAR130" s="244"/>
      <c r="AAS130" s="244"/>
      <c r="AAT130" s="244"/>
      <c r="AAU130" s="244"/>
      <c r="AAV130" s="244"/>
      <c r="AAW130" s="244"/>
      <c r="AAX130" s="244"/>
      <c r="AAY130" s="244"/>
      <c r="AAZ130" s="244"/>
      <c r="ABA130" s="244"/>
      <c r="ABB130" s="244"/>
      <c r="ABC130" s="244"/>
      <c r="ABD130" s="244"/>
      <c r="ABE130" s="244"/>
      <c r="ABF130" s="244"/>
      <c r="ABG130" s="244"/>
      <c r="ABH130" s="244"/>
      <c r="ABI130" s="244"/>
      <c r="ABJ130" s="244"/>
      <c r="ABK130" s="244"/>
      <c r="ABL130" s="244"/>
      <c r="ABM130" s="244"/>
      <c r="ABN130" s="244"/>
      <c r="ABO130" s="244"/>
      <c r="ABP130" s="244"/>
      <c r="ABQ130" s="244"/>
      <c r="ABR130" s="244"/>
      <c r="ABS130" s="244"/>
      <c r="ABT130" s="244"/>
      <c r="ABU130" s="244"/>
      <c r="ABV130" s="244"/>
      <c r="ABW130" s="244"/>
      <c r="ABX130" s="244"/>
      <c r="ABY130" s="244"/>
      <c r="ABZ130" s="244"/>
      <c r="ACA130" s="244"/>
      <c r="ACB130" s="244"/>
      <c r="ACC130" s="244"/>
      <c r="ACD130" s="244"/>
      <c r="ACE130" s="244"/>
      <c r="ACF130" s="244"/>
      <c r="ACG130" s="244"/>
      <c r="ACH130" s="244"/>
      <c r="ACI130" s="244"/>
      <c r="ACJ130" s="244"/>
      <c r="ACK130" s="244"/>
      <c r="ACL130" s="244"/>
      <c r="ACM130" s="244"/>
      <c r="ACN130" s="244"/>
      <c r="ACO130" s="244"/>
      <c r="ACP130" s="244"/>
      <c r="ACQ130" s="244"/>
      <c r="ACR130" s="244"/>
      <c r="ACS130" s="244"/>
      <c r="ACT130" s="244"/>
      <c r="ACU130" s="244"/>
      <c r="ACV130" s="244"/>
      <c r="ACW130" s="244"/>
      <c r="ACX130" s="244"/>
      <c r="ACY130" s="244"/>
      <c r="ACZ130" s="244"/>
      <c r="ADA130" s="244"/>
      <c r="ADB130" s="244"/>
      <c r="ADC130" s="244"/>
      <c r="ADD130" s="244"/>
      <c r="ADE130" s="244"/>
      <c r="ADF130" s="244"/>
      <c r="ADG130" s="244"/>
      <c r="ADH130" s="244"/>
      <c r="ADI130" s="244"/>
      <c r="ADJ130" s="244"/>
      <c r="ADK130" s="244"/>
      <c r="ADL130" s="244"/>
      <c r="ADM130" s="244"/>
      <c r="ADN130" s="244"/>
      <c r="ADO130" s="244"/>
      <c r="ADP130" s="244"/>
      <c r="ADQ130" s="244"/>
      <c r="ADR130" s="244"/>
      <c r="ADS130" s="244"/>
      <c r="ADT130" s="244"/>
      <c r="ADU130" s="244"/>
      <c r="ADV130" s="244"/>
      <c r="ADW130" s="244"/>
      <c r="ADX130" s="244"/>
      <c r="ADY130" s="244"/>
      <c r="ADZ130" s="244"/>
      <c r="AEA130" s="244"/>
      <c r="AEB130" s="244"/>
      <c r="AEC130" s="244"/>
      <c r="AED130" s="244"/>
      <c r="AEE130" s="244"/>
      <c r="AEF130" s="244"/>
      <c r="AEG130" s="244"/>
      <c r="AEH130" s="244"/>
      <c r="AEI130" s="244"/>
      <c r="AEJ130" s="244"/>
      <c r="AEK130" s="244"/>
      <c r="AEL130" s="244"/>
      <c r="AEM130" s="244"/>
      <c r="AEN130" s="244"/>
      <c r="AEO130" s="244"/>
      <c r="AEP130" s="244"/>
      <c r="AEQ130" s="244"/>
      <c r="AER130" s="244"/>
      <c r="AES130" s="244"/>
      <c r="AET130" s="244"/>
      <c r="AEU130" s="244"/>
      <c r="AEV130" s="244"/>
      <c r="AEW130" s="244"/>
      <c r="AEX130" s="244"/>
      <c r="AEY130" s="244"/>
      <c r="AEZ130" s="244"/>
      <c r="AFA130" s="244"/>
      <c r="AFB130" s="244"/>
      <c r="AFC130" s="244"/>
      <c r="AFD130" s="244"/>
      <c r="AFE130" s="244"/>
      <c r="AFF130" s="244"/>
      <c r="AFG130" s="244"/>
      <c r="AFH130" s="244"/>
      <c r="AFI130" s="244"/>
      <c r="AFJ130" s="244"/>
      <c r="AFK130" s="244"/>
      <c r="AFL130" s="244"/>
      <c r="AFM130" s="244"/>
      <c r="AFN130" s="244"/>
      <c r="AFO130" s="244"/>
      <c r="AFP130" s="244"/>
      <c r="AFQ130" s="244"/>
      <c r="AFR130" s="244"/>
      <c r="AFS130" s="244"/>
      <c r="AFT130" s="244"/>
      <c r="AFU130" s="244"/>
      <c r="AFV130" s="244"/>
      <c r="AFW130" s="244"/>
      <c r="AFX130" s="244"/>
      <c r="AFY130" s="244"/>
      <c r="AFZ130" s="244"/>
      <c r="AGA130" s="244"/>
      <c r="AGB130" s="244"/>
      <c r="AGC130" s="244"/>
      <c r="AGD130" s="244"/>
      <c r="AGE130" s="244"/>
      <c r="AGF130" s="244"/>
      <c r="AGG130" s="244"/>
      <c r="AGH130" s="244"/>
      <c r="AGI130" s="244"/>
      <c r="AGJ130" s="244"/>
      <c r="AGK130" s="244"/>
      <c r="AGL130" s="244"/>
      <c r="AGM130" s="244"/>
      <c r="AGN130" s="244"/>
      <c r="AGO130" s="244"/>
      <c r="AGP130" s="244"/>
      <c r="AGQ130" s="244"/>
      <c r="AGR130" s="244"/>
      <c r="AGS130" s="244"/>
      <c r="AGT130" s="244"/>
      <c r="AGU130" s="244"/>
      <c r="AGV130" s="244"/>
      <c r="AGW130" s="244"/>
      <c r="AGX130" s="244"/>
      <c r="AGY130" s="244"/>
      <c r="AGZ130" s="244"/>
      <c r="AHA130" s="244"/>
      <c r="AHB130" s="244"/>
      <c r="AHC130" s="244"/>
      <c r="AHD130" s="244"/>
      <c r="AHE130" s="244"/>
      <c r="AHF130" s="244"/>
      <c r="AHG130" s="244"/>
      <c r="AHH130" s="244"/>
      <c r="AHI130" s="244"/>
      <c r="AHJ130" s="244"/>
      <c r="AHK130" s="244"/>
      <c r="AHL130" s="244"/>
      <c r="AHM130" s="244"/>
      <c r="AHN130" s="244"/>
      <c r="AHO130" s="244"/>
      <c r="AHP130" s="244"/>
      <c r="AHQ130" s="244"/>
      <c r="AHR130" s="244"/>
      <c r="AHS130" s="244"/>
      <c r="AHT130" s="244"/>
      <c r="AHU130" s="244"/>
      <c r="AHV130" s="244"/>
      <c r="AHW130" s="244"/>
      <c r="AHX130" s="244"/>
      <c r="AHY130" s="244"/>
      <c r="AHZ130" s="244"/>
      <c r="AIA130" s="244"/>
      <c r="AIB130" s="244"/>
      <c r="AIC130" s="244"/>
      <c r="AID130" s="244"/>
      <c r="AIE130" s="244"/>
      <c r="AIF130" s="244"/>
      <c r="AIG130" s="244"/>
      <c r="AIH130" s="244"/>
      <c r="AII130" s="244"/>
      <c r="AIJ130" s="244"/>
      <c r="AIK130" s="244"/>
      <c r="AIL130" s="244"/>
      <c r="AIM130" s="244"/>
      <c r="AIN130" s="244"/>
      <c r="AIO130" s="244"/>
      <c r="AIP130" s="244"/>
      <c r="AIQ130" s="244"/>
      <c r="AIR130" s="244"/>
      <c r="AIS130" s="244"/>
      <c r="AIT130" s="244"/>
      <c r="AIU130" s="244"/>
      <c r="AIV130" s="244"/>
      <c r="AIW130" s="244"/>
      <c r="AIX130" s="244"/>
      <c r="AIY130" s="244"/>
      <c r="AIZ130" s="244"/>
      <c r="AJA130" s="244"/>
      <c r="AJB130" s="244"/>
      <c r="AJC130" s="244"/>
      <c r="AJD130" s="244"/>
      <c r="AJE130" s="244"/>
      <c r="AJF130" s="244"/>
      <c r="AJG130" s="244"/>
      <c r="AJH130" s="244"/>
      <c r="AJI130" s="244"/>
      <c r="AJJ130" s="244"/>
      <c r="AJK130" s="244"/>
      <c r="AJL130" s="244"/>
      <c r="AJM130" s="244"/>
      <c r="AJN130" s="244"/>
      <c r="AJO130" s="244"/>
      <c r="AJP130" s="244"/>
      <c r="AJQ130" s="244"/>
      <c r="AJR130" s="244"/>
      <c r="AJS130" s="244"/>
      <c r="AJT130" s="244"/>
      <c r="AJU130" s="244"/>
      <c r="AJV130" s="244"/>
      <c r="AJW130" s="244"/>
      <c r="AJX130" s="244"/>
      <c r="AJY130" s="244"/>
      <c r="AJZ130" s="244"/>
      <c r="AKA130" s="244"/>
      <c r="AKB130" s="244"/>
      <c r="AKC130" s="244"/>
      <c r="AKD130" s="244"/>
      <c r="AKE130" s="244"/>
      <c r="AKF130" s="244"/>
      <c r="AKG130" s="244"/>
      <c r="AKH130" s="244"/>
      <c r="AKI130" s="244"/>
      <c r="AKJ130" s="244"/>
      <c r="AKK130" s="244"/>
      <c r="AKL130" s="244"/>
      <c r="AKM130" s="244"/>
      <c r="AKN130" s="244"/>
      <c r="AKO130" s="244"/>
      <c r="AKP130" s="244"/>
      <c r="AKQ130" s="244"/>
      <c r="AKR130" s="244"/>
      <c r="AKS130" s="244"/>
      <c r="AKT130" s="244"/>
      <c r="AKU130" s="244"/>
      <c r="AKV130" s="244"/>
      <c r="AKW130" s="244"/>
      <c r="AKX130" s="244"/>
      <c r="AKY130" s="244"/>
      <c r="AKZ130" s="244"/>
      <c r="ALA130" s="244"/>
      <c r="ALB130" s="244"/>
      <c r="ALC130" s="244"/>
      <c r="ALD130" s="244"/>
      <c r="ALE130" s="244"/>
      <c r="ALF130" s="244"/>
      <c r="ALG130" s="244"/>
      <c r="ALH130" s="244"/>
      <c r="ALI130" s="244"/>
      <c r="ALJ130" s="244"/>
      <c r="ALK130" s="244"/>
      <c r="ALL130" s="244"/>
      <c r="ALM130" s="244"/>
      <c r="ALN130" s="244"/>
      <c r="ALO130" s="244"/>
      <c r="ALP130" s="244"/>
      <c r="ALQ130" s="244"/>
      <c r="ALR130" s="244"/>
      <c r="ALS130" s="244"/>
      <c r="ALT130" s="244"/>
      <c r="ALU130" s="244"/>
      <c r="ALV130" s="244"/>
      <c r="ALW130" s="244"/>
      <c r="ALX130" s="244"/>
      <c r="ALY130" s="244"/>
      <c r="ALZ130" s="244"/>
      <c r="AMA130" s="244"/>
      <c r="AMB130" s="244"/>
    </row>
    <row r="131" spans="1:1016" s="227" customFormat="1" x14ac:dyDescent="0.25">
      <c r="A131" s="226"/>
      <c r="C131" s="228" t="s">
        <v>21</v>
      </c>
      <c r="D131" s="229">
        <f>SUM(E131:J131)</f>
        <v>1167411.6400000001</v>
      </c>
      <c r="E131" s="229">
        <v>0</v>
      </c>
      <c r="F131" s="229">
        <v>0</v>
      </c>
      <c r="G131" s="229">
        <f>342411.64+825000</f>
        <v>1167411.6400000001</v>
      </c>
      <c r="H131" s="229">
        <v>0</v>
      </c>
      <c r="I131" s="230">
        <v>0</v>
      </c>
      <c r="J131" s="230">
        <v>0</v>
      </c>
      <c r="K131" s="231">
        <v>1</v>
      </c>
      <c r="L131" s="232">
        <v>1</v>
      </c>
      <c r="X131" s="252"/>
    </row>
    <row r="132" spans="1:1016" s="227" customFormat="1" ht="14.25" customHeight="1" x14ac:dyDescent="0.2">
      <c r="C132" s="234" t="s">
        <v>63</v>
      </c>
      <c r="D132" s="253"/>
      <c r="E132" s="236"/>
      <c r="F132" s="236"/>
      <c r="G132" s="236"/>
      <c r="H132" s="236"/>
      <c r="I132" s="236"/>
      <c r="J132" s="236"/>
      <c r="K132" s="237"/>
      <c r="L132" s="238"/>
      <c r="X132" s="233"/>
    </row>
    <row r="133" spans="1:1016" s="251" customFormat="1" ht="5.25" customHeight="1" x14ac:dyDescent="0.25">
      <c r="A133" s="244"/>
      <c r="B133" s="244"/>
      <c r="C133" s="245"/>
      <c r="D133" s="246"/>
      <c r="E133" s="246"/>
      <c r="F133" s="246"/>
      <c r="G133" s="246"/>
      <c r="H133" s="246"/>
      <c r="I133" s="246"/>
      <c r="J133" s="247"/>
      <c r="K133" s="248"/>
      <c r="L133" s="249"/>
      <c r="M133" s="250"/>
      <c r="N133" s="244"/>
      <c r="O133" s="244"/>
      <c r="P133" s="244"/>
      <c r="Q133" s="244"/>
      <c r="R133" s="244"/>
      <c r="S133" s="244"/>
      <c r="T133" s="244"/>
      <c r="U133" s="244"/>
      <c r="V133" s="244"/>
      <c r="W133" s="244"/>
      <c r="X133" s="244"/>
      <c r="Y133" s="244"/>
      <c r="Z133" s="244"/>
      <c r="AA133" s="244"/>
      <c r="AB133" s="244"/>
      <c r="AC133" s="244"/>
      <c r="AD133" s="244"/>
      <c r="AE133" s="244"/>
      <c r="AF133" s="244"/>
      <c r="AG133" s="244"/>
      <c r="AH133" s="244"/>
      <c r="AI133" s="244"/>
      <c r="AJ133" s="244"/>
      <c r="AK133" s="244"/>
      <c r="AL133" s="244"/>
      <c r="AM133" s="244"/>
      <c r="AN133" s="244"/>
      <c r="AO133" s="244"/>
      <c r="AP133" s="244"/>
      <c r="AQ133" s="244"/>
      <c r="AR133" s="244"/>
      <c r="AS133" s="244"/>
      <c r="AT133" s="244"/>
      <c r="AU133" s="244"/>
      <c r="AV133" s="244"/>
      <c r="AW133" s="244"/>
      <c r="AX133" s="244"/>
      <c r="AY133" s="244"/>
      <c r="AZ133" s="244"/>
      <c r="BA133" s="244"/>
      <c r="BB133" s="244"/>
      <c r="BC133" s="244"/>
      <c r="BD133" s="244"/>
      <c r="BE133" s="244"/>
      <c r="BF133" s="244"/>
      <c r="BG133" s="244"/>
      <c r="BH133" s="244"/>
      <c r="BI133" s="244"/>
      <c r="BJ133" s="244"/>
      <c r="BK133" s="244"/>
      <c r="BL133" s="244"/>
      <c r="BM133" s="244"/>
      <c r="BN133" s="244"/>
      <c r="BO133" s="244"/>
      <c r="BP133" s="244"/>
      <c r="BQ133" s="244"/>
      <c r="BR133" s="244"/>
      <c r="BS133" s="244"/>
      <c r="BT133" s="244"/>
      <c r="BU133" s="244"/>
      <c r="BV133" s="244"/>
      <c r="BW133" s="244"/>
      <c r="BX133" s="244"/>
      <c r="BY133" s="244"/>
      <c r="BZ133" s="244"/>
      <c r="CA133" s="244"/>
      <c r="CB133" s="244"/>
      <c r="CC133" s="244"/>
      <c r="CD133" s="244"/>
      <c r="CE133" s="244"/>
      <c r="CF133" s="244"/>
      <c r="CG133" s="244"/>
      <c r="CH133" s="244"/>
      <c r="CI133" s="244"/>
      <c r="CJ133" s="244"/>
      <c r="CK133" s="244"/>
      <c r="CL133" s="244"/>
      <c r="CM133" s="244"/>
      <c r="CN133" s="244"/>
      <c r="CO133" s="244"/>
      <c r="CP133" s="244"/>
      <c r="CQ133" s="244"/>
      <c r="CR133" s="244"/>
      <c r="CS133" s="244"/>
      <c r="CT133" s="244"/>
      <c r="CU133" s="244"/>
      <c r="CV133" s="244"/>
      <c r="CW133" s="244"/>
      <c r="CX133" s="244"/>
      <c r="CY133" s="244"/>
      <c r="CZ133" s="244"/>
      <c r="DA133" s="244"/>
      <c r="DB133" s="244"/>
      <c r="DC133" s="244"/>
      <c r="DD133" s="244"/>
      <c r="DE133" s="244"/>
      <c r="DF133" s="244"/>
      <c r="DG133" s="244"/>
      <c r="DH133" s="244"/>
      <c r="DI133" s="244"/>
      <c r="DJ133" s="244"/>
      <c r="DK133" s="244"/>
      <c r="DL133" s="244"/>
      <c r="DM133" s="244"/>
      <c r="DN133" s="244"/>
      <c r="DO133" s="244"/>
      <c r="DP133" s="244"/>
      <c r="DQ133" s="244"/>
      <c r="DR133" s="244"/>
      <c r="DS133" s="244"/>
      <c r="DT133" s="244"/>
      <c r="DU133" s="244"/>
      <c r="DV133" s="244"/>
      <c r="DW133" s="244"/>
      <c r="DX133" s="244"/>
      <c r="DY133" s="244"/>
      <c r="DZ133" s="244"/>
      <c r="EA133" s="244"/>
      <c r="EB133" s="244"/>
      <c r="EC133" s="244"/>
      <c r="ED133" s="244"/>
      <c r="EE133" s="244"/>
      <c r="EF133" s="244"/>
      <c r="EG133" s="244"/>
      <c r="EH133" s="244"/>
      <c r="EI133" s="244"/>
      <c r="EJ133" s="244"/>
      <c r="EK133" s="244"/>
      <c r="EL133" s="244"/>
      <c r="EM133" s="244"/>
      <c r="EN133" s="244"/>
      <c r="EO133" s="244"/>
      <c r="EP133" s="244"/>
      <c r="EQ133" s="244"/>
      <c r="ER133" s="244"/>
      <c r="ES133" s="244"/>
      <c r="ET133" s="244"/>
      <c r="EU133" s="244"/>
      <c r="EV133" s="244"/>
      <c r="EW133" s="244"/>
      <c r="EX133" s="244"/>
      <c r="EY133" s="244"/>
      <c r="EZ133" s="244"/>
      <c r="FA133" s="244"/>
      <c r="FB133" s="244"/>
      <c r="FC133" s="244"/>
      <c r="FD133" s="244"/>
      <c r="FE133" s="244"/>
      <c r="FF133" s="244"/>
      <c r="FG133" s="244"/>
      <c r="FH133" s="244"/>
      <c r="FI133" s="244"/>
      <c r="FJ133" s="244"/>
      <c r="FK133" s="244"/>
      <c r="FL133" s="244"/>
      <c r="FM133" s="244"/>
      <c r="FN133" s="244"/>
      <c r="FO133" s="244"/>
      <c r="FP133" s="244"/>
      <c r="FQ133" s="244"/>
      <c r="FR133" s="244"/>
      <c r="FS133" s="244"/>
      <c r="FT133" s="244"/>
      <c r="FU133" s="244"/>
      <c r="FV133" s="244"/>
      <c r="FW133" s="244"/>
      <c r="FX133" s="244"/>
      <c r="FY133" s="244"/>
      <c r="FZ133" s="244"/>
      <c r="GA133" s="244"/>
      <c r="GB133" s="244"/>
      <c r="GC133" s="244"/>
      <c r="GD133" s="244"/>
      <c r="GE133" s="244"/>
      <c r="GF133" s="244"/>
      <c r="GG133" s="244"/>
      <c r="GH133" s="244"/>
      <c r="GI133" s="244"/>
      <c r="GJ133" s="244"/>
      <c r="GK133" s="244"/>
      <c r="GL133" s="244"/>
      <c r="GM133" s="244"/>
      <c r="GN133" s="244"/>
      <c r="GO133" s="244"/>
      <c r="GP133" s="244"/>
      <c r="GQ133" s="244"/>
      <c r="GR133" s="244"/>
      <c r="GS133" s="244"/>
      <c r="GT133" s="244"/>
      <c r="GU133" s="244"/>
      <c r="GV133" s="244"/>
      <c r="GW133" s="244"/>
      <c r="GX133" s="244"/>
      <c r="GY133" s="244"/>
      <c r="GZ133" s="244"/>
      <c r="HA133" s="244"/>
      <c r="HB133" s="244"/>
      <c r="HC133" s="244"/>
      <c r="HD133" s="244"/>
      <c r="HE133" s="244"/>
      <c r="HF133" s="244"/>
      <c r="HG133" s="244"/>
      <c r="HH133" s="244"/>
      <c r="HI133" s="244"/>
      <c r="HJ133" s="244"/>
      <c r="HK133" s="244"/>
      <c r="HL133" s="244"/>
      <c r="HM133" s="244"/>
      <c r="HN133" s="244"/>
      <c r="HO133" s="244"/>
      <c r="HP133" s="244"/>
      <c r="HQ133" s="244"/>
      <c r="HR133" s="244"/>
      <c r="HS133" s="244"/>
      <c r="HT133" s="244"/>
      <c r="HU133" s="244"/>
      <c r="HV133" s="244"/>
      <c r="HW133" s="244"/>
      <c r="HX133" s="244"/>
      <c r="HY133" s="244"/>
      <c r="HZ133" s="244"/>
      <c r="IA133" s="244"/>
      <c r="IB133" s="244"/>
      <c r="IC133" s="244"/>
      <c r="ID133" s="244"/>
      <c r="IE133" s="244"/>
      <c r="IF133" s="244"/>
      <c r="IG133" s="244"/>
      <c r="IH133" s="244"/>
      <c r="II133" s="244"/>
      <c r="IJ133" s="244"/>
      <c r="IK133" s="244"/>
      <c r="IL133" s="244"/>
      <c r="IM133" s="244"/>
      <c r="IN133" s="244"/>
      <c r="IO133" s="244"/>
      <c r="IP133" s="244"/>
      <c r="IQ133" s="244"/>
      <c r="IR133" s="244"/>
      <c r="IS133" s="244"/>
      <c r="IT133" s="244"/>
      <c r="IU133" s="244"/>
      <c r="IV133" s="244"/>
      <c r="IW133" s="244"/>
      <c r="IX133" s="244"/>
      <c r="IY133" s="244"/>
      <c r="IZ133" s="244"/>
      <c r="JA133" s="244"/>
      <c r="JB133" s="244"/>
      <c r="JC133" s="244"/>
      <c r="JD133" s="244"/>
      <c r="JE133" s="244"/>
      <c r="JF133" s="244"/>
      <c r="JG133" s="244"/>
      <c r="JH133" s="244"/>
      <c r="JI133" s="244"/>
      <c r="JJ133" s="244"/>
      <c r="JK133" s="244"/>
      <c r="JL133" s="244"/>
      <c r="JM133" s="244"/>
      <c r="JN133" s="244"/>
      <c r="JO133" s="244"/>
      <c r="JP133" s="244"/>
      <c r="JQ133" s="244"/>
      <c r="JR133" s="244"/>
      <c r="JS133" s="244"/>
      <c r="JT133" s="244"/>
      <c r="JU133" s="244"/>
      <c r="JV133" s="244"/>
      <c r="JW133" s="244"/>
      <c r="JX133" s="244"/>
      <c r="JY133" s="244"/>
      <c r="JZ133" s="244"/>
      <c r="KA133" s="244"/>
      <c r="KB133" s="244"/>
      <c r="KC133" s="244"/>
      <c r="KD133" s="244"/>
      <c r="KE133" s="244"/>
      <c r="KF133" s="244"/>
      <c r="KG133" s="244"/>
      <c r="KH133" s="244"/>
      <c r="KI133" s="244"/>
      <c r="KJ133" s="244"/>
      <c r="KK133" s="244"/>
      <c r="KL133" s="244"/>
      <c r="KM133" s="244"/>
      <c r="KN133" s="244"/>
      <c r="KO133" s="244"/>
      <c r="KP133" s="244"/>
      <c r="KQ133" s="244"/>
      <c r="KR133" s="244"/>
      <c r="KS133" s="244"/>
      <c r="KT133" s="244"/>
      <c r="KU133" s="244"/>
      <c r="KV133" s="244"/>
      <c r="KW133" s="244"/>
      <c r="KX133" s="244"/>
      <c r="KY133" s="244"/>
      <c r="KZ133" s="244"/>
      <c r="LA133" s="244"/>
      <c r="LB133" s="244"/>
      <c r="LC133" s="244"/>
      <c r="LD133" s="244"/>
      <c r="LE133" s="244"/>
      <c r="LF133" s="244"/>
      <c r="LG133" s="244"/>
      <c r="LH133" s="244"/>
      <c r="LI133" s="244"/>
      <c r="LJ133" s="244"/>
      <c r="LK133" s="244"/>
      <c r="LL133" s="244"/>
      <c r="LM133" s="244"/>
      <c r="LN133" s="244"/>
      <c r="LO133" s="244"/>
      <c r="LP133" s="244"/>
      <c r="LQ133" s="244"/>
      <c r="LR133" s="244"/>
      <c r="LS133" s="244"/>
      <c r="LT133" s="244"/>
      <c r="LU133" s="244"/>
      <c r="LV133" s="244"/>
      <c r="LW133" s="244"/>
      <c r="LX133" s="244"/>
      <c r="LY133" s="244"/>
      <c r="LZ133" s="244"/>
      <c r="MA133" s="244"/>
      <c r="MB133" s="244"/>
      <c r="MC133" s="244"/>
      <c r="MD133" s="244"/>
      <c r="ME133" s="244"/>
      <c r="MF133" s="244"/>
      <c r="MG133" s="244"/>
      <c r="MH133" s="244"/>
      <c r="MI133" s="244"/>
      <c r="MJ133" s="244"/>
      <c r="MK133" s="244"/>
      <c r="ML133" s="244"/>
      <c r="MM133" s="244"/>
      <c r="MN133" s="244"/>
      <c r="MO133" s="244"/>
      <c r="MP133" s="244"/>
      <c r="MQ133" s="244"/>
      <c r="MR133" s="244"/>
      <c r="MS133" s="244"/>
      <c r="MT133" s="244"/>
      <c r="MU133" s="244"/>
      <c r="MV133" s="244"/>
      <c r="MW133" s="244"/>
      <c r="MX133" s="244"/>
      <c r="MY133" s="244"/>
      <c r="MZ133" s="244"/>
      <c r="NA133" s="244"/>
      <c r="NB133" s="244"/>
      <c r="NC133" s="244"/>
      <c r="ND133" s="244"/>
      <c r="NE133" s="244"/>
      <c r="NF133" s="244"/>
      <c r="NG133" s="244"/>
      <c r="NH133" s="244"/>
      <c r="NI133" s="244"/>
      <c r="NJ133" s="244"/>
      <c r="NK133" s="244"/>
      <c r="NL133" s="244"/>
      <c r="NM133" s="244"/>
      <c r="NN133" s="244"/>
      <c r="NO133" s="244"/>
      <c r="NP133" s="244"/>
      <c r="NQ133" s="244"/>
      <c r="NR133" s="244"/>
      <c r="NS133" s="244"/>
      <c r="NT133" s="244"/>
      <c r="NU133" s="244"/>
      <c r="NV133" s="244"/>
      <c r="NW133" s="244"/>
      <c r="NX133" s="244"/>
      <c r="NY133" s="244"/>
      <c r="NZ133" s="244"/>
      <c r="OA133" s="244"/>
      <c r="OB133" s="244"/>
      <c r="OC133" s="244"/>
      <c r="OD133" s="244"/>
      <c r="OE133" s="244"/>
      <c r="OF133" s="244"/>
      <c r="OG133" s="244"/>
      <c r="OH133" s="244"/>
      <c r="OI133" s="244"/>
      <c r="OJ133" s="244"/>
      <c r="OK133" s="244"/>
      <c r="OL133" s="244"/>
      <c r="OM133" s="244"/>
      <c r="ON133" s="244"/>
      <c r="OO133" s="244"/>
      <c r="OP133" s="244"/>
      <c r="OQ133" s="244"/>
      <c r="OR133" s="244"/>
      <c r="OS133" s="244"/>
      <c r="OT133" s="244"/>
      <c r="OU133" s="244"/>
      <c r="OV133" s="244"/>
      <c r="OW133" s="244"/>
      <c r="OX133" s="244"/>
      <c r="OY133" s="244"/>
      <c r="OZ133" s="244"/>
      <c r="PA133" s="244"/>
      <c r="PB133" s="244"/>
      <c r="PC133" s="244"/>
      <c r="PD133" s="244"/>
      <c r="PE133" s="244"/>
      <c r="PF133" s="244"/>
      <c r="PG133" s="244"/>
      <c r="PH133" s="244"/>
      <c r="PI133" s="244"/>
      <c r="PJ133" s="244"/>
      <c r="PK133" s="244"/>
      <c r="PL133" s="244"/>
      <c r="PM133" s="244"/>
      <c r="PN133" s="244"/>
      <c r="PO133" s="244"/>
      <c r="PP133" s="244"/>
      <c r="PQ133" s="244"/>
      <c r="PR133" s="244"/>
      <c r="PS133" s="244"/>
      <c r="PT133" s="244"/>
      <c r="PU133" s="244"/>
      <c r="PV133" s="244"/>
      <c r="PW133" s="244"/>
      <c r="PX133" s="244"/>
      <c r="PY133" s="244"/>
      <c r="PZ133" s="244"/>
      <c r="QA133" s="244"/>
      <c r="QB133" s="244"/>
      <c r="QC133" s="244"/>
      <c r="QD133" s="244"/>
      <c r="QE133" s="244"/>
      <c r="QF133" s="244"/>
      <c r="QG133" s="244"/>
      <c r="QH133" s="244"/>
      <c r="QI133" s="244"/>
      <c r="QJ133" s="244"/>
      <c r="QK133" s="244"/>
      <c r="QL133" s="244"/>
      <c r="QM133" s="244"/>
      <c r="QN133" s="244"/>
      <c r="QO133" s="244"/>
      <c r="QP133" s="244"/>
      <c r="QQ133" s="244"/>
      <c r="QR133" s="244"/>
      <c r="QS133" s="244"/>
      <c r="QT133" s="244"/>
      <c r="QU133" s="244"/>
      <c r="QV133" s="244"/>
      <c r="QW133" s="244"/>
      <c r="QX133" s="244"/>
      <c r="QY133" s="244"/>
      <c r="QZ133" s="244"/>
      <c r="RA133" s="244"/>
      <c r="RB133" s="244"/>
      <c r="RC133" s="244"/>
      <c r="RD133" s="244"/>
      <c r="RE133" s="244"/>
      <c r="RF133" s="244"/>
      <c r="RG133" s="244"/>
      <c r="RH133" s="244"/>
      <c r="RI133" s="244"/>
      <c r="RJ133" s="244"/>
      <c r="RK133" s="244"/>
      <c r="RL133" s="244"/>
      <c r="RM133" s="244"/>
      <c r="RN133" s="244"/>
      <c r="RO133" s="244"/>
      <c r="RP133" s="244"/>
      <c r="RQ133" s="244"/>
      <c r="RR133" s="244"/>
      <c r="RS133" s="244"/>
      <c r="RT133" s="244"/>
      <c r="RU133" s="244"/>
      <c r="RV133" s="244"/>
      <c r="RW133" s="244"/>
      <c r="RX133" s="244"/>
      <c r="RY133" s="244"/>
      <c r="RZ133" s="244"/>
      <c r="SA133" s="244"/>
      <c r="SB133" s="244"/>
      <c r="SC133" s="244"/>
      <c r="SD133" s="244"/>
      <c r="SE133" s="244"/>
      <c r="SF133" s="244"/>
      <c r="SG133" s="244"/>
      <c r="SH133" s="244"/>
      <c r="SI133" s="244"/>
      <c r="SJ133" s="244"/>
      <c r="SK133" s="244"/>
      <c r="SL133" s="244"/>
      <c r="SM133" s="244"/>
      <c r="SN133" s="244"/>
      <c r="SO133" s="244"/>
      <c r="SP133" s="244"/>
      <c r="SQ133" s="244"/>
      <c r="SR133" s="244"/>
      <c r="SS133" s="244"/>
      <c r="ST133" s="244"/>
      <c r="SU133" s="244"/>
      <c r="SV133" s="244"/>
      <c r="SW133" s="244"/>
      <c r="SX133" s="244"/>
      <c r="SY133" s="244"/>
      <c r="SZ133" s="244"/>
      <c r="TA133" s="244"/>
      <c r="TB133" s="244"/>
      <c r="TC133" s="244"/>
      <c r="TD133" s="244"/>
      <c r="TE133" s="244"/>
      <c r="TF133" s="244"/>
      <c r="TG133" s="244"/>
      <c r="TH133" s="244"/>
      <c r="TI133" s="244"/>
      <c r="TJ133" s="244"/>
      <c r="TK133" s="244"/>
      <c r="TL133" s="244"/>
      <c r="TM133" s="244"/>
      <c r="TN133" s="244"/>
      <c r="TO133" s="244"/>
      <c r="TP133" s="244"/>
      <c r="TQ133" s="244"/>
      <c r="TR133" s="244"/>
      <c r="TS133" s="244"/>
      <c r="TT133" s="244"/>
      <c r="TU133" s="244"/>
      <c r="TV133" s="244"/>
      <c r="TW133" s="244"/>
      <c r="TX133" s="244"/>
      <c r="TY133" s="244"/>
      <c r="TZ133" s="244"/>
      <c r="UA133" s="244"/>
      <c r="UB133" s="244"/>
      <c r="UC133" s="244"/>
      <c r="UD133" s="244"/>
      <c r="UE133" s="244"/>
      <c r="UF133" s="244"/>
      <c r="UG133" s="244"/>
      <c r="UH133" s="244"/>
      <c r="UI133" s="244"/>
      <c r="UJ133" s="244"/>
      <c r="UK133" s="244"/>
      <c r="UL133" s="244"/>
      <c r="UM133" s="244"/>
      <c r="UN133" s="244"/>
      <c r="UO133" s="244"/>
      <c r="UP133" s="244"/>
      <c r="UQ133" s="244"/>
      <c r="UR133" s="244"/>
      <c r="US133" s="244"/>
      <c r="UT133" s="244"/>
      <c r="UU133" s="244"/>
      <c r="UV133" s="244"/>
      <c r="UW133" s="244"/>
      <c r="UX133" s="244"/>
      <c r="UY133" s="244"/>
      <c r="UZ133" s="244"/>
      <c r="VA133" s="244"/>
      <c r="VB133" s="244"/>
      <c r="VC133" s="244"/>
      <c r="VD133" s="244"/>
      <c r="VE133" s="244"/>
      <c r="VF133" s="244"/>
      <c r="VG133" s="244"/>
      <c r="VH133" s="244"/>
      <c r="VI133" s="244"/>
      <c r="VJ133" s="244"/>
      <c r="VK133" s="244"/>
      <c r="VL133" s="244"/>
      <c r="VM133" s="244"/>
      <c r="VN133" s="244"/>
      <c r="VO133" s="244"/>
      <c r="VP133" s="244"/>
      <c r="VQ133" s="244"/>
      <c r="VR133" s="244"/>
      <c r="VS133" s="244"/>
      <c r="VT133" s="244"/>
      <c r="VU133" s="244"/>
      <c r="VV133" s="244"/>
      <c r="VW133" s="244"/>
      <c r="VX133" s="244"/>
      <c r="VY133" s="244"/>
      <c r="VZ133" s="244"/>
      <c r="WA133" s="244"/>
      <c r="WB133" s="244"/>
      <c r="WC133" s="244"/>
      <c r="WD133" s="244"/>
      <c r="WE133" s="244"/>
      <c r="WF133" s="244"/>
      <c r="WG133" s="244"/>
      <c r="WH133" s="244"/>
      <c r="WI133" s="244"/>
      <c r="WJ133" s="244"/>
      <c r="WK133" s="244"/>
      <c r="WL133" s="244"/>
      <c r="WM133" s="244"/>
      <c r="WN133" s="244"/>
      <c r="WO133" s="244"/>
      <c r="WP133" s="244"/>
      <c r="WQ133" s="244"/>
      <c r="WR133" s="244"/>
      <c r="WS133" s="244"/>
      <c r="WT133" s="244"/>
      <c r="WU133" s="244"/>
      <c r="WV133" s="244"/>
      <c r="WW133" s="244"/>
      <c r="WX133" s="244"/>
      <c r="WY133" s="244"/>
      <c r="WZ133" s="244"/>
      <c r="XA133" s="244"/>
      <c r="XB133" s="244"/>
      <c r="XC133" s="244"/>
      <c r="XD133" s="244"/>
      <c r="XE133" s="244"/>
      <c r="XF133" s="244"/>
      <c r="XG133" s="244"/>
      <c r="XH133" s="244"/>
      <c r="XI133" s="244"/>
      <c r="XJ133" s="244"/>
      <c r="XK133" s="244"/>
      <c r="XL133" s="244"/>
      <c r="XM133" s="244"/>
      <c r="XN133" s="244"/>
      <c r="XO133" s="244"/>
      <c r="XP133" s="244"/>
      <c r="XQ133" s="244"/>
      <c r="XR133" s="244"/>
      <c r="XS133" s="244"/>
      <c r="XT133" s="244"/>
      <c r="XU133" s="244"/>
      <c r="XV133" s="244"/>
      <c r="XW133" s="244"/>
      <c r="XX133" s="244"/>
      <c r="XY133" s="244"/>
      <c r="XZ133" s="244"/>
      <c r="YA133" s="244"/>
      <c r="YB133" s="244"/>
      <c r="YC133" s="244"/>
      <c r="YD133" s="244"/>
      <c r="YE133" s="244"/>
      <c r="YF133" s="244"/>
      <c r="YG133" s="244"/>
      <c r="YH133" s="244"/>
      <c r="YI133" s="244"/>
      <c r="YJ133" s="244"/>
      <c r="YK133" s="244"/>
      <c r="YL133" s="244"/>
      <c r="YM133" s="244"/>
      <c r="YN133" s="244"/>
      <c r="YO133" s="244"/>
      <c r="YP133" s="244"/>
      <c r="YQ133" s="244"/>
      <c r="YR133" s="244"/>
      <c r="YS133" s="244"/>
      <c r="YT133" s="244"/>
      <c r="YU133" s="244"/>
      <c r="YV133" s="244"/>
      <c r="YW133" s="244"/>
      <c r="YX133" s="244"/>
      <c r="YY133" s="244"/>
      <c r="YZ133" s="244"/>
      <c r="ZA133" s="244"/>
      <c r="ZB133" s="244"/>
      <c r="ZC133" s="244"/>
      <c r="ZD133" s="244"/>
      <c r="ZE133" s="244"/>
      <c r="ZF133" s="244"/>
      <c r="ZG133" s="244"/>
      <c r="ZH133" s="244"/>
      <c r="ZI133" s="244"/>
      <c r="ZJ133" s="244"/>
      <c r="ZK133" s="244"/>
      <c r="ZL133" s="244"/>
      <c r="ZM133" s="244"/>
      <c r="ZN133" s="244"/>
      <c r="ZO133" s="244"/>
      <c r="ZP133" s="244"/>
      <c r="ZQ133" s="244"/>
      <c r="ZR133" s="244"/>
      <c r="ZS133" s="244"/>
      <c r="ZT133" s="244"/>
      <c r="ZU133" s="244"/>
      <c r="ZV133" s="244"/>
      <c r="ZW133" s="244"/>
      <c r="ZX133" s="244"/>
      <c r="ZY133" s="244"/>
      <c r="ZZ133" s="244"/>
      <c r="AAA133" s="244"/>
      <c r="AAB133" s="244"/>
      <c r="AAC133" s="244"/>
      <c r="AAD133" s="244"/>
      <c r="AAE133" s="244"/>
      <c r="AAF133" s="244"/>
      <c r="AAG133" s="244"/>
      <c r="AAH133" s="244"/>
      <c r="AAI133" s="244"/>
      <c r="AAJ133" s="244"/>
      <c r="AAK133" s="244"/>
      <c r="AAL133" s="244"/>
      <c r="AAM133" s="244"/>
      <c r="AAN133" s="244"/>
      <c r="AAO133" s="244"/>
      <c r="AAP133" s="244"/>
      <c r="AAQ133" s="244"/>
      <c r="AAR133" s="244"/>
      <c r="AAS133" s="244"/>
      <c r="AAT133" s="244"/>
      <c r="AAU133" s="244"/>
      <c r="AAV133" s="244"/>
      <c r="AAW133" s="244"/>
      <c r="AAX133" s="244"/>
      <c r="AAY133" s="244"/>
      <c r="AAZ133" s="244"/>
      <c r="ABA133" s="244"/>
      <c r="ABB133" s="244"/>
      <c r="ABC133" s="244"/>
      <c r="ABD133" s="244"/>
      <c r="ABE133" s="244"/>
      <c r="ABF133" s="244"/>
      <c r="ABG133" s="244"/>
      <c r="ABH133" s="244"/>
      <c r="ABI133" s="244"/>
      <c r="ABJ133" s="244"/>
      <c r="ABK133" s="244"/>
      <c r="ABL133" s="244"/>
      <c r="ABM133" s="244"/>
      <c r="ABN133" s="244"/>
      <c r="ABO133" s="244"/>
      <c r="ABP133" s="244"/>
      <c r="ABQ133" s="244"/>
      <c r="ABR133" s="244"/>
      <c r="ABS133" s="244"/>
      <c r="ABT133" s="244"/>
      <c r="ABU133" s="244"/>
      <c r="ABV133" s="244"/>
      <c r="ABW133" s="244"/>
      <c r="ABX133" s="244"/>
      <c r="ABY133" s="244"/>
      <c r="ABZ133" s="244"/>
      <c r="ACA133" s="244"/>
      <c r="ACB133" s="244"/>
      <c r="ACC133" s="244"/>
      <c r="ACD133" s="244"/>
      <c r="ACE133" s="244"/>
      <c r="ACF133" s="244"/>
      <c r="ACG133" s="244"/>
      <c r="ACH133" s="244"/>
      <c r="ACI133" s="244"/>
      <c r="ACJ133" s="244"/>
      <c r="ACK133" s="244"/>
      <c r="ACL133" s="244"/>
      <c r="ACM133" s="244"/>
      <c r="ACN133" s="244"/>
      <c r="ACO133" s="244"/>
      <c r="ACP133" s="244"/>
      <c r="ACQ133" s="244"/>
      <c r="ACR133" s="244"/>
      <c r="ACS133" s="244"/>
      <c r="ACT133" s="244"/>
      <c r="ACU133" s="244"/>
      <c r="ACV133" s="244"/>
      <c r="ACW133" s="244"/>
      <c r="ACX133" s="244"/>
      <c r="ACY133" s="244"/>
      <c r="ACZ133" s="244"/>
      <c r="ADA133" s="244"/>
      <c r="ADB133" s="244"/>
      <c r="ADC133" s="244"/>
      <c r="ADD133" s="244"/>
      <c r="ADE133" s="244"/>
      <c r="ADF133" s="244"/>
      <c r="ADG133" s="244"/>
      <c r="ADH133" s="244"/>
      <c r="ADI133" s="244"/>
      <c r="ADJ133" s="244"/>
      <c r="ADK133" s="244"/>
      <c r="ADL133" s="244"/>
      <c r="ADM133" s="244"/>
      <c r="ADN133" s="244"/>
      <c r="ADO133" s="244"/>
      <c r="ADP133" s="244"/>
      <c r="ADQ133" s="244"/>
      <c r="ADR133" s="244"/>
      <c r="ADS133" s="244"/>
      <c r="ADT133" s="244"/>
      <c r="ADU133" s="244"/>
      <c r="ADV133" s="244"/>
      <c r="ADW133" s="244"/>
      <c r="ADX133" s="244"/>
      <c r="ADY133" s="244"/>
      <c r="ADZ133" s="244"/>
      <c r="AEA133" s="244"/>
      <c r="AEB133" s="244"/>
      <c r="AEC133" s="244"/>
      <c r="AED133" s="244"/>
      <c r="AEE133" s="244"/>
      <c r="AEF133" s="244"/>
      <c r="AEG133" s="244"/>
      <c r="AEH133" s="244"/>
      <c r="AEI133" s="244"/>
      <c r="AEJ133" s="244"/>
      <c r="AEK133" s="244"/>
      <c r="AEL133" s="244"/>
      <c r="AEM133" s="244"/>
      <c r="AEN133" s="244"/>
      <c r="AEO133" s="244"/>
      <c r="AEP133" s="244"/>
      <c r="AEQ133" s="244"/>
      <c r="AER133" s="244"/>
      <c r="AES133" s="244"/>
      <c r="AET133" s="244"/>
      <c r="AEU133" s="244"/>
      <c r="AEV133" s="244"/>
      <c r="AEW133" s="244"/>
      <c r="AEX133" s="244"/>
      <c r="AEY133" s="244"/>
      <c r="AEZ133" s="244"/>
      <c r="AFA133" s="244"/>
      <c r="AFB133" s="244"/>
      <c r="AFC133" s="244"/>
      <c r="AFD133" s="244"/>
      <c r="AFE133" s="244"/>
      <c r="AFF133" s="244"/>
      <c r="AFG133" s="244"/>
      <c r="AFH133" s="244"/>
      <c r="AFI133" s="244"/>
      <c r="AFJ133" s="244"/>
      <c r="AFK133" s="244"/>
      <c r="AFL133" s="244"/>
      <c r="AFM133" s="244"/>
      <c r="AFN133" s="244"/>
      <c r="AFO133" s="244"/>
      <c r="AFP133" s="244"/>
      <c r="AFQ133" s="244"/>
      <c r="AFR133" s="244"/>
      <c r="AFS133" s="244"/>
      <c r="AFT133" s="244"/>
      <c r="AFU133" s="244"/>
      <c r="AFV133" s="244"/>
      <c r="AFW133" s="244"/>
      <c r="AFX133" s="244"/>
      <c r="AFY133" s="244"/>
      <c r="AFZ133" s="244"/>
      <c r="AGA133" s="244"/>
      <c r="AGB133" s="244"/>
      <c r="AGC133" s="244"/>
      <c r="AGD133" s="244"/>
      <c r="AGE133" s="244"/>
      <c r="AGF133" s="244"/>
      <c r="AGG133" s="244"/>
      <c r="AGH133" s="244"/>
      <c r="AGI133" s="244"/>
      <c r="AGJ133" s="244"/>
      <c r="AGK133" s="244"/>
      <c r="AGL133" s="244"/>
      <c r="AGM133" s="244"/>
      <c r="AGN133" s="244"/>
      <c r="AGO133" s="244"/>
      <c r="AGP133" s="244"/>
      <c r="AGQ133" s="244"/>
      <c r="AGR133" s="244"/>
      <c r="AGS133" s="244"/>
      <c r="AGT133" s="244"/>
      <c r="AGU133" s="244"/>
      <c r="AGV133" s="244"/>
      <c r="AGW133" s="244"/>
      <c r="AGX133" s="244"/>
      <c r="AGY133" s="244"/>
      <c r="AGZ133" s="244"/>
      <c r="AHA133" s="244"/>
      <c r="AHB133" s="244"/>
      <c r="AHC133" s="244"/>
      <c r="AHD133" s="244"/>
      <c r="AHE133" s="244"/>
      <c r="AHF133" s="244"/>
      <c r="AHG133" s="244"/>
      <c r="AHH133" s="244"/>
      <c r="AHI133" s="244"/>
      <c r="AHJ133" s="244"/>
      <c r="AHK133" s="244"/>
      <c r="AHL133" s="244"/>
      <c r="AHM133" s="244"/>
      <c r="AHN133" s="244"/>
      <c r="AHO133" s="244"/>
      <c r="AHP133" s="244"/>
      <c r="AHQ133" s="244"/>
      <c r="AHR133" s="244"/>
      <c r="AHS133" s="244"/>
      <c r="AHT133" s="244"/>
      <c r="AHU133" s="244"/>
      <c r="AHV133" s="244"/>
      <c r="AHW133" s="244"/>
      <c r="AHX133" s="244"/>
      <c r="AHY133" s="244"/>
      <c r="AHZ133" s="244"/>
      <c r="AIA133" s="244"/>
      <c r="AIB133" s="244"/>
      <c r="AIC133" s="244"/>
      <c r="AID133" s="244"/>
      <c r="AIE133" s="244"/>
      <c r="AIF133" s="244"/>
      <c r="AIG133" s="244"/>
      <c r="AIH133" s="244"/>
      <c r="AII133" s="244"/>
      <c r="AIJ133" s="244"/>
      <c r="AIK133" s="244"/>
      <c r="AIL133" s="244"/>
      <c r="AIM133" s="244"/>
      <c r="AIN133" s="244"/>
      <c r="AIO133" s="244"/>
      <c r="AIP133" s="244"/>
      <c r="AIQ133" s="244"/>
      <c r="AIR133" s="244"/>
      <c r="AIS133" s="244"/>
      <c r="AIT133" s="244"/>
      <c r="AIU133" s="244"/>
      <c r="AIV133" s="244"/>
      <c r="AIW133" s="244"/>
      <c r="AIX133" s="244"/>
      <c r="AIY133" s="244"/>
      <c r="AIZ133" s="244"/>
      <c r="AJA133" s="244"/>
      <c r="AJB133" s="244"/>
      <c r="AJC133" s="244"/>
      <c r="AJD133" s="244"/>
      <c r="AJE133" s="244"/>
      <c r="AJF133" s="244"/>
      <c r="AJG133" s="244"/>
      <c r="AJH133" s="244"/>
      <c r="AJI133" s="244"/>
      <c r="AJJ133" s="244"/>
      <c r="AJK133" s="244"/>
      <c r="AJL133" s="244"/>
      <c r="AJM133" s="244"/>
      <c r="AJN133" s="244"/>
      <c r="AJO133" s="244"/>
      <c r="AJP133" s="244"/>
      <c r="AJQ133" s="244"/>
      <c r="AJR133" s="244"/>
      <c r="AJS133" s="244"/>
      <c r="AJT133" s="244"/>
      <c r="AJU133" s="244"/>
      <c r="AJV133" s="244"/>
      <c r="AJW133" s="244"/>
      <c r="AJX133" s="244"/>
      <c r="AJY133" s="244"/>
      <c r="AJZ133" s="244"/>
      <c r="AKA133" s="244"/>
      <c r="AKB133" s="244"/>
      <c r="AKC133" s="244"/>
      <c r="AKD133" s="244"/>
      <c r="AKE133" s="244"/>
      <c r="AKF133" s="244"/>
      <c r="AKG133" s="244"/>
      <c r="AKH133" s="244"/>
      <c r="AKI133" s="244"/>
      <c r="AKJ133" s="244"/>
      <c r="AKK133" s="244"/>
      <c r="AKL133" s="244"/>
      <c r="AKM133" s="244"/>
      <c r="AKN133" s="244"/>
      <c r="AKO133" s="244"/>
      <c r="AKP133" s="244"/>
      <c r="AKQ133" s="244"/>
      <c r="AKR133" s="244"/>
      <c r="AKS133" s="244"/>
      <c r="AKT133" s="244"/>
      <c r="AKU133" s="244"/>
      <c r="AKV133" s="244"/>
      <c r="AKW133" s="244"/>
      <c r="AKX133" s="244"/>
      <c r="AKY133" s="244"/>
      <c r="AKZ133" s="244"/>
      <c r="ALA133" s="244"/>
      <c r="ALB133" s="244"/>
      <c r="ALC133" s="244"/>
      <c r="ALD133" s="244"/>
      <c r="ALE133" s="244"/>
      <c r="ALF133" s="244"/>
      <c r="ALG133" s="244"/>
      <c r="ALH133" s="244"/>
      <c r="ALI133" s="244"/>
      <c r="ALJ133" s="244"/>
      <c r="ALK133" s="244"/>
      <c r="ALL133" s="244"/>
      <c r="ALM133" s="244"/>
      <c r="ALN133" s="244"/>
      <c r="ALO133" s="244"/>
      <c r="ALP133" s="244"/>
      <c r="ALQ133" s="244"/>
      <c r="ALR133" s="244"/>
      <c r="ALS133" s="244"/>
      <c r="ALT133" s="244"/>
      <c r="ALU133" s="244"/>
      <c r="ALV133" s="244"/>
      <c r="ALW133" s="244"/>
      <c r="ALX133" s="244"/>
      <c r="ALY133" s="244"/>
      <c r="ALZ133" s="244"/>
      <c r="AMA133" s="244"/>
      <c r="AMB133" s="244"/>
    </row>
    <row r="134" spans="1:1016" s="83" customFormat="1" x14ac:dyDescent="0.25">
      <c r="A134" s="82"/>
      <c r="C134" s="84" t="s">
        <v>21</v>
      </c>
      <c r="D134" s="85">
        <f>SUM(E134:J134)</f>
        <v>849801</v>
      </c>
      <c r="E134" s="85">
        <v>0</v>
      </c>
      <c r="F134" s="85">
        <v>0</v>
      </c>
      <c r="G134" s="85">
        <v>849801</v>
      </c>
      <c r="H134" s="85">
        <v>0</v>
      </c>
      <c r="I134" s="86">
        <v>0</v>
      </c>
      <c r="J134" s="86">
        <v>0</v>
      </c>
      <c r="K134" s="87">
        <v>0</v>
      </c>
      <c r="L134" s="271">
        <v>0</v>
      </c>
      <c r="X134" s="144"/>
    </row>
    <row r="135" spans="1:1016" s="83" customFormat="1" ht="24" x14ac:dyDescent="0.2">
      <c r="C135" s="90" t="s">
        <v>125</v>
      </c>
      <c r="D135" s="146"/>
      <c r="E135" s="274"/>
      <c r="F135" s="274"/>
      <c r="G135" s="274"/>
      <c r="H135" s="274"/>
      <c r="I135" s="274"/>
      <c r="J135" s="274"/>
      <c r="K135" s="93"/>
      <c r="L135" s="94"/>
      <c r="X135" s="89"/>
    </row>
    <row r="136" spans="1:1016" s="251" customFormat="1" ht="5.25" customHeight="1" x14ac:dyDescent="0.25">
      <c r="A136" s="244"/>
      <c r="B136" s="244"/>
      <c r="C136" s="245"/>
      <c r="D136" s="246"/>
      <c r="E136" s="246"/>
      <c r="F136" s="246"/>
      <c r="G136" s="246"/>
      <c r="H136" s="246"/>
      <c r="I136" s="246"/>
      <c r="J136" s="247"/>
      <c r="K136" s="248"/>
      <c r="L136" s="249"/>
      <c r="M136" s="250"/>
      <c r="N136" s="244"/>
      <c r="O136" s="244"/>
      <c r="P136" s="244"/>
      <c r="Q136" s="244"/>
      <c r="R136" s="244"/>
      <c r="S136" s="244"/>
      <c r="T136" s="244"/>
      <c r="U136" s="244"/>
      <c r="V136" s="244"/>
      <c r="W136" s="244"/>
      <c r="X136" s="244"/>
      <c r="Y136" s="244"/>
      <c r="Z136" s="244"/>
      <c r="AA136" s="244"/>
      <c r="AB136" s="244"/>
      <c r="AC136" s="244"/>
      <c r="AD136" s="244"/>
      <c r="AE136" s="244"/>
      <c r="AF136" s="244"/>
      <c r="AG136" s="244"/>
      <c r="AH136" s="244"/>
      <c r="AI136" s="244"/>
      <c r="AJ136" s="244"/>
      <c r="AK136" s="244"/>
      <c r="AL136" s="244"/>
      <c r="AM136" s="244"/>
      <c r="AN136" s="244"/>
      <c r="AO136" s="244"/>
      <c r="AP136" s="244"/>
      <c r="AQ136" s="244"/>
      <c r="AR136" s="244"/>
      <c r="AS136" s="244"/>
      <c r="AT136" s="244"/>
      <c r="AU136" s="244"/>
      <c r="AV136" s="244"/>
      <c r="AW136" s="244"/>
      <c r="AX136" s="244"/>
      <c r="AY136" s="244"/>
      <c r="AZ136" s="244"/>
      <c r="BA136" s="244"/>
      <c r="BB136" s="244"/>
      <c r="BC136" s="244"/>
      <c r="BD136" s="244"/>
      <c r="BE136" s="244"/>
      <c r="BF136" s="244"/>
      <c r="BG136" s="244"/>
      <c r="BH136" s="244"/>
      <c r="BI136" s="244"/>
      <c r="BJ136" s="244"/>
      <c r="BK136" s="244"/>
      <c r="BL136" s="244"/>
      <c r="BM136" s="244"/>
      <c r="BN136" s="244"/>
      <c r="BO136" s="244"/>
      <c r="BP136" s="244"/>
      <c r="BQ136" s="244"/>
      <c r="BR136" s="244"/>
      <c r="BS136" s="244"/>
      <c r="BT136" s="244"/>
      <c r="BU136" s="244"/>
      <c r="BV136" s="244"/>
      <c r="BW136" s="244"/>
      <c r="BX136" s="244"/>
      <c r="BY136" s="244"/>
      <c r="BZ136" s="244"/>
      <c r="CA136" s="244"/>
      <c r="CB136" s="244"/>
      <c r="CC136" s="244"/>
      <c r="CD136" s="244"/>
      <c r="CE136" s="244"/>
      <c r="CF136" s="244"/>
      <c r="CG136" s="244"/>
      <c r="CH136" s="244"/>
      <c r="CI136" s="244"/>
      <c r="CJ136" s="244"/>
      <c r="CK136" s="244"/>
      <c r="CL136" s="244"/>
      <c r="CM136" s="244"/>
      <c r="CN136" s="244"/>
      <c r="CO136" s="244"/>
      <c r="CP136" s="244"/>
      <c r="CQ136" s="244"/>
      <c r="CR136" s="244"/>
      <c r="CS136" s="244"/>
      <c r="CT136" s="244"/>
      <c r="CU136" s="244"/>
      <c r="CV136" s="244"/>
      <c r="CW136" s="244"/>
      <c r="CX136" s="244"/>
      <c r="CY136" s="244"/>
      <c r="CZ136" s="244"/>
      <c r="DA136" s="244"/>
      <c r="DB136" s="244"/>
      <c r="DC136" s="244"/>
      <c r="DD136" s="244"/>
      <c r="DE136" s="244"/>
      <c r="DF136" s="244"/>
      <c r="DG136" s="244"/>
      <c r="DH136" s="244"/>
      <c r="DI136" s="244"/>
      <c r="DJ136" s="244"/>
      <c r="DK136" s="244"/>
      <c r="DL136" s="244"/>
      <c r="DM136" s="244"/>
      <c r="DN136" s="244"/>
      <c r="DO136" s="244"/>
      <c r="DP136" s="244"/>
      <c r="DQ136" s="244"/>
      <c r="DR136" s="244"/>
      <c r="DS136" s="244"/>
      <c r="DT136" s="244"/>
      <c r="DU136" s="244"/>
      <c r="DV136" s="244"/>
      <c r="DW136" s="244"/>
      <c r="DX136" s="244"/>
      <c r="DY136" s="244"/>
      <c r="DZ136" s="244"/>
      <c r="EA136" s="244"/>
      <c r="EB136" s="244"/>
      <c r="EC136" s="244"/>
      <c r="ED136" s="244"/>
      <c r="EE136" s="244"/>
      <c r="EF136" s="244"/>
      <c r="EG136" s="244"/>
      <c r="EH136" s="244"/>
      <c r="EI136" s="244"/>
      <c r="EJ136" s="244"/>
      <c r="EK136" s="244"/>
      <c r="EL136" s="244"/>
      <c r="EM136" s="244"/>
      <c r="EN136" s="244"/>
      <c r="EO136" s="244"/>
      <c r="EP136" s="244"/>
      <c r="EQ136" s="244"/>
      <c r="ER136" s="244"/>
      <c r="ES136" s="244"/>
      <c r="ET136" s="244"/>
      <c r="EU136" s="244"/>
      <c r="EV136" s="244"/>
      <c r="EW136" s="244"/>
      <c r="EX136" s="244"/>
      <c r="EY136" s="244"/>
      <c r="EZ136" s="244"/>
      <c r="FA136" s="244"/>
      <c r="FB136" s="244"/>
      <c r="FC136" s="244"/>
      <c r="FD136" s="244"/>
      <c r="FE136" s="244"/>
      <c r="FF136" s="244"/>
      <c r="FG136" s="244"/>
      <c r="FH136" s="244"/>
      <c r="FI136" s="244"/>
      <c r="FJ136" s="244"/>
      <c r="FK136" s="244"/>
      <c r="FL136" s="244"/>
      <c r="FM136" s="244"/>
      <c r="FN136" s="244"/>
      <c r="FO136" s="244"/>
      <c r="FP136" s="244"/>
      <c r="FQ136" s="244"/>
      <c r="FR136" s="244"/>
      <c r="FS136" s="244"/>
      <c r="FT136" s="244"/>
      <c r="FU136" s="244"/>
      <c r="FV136" s="244"/>
      <c r="FW136" s="244"/>
      <c r="FX136" s="244"/>
      <c r="FY136" s="244"/>
      <c r="FZ136" s="244"/>
      <c r="GA136" s="244"/>
      <c r="GB136" s="244"/>
      <c r="GC136" s="244"/>
      <c r="GD136" s="244"/>
      <c r="GE136" s="244"/>
      <c r="GF136" s="244"/>
      <c r="GG136" s="244"/>
      <c r="GH136" s="244"/>
      <c r="GI136" s="244"/>
      <c r="GJ136" s="244"/>
      <c r="GK136" s="244"/>
      <c r="GL136" s="244"/>
      <c r="GM136" s="244"/>
      <c r="GN136" s="244"/>
      <c r="GO136" s="244"/>
      <c r="GP136" s="244"/>
      <c r="GQ136" s="244"/>
      <c r="GR136" s="244"/>
      <c r="GS136" s="244"/>
      <c r="GT136" s="244"/>
      <c r="GU136" s="244"/>
      <c r="GV136" s="244"/>
      <c r="GW136" s="244"/>
      <c r="GX136" s="244"/>
      <c r="GY136" s="244"/>
      <c r="GZ136" s="244"/>
      <c r="HA136" s="244"/>
      <c r="HB136" s="244"/>
      <c r="HC136" s="244"/>
      <c r="HD136" s="244"/>
      <c r="HE136" s="244"/>
      <c r="HF136" s="244"/>
      <c r="HG136" s="244"/>
      <c r="HH136" s="244"/>
      <c r="HI136" s="244"/>
      <c r="HJ136" s="244"/>
      <c r="HK136" s="244"/>
      <c r="HL136" s="244"/>
      <c r="HM136" s="244"/>
      <c r="HN136" s="244"/>
      <c r="HO136" s="244"/>
      <c r="HP136" s="244"/>
      <c r="HQ136" s="244"/>
      <c r="HR136" s="244"/>
      <c r="HS136" s="244"/>
      <c r="HT136" s="244"/>
      <c r="HU136" s="244"/>
      <c r="HV136" s="244"/>
      <c r="HW136" s="244"/>
      <c r="HX136" s="244"/>
      <c r="HY136" s="244"/>
      <c r="HZ136" s="244"/>
      <c r="IA136" s="244"/>
      <c r="IB136" s="244"/>
      <c r="IC136" s="244"/>
      <c r="ID136" s="244"/>
      <c r="IE136" s="244"/>
      <c r="IF136" s="244"/>
      <c r="IG136" s="244"/>
      <c r="IH136" s="244"/>
      <c r="II136" s="244"/>
      <c r="IJ136" s="244"/>
      <c r="IK136" s="244"/>
      <c r="IL136" s="244"/>
      <c r="IM136" s="244"/>
      <c r="IN136" s="244"/>
      <c r="IO136" s="244"/>
      <c r="IP136" s="244"/>
      <c r="IQ136" s="244"/>
      <c r="IR136" s="244"/>
      <c r="IS136" s="244"/>
      <c r="IT136" s="244"/>
      <c r="IU136" s="244"/>
      <c r="IV136" s="244"/>
      <c r="IW136" s="244"/>
      <c r="IX136" s="244"/>
      <c r="IY136" s="244"/>
      <c r="IZ136" s="244"/>
      <c r="JA136" s="244"/>
      <c r="JB136" s="244"/>
      <c r="JC136" s="244"/>
      <c r="JD136" s="244"/>
      <c r="JE136" s="244"/>
      <c r="JF136" s="244"/>
      <c r="JG136" s="244"/>
      <c r="JH136" s="244"/>
      <c r="JI136" s="244"/>
      <c r="JJ136" s="244"/>
      <c r="JK136" s="244"/>
      <c r="JL136" s="244"/>
      <c r="JM136" s="244"/>
      <c r="JN136" s="244"/>
      <c r="JO136" s="244"/>
      <c r="JP136" s="244"/>
      <c r="JQ136" s="244"/>
      <c r="JR136" s="244"/>
      <c r="JS136" s="244"/>
      <c r="JT136" s="244"/>
      <c r="JU136" s="244"/>
      <c r="JV136" s="244"/>
      <c r="JW136" s="244"/>
      <c r="JX136" s="244"/>
      <c r="JY136" s="244"/>
      <c r="JZ136" s="244"/>
      <c r="KA136" s="244"/>
      <c r="KB136" s="244"/>
      <c r="KC136" s="244"/>
      <c r="KD136" s="244"/>
      <c r="KE136" s="244"/>
      <c r="KF136" s="244"/>
      <c r="KG136" s="244"/>
      <c r="KH136" s="244"/>
      <c r="KI136" s="244"/>
      <c r="KJ136" s="244"/>
      <c r="KK136" s="244"/>
      <c r="KL136" s="244"/>
      <c r="KM136" s="244"/>
      <c r="KN136" s="244"/>
      <c r="KO136" s="244"/>
      <c r="KP136" s="244"/>
      <c r="KQ136" s="244"/>
      <c r="KR136" s="244"/>
      <c r="KS136" s="244"/>
      <c r="KT136" s="244"/>
      <c r="KU136" s="244"/>
      <c r="KV136" s="244"/>
      <c r="KW136" s="244"/>
      <c r="KX136" s="244"/>
      <c r="KY136" s="244"/>
      <c r="KZ136" s="244"/>
      <c r="LA136" s="244"/>
      <c r="LB136" s="244"/>
      <c r="LC136" s="244"/>
      <c r="LD136" s="244"/>
      <c r="LE136" s="244"/>
      <c r="LF136" s="244"/>
      <c r="LG136" s="244"/>
      <c r="LH136" s="244"/>
      <c r="LI136" s="244"/>
      <c r="LJ136" s="244"/>
      <c r="LK136" s="244"/>
      <c r="LL136" s="244"/>
      <c r="LM136" s="244"/>
      <c r="LN136" s="244"/>
      <c r="LO136" s="244"/>
      <c r="LP136" s="244"/>
      <c r="LQ136" s="244"/>
      <c r="LR136" s="244"/>
      <c r="LS136" s="244"/>
      <c r="LT136" s="244"/>
      <c r="LU136" s="244"/>
      <c r="LV136" s="244"/>
      <c r="LW136" s="244"/>
      <c r="LX136" s="244"/>
      <c r="LY136" s="244"/>
      <c r="LZ136" s="244"/>
      <c r="MA136" s="244"/>
      <c r="MB136" s="244"/>
      <c r="MC136" s="244"/>
      <c r="MD136" s="244"/>
      <c r="ME136" s="244"/>
      <c r="MF136" s="244"/>
      <c r="MG136" s="244"/>
      <c r="MH136" s="244"/>
      <c r="MI136" s="244"/>
      <c r="MJ136" s="244"/>
      <c r="MK136" s="244"/>
      <c r="ML136" s="244"/>
      <c r="MM136" s="244"/>
      <c r="MN136" s="244"/>
      <c r="MO136" s="244"/>
      <c r="MP136" s="244"/>
      <c r="MQ136" s="244"/>
      <c r="MR136" s="244"/>
      <c r="MS136" s="244"/>
      <c r="MT136" s="244"/>
      <c r="MU136" s="244"/>
      <c r="MV136" s="244"/>
      <c r="MW136" s="244"/>
      <c r="MX136" s="244"/>
      <c r="MY136" s="244"/>
      <c r="MZ136" s="244"/>
      <c r="NA136" s="244"/>
      <c r="NB136" s="244"/>
      <c r="NC136" s="244"/>
      <c r="ND136" s="244"/>
      <c r="NE136" s="244"/>
      <c r="NF136" s="244"/>
      <c r="NG136" s="244"/>
      <c r="NH136" s="244"/>
      <c r="NI136" s="244"/>
      <c r="NJ136" s="244"/>
      <c r="NK136" s="244"/>
      <c r="NL136" s="244"/>
      <c r="NM136" s="244"/>
      <c r="NN136" s="244"/>
      <c r="NO136" s="244"/>
      <c r="NP136" s="244"/>
      <c r="NQ136" s="244"/>
      <c r="NR136" s="244"/>
      <c r="NS136" s="244"/>
      <c r="NT136" s="244"/>
      <c r="NU136" s="244"/>
      <c r="NV136" s="244"/>
      <c r="NW136" s="244"/>
      <c r="NX136" s="244"/>
      <c r="NY136" s="244"/>
      <c r="NZ136" s="244"/>
      <c r="OA136" s="244"/>
      <c r="OB136" s="244"/>
      <c r="OC136" s="244"/>
      <c r="OD136" s="244"/>
      <c r="OE136" s="244"/>
      <c r="OF136" s="244"/>
      <c r="OG136" s="244"/>
      <c r="OH136" s="244"/>
      <c r="OI136" s="244"/>
      <c r="OJ136" s="244"/>
      <c r="OK136" s="244"/>
      <c r="OL136" s="244"/>
      <c r="OM136" s="244"/>
      <c r="ON136" s="244"/>
      <c r="OO136" s="244"/>
      <c r="OP136" s="244"/>
      <c r="OQ136" s="244"/>
      <c r="OR136" s="244"/>
      <c r="OS136" s="244"/>
      <c r="OT136" s="244"/>
      <c r="OU136" s="244"/>
      <c r="OV136" s="244"/>
      <c r="OW136" s="244"/>
      <c r="OX136" s="244"/>
      <c r="OY136" s="244"/>
      <c r="OZ136" s="244"/>
      <c r="PA136" s="244"/>
      <c r="PB136" s="244"/>
      <c r="PC136" s="244"/>
      <c r="PD136" s="244"/>
      <c r="PE136" s="244"/>
      <c r="PF136" s="244"/>
      <c r="PG136" s="244"/>
      <c r="PH136" s="244"/>
      <c r="PI136" s="244"/>
      <c r="PJ136" s="244"/>
      <c r="PK136" s="244"/>
      <c r="PL136" s="244"/>
      <c r="PM136" s="244"/>
      <c r="PN136" s="244"/>
      <c r="PO136" s="244"/>
      <c r="PP136" s="244"/>
      <c r="PQ136" s="244"/>
      <c r="PR136" s="244"/>
      <c r="PS136" s="244"/>
      <c r="PT136" s="244"/>
      <c r="PU136" s="244"/>
      <c r="PV136" s="244"/>
      <c r="PW136" s="244"/>
      <c r="PX136" s="244"/>
      <c r="PY136" s="244"/>
      <c r="PZ136" s="244"/>
      <c r="QA136" s="244"/>
      <c r="QB136" s="244"/>
      <c r="QC136" s="244"/>
      <c r="QD136" s="244"/>
      <c r="QE136" s="244"/>
      <c r="QF136" s="244"/>
      <c r="QG136" s="244"/>
      <c r="QH136" s="244"/>
      <c r="QI136" s="244"/>
      <c r="QJ136" s="244"/>
      <c r="QK136" s="244"/>
      <c r="QL136" s="244"/>
      <c r="QM136" s="244"/>
      <c r="QN136" s="244"/>
      <c r="QO136" s="244"/>
      <c r="QP136" s="244"/>
      <c r="QQ136" s="244"/>
      <c r="QR136" s="244"/>
      <c r="QS136" s="244"/>
      <c r="QT136" s="244"/>
      <c r="QU136" s="244"/>
      <c r="QV136" s="244"/>
      <c r="QW136" s="244"/>
      <c r="QX136" s="244"/>
      <c r="QY136" s="244"/>
      <c r="QZ136" s="244"/>
      <c r="RA136" s="244"/>
      <c r="RB136" s="244"/>
      <c r="RC136" s="244"/>
      <c r="RD136" s="244"/>
      <c r="RE136" s="244"/>
      <c r="RF136" s="244"/>
      <c r="RG136" s="244"/>
      <c r="RH136" s="244"/>
      <c r="RI136" s="244"/>
      <c r="RJ136" s="244"/>
      <c r="RK136" s="244"/>
      <c r="RL136" s="244"/>
      <c r="RM136" s="244"/>
      <c r="RN136" s="244"/>
      <c r="RO136" s="244"/>
      <c r="RP136" s="244"/>
      <c r="RQ136" s="244"/>
      <c r="RR136" s="244"/>
      <c r="RS136" s="244"/>
      <c r="RT136" s="244"/>
      <c r="RU136" s="244"/>
      <c r="RV136" s="244"/>
      <c r="RW136" s="244"/>
      <c r="RX136" s="244"/>
      <c r="RY136" s="244"/>
      <c r="RZ136" s="244"/>
      <c r="SA136" s="244"/>
      <c r="SB136" s="244"/>
      <c r="SC136" s="244"/>
      <c r="SD136" s="244"/>
      <c r="SE136" s="244"/>
      <c r="SF136" s="244"/>
      <c r="SG136" s="244"/>
      <c r="SH136" s="244"/>
      <c r="SI136" s="244"/>
      <c r="SJ136" s="244"/>
      <c r="SK136" s="244"/>
      <c r="SL136" s="244"/>
      <c r="SM136" s="244"/>
      <c r="SN136" s="244"/>
      <c r="SO136" s="244"/>
      <c r="SP136" s="244"/>
      <c r="SQ136" s="244"/>
      <c r="SR136" s="244"/>
      <c r="SS136" s="244"/>
      <c r="ST136" s="244"/>
      <c r="SU136" s="244"/>
      <c r="SV136" s="244"/>
      <c r="SW136" s="244"/>
      <c r="SX136" s="244"/>
      <c r="SY136" s="244"/>
      <c r="SZ136" s="244"/>
      <c r="TA136" s="244"/>
      <c r="TB136" s="244"/>
      <c r="TC136" s="244"/>
      <c r="TD136" s="244"/>
      <c r="TE136" s="244"/>
      <c r="TF136" s="244"/>
      <c r="TG136" s="244"/>
      <c r="TH136" s="244"/>
      <c r="TI136" s="244"/>
      <c r="TJ136" s="244"/>
      <c r="TK136" s="244"/>
      <c r="TL136" s="244"/>
      <c r="TM136" s="244"/>
      <c r="TN136" s="244"/>
      <c r="TO136" s="244"/>
      <c r="TP136" s="244"/>
      <c r="TQ136" s="244"/>
      <c r="TR136" s="244"/>
      <c r="TS136" s="244"/>
      <c r="TT136" s="244"/>
      <c r="TU136" s="244"/>
      <c r="TV136" s="244"/>
      <c r="TW136" s="244"/>
      <c r="TX136" s="244"/>
      <c r="TY136" s="244"/>
      <c r="TZ136" s="244"/>
      <c r="UA136" s="244"/>
      <c r="UB136" s="244"/>
      <c r="UC136" s="244"/>
      <c r="UD136" s="244"/>
      <c r="UE136" s="244"/>
      <c r="UF136" s="244"/>
      <c r="UG136" s="244"/>
      <c r="UH136" s="244"/>
      <c r="UI136" s="244"/>
      <c r="UJ136" s="244"/>
      <c r="UK136" s="244"/>
      <c r="UL136" s="244"/>
      <c r="UM136" s="244"/>
      <c r="UN136" s="244"/>
      <c r="UO136" s="244"/>
      <c r="UP136" s="244"/>
      <c r="UQ136" s="244"/>
      <c r="UR136" s="244"/>
      <c r="US136" s="244"/>
      <c r="UT136" s="244"/>
      <c r="UU136" s="244"/>
      <c r="UV136" s="244"/>
      <c r="UW136" s="244"/>
      <c r="UX136" s="244"/>
      <c r="UY136" s="244"/>
      <c r="UZ136" s="244"/>
      <c r="VA136" s="244"/>
      <c r="VB136" s="244"/>
      <c r="VC136" s="244"/>
      <c r="VD136" s="244"/>
      <c r="VE136" s="244"/>
      <c r="VF136" s="244"/>
      <c r="VG136" s="244"/>
      <c r="VH136" s="244"/>
      <c r="VI136" s="244"/>
      <c r="VJ136" s="244"/>
      <c r="VK136" s="244"/>
      <c r="VL136" s="244"/>
      <c r="VM136" s="244"/>
      <c r="VN136" s="244"/>
      <c r="VO136" s="244"/>
      <c r="VP136" s="244"/>
      <c r="VQ136" s="244"/>
      <c r="VR136" s="244"/>
      <c r="VS136" s="244"/>
      <c r="VT136" s="244"/>
      <c r="VU136" s="244"/>
      <c r="VV136" s="244"/>
      <c r="VW136" s="244"/>
      <c r="VX136" s="244"/>
      <c r="VY136" s="244"/>
      <c r="VZ136" s="244"/>
      <c r="WA136" s="244"/>
      <c r="WB136" s="244"/>
      <c r="WC136" s="244"/>
      <c r="WD136" s="244"/>
      <c r="WE136" s="244"/>
      <c r="WF136" s="244"/>
      <c r="WG136" s="244"/>
      <c r="WH136" s="244"/>
      <c r="WI136" s="244"/>
      <c r="WJ136" s="244"/>
      <c r="WK136" s="244"/>
      <c r="WL136" s="244"/>
      <c r="WM136" s="244"/>
      <c r="WN136" s="244"/>
      <c r="WO136" s="244"/>
      <c r="WP136" s="244"/>
      <c r="WQ136" s="244"/>
      <c r="WR136" s="244"/>
      <c r="WS136" s="244"/>
      <c r="WT136" s="244"/>
      <c r="WU136" s="244"/>
      <c r="WV136" s="244"/>
      <c r="WW136" s="244"/>
      <c r="WX136" s="244"/>
      <c r="WY136" s="244"/>
      <c r="WZ136" s="244"/>
      <c r="XA136" s="244"/>
      <c r="XB136" s="244"/>
      <c r="XC136" s="244"/>
      <c r="XD136" s="244"/>
      <c r="XE136" s="244"/>
      <c r="XF136" s="244"/>
      <c r="XG136" s="244"/>
      <c r="XH136" s="244"/>
      <c r="XI136" s="244"/>
      <c r="XJ136" s="244"/>
      <c r="XK136" s="244"/>
      <c r="XL136" s="244"/>
      <c r="XM136" s="244"/>
      <c r="XN136" s="244"/>
      <c r="XO136" s="244"/>
      <c r="XP136" s="244"/>
      <c r="XQ136" s="244"/>
      <c r="XR136" s="244"/>
      <c r="XS136" s="244"/>
      <c r="XT136" s="244"/>
      <c r="XU136" s="244"/>
      <c r="XV136" s="244"/>
      <c r="XW136" s="244"/>
      <c r="XX136" s="244"/>
      <c r="XY136" s="244"/>
      <c r="XZ136" s="244"/>
      <c r="YA136" s="244"/>
      <c r="YB136" s="244"/>
      <c r="YC136" s="244"/>
      <c r="YD136" s="244"/>
      <c r="YE136" s="244"/>
      <c r="YF136" s="244"/>
      <c r="YG136" s="244"/>
      <c r="YH136" s="244"/>
      <c r="YI136" s="244"/>
      <c r="YJ136" s="244"/>
      <c r="YK136" s="244"/>
      <c r="YL136" s="244"/>
      <c r="YM136" s="244"/>
      <c r="YN136" s="244"/>
      <c r="YO136" s="244"/>
      <c r="YP136" s="244"/>
      <c r="YQ136" s="244"/>
      <c r="YR136" s="244"/>
      <c r="YS136" s="244"/>
      <c r="YT136" s="244"/>
      <c r="YU136" s="244"/>
      <c r="YV136" s="244"/>
      <c r="YW136" s="244"/>
      <c r="YX136" s="244"/>
      <c r="YY136" s="244"/>
      <c r="YZ136" s="244"/>
      <c r="ZA136" s="244"/>
      <c r="ZB136" s="244"/>
      <c r="ZC136" s="244"/>
      <c r="ZD136" s="244"/>
      <c r="ZE136" s="244"/>
      <c r="ZF136" s="244"/>
      <c r="ZG136" s="244"/>
      <c r="ZH136" s="244"/>
      <c r="ZI136" s="244"/>
      <c r="ZJ136" s="244"/>
      <c r="ZK136" s="244"/>
      <c r="ZL136" s="244"/>
      <c r="ZM136" s="244"/>
      <c r="ZN136" s="244"/>
      <c r="ZO136" s="244"/>
      <c r="ZP136" s="244"/>
      <c r="ZQ136" s="244"/>
      <c r="ZR136" s="244"/>
      <c r="ZS136" s="244"/>
      <c r="ZT136" s="244"/>
      <c r="ZU136" s="244"/>
      <c r="ZV136" s="244"/>
      <c r="ZW136" s="244"/>
      <c r="ZX136" s="244"/>
      <c r="ZY136" s="244"/>
      <c r="ZZ136" s="244"/>
      <c r="AAA136" s="244"/>
      <c r="AAB136" s="244"/>
      <c r="AAC136" s="244"/>
      <c r="AAD136" s="244"/>
      <c r="AAE136" s="244"/>
      <c r="AAF136" s="244"/>
      <c r="AAG136" s="244"/>
      <c r="AAH136" s="244"/>
      <c r="AAI136" s="244"/>
      <c r="AAJ136" s="244"/>
      <c r="AAK136" s="244"/>
      <c r="AAL136" s="244"/>
      <c r="AAM136" s="244"/>
      <c r="AAN136" s="244"/>
      <c r="AAO136" s="244"/>
      <c r="AAP136" s="244"/>
      <c r="AAQ136" s="244"/>
      <c r="AAR136" s="244"/>
      <c r="AAS136" s="244"/>
      <c r="AAT136" s="244"/>
      <c r="AAU136" s="244"/>
      <c r="AAV136" s="244"/>
      <c r="AAW136" s="244"/>
      <c r="AAX136" s="244"/>
      <c r="AAY136" s="244"/>
      <c r="AAZ136" s="244"/>
      <c r="ABA136" s="244"/>
      <c r="ABB136" s="244"/>
      <c r="ABC136" s="244"/>
      <c r="ABD136" s="244"/>
      <c r="ABE136" s="244"/>
      <c r="ABF136" s="244"/>
      <c r="ABG136" s="244"/>
      <c r="ABH136" s="244"/>
      <c r="ABI136" s="244"/>
      <c r="ABJ136" s="244"/>
      <c r="ABK136" s="244"/>
      <c r="ABL136" s="244"/>
      <c r="ABM136" s="244"/>
      <c r="ABN136" s="244"/>
      <c r="ABO136" s="244"/>
      <c r="ABP136" s="244"/>
      <c r="ABQ136" s="244"/>
      <c r="ABR136" s="244"/>
      <c r="ABS136" s="244"/>
      <c r="ABT136" s="244"/>
      <c r="ABU136" s="244"/>
      <c r="ABV136" s="244"/>
      <c r="ABW136" s="244"/>
      <c r="ABX136" s="244"/>
      <c r="ABY136" s="244"/>
      <c r="ABZ136" s="244"/>
      <c r="ACA136" s="244"/>
      <c r="ACB136" s="244"/>
      <c r="ACC136" s="244"/>
      <c r="ACD136" s="244"/>
      <c r="ACE136" s="244"/>
      <c r="ACF136" s="244"/>
      <c r="ACG136" s="244"/>
      <c r="ACH136" s="244"/>
      <c r="ACI136" s="244"/>
      <c r="ACJ136" s="244"/>
      <c r="ACK136" s="244"/>
      <c r="ACL136" s="244"/>
      <c r="ACM136" s="244"/>
      <c r="ACN136" s="244"/>
      <c r="ACO136" s="244"/>
      <c r="ACP136" s="244"/>
      <c r="ACQ136" s="244"/>
      <c r="ACR136" s="244"/>
      <c r="ACS136" s="244"/>
      <c r="ACT136" s="244"/>
      <c r="ACU136" s="244"/>
      <c r="ACV136" s="244"/>
      <c r="ACW136" s="244"/>
      <c r="ACX136" s="244"/>
      <c r="ACY136" s="244"/>
      <c r="ACZ136" s="244"/>
      <c r="ADA136" s="244"/>
      <c r="ADB136" s="244"/>
      <c r="ADC136" s="244"/>
      <c r="ADD136" s="244"/>
      <c r="ADE136" s="244"/>
      <c r="ADF136" s="244"/>
      <c r="ADG136" s="244"/>
      <c r="ADH136" s="244"/>
      <c r="ADI136" s="244"/>
      <c r="ADJ136" s="244"/>
      <c r="ADK136" s="244"/>
      <c r="ADL136" s="244"/>
      <c r="ADM136" s="244"/>
      <c r="ADN136" s="244"/>
      <c r="ADO136" s="244"/>
      <c r="ADP136" s="244"/>
      <c r="ADQ136" s="244"/>
      <c r="ADR136" s="244"/>
      <c r="ADS136" s="244"/>
      <c r="ADT136" s="244"/>
      <c r="ADU136" s="244"/>
      <c r="ADV136" s="244"/>
      <c r="ADW136" s="244"/>
      <c r="ADX136" s="244"/>
      <c r="ADY136" s="244"/>
      <c r="ADZ136" s="244"/>
      <c r="AEA136" s="244"/>
      <c r="AEB136" s="244"/>
      <c r="AEC136" s="244"/>
      <c r="AED136" s="244"/>
      <c r="AEE136" s="244"/>
      <c r="AEF136" s="244"/>
      <c r="AEG136" s="244"/>
      <c r="AEH136" s="244"/>
      <c r="AEI136" s="244"/>
      <c r="AEJ136" s="244"/>
      <c r="AEK136" s="244"/>
      <c r="AEL136" s="244"/>
      <c r="AEM136" s="244"/>
      <c r="AEN136" s="244"/>
      <c r="AEO136" s="244"/>
      <c r="AEP136" s="244"/>
      <c r="AEQ136" s="244"/>
      <c r="AER136" s="244"/>
      <c r="AES136" s="244"/>
      <c r="AET136" s="244"/>
      <c r="AEU136" s="244"/>
      <c r="AEV136" s="244"/>
      <c r="AEW136" s="244"/>
      <c r="AEX136" s="244"/>
      <c r="AEY136" s="244"/>
      <c r="AEZ136" s="244"/>
      <c r="AFA136" s="244"/>
      <c r="AFB136" s="244"/>
      <c r="AFC136" s="244"/>
      <c r="AFD136" s="244"/>
      <c r="AFE136" s="244"/>
      <c r="AFF136" s="244"/>
      <c r="AFG136" s="244"/>
      <c r="AFH136" s="244"/>
      <c r="AFI136" s="244"/>
      <c r="AFJ136" s="244"/>
      <c r="AFK136" s="244"/>
      <c r="AFL136" s="244"/>
      <c r="AFM136" s="244"/>
      <c r="AFN136" s="244"/>
      <c r="AFO136" s="244"/>
      <c r="AFP136" s="244"/>
      <c r="AFQ136" s="244"/>
      <c r="AFR136" s="244"/>
      <c r="AFS136" s="244"/>
      <c r="AFT136" s="244"/>
      <c r="AFU136" s="244"/>
      <c r="AFV136" s="244"/>
      <c r="AFW136" s="244"/>
      <c r="AFX136" s="244"/>
      <c r="AFY136" s="244"/>
      <c r="AFZ136" s="244"/>
      <c r="AGA136" s="244"/>
      <c r="AGB136" s="244"/>
      <c r="AGC136" s="244"/>
      <c r="AGD136" s="244"/>
      <c r="AGE136" s="244"/>
      <c r="AGF136" s="244"/>
      <c r="AGG136" s="244"/>
      <c r="AGH136" s="244"/>
      <c r="AGI136" s="244"/>
      <c r="AGJ136" s="244"/>
      <c r="AGK136" s="244"/>
      <c r="AGL136" s="244"/>
      <c r="AGM136" s="244"/>
      <c r="AGN136" s="244"/>
      <c r="AGO136" s="244"/>
      <c r="AGP136" s="244"/>
      <c r="AGQ136" s="244"/>
      <c r="AGR136" s="244"/>
      <c r="AGS136" s="244"/>
      <c r="AGT136" s="244"/>
      <c r="AGU136" s="244"/>
      <c r="AGV136" s="244"/>
      <c r="AGW136" s="244"/>
      <c r="AGX136" s="244"/>
      <c r="AGY136" s="244"/>
      <c r="AGZ136" s="244"/>
      <c r="AHA136" s="244"/>
      <c r="AHB136" s="244"/>
      <c r="AHC136" s="244"/>
      <c r="AHD136" s="244"/>
      <c r="AHE136" s="244"/>
      <c r="AHF136" s="244"/>
      <c r="AHG136" s="244"/>
      <c r="AHH136" s="244"/>
      <c r="AHI136" s="244"/>
      <c r="AHJ136" s="244"/>
      <c r="AHK136" s="244"/>
      <c r="AHL136" s="244"/>
      <c r="AHM136" s="244"/>
      <c r="AHN136" s="244"/>
      <c r="AHO136" s="244"/>
      <c r="AHP136" s="244"/>
      <c r="AHQ136" s="244"/>
      <c r="AHR136" s="244"/>
      <c r="AHS136" s="244"/>
      <c r="AHT136" s="244"/>
      <c r="AHU136" s="244"/>
      <c r="AHV136" s="244"/>
      <c r="AHW136" s="244"/>
      <c r="AHX136" s="244"/>
      <c r="AHY136" s="244"/>
      <c r="AHZ136" s="244"/>
      <c r="AIA136" s="244"/>
      <c r="AIB136" s="244"/>
      <c r="AIC136" s="244"/>
      <c r="AID136" s="244"/>
      <c r="AIE136" s="244"/>
      <c r="AIF136" s="244"/>
      <c r="AIG136" s="244"/>
      <c r="AIH136" s="244"/>
      <c r="AII136" s="244"/>
      <c r="AIJ136" s="244"/>
      <c r="AIK136" s="244"/>
      <c r="AIL136" s="244"/>
      <c r="AIM136" s="244"/>
      <c r="AIN136" s="244"/>
      <c r="AIO136" s="244"/>
      <c r="AIP136" s="244"/>
      <c r="AIQ136" s="244"/>
      <c r="AIR136" s="244"/>
      <c r="AIS136" s="244"/>
      <c r="AIT136" s="244"/>
      <c r="AIU136" s="244"/>
      <c r="AIV136" s="244"/>
      <c r="AIW136" s="244"/>
      <c r="AIX136" s="244"/>
      <c r="AIY136" s="244"/>
      <c r="AIZ136" s="244"/>
      <c r="AJA136" s="244"/>
      <c r="AJB136" s="244"/>
      <c r="AJC136" s="244"/>
      <c r="AJD136" s="244"/>
      <c r="AJE136" s="244"/>
      <c r="AJF136" s="244"/>
      <c r="AJG136" s="244"/>
      <c r="AJH136" s="244"/>
      <c r="AJI136" s="244"/>
      <c r="AJJ136" s="244"/>
      <c r="AJK136" s="244"/>
      <c r="AJL136" s="244"/>
      <c r="AJM136" s="244"/>
      <c r="AJN136" s="244"/>
      <c r="AJO136" s="244"/>
      <c r="AJP136" s="244"/>
      <c r="AJQ136" s="244"/>
      <c r="AJR136" s="244"/>
      <c r="AJS136" s="244"/>
      <c r="AJT136" s="244"/>
      <c r="AJU136" s="244"/>
      <c r="AJV136" s="244"/>
      <c r="AJW136" s="244"/>
      <c r="AJX136" s="244"/>
      <c r="AJY136" s="244"/>
      <c r="AJZ136" s="244"/>
      <c r="AKA136" s="244"/>
      <c r="AKB136" s="244"/>
      <c r="AKC136" s="244"/>
      <c r="AKD136" s="244"/>
      <c r="AKE136" s="244"/>
      <c r="AKF136" s="244"/>
      <c r="AKG136" s="244"/>
      <c r="AKH136" s="244"/>
      <c r="AKI136" s="244"/>
      <c r="AKJ136" s="244"/>
      <c r="AKK136" s="244"/>
      <c r="AKL136" s="244"/>
      <c r="AKM136" s="244"/>
      <c r="AKN136" s="244"/>
      <c r="AKO136" s="244"/>
      <c r="AKP136" s="244"/>
      <c r="AKQ136" s="244"/>
      <c r="AKR136" s="244"/>
      <c r="AKS136" s="244"/>
      <c r="AKT136" s="244"/>
      <c r="AKU136" s="244"/>
      <c r="AKV136" s="244"/>
      <c r="AKW136" s="244"/>
      <c r="AKX136" s="244"/>
      <c r="AKY136" s="244"/>
      <c r="AKZ136" s="244"/>
      <c r="ALA136" s="244"/>
      <c r="ALB136" s="244"/>
      <c r="ALC136" s="244"/>
      <c r="ALD136" s="244"/>
      <c r="ALE136" s="244"/>
      <c r="ALF136" s="244"/>
      <c r="ALG136" s="244"/>
      <c r="ALH136" s="244"/>
      <c r="ALI136" s="244"/>
      <c r="ALJ136" s="244"/>
      <c r="ALK136" s="244"/>
      <c r="ALL136" s="244"/>
      <c r="ALM136" s="244"/>
      <c r="ALN136" s="244"/>
      <c r="ALO136" s="244"/>
      <c r="ALP136" s="244"/>
      <c r="ALQ136" s="244"/>
      <c r="ALR136" s="244"/>
      <c r="ALS136" s="244"/>
      <c r="ALT136" s="244"/>
      <c r="ALU136" s="244"/>
      <c r="ALV136" s="244"/>
      <c r="ALW136" s="244"/>
      <c r="ALX136" s="244"/>
      <c r="ALY136" s="244"/>
      <c r="ALZ136" s="244"/>
      <c r="AMA136" s="244"/>
      <c r="AMB136" s="244"/>
    </row>
    <row r="137" spans="1:1016" s="83" customFormat="1" x14ac:dyDescent="0.25">
      <c r="A137" s="82"/>
      <c r="C137" s="84" t="s">
        <v>21</v>
      </c>
      <c r="D137" s="85">
        <f>SUM(E137:J137)</f>
        <v>100000</v>
      </c>
      <c r="E137" s="85">
        <v>0</v>
      </c>
      <c r="F137" s="85">
        <v>0</v>
      </c>
      <c r="G137" s="85">
        <v>100000</v>
      </c>
      <c r="H137" s="85">
        <v>0</v>
      </c>
      <c r="I137" s="86">
        <v>0</v>
      </c>
      <c r="J137" s="86">
        <v>0</v>
      </c>
      <c r="K137" s="87">
        <v>0</v>
      </c>
      <c r="L137" s="271">
        <v>0</v>
      </c>
      <c r="X137" s="144"/>
    </row>
    <row r="138" spans="1:1016" s="83" customFormat="1" ht="24" x14ac:dyDescent="0.2">
      <c r="C138" s="90" t="s">
        <v>146</v>
      </c>
      <c r="D138" s="146"/>
      <c r="E138" s="274"/>
      <c r="F138" s="274"/>
      <c r="G138" s="274"/>
      <c r="H138" s="274"/>
      <c r="I138" s="274"/>
      <c r="J138" s="274"/>
      <c r="K138" s="93"/>
      <c r="L138" s="94"/>
      <c r="X138" s="89"/>
    </row>
    <row r="139" spans="1:1016" ht="5.25" customHeight="1" thickBot="1" x14ac:dyDescent="0.3">
      <c r="C139" s="193"/>
      <c r="D139" s="53"/>
      <c r="E139" s="53"/>
      <c r="F139" s="53"/>
      <c r="G139" s="53"/>
      <c r="H139" s="53"/>
      <c r="I139" s="53"/>
      <c r="J139" s="53"/>
      <c r="K139" s="54"/>
      <c r="L139" s="194"/>
    </row>
    <row r="140" spans="1:1016" s="37" customFormat="1" ht="12.75" thickBot="1" x14ac:dyDescent="0.25">
      <c r="C140" s="200" t="s">
        <v>72</v>
      </c>
      <c r="D140" s="153">
        <f>SUM(D142:D152)</f>
        <v>3164069.21</v>
      </c>
      <c r="E140" s="153">
        <f t="shared" ref="E140:J140" si="8">SUM(E142:E152)</f>
        <v>0</v>
      </c>
      <c r="F140" s="153">
        <f t="shared" si="8"/>
        <v>3164069.21</v>
      </c>
      <c r="G140" s="153">
        <f t="shared" si="8"/>
        <v>0</v>
      </c>
      <c r="H140" s="153">
        <f t="shared" si="8"/>
        <v>0</v>
      </c>
      <c r="I140" s="153">
        <f t="shared" si="8"/>
        <v>0</v>
      </c>
      <c r="J140" s="153">
        <f t="shared" si="8"/>
        <v>0</v>
      </c>
      <c r="K140" s="154"/>
      <c r="L140" s="185"/>
      <c r="M140" s="39"/>
    </row>
    <row r="141" spans="1:1016" ht="5.25" customHeight="1" x14ac:dyDescent="0.25">
      <c r="C141" s="79"/>
      <c r="D141" s="23"/>
      <c r="E141" s="23"/>
      <c r="F141" s="23"/>
      <c r="G141" s="23"/>
      <c r="H141" s="23"/>
      <c r="I141" s="23"/>
      <c r="J141" s="23"/>
      <c r="K141" s="24"/>
      <c r="L141" s="81"/>
    </row>
    <row r="142" spans="1:1016" s="270" customFormat="1" x14ac:dyDescent="0.25">
      <c r="A142" s="82"/>
      <c r="C142" s="84" t="s">
        <v>65</v>
      </c>
      <c r="D142" s="85">
        <f>SUM(E142:J142)</f>
        <v>714942.08</v>
      </c>
      <c r="E142" s="85">
        <v>0</v>
      </c>
      <c r="F142" s="85">
        <v>714942.08</v>
      </c>
      <c r="G142" s="85">
        <v>0</v>
      </c>
      <c r="H142" s="85">
        <v>0</v>
      </c>
      <c r="I142" s="85">
        <v>0</v>
      </c>
      <c r="J142" s="86">
        <v>0</v>
      </c>
      <c r="K142" s="87">
        <v>1</v>
      </c>
      <c r="L142" s="271">
        <v>1</v>
      </c>
      <c r="M142" s="83"/>
      <c r="N142" s="92"/>
    </row>
    <row r="143" spans="1:1016" s="270" customFormat="1" ht="12" x14ac:dyDescent="0.2">
      <c r="C143" s="90" t="s">
        <v>66</v>
      </c>
      <c r="D143" s="85"/>
      <c r="E143" s="273"/>
      <c r="F143" s="273"/>
      <c r="G143" s="273"/>
      <c r="H143" s="273"/>
      <c r="I143" s="273"/>
      <c r="J143" s="274"/>
      <c r="K143" s="93"/>
      <c r="L143" s="94"/>
      <c r="M143" s="83"/>
    </row>
    <row r="144" spans="1:1016" ht="5.25" customHeight="1" x14ac:dyDescent="0.25">
      <c r="C144" s="79"/>
      <c r="D144" s="23"/>
      <c r="E144" s="23"/>
      <c r="F144" s="23"/>
      <c r="G144" s="23"/>
      <c r="H144" s="23"/>
      <c r="I144" s="23"/>
      <c r="J144" s="23"/>
      <c r="K144" s="24"/>
      <c r="L144" s="81"/>
    </row>
    <row r="145" spans="1:14" s="270" customFormat="1" x14ac:dyDescent="0.25">
      <c r="A145" s="82"/>
      <c r="C145" s="84" t="s">
        <v>67</v>
      </c>
      <c r="D145" s="85">
        <f>SUM(E145:J145)</f>
        <v>1099898.22</v>
      </c>
      <c r="E145" s="85">
        <v>0</v>
      </c>
      <c r="F145" s="85">
        <v>1099898.22</v>
      </c>
      <c r="G145" s="85">
        <v>0</v>
      </c>
      <c r="H145" s="85">
        <v>0</v>
      </c>
      <c r="I145" s="85">
        <v>0</v>
      </c>
      <c r="J145" s="86">
        <v>0</v>
      </c>
      <c r="K145" s="87">
        <v>1</v>
      </c>
      <c r="L145" s="271">
        <v>1</v>
      </c>
      <c r="M145" s="83"/>
      <c r="N145" s="92"/>
    </row>
    <row r="146" spans="1:14" s="270" customFormat="1" ht="11.25" customHeight="1" x14ac:dyDescent="0.2">
      <c r="C146" s="90" t="s">
        <v>68</v>
      </c>
      <c r="D146" s="85"/>
      <c r="E146" s="273"/>
      <c r="F146" s="273"/>
      <c r="G146" s="273"/>
      <c r="H146" s="273"/>
      <c r="I146" s="273"/>
      <c r="J146" s="274"/>
      <c r="K146" s="93"/>
      <c r="L146" s="94"/>
      <c r="M146" s="83"/>
    </row>
    <row r="147" spans="1:14" ht="4.5" customHeight="1" x14ac:dyDescent="0.25">
      <c r="C147" s="79"/>
      <c r="D147" s="23"/>
      <c r="E147" s="23"/>
      <c r="F147" s="23"/>
      <c r="G147" s="23"/>
      <c r="H147" s="23"/>
      <c r="I147" s="23"/>
      <c r="J147" s="23"/>
      <c r="K147" s="24"/>
      <c r="L147" s="81"/>
    </row>
    <row r="148" spans="1:14" s="27" customFormat="1" x14ac:dyDescent="0.25">
      <c r="A148" s="26"/>
      <c r="C148" s="75" t="s">
        <v>69</v>
      </c>
      <c r="D148" s="29">
        <f>SUM(E148:J148)</f>
        <v>449917.25</v>
      </c>
      <c r="E148" s="29">
        <v>0</v>
      </c>
      <c r="F148" s="29">
        <v>449917.25</v>
      </c>
      <c r="G148" s="29">
        <v>0</v>
      </c>
      <c r="H148" s="29">
        <v>0</v>
      </c>
      <c r="I148" s="29">
        <v>0</v>
      </c>
      <c r="J148" s="30">
        <v>0</v>
      </c>
      <c r="K148" s="31">
        <v>1</v>
      </c>
      <c r="L148" s="186">
        <v>1</v>
      </c>
      <c r="M148" s="39"/>
      <c r="N148" s="36"/>
    </row>
    <row r="149" spans="1:14" s="27" customFormat="1" ht="12" x14ac:dyDescent="0.2">
      <c r="C149" s="61" t="s">
        <v>66</v>
      </c>
      <c r="D149" s="29"/>
      <c r="E149" s="187"/>
      <c r="F149" s="187"/>
      <c r="G149" s="187"/>
      <c r="H149" s="187"/>
      <c r="I149" s="187"/>
      <c r="J149" s="188"/>
      <c r="K149" s="50"/>
      <c r="L149" s="78"/>
      <c r="M149" s="39"/>
    </row>
    <row r="150" spans="1:14" s="3" customFormat="1" ht="5.25" customHeight="1" x14ac:dyDescent="0.25">
      <c r="C150" s="79"/>
      <c r="D150" s="23"/>
      <c r="E150" s="23"/>
      <c r="F150" s="23"/>
      <c r="G150" s="23"/>
      <c r="H150" s="23"/>
      <c r="I150" s="23"/>
      <c r="J150" s="23"/>
      <c r="K150" s="24"/>
      <c r="L150" s="81"/>
      <c r="M150" s="6"/>
    </row>
    <row r="151" spans="1:14" s="27" customFormat="1" x14ac:dyDescent="0.25">
      <c r="A151" s="26"/>
      <c r="C151" s="75" t="s">
        <v>70</v>
      </c>
      <c r="D151" s="29">
        <f>SUM(E151:J151)</f>
        <v>899311.66</v>
      </c>
      <c r="E151" s="29">
        <v>0</v>
      </c>
      <c r="F151" s="29">
        <v>899311.66</v>
      </c>
      <c r="G151" s="29">
        <v>0</v>
      </c>
      <c r="H151" s="29">
        <v>0</v>
      </c>
      <c r="I151" s="29">
        <v>0</v>
      </c>
      <c r="J151" s="30">
        <v>0</v>
      </c>
      <c r="K151" s="31">
        <v>1</v>
      </c>
      <c r="L151" s="186">
        <v>1</v>
      </c>
      <c r="M151" s="39"/>
      <c r="N151" s="36"/>
    </row>
    <row r="152" spans="1:14" s="27" customFormat="1" ht="12" x14ac:dyDescent="0.2">
      <c r="C152" s="61" t="s">
        <v>71</v>
      </c>
      <c r="D152" s="29"/>
      <c r="E152" s="187"/>
      <c r="F152" s="187"/>
      <c r="G152" s="187"/>
      <c r="H152" s="187"/>
      <c r="I152" s="187"/>
      <c r="J152" s="188"/>
      <c r="K152" s="50"/>
      <c r="L152" s="78"/>
      <c r="M152" s="39"/>
    </row>
    <row r="153" spans="1:14" s="3" customFormat="1" ht="5.25" customHeight="1" thickBot="1" x14ac:dyDescent="0.3">
      <c r="C153" s="191"/>
      <c r="D153" s="42"/>
      <c r="E153" s="42"/>
      <c r="F153" s="42"/>
      <c r="G153" s="42"/>
      <c r="H153" s="42"/>
      <c r="I153" s="42"/>
      <c r="J153" s="42"/>
      <c r="K153" s="43"/>
      <c r="L153" s="192"/>
      <c r="M153" s="6"/>
    </row>
    <row r="154" spans="1:14" s="37" customFormat="1" ht="12.75" thickBot="1" x14ac:dyDescent="0.25">
      <c r="C154" s="202" t="s">
        <v>76</v>
      </c>
      <c r="D154" s="180">
        <f>SUM(D156:D160)</f>
        <v>525358.32000000007</v>
      </c>
      <c r="E154" s="180">
        <f t="shared" ref="E154:J154" si="9">SUM(E156:E160)</f>
        <v>0</v>
      </c>
      <c r="F154" s="180">
        <f t="shared" si="9"/>
        <v>525358.32000000007</v>
      </c>
      <c r="G154" s="180">
        <f t="shared" si="9"/>
        <v>0</v>
      </c>
      <c r="H154" s="180">
        <f t="shared" si="9"/>
        <v>0</v>
      </c>
      <c r="I154" s="180">
        <f t="shared" si="9"/>
        <v>0</v>
      </c>
      <c r="J154" s="180">
        <f t="shared" si="9"/>
        <v>0</v>
      </c>
      <c r="K154" s="181"/>
      <c r="L154" s="203"/>
      <c r="M154" s="39"/>
    </row>
    <row r="155" spans="1:14" s="3" customFormat="1" ht="5.25" customHeight="1" x14ac:dyDescent="0.25">
      <c r="C155" s="79"/>
      <c r="D155" s="23"/>
      <c r="E155" s="23"/>
      <c r="F155" s="23"/>
      <c r="G155" s="23"/>
      <c r="H155" s="23"/>
      <c r="I155" s="23"/>
      <c r="J155" s="23"/>
      <c r="K155" s="24"/>
      <c r="L155" s="81"/>
      <c r="M155" s="6"/>
    </row>
    <row r="156" spans="1:14" s="27" customFormat="1" x14ac:dyDescent="0.25">
      <c r="A156" s="26"/>
      <c r="C156" s="75" t="s">
        <v>73</v>
      </c>
      <c r="D156" s="29">
        <f>SUM(E156:J156)</f>
        <v>219969.32</v>
      </c>
      <c r="E156" s="29">
        <v>0</v>
      </c>
      <c r="F156" s="29">
        <v>219969.32</v>
      </c>
      <c r="G156" s="29">
        <v>0</v>
      </c>
      <c r="H156" s="29">
        <v>0</v>
      </c>
      <c r="I156" s="29">
        <v>0</v>
      </c>
      <c r="J156" s="30">
        <v>0</v>
      </c>
      <c r="K156" s="31">
        <v>1</v>
      </c>
      <c r="L156" s="186">
        <v>1</v>
      </c>
      <c r="M156" s="39"/>
    </row>
    <row r="157" spans="1:14" s="27" customFormat="1" ht="24" x14ac:dyDescent="0.2">
      <c r="C157" s="61" t="s">
        <v>74</v>
      </c>
      <c r="D157" s="29"/>
      <c r="E157" s="187"/>
      <c r="F157" s="187"/>
      <c r="G157" s="187"/>
      <c r="H157" s="187"/>
      <c r="I157" s="187"/>
      <c r="J157" s="188"/>
      <c r="K157" s="50"/>
      <c r="L157" s="78"/>
      <c r="M157" s="39"/>
    </row>
    <row r="158" spans="1:14" s="3" customFormat="1" ht="5.25" customHeight="1" x14ac:dyDescent="0.25">
      <c r="C158" s="79"/>
      <c r="D158" s="23"/>
      <c r="E158" s="23"/>
      <c r="F158" s="23"/>
      <c r="G158" s="23"/>
      <c r="H158" s="23"/>
      <c r="I158" s="23"/>
      <c r="J158" s="23"/>
      <c r="K158" s="24"/>
      <c r="L158" s="81"/>
      <c r="M158" s="6"/>
    </row>
    <row r="159" spans="1:14" s="27" customFormat="1" x14ac:dyDescent="0.25">
      <c r="A159" s="26"/>
      <c r="C159" s="75" t="s">
        <v>21</v>
      </c>
      <c r="D159" s="29">
        <f>SUM(E159:J159)</f>
        <v>305389</v>
      </c>
      <c r="E159" s="29">
        <v>0</v>
      </c>
      <c r="F159" s="29">
        <f>256184.24+49204.76</f>
        <v>305389</v>
      </c>
      <c r="G159" s="29">
        <v>0</v>
      </c>
      <c r="H159" s="29">
        <v>0</v>
      </c>
      <c r="I159" s="29">
        <v>0</v>
      </c>
      <c r="J159" s="30">
        <v>0</v>
      </c>
      <c r="K159" s="31">
        <v>1</v>
      </c>
      <c r="L159" s="186">
        <v>1</v>
      </c>
      <c r="M159" s="39"/>
    </row>
    <row r="160" spans="1:14" s="27" customFormat="1" ht="24" x14ac:dyDescent="0.2">
      <c r="C160" s="61" t="s">
        <v>75</v>
      </c>
      <c r="D160" s="29"/>
      <c r="E160" s="187"/>
      <c r="F160" s="187"/>
      <c r="G160" s="187"/>
      <c r="H160" s="187"/>
      <c r="I160" s="187"/>
      <c r="J160" s="188"/>
      <c r="K160" s="50"/>
      <c r="L160" s="78"/>
      <c r="M160" s="39"/>
    </row>
    <row r="161" spans="1:13" s="3" customFormat="1" ht="5.25" customHeight="1" thickBot="1" x14ac:dyDescent="0.3">
      <c r="C161" s="193"/>
      <c r="D161" s="53"/>
      <c r="E161" s="53"/>
      <c r="F161" s="53"/>
      <c r="G161" s="53"/>
      <c r="H161" s="53"/>
      <c r="I161" s="53"/>
      <c r="J161" s="53"/>
      <c r="K161" s="54"/>
      <c r="L161" s="194"/>
      <c r="M161" s="6"/>
    </row>
    <row r="162" spans="1:13" s="37" customFormat="1" ht="12.75" thickBot="1" x14ac:dyDescent="0.25">
      <c r="C162" s="202" t="s">
        <v>78</v>
      </c>
      <c r="D162" s="180">
        <f>SUM(D164:D165)</f>
        <v>3030826.94</v>
      </c>
      <c r="E162" s="180">
        <f t="shared" ref="E162:J162" si="10">SUM(E164:E165)</f>
        <v>0</v>
      </c>
      <c r="F162" s="180">
        <f t="shared" si="10"/>
        <v>3030826.94</v>
      </c>
      <c r="G162" s="180">
        <f t="shared" si="10"/>
        <v>0</v>
      </c>
      <c r="H162" s="180">
        <f t="shared" si="10"/>
        <v>0</v>
      </c>
      <c r="I162" s="180">
        <f t="shared" si="10"/>
        <v>0</v>
      </c>
      <c r="J162" s="180">
        <f t="shared" si="10"/>
        <v>0</v>
      </c>
      <c r="K162" s="181"/>
      <c r="L162" s="203"/>
      <c r="M162" s="39"/>
    </row>
    <row r="163" spans="1:13" s="3" customFormat="1" ht="5.25" customHeight="1" x14ac:dyDescent="0.25">
      <c r="C163" s="79"/>
      <c r="D163" s="23"/>
      <c r="E163" s="23"/>
      <c r="F163" s="23"/>
      <c r="G163" s="23"/>
      <c r="H163" s="23"/>
      <c r="I163" s="23"/>
      <c r="J163" s="23"/>
      <c r="K163" s="24"/>
      <c r="L163" s="81"/>
      <c r="M163" s="6"/>
    </row>
    <row r="164" spans="1:13" s="270" customFormat="1" ht="12" x14ac:dyDescent="0.2">
      <c r="A164" s="301"/>
      <c r="C164" s="84" t="s">
        <v>21</v>
      </c>
      <c r="D164" s="85">
        <f>SUM(E164:J164)</f>
        <v>3030826.94</v>
      </c>
      <c r="E164" s="85">
        <v>0</v>
      </c>
      <c r="F164" s="85">
        <f>2971398.96+59427.98</f>
        <v>3030826.94</v>
      </c>
      <c r="G164" s="85">
        <f>+G170*0.03</f>
        <v>0</v>
      </c>
      <c r="H164" s="85">
        <v>0</v>
      </c>
      <c r="I164" s="85">
        <v>0</v>
      </c>
      <c r="J164" s="86">
        <v>0</v>
      </c>
      <c r="K164" s="87">
        <v>0.35</v>
      </c>
      <c r="L164" s="271">
        <v>0.3</v>
      </c>
      <c r="M164" s="89"/>
    </row>
    <row r="165" spans="1:13" s="270" customFormat="1" ht="24" x14ac:dyDescent="0.2">
      <c r="C165" s="90" t="s">
        <v>77</v>
      </c>
      <c r="D165" s="85"/>
      <c r="E165" s="273"/>
      <c r="F165" s="273"/>
      <c r="G165" s="273"/>
      <c r="H165" s="273"/>
      <c r="I165" s="273"/>
      <c r="J165" s="274"/>
      <c r="K165" s="87"/>
      <c r="L165" s="271"/>
      <c r="M165" s="83"/>
    </row>
    <row r="166" spans="1:13" s="3" customFormat="1" ht="5.25" customHeight="1" thickBot="1" x14ac:dyDescent="0.3">
      <c r="C166" s="191"/>
      <c r="D166" s="42"/>
      <c r="E166" s="42"/>
      <c r="F166" s="42"/>
      <c r="G166" s="42"/>
      <c r="H166" s="42"/>
      <c r="I166" s="42"/>
      <c r="J166" s="42"/>
      <c r="K166" s="43"/>
      <c r="L166" s="192"/>
      <c r="M166" s="6"/>
    </row>
    <row r="167" spans="1:13" s="37" customFormat="1" ht="12.75" thickBot="1" x14ac:dyDescent="0.25">
      <c r="C167" s="202" t="s">
        <v>79</v>
      </c>
      <c r="D167" s="180">
        <f>SUM(D169:D170)</f>
        <v>263800</v>
      </c>
      <c r="E167" s="180">
        <f t="shared" ref="E167:J167" si="11">SUM(E169:E170)</f>
        <v>0</v>
      </c>
      <c r="F167" s="180">
        <f t="shared" si="11"/>
        <v>0</v>
      </c>
      <c r="G167" s="180">
        <f t="shared" si="11"/>
        <v>263800</v>
      </c>
      <c r="H167" s="180">
        <f t="shared" si="11"/>
        <v>0</v>
      </c>
      <c r="I167" s="180">
        <f t="shared" si="11"/>
        <v>0</v>
      </c>
      <c r="J167" s="180">
        <f t="shared" si="11"/>
        <v>0</v>
      </c>
      <c r="K167" s="181"/>
      <c r="L167" s="203"/>
      <c r="M167" s="39"/>
    </row>
    <row r="168" spans="1:13" s="3" customFormat="1" ht="5.25" customHeight="1" x14ac:dyDescent="0.25">
      <c r="C168" s="79"/>
      <c r="D168" s="23"/>
      <c r="E168" s="23"/>
      <c r="F168" s="23"/>
      <c r="G168" s="23"/>
      <c r="H168" s="23"/>
      <c r="I168" s="23"/>
      <c r="J168" s="23"/>
      <c r="K168" s="24"/>
      <c r="L168" s="81"/>
      <c r="M168" s="6"/>
    </row>
    <row r="169" spans="1:13" s="27" customFormat="1" ht="12" x14ac:dyDescent="0.2">
      <c r="A169" s="115"/>
      <c r="C169" s="75" t="s">
        <v>21</v>
      </c>
      <c r="D169" s="29">
        <f>SUM(E169:J169)</f>
        <v>263800</v>
      </c>
      <c r="E169" s="29">
        <v>0</v>
      </c>
      <c r="F169" s="29">
        <v>0</v>
      </c>
      <c r="G169" s="29">
        <f>318404-54604</f>
        <v>263800</v>
      </c>
      <c r="H169" s="29">
        <v>0</v>
      </c>
      <c r="I169" s="29">
        <v>0</v>
      </c>
      <c r="J169" s="30">
        <v>0</v>
      </c>
      <c r="K169" s="31">
        <v>1</v>
      </c>
      <c r="L169" s="186">
        <v>1</v>
      </c>
      <c r="M169" s="58"/>
    </row>
    <row r="170" spans="1:13" s="27" customFormat="1" ht="12" x14ac:dyDescent="0.2">
      <c r="C170" s="61" t="s">
        <v>79</v>
      </c>
      <c r="D170" s="29"/>
      <c r="E170" s="187"/>
      <c r="F170" s="187"/>
      <c r="G170" s="187"/>
      <c r="H170" s="187"/>
      <c r="I170" s="187"/>
      <c r="J170" s="188"/>
      <c r="K170" s="31"/>
      <c r="L170" s="186"/>
      <c r="M170" s="39"/>
    </row>
    <row r="171" spans="1:13" s="3" customFormat="1" ht="5.25" customHeight="1" thickBot="1" x14ac:dyDescent="0.3">
      <c r="C171" s="204"/>
      <c r="D171" s="205"/>
      <c r="E171" s="205"/>
      <c r="F171" s="205"/>
      <c r="G171" s="205"/>
      <c r="H171" s="205"/>
      <c r="I171" s="205"/>
      <c r="J171" s="205"/>
      <c r="K171" s="206"/>
      <c r="L171" s="207"/>
      <c r="M171" s="6"/>
    </row>
    <row r="173" spans="1:13" s="3" customFormat="1" ht="3" customHeight="1" thickBot="1" x14ac:dyDescent="0.3">
      <c r="C173" s="116"/>
      <c r="D173" s="116"/>
      <c r="E173" s="116"/>
      <c r="F173" s="116"/>
      <c r="G173" s="116"/>
      <c r="H173" s="116"/>
      <c r="I173" s="116"/>
      <c r="J173" s="116"/>
      <c r="K173" s="116"/>
      <c r="L173" s="116"/>
      <c r="M173" s="6"/>
    </row>
    <row r="174" spans="1:13" s="3" customFormat="1" ht="15.75" thickBot="1" x14ac:dyDescent="0.3">
      <c r="C174" s="182" t="s">
        <v>80</v>
      </c>
      <c r="D174" s="118">
        <f t="shared" ref="D174:J174" si="12">+D13+D35+D45+D58+D63+D83+D91+D126+D140+D154+D162+D167</f>
        <v>36103730.909999996</v>
      </c>
      <c r="E174" s="118">
        <f t="shared" si="12"/>
        <v>2300000</v>
      </c>
      <c r="F174" s="118">
        <f t="shared" si="12"/>
        <v>23420430.57</v>
      </c>
      <c r="G174" s="118">
        <f t="shared" si="12"/>
        <v>10310608.359999999</v>
      </c>
      <c r="H174" s="118">
        <f t="shared" si="12"/>
        <v>0</v>
      </c>
      <c r="I174" s="118">
        <f t="shared" si="12"/>
        <v>0</v>
      </c>
      <c r="J174" s="118">
        <f t="shared" si="12"/>
        <v>72691.98</v>
      </c>
      <c r="K174" s="118">
        <f>K45+K58+K63+K83+K13+K35+K91+K126+K140+K154+K167+K162</f>
        <v>0</v>
      </c>
      <c r="L174" s="118">
        <f>L45+L58+L63+L83+L13+L35+L91+L126+L140+L154+L167+L162</f>
        <v>0</v>
      </c>
      <c r="M174" s="6"/>
    </row>
    <row r="175" spans="1:13" s="3" customFormat="1" ht="15.75" thickBot="1" x14ac:dyDescent="0.3">
      <c r="C175" s="183" t="s">
        <v>81</v>
      </c>
      <c r="D175" s="120"/>
      <c r="E175" s="121"/>
      <c r="F175" s="122">
        <v>23446783</v>
      </c>
      <c r="G175" s="122">
        <v>10337876</v>
      </c>
      <c r="H175" s="123"/>
      <c r="I175" s="120"/>
      <c r="J175" s="120"/>
      <c r="K175" s="120"/>
      <c r="L175" s="124"/>
      <c r="M175" s="6"/>
    </row>
    <row r="176" spans="1:13" s="3" customFormat="1" x14ac:dyDescent="0.25">
      <c r="E176" s="125"/>
      <c r="F176" s="126" t="s">
        <v>14</v>
      </c>
      <c r="G176" s="127" t="s">
        <v>15</v>
      </c>
      <c r="H176" s="128"/>
      <c r="I176" s="125"/>
      <c r="M176" s="129"/>
    </row>
    <row r="177" spans="4:13" s="130" customFormat="1" hidden="1" x14ac:dyDescent="0.25">
      <c r="D177" s="130" t="s">
        <v>82</v>
      </c>
      <c r="G177" s="131" t="s">
        <v>83</v>
      </c>
      <c r="I177" s="132"/>
      <c r="J177" s="133">
        <f>SUM(H178:H186)</f>
        <v>7753410</v>
      </c>
      <c r="K177" s="130" t="s">
        <v>84</v>
      </c>
    </row>
    <row r="178" spans="4:13" s="130" customFormat="1" hidden="1" x14ac:dyDescent="0.25">
      <c r="D178" s="130" t="s">
        <v>85</v>
      </c>
      <c r="E178" s="134">
        <v>2344678</v>
      </c>
      <c r="G178" s="131" t="s">
        <v>86</v>
      </c>
      <c r="H178" s="134">
        <v>861490</v>
      </c>
    </row>
    <row r="179" spans="4:13" s="130" customFormat="1" hidden="1" x14ac:dyDescent="0.25">
      <c r="D179" s="130" t="s">
        <v>87</v>
      </c>
      <c r="E179" s="134">
        <v>2344678</v>
      </c>
      <c r="G179" s="131" t="s">
        <v>88</v>
      </c>
      <c r="H179" s="134">
        <v>861490</v>
      </c>
      <c r="I179" s="130" t="s">
        <v>89</v>
      </c>
      <c r="J179" s="135">
        <v>10866000</v>
      </c>
    </row>
    <row r="180" spans="4:13" s="130" customFormat="1" hidden="1" x14ac:dyDescent="0.25">
      <c r="D180" s="130" t="s">
        <v>90</v>
      </c>
      <c r="E180" s="134">
        <v>2344678</v>
      </c>
      <c r="G180" s="131" t="s">
        <v>91</v>
      </c>
      <c r="H180" s="134">
        <v>861490</v>
      </c>
      <c r="J180" s="135">
        <v>4600000</v>
      </c>
    </row>
    <row r="181" spans="4:13" s="130" customFormat="1" hidden="1" x14ac:dyDescent="0.25">
      <c r="D181" s="130" t="s">
        <v>92</v>
      </c>
      <c r="E181" s="134">
        <v>2344678</v>
      </c>
      <c r="G181" s="131" t="s">
        <v>93</v>
      </c>
      <c r="H181" s="134">
        <v>861490</v>
      </c>
    </row>
    <row r="182" spans="4:13" s="130" customFormat="1" hidden="1" x14ac:dyDescent="0.25">
      <c r="D182" s="130" t="s">
        <v>94</v>
      </c>
      <c r="E182" s="134">
        <v>2344678</v>
      </c>
      <c r="G182" s="131" t="s">
        <v>95</v>
      </c>
      <c r="H182" s="134">
        <v>861490</v>
      </c>
      <c r="J182" s="136" t="e">
        <f>+E186+H186-#REF!-#REF!</f>
        <v>#REF!</v>
      </c>
    </row>
    <row r="183" spans="4:13" s="130" customFormat="1" hidden="1" x14ac:dyDescent="0.25">
      <c r="D183" s="130" t="s">
        <v>96</v>
      </c>
      <c r="E183" s="134">
        <v>2344678</v>
      </c>
      <c r="G183" s="131" t="s">
        <v>97</v>
      </c>
      <c r="H183" s="134">
        <v>861490</v>
      </c>
    </row>
    <row r="184" spans="4:13" s="130" customFormat="1" hidden="1" x14ac:dyDescent="0.25">
      <c r="D184" s="130" t="s">
        <v>98</v>
      </c>
      <c r="E184" s="134">
        <v>2344678</v>
      </c>
      <c r="G184" s="131" t="s">
        <v>99</v>
      </c>
      <c r="H184" s="134">
        <v>861490</v>
      </c>
    </row>
    <row r="185" spans="4:13" s="3" customFormat="1" ht="14.25" hidden="1" customHeight="1" x14ac:dyDescent="0.25">
      <c r="D185" s="3" t="s">
        <v>100</v>
      </c>
      <c r="E185" s="134">
        <v>2344678</v>
      </c>
      <c r="G185" s="131" t="s">
        <v>101</v>
      </c>
      <c r="H185" s="134">
        <v>861490</v>
      </c>
    </row>
    <row r="186" spans="4:13" s="3" customFormat="1" hidden="1" x14ac:dyDescent="0.25">
      <c r="D186" s="3" t="s">
        <v>102</v>
      </c>
      <c r="E186" s="137">
        <v>2344678</v>
      </c>
      <c r="G186" s="131" t="s">
        <v>103</v>
      </c>
      <c r="H186" s="137">
        <v>861490</v>
      </c>
    </row>
    <row r="187" spans="4:13" s="3" customFormat="1" hidden="1" x14ac:dyDescent="0.25">
      <c r="D187" s="3" t="s">
        <v>104</v>
      </c>
      <c r="E187" s="137">
        <v>2344681</v>
      </c>
      <c r="G187" s="131" t="s">
        <v>105</v>
      </c>
      <c r="H187" s="137">
        <v>861490</v>
      </c>
    </row>
    <row r="188" spans="4:13" s="3" customFormat="1" hidden="1" x14ac:dyDescent="0.25">
      <c r="D188" s="3" t="s">
        <v>106</v>
      </c>
      <c r="G188" s="131" t="s">
        <v>107</v>
      </c>
      <c r="H188" s="40">
        <f>+H187*2</f>
        <v>1722980</v>
      </c>
    </row>
    <row r="189" spans="4:13" s="3" customFormat="1" hidden="1" x14ac:dyDescent="0.25">
      <c r="G189" s="129"/>
      <c r="H189" s="137"/>
      <c r="J189" s="138">
        <v>7662316</v>
      </c>
    </row>
    <row r="190" spans="4:13" s="3" customFormat="1" hidden="1" x14ac:dyDescent="0.25">
      <c r="E190" s="137">
        <f>SUM(E178:E185)</f>
        <v>18757424</v>
      </c>
      <c r="G190" s="129"/>
      <c r="H190" s="137">
        <f>SUM(H178:H185)</f>
        <v>6891920</v>
      </c>
    </row>
    <row r="191" spans="4:13" s="3" customFormat="1" hidden="1" x14ac:dyDescent="0.25">
      <c r="H191" s="129"/>
    </row>
    <row r="192" spans="4:13" s="3" customFormat="1" hidden="1" x14ac:dyDescent="0.25">
      <c r="E192" s="139"/>
      <c r="F192" s="137"/>
      <c r="G192" s="137">
        <f>+F175+G175</f>
        <v>33784659</v>
      </c>
      <c r="H192" s="137"/>
      <c r="M192" s="129"/>
    </row>
    <row r="193" spans="1:1016" s="3" customFormat="1" hidden="1" x14ac:dyDescent="0.25">
      <c r="E193" s="139">
        <f>+E178+E179+E180+E181+E182</f>
        <v>11723390</v>
      </c>
      <c r="F193" s="137"/>
      <c r="G193" s="137"/>
      <c r="H193" s="137"/>
      <c r="M193" s="129"/>
    </row>
    <row r="194" spans="1:1016" s="3" customFormat="1" x14ac:dyDescent="0.25">
      <c r="E194" s="139"/>
      <c r="F194" s="137"/>
      <c r="G194" s="137"/>
      <c r="H194" s="137"/>
      <c r="M194" s="129"/>
    </row>
    <row r="195" spans="1:1016" s="142" customFormat="1" x14ac:dyDescent="0.25">
      <c r="A195" s="3"/>
      <c r="B195" s="3"/>
      <c r="C195" s="3"/>
      <c r="D195" s="3"/>
      <c r="E195" s="140" t="s">
        <v>108</v>
      </c>
      <c r="F195" s="141">
        <f>+F175-F174</f>
        <v>26352.429999999702</v>
      </c>
      <c r="G195" s="141">
        <f>+G175-G174</f>
        <v>27267.640000000596</v>
      </c>
      <c r="H195" s="3"/>
      <c r="I195" s="3"/>
      <c r="J195" s="3"/>
      <c r="K195" s="3"/>
      <c r="L195" s="3"/>
      <c r="M195" s="129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  <c r="AH195" s="3"/>
      <c r="AI195" s="3"/>
      <c r="AJ195" s="3"/>
      <c r="AK195" s="3"/>
      <c r="AL195" s="3"/>
      <c r="AM195" s="3"/>
      <c r="AN195" s="3"/>
      <c r="AO195" s="3"/>
      <c r="AP195" s="3"/>
      <c r="AQ195" s="3"/>
      <c r="AR195" s="3"/>
      <c r="AS195" s="3"/>
      <c r="AT195" s="3"/>
      <c r="AU195" s="3"/>
      <c r="AV195" s="3"/>
      <c r="AW195" s="3"/>
      <c r="AX195" s="3"/>
      <c r="AY195" s="3"/>
      <c r="AZ195" s="3"/>
      <c r="BA195" s="3"/>
      <c r="BB195" s="3"/>
      <c r="BC195" s="3"/>
      <c r="BD195" s="3"/>
      <c r="BE195" s="3"/>
      <c r="BF195" s="3"/>
      <c r="BG195" s="3"/>
      <c r="BH195" s="3"/>
      <c r="BI195" s="3"/>
      <c r="BJ195" s="3"/>
      <c r="BK195" s="3"/>
      <c r="BL195" s="3"/>
      <c r="BM195" s="3"/>
      <c r="BN195" s="3"/>
      <c r="BO195" s="3"/>
      <c r="BP195" s="3"/>
      <c r="BQ195" s="3"/>
      <c r="BR195" s="3"/>
      <c r="BS195" s="3"/>
      <c r="BT195" s="3"/>
      <c r="BU195" s="3"/>
      <c r="BV195" s="3"/>
      <c r="BW195" s="3"/>
      <c r="BX195" s="3"/>
      <c r="BY195" s="3"/>
      <c r="BZ195" s="3"/>
      <c r="CA195" s="3"/>
      <c r="CB195" s="3"/>
      <c r="CC195" s="3"/>
      <c r="CD195" s="3"/>
      <c r="CE195" s="3"/>
      <c r="CF195" s="3"/>
      <c r="CG195" s="3"/>
      <c r="CH195" s="3"/>
      <c r="CI195" s="3"/>
      <c r="CJ195" s="3"/>
      <c r="CK195" s="3"/>
      <c r="CL195" s="3"/>
      <c r="CM195" s="3"/>
      <c r="CN195" s="3"/>
      <c r="CO195" s="3"/>
      <c r="CP195" s="3"/>
      <c r="CQ195" s="3"/>
      <c r="CR195" s="3"/>
      <c r="CS195" s="3"/>
      <c r="CT195" s="3"/>
      <c r="CU195" s="3"/>
      <c r="CV195" s="3"/>
      <c r="CW195" s="3"/>
      <c r="CX195" s="3"/>
      <c r="CY195" s="3"/>
      <c r="CZ195" s="3"/>
      <c r="DA195" s="3"/>
      <c r="DB195" s="3"/>
      <c r="DC195" s="3"/>
      <c r="DD195" s="3"/>
      <c r="DE195" s="3"/>
      <c r="DF195" s="3"/>
      <c r="DG195" s="3"/>
      <c r="DH195" s="3"/>
      <c r="DI195" s="3"/>
      <c r="DJ195" s="3"/>
      <c r="DK195" s="3"/>
      <c r="DL195" s="3"/>
      <c r="DM195" s="3"/>
      <c r="DN195" s="3"/>
      <c r="DO195" s="3"/>
      <c r="DP195" s="3"/>
      <c r="DQ195" s="3"/>
      <c r="DR195" s="3"/>
      <c r="DS195" s="3"/>
      <c r="DT195" s="3"/>
      <c r="DU195" s="3"/>
      <c r="DV195" s="3"/>
      <c r="DW195" s="3"/>
      <c r="DX195" s="3"/>
      <c r="DY195" s="3"/>
      <c r="DZ195" s="3"/>
      <c r="EA195" s="3"/>
      <c r="EB195" s="3"/>
      <c r="EC195" s="3"/>
      <c r="ED195" s="3"/>
      <c r="EE195" s="3"/>
      <c r="EF195" s="3"/>
      <c r="EG195" s="3"/>
      <c r="EH195" s="3"/>
      <c r="EI195" s="3"/>
      <c r="EJ195" s="3"/>
      <c r="EK195" s="3"/>
      <c r="EL195" s="3"/>
      <c r="EM195" s="3"/>
      <c r="EN195" s="3"/>
      <c r="EO195" s="3"/>
      <c r="EP195" s="3"/>
      <c r="EQ195" s="3"/>
      <c r="ER195" s="3"/>
      <c r="ES195" s="3"/>
      <c r="ET195" s="3"/>
      <c r="EU195" s="3"/>
      <c r="EV195" s="3"/>
      <c r="EW195" s="3"/>
      <c r="EX195" s="3"/>
      <c r="EY195" s="3"/>
      <c r="EZ195" s="3"/>
      <c r="FA195" s="3"/>
      <c r="FB195" s="3"/>
      <c r="FC195" s="3"/>
      <c r="FD195" s="3"/>
      <c r="FE195" s="3"/>
      <c r="FF195" s="3"/>
      <c r="FG195" s="3"/>
      <c r="FH195" s="3"/>
      <c r="FI195" s="3"/>
      <c r="FJ195" s="3"/>
      <c r="FK195" s="3"/>
      <c r="FL195" s="3"/>
      <c r="FM195" s="3"/>
      <c r="FN195" s="3"/>
      <c r="FO195" s="3"/>
      <c r="FP195" s="3"/>
      <c r="FQ195" s="3"/>
      <c r="FR195" s="3"/>
      <c r="FS195" s="3"/>
      <c r="FT195" s="3"/>
      <c r="FU195" s="3"/>
      <c r="FV195" s="3"/>
      <c r="FW195" s="3"/>
      <c r="FX195" s="3"/>
      <c r="FY195" s="3"/>
      <c r="FZ195" s="3"/>
      <c r="GA195" s="3"/>
      <c r="GB195" s="3"/>
      <c r="GC195" s="3"/>
      <c r="GD195" s="3"/>
      <c r="GE195" s="3"/>
      <c r="GF195" s="3"/>
      <c r="GG195" s="3"/>
      <c r="GH195" s="3"/>
      <c r="GI195" s="3"/>
      <c r="GJ195" s="3"/>
      <c r="GK195" s="3"/>
      <c r="GL195" s="3"/>
      <c r="GM195" s="3"/>
      <c r="GN195" s="3"/>
      <c r="GO195" s="3"/>
      <c r="GP195" s="3"/>
      <c r="GQ195" s="3"/>
      <c r="GR195" s="3"/>
      <c r="GS195" s="3"/>
      <c r="GT195" s="3"/>
      <c r="GU195" s="3"/>
      <c r="GV195" s="3"/>
      <c r="GW195" s="3"/>
      <c r="GX195" s="3"/>
      <c r="GY195" s="3"/>
      <c r="GZ195" s="3"/>
      <c r="HA195" s="3"/>
      <c r="HB195" s="3"/>
      <c r="HC195" s="3"/>
      <c r="HD195" s="3"/>
      <c r="HE195" s="3"/>
      <c r="HF195" s="3"/>
      <c r="HG195" s="3"/>
      <c r="HH195" s="3"/>
      <c r="HI195" s="3"/>
      <c r="HJ195" s="3"/>
      <c r="HK195" s="3"/>
      <c r="HL195" s="3"/>
      <c r="HM195" s="3"/>
      <c r="HN195" s="3"/>
      <c r="HO195" s="3"/>
      <c r="HP195" s="3"/>
      <c r="HQ195" s="3"/>
      <c r="HR195" s="3"/>
      <c r="HS195" s="3"/>
      <c r="HT195" s="3"/>
      <c r="HU195" s="3"/>
      <c r="HV195" s="3"/>
      <c r="HW195" s="3"/>
      <c r="HX195" s="3"/>
      <c r="HY195" s="3"/>
      <c r="HZ195" s="3"/>
      <c r="IA195" s="3"/>
      <c r="IB195" s="3"/>
      <c r="IC195" s="3"/>
      <c r="ID195" s="3"/>
      <c r="IE195" s="3"/>
      <c r="IF195" s="3"/>
      <c r="IG195" s="3"/>
      <c r="IH195" s="3"/>
      <c r="II195" s="3"/>
      <c r="IJ195" s="3"/>
      <c r="IK195" s="3"/>
      <c r="IL195" s="3"/>
      <c r="IM195" s="3"/>
      <c r="IN195" s="3"/>
      <c r="IO195" s="3"/>
      <c r="IP195" s="3"/>
      <c r="IQ195" s="3"/>
      <c r="IR195" s="3"/>
      <c r="IS195" s="3"/>
      <c r="IT195" s="3"/>
      <c r="IU195" s="3"/>
      <c r="IV195" s="3"/>
      <c r="IW195" s="3"/>
      <c r="IX195" s="3"/>
      <c r="IY195" s="3"/>
      <c r="IZ195" s="3"/>
      <c r="JA195" s="3"/>
      <c r="JB195" s="3"/>
      <c r="JC195" s="3"/>
      <c r="JD195" s="3"/>
      <c r="JE195" s="3"/>
      <c r="JF195" s="3"/>
      <c r="JG195" s="3"/>
      <c r="JH195" s="3"/>
      <c r="JI195" s="3"/>
      <c r="JJ195" s="3"/>
      <c r="JK195" s="3"/>
      <c r="JL195" s="3"/>
      <c r="JM195" s="3"/>
      <c r="JN195" s="3"/>
      <c r="JO195" s="3"/>
      <c r="JP195" s="3"/>
      <c r="JQ195" s="3"/>
      <c r="JR195" s="3"/>
      <c r="JS195" s="3"/>
      <c r="JT195" s="3"/>
      <c r="JU195" s="3"/>
      <c r="JV195" s="3"/>
      <c r="JW195" s="3"/>
      <c r="JX195" s="3"/>
      <c r="JY195" s="3"/>
      <c r="JZ195" s="3"/>
      <c r="KA195" s="3"/>
      <c r="KB195" s="3"/>
      <c r="KC195" s="3"/>
      <c r="KD195" s="3"/>
      <c r="KE195" s="3"/>
      <c r="KF195" s="3"/>
      <c r="KG195" s="3"/>
      <c r="KH195" s="3"/>
      <c r="KI195" s="3"/>
      <c r="KJ195" s="3"/>
      <c r="KK195" s="3"/>
      <c r="KL195" s="3"/>
      <c r="KM195" s="3"/>
      <c r="KN195" s="3"/>
      <c r="KO195" s="3"/>
      <c r="KP195" s="3"/>
      <c r="KQ195" s="3"/>
      <c r="KR195" s="3"/>
      <c r="KS195" s="3"/>
      <c r="KT195" s="3"/>
      <c r="KU195" s="3"/>
      <c r="KV195" s="3"/>
      <c r="KW195" s="3"/>
      <c r="KX195" s="3"/>
      <c r="KY195" s="3"/>
      <c r="KZ195" s="3"/>
      <c r="LA195" s="3"/>
      <c r="LB195" s="3"/>
      <c r="LC195" s="3"/>
      <c r="LD195" s="3"/>
      <c r="LE195" s="3"/>
      <c r="LF195" s="3"/>
      <c r="LG195" s="3"/>
      <c r="LH195" s="3"/>
      <c r="LI195" s="3"/>
      <c r="LJ195" s="3"/>
      <c r="LK195" s="3"/>
      <c r="LL195" s="3"/>
      <c r="LM195" s="3"/>
      <c r="LN195" s="3"/>
      <c r="LO195" s="3"/>
      <c r="LP195" s="3"/>
      <c r="LQ195" s="3"/>
      <c r="LR195" s="3"/>
      <c r="LS195" s="3"/>
      <c r="LT195" s="3"/>
      <c r="LU195" s="3"/>
      <c r="LV195" s="3"/>
      <c r="LW195" s="3"/>
      <c r="LX195" s="3"/>
      <c r="LY195" s="3"/>
      <c r="LZ195" s="3"/>
      <c r="MA195" s="3"/>
      <c r="MB195" s="3"/>
      <c r="MC195" s="3"/>
      <c r="MD195" s="3"/>
      <c r="ME195" s="3"/>
      <c r="MF195" s="3"/>
      <c r="MG195" s="3"/>
      <c r="MH195" s="3"/>
      <c r="MI195" s="3"/>
      <c r="MJ195" s="3"/>
      <c r="MK195" s="3"/>
      <c r="ML195" s="3"/>
      <c r="MM195" s="3"/>
      <c r="MN195" s="3"/>
      <c r="MO195" s="3"/>
      <c r="MP195" s="3"/>
      <c r="MQ195" s="3"/>
      <c r="MR195" s="3"/>
      <c r="MS195" s="3"/>
      <c r="MT195" s="3"/>
      <c r="MU195" s="3"/>
      <c r="MV195" s="3"/>
      <c r="MW195" s="3"/>
      <c r="MX195" s="3"/>
      <c r="MY195" s="3"/>
      <c r="MZ195" s="3"/>
      <c r="NA195" s="3"/>
      <c r="NB195" s="3"/>
      <c r="NC195" s="3"/>
      <c r="ND195" s="3"/>
      <c r="NE195" s="3"/>
      <c r="NF195" s="3"/>
      <c r="NG195" s="3"/>
      <c r="NH195" s="3"/>
      <c r="NI195" s="3"/>
      <c r="NJ195" s="3"/>
      <c r="NK195" s="3"/>
      <c r="NL195" s="3"/>
      <c r="NM195" s="3"/>
      <c r="NN195" s="3"/>
      <c r="NO195" s="3"/>
      <c r="NP195" s="3"/>
      <c r="NQ195" s="3"/>
      <c r="NR195" s="3"/>
      <c r="NS195" s="3"/>
      <c r="NT195" s="3"/>
      <c r="NU195" s="3"/>
      <c r="NV195" s="3"/>
      <c r="NW195" s="3"/>
      <c r="NX195" s="3"/>
      <c r="NY195" s="3"/>
      <c r="NZ195" s="3"/>
      <c r="OA195" s="3"/>
      <c r="OB195" s="3"/>
      <c r="OC195" s="3"/>
      <c r="OD195" s="3"/>
      <c r="OE195" s="3"/>
      <c r="OF195" s="3"/>
      <c r="OG195" s="3"/>
      <c r="OH195" s="3"/>
      <c r="OI195" s="3"/>
      <c r="OJ195" s="3"/>
      <c r="OK195" s="3"/>
      <c r="OL195" s="3"/>
      <c r="OM195" s="3"/>
      <c r="ON195" s="3"/>
      <c r="OO195" s="3"/>
      <c r="OP195" s="3"/>
      <c r="OQ195" s="3"/>
      <c r="OR195" s="3"/>
      <c r="OS195" s="3"/>
      <c r="OT195" s="3"/>
      <c r="OU195" s="3"/>
      <c r="OV195" s="3"/>
      <c r="OW195" s="3"/>
      <c r="OX195" s="3"/>
      <c r="OY195" s="3"/>
      <c r="OZ195" s="3"/>
      <c r="PA195" s="3"/>
      <c r="PB195" s="3"/>
      <c r="PC195" s="3"/>
      <c r="PD195" s="3"/>
      <c r="PE195" s="3"/>
      <c r="PF195" s="3"/>
      <c r="PG195" s="3"/>
      <c r="PH195" s="3"/>
      <c r="PI195" s="3"/>
      <c r="PJ195" s="3"/>
      <c r="PK195" s="3"/>
      <c r="PL195" s="3"/>
      <c r="PM195" s="3"/>
      <c r="PN195" s="3"/>
      <c r="PO195" s="3"/>
      <c r="PP195" s="3"/>
      <c r="PQ195" s="3"/>
      <c r="PR195" s="3"/>
      <c r="PS195" s="3"/>
      <c r="PT195" s="3"/>
      <c r="PU195" s="3"/>
      <c r="PV195" s="3"/>
      <c r="PW195" s="3"/>
      <c r="PX195" s="3"/>
      <c r="PY195" s="3"/>
      <c r="PZ195" s="3"/>
      <c r="QA195" s="3"/>
      <c r="QB195" s="3"/>
      <c r="QC195" s="3"/>
      <c r="QD195" s="3"/>
      <c r="QE195" s="3"/>
      <c r="QF195" s="3"/>
      <c r="QG195" s="3"/>
      <c r="QH195" s="3"/>
      <c r="QI195" s="3"/>
      <c r="QJ195" s="3"/>
      <c r="QK195" s="3"/>
      <c r="QL195" s="3"/>
      <c r="QM195" s="3"/>
      <c r="QN195" s="3"/>
      <c r="QO195" s="3"/>
      <c r="QP195" s="3"/>
      <c r="QQ195" s="3"/>
      <c r="QR195" s="3"/>
      <c r="QS195" s="3"/>
      <c r="QT195" s="3"/>
      <c r="QU195" s="3"/>
      <c r="QV195" s="3"/>
      <c r="QW195" s="3"/>
      <c r="QX195" s="3"/>
      <c r="QY195" s="3"/>
      <c r="QZ195" s="3"/>
      <c r="RA195" s="3"/>
      <c r="RB195" s="3"/>
      <c r="RC195" s="3"/>
      <c r="RD195" s="3"/>
      <c r="RE195" s="3"/>
      <c r="RF195" s="3"/>
      <c r="RG195" s="3"/>
      <c r="RH195" s="3"/>
      <c r="RI195" s="3"/>
      <c r="RJ195" s="3"/>
      <c r="RK195" s="3"/>
      <c r="RL195" s="3"/>
      <c r="RM195" s="3"/>
      <c r="RN195" s="3"/>
      <c r="RO195" s="3"/>
      <c r="RP195" s="3"/>
      <c r="RQ195" s="3"/>
      <c r="RR195" s="3"/>
      <c r="RS195" s="3"/>
      <c r="RT195" s="3"/>
      <c r="RU195" s="3"/>
      <c r="RV195" s="3"/>
      <c r="RW195" s="3"/>
      <c r="RX195" s="3"/>
      <c r="RY195" s="3"/>
      <c r="RZ195" s="3"/>
      <c r="SA195" s="3"/>
      <c r="SB195" s="3"/>
      <c r="SC195" s="3"/>
      <c r="SD195" s="3"/>
      <c r="SE195" s="3"/>
      <c r="SF195" s="3"/>
      <c r="SG195" s="3"/>
      <c r="SH195" s="3"/>
      <c r="SI195" s="3"/>
      <c r="SJ195" s="3"/>
      <c r="SK195" s="3"/>
      <c r="SL195" s="3"/>
      <c r="SM195" s="3"/>
      <c r="SN195" s="3"/>
      <c r="SO195" s="3"/>
      <c r="SP195" s="3"/>
      <c r="SQ195" s="3"/>
      <c r="SR195" s="3"/>
      <c r="SS195" s="3"/>
      <c r="ST195" s="3"/>
      <c r="SU195" s="3"/>
      <c r="SV195" s="3"/>
      <c r="SW195" s="3"/>
      <c r="SX195" s="3"/>
      <c r="SY195" s="3"/>
      <c r="SZ195" s="3"/>
      <c r="TA195" s="3"/>
      <c r="TB195" s="3"/>
      <c r="TC195" s="3"/>
      <c r="TD195" s="3"/>
      <c r="TE195" s="3"/>
      <c r="TF195" s="3"/>
      <c r="TG195" s="3"/>
      <c r="TH195" s="3"/>
      <c r="TI195" s="3"/>
      <c r="TJ195" s="3"/>
      <c r="TK195" s="3"/>
      <c r="TL195" s="3"/>
      <c r="TM195" s="3"/>
      <c r="TN195" s="3"/>
      <c r="TO195" s="3"/>
      <c r="TP195" s="3"/>
      <c r="TQ195" s="3"/>
      <c r="TR195" s="3"/>
      <c r="TS195" s="3"/>
      <c r="TT195" s="3"/>
      <c r="TU195" s="3"/>
      <c r="TV195" s="3"/>
      <c r="TW195" s="3"/>
      <c r="TX195" s="3"/>
      <c r="TY195" s="3"/>
      <c r="TZ195" s="3"/>
      <c r="UA195" s="3"/>
      <c r="UB195" s="3"/>
      <c r="UC195" s="3"/>
      <c r="UD195" s="3"/>
      <c r="UE195" s="3"/>
      <c r="UF195" s="3"/>
      <c r="UG195" s="3"/>
      <c r="UH195" s="3"/>
      <c r="UI195" s="3"/>
      <c r="UJ195" s="3"/>
      <c r="UK195" s="3"/>
      <c r="UL195" s="3"/>
      <c r="UM195" s="3"/>
      <c r="UN195" s="3"/>
      <c r="UO195" s="3"/>
      <c r="UP195" s="3"/>
      <c r="UQ195" s="3"/>
      <c r="UR195" s="3"/>
      <c r="US195" s="3"/>
      <c r="UT195" s="3"/>
      <c r="UU195" s="3"/>
      <c r="UV195" s="3"/>
      <c r="UW195" s="3"/>
      <c r="UX195" s="3"/>
      <c r="UY195" s="3"/>
      <c r="UZ195" s="3"/>
      <c r="VA195" s="3"/>
      <c r="VB195" s="3"/>
      <c r="VC195" s="3"/>
      <c r="VD195" s="3"/>
      <c r="VE195" s="3"/>
      <c r="VF195" s="3"/>
      <c r="VG195" s="3"/>
      <c r="VH195" s="3"/>
      <c r="VI195" s="3"/>
      <c r="VJ195" s="3"/>
      <c r="VK195" s="3"/>
      <c r="VL195" s="3"/>
      <c r="VM195" s="3"/>
      <c r="VN195" s="3"/>
      <c r="VO195" s="3"/>
      <c r="VP195" s="3"/>
      <c r="VQ195" s="3"/>
      <c r="VR195" s="3"/>
      <c r="VS195" s="3"/>
      <c r="VT195" s="3"/>
      <c r="VU195" s="3"/>
      <c r="VV195" s="3"/>
      <c r="VW195" s="3"/>
      <c r="VX195" s="3"/>
      <c r="VY195" s="3"/>
      <c r="VZ195" s="3"/>
      <c r="WA195" s="3"/>
      <c r="WB195" s="3"/>
      <c r="WC195" s="3"/>
      <c r="WD195" s="3"/>
      <c r="WE195" s="3"/>
      <c r="WF195" s="3"/>
      <c r="WG195" s="3"/>
      <c r="WH195" s="3"/>
      <c r="WI195" s="3"/>
      <c r="WJ195" s="3"/>
      <c r="WK195" s="3"/>
      <c r="WL195" s="3"/>
      <c r="WM195" s="3"/>
      <c r="WN195" s="3"/>
      <c r="WO195" s="3"/>
      <c r="WP195" s="3"/>
      <c r="WQ195" s="3"/>
      <c r="WR195" s="3"/>
      <c r="WS195" s="3"/>
      <c r="WT195" s="3"/>
      <c r="WU195" s="3"/>
      <c r="WV195" s="3"/>
      <c r="WW195" s="3"/>
      <c r="WX195" s="3"/>
      <c r="WY195" s="3"/>
      <c r="WZ195" s="3"/>
      <c r="XA195" s="3"/>
      <c r="XB195" s="3"/>
      <c r="XC195" s="3"/>
      <c r="XD195" s="3"/>
      <c r="XE195" s="3"/>
      <c r="XF195" s="3"/>
      <c r="XG195" s="3"/>
      <c r="XH195" s="3"/>
      <c r="XI195" s="3"/>
      <c r="XJ195" s="3"/>
      <c r="XK195" s="3"/>
      <c r="XL195" s="3"/>
      <c r="XM195" s="3"/>
      <c r="XN195" s="3"/>
      <c r="XO195" s="3"/>
      <c r="XP195" s="3"/>
      <c r="XQ195" s="3"/>
      <c r="XR195" s="3"/>
      <c r="XS195" s="3"/>
      <c r="XT195" s="3"/>
      <c r="XU195" s="3"/>
      <c r="XV195" s="3"/>
      <c r="XW195" s="3"/>
      <c r="XX195" s="3"/>
      <c r="XY195" s="3"/>
      <c r="XZ195" s="3"/>
      <c r="YA195" s="3"/>
      <c r="YB195" s="3"/>
      <c r="YC195" s="3"/>
      <c r="YD195" s="3"/>
      <c r="YE195" s="3"/>
      <c r="YF195" s="3"/>
      <c r="YG195" s="3"/>
      <c r="YH195" s="3"/>
      <c r="YI195" s="3"/>
      <c r="YJ195" s="3"/>
      <c r="YK195" s="3"/>
      <c r="YL195" s="3"/>
      <c r="YM195" s="3"/>
      <c r="YN195" s="3"/>
      <c r="YO195" s="3"/>
      <c r="YP195" s="3"/>
      <c r="YQ195" s="3"/>
      <c r="YR195" s="3"/>
      <c r="YS195" s="3"/>
      <c r="YT195" s="3"/>
      <c r="YU195" s="3"/>
      <c r="YV195" s="3"/>
      <c r="YW195" s="3"/>
      <c r="YX195" s="3"/>
      <c r="YY195" s="3"/>
      <c r="YZ195" s="3"/>
      <c r="ZA195" s="3"/>
      <c r="ZB195" s="3"/>
      <c r="ZC195" s="3"/>
      <c r="ZD195" s="3"/>
      <c r="ZE195" s="3"/>
      <c r="ZF195" s="3"/>
      <c r="ZG195" s="3"/>
      <c r="ZH195" s="3"/>
      <c r="ZI195" s="3"/>
      <c r="ZJ195" s="3"/>
      <c r="ZK195" s="3"/>
      <c r="ZL195" s="3"/>
      <c r="ZM195" s="3"/>
      <c r="ZN195" s="3"/>
      <c r="ZO195" s="3"/>
      <c r="ZP195" s="3"/>
      <c r="ZQ195" s="3"/>
      <c r="ZR195" s="3"/>
      <c r="ZS195" s="3"/>
      <c r="ZT195" s="3"/>
      <c r="ZU195" s="3"/>
      <c r="ZV195" s="3"/>
      <c r="ZW195" s="3"/>
      <c r="ZX195" s="3"/>
      <c r="ZY195" s="3"/>
      <c r="ZZ195" s="3"/>
      <c r="AAA195" s="3"/>
      <c r="AAB195" s="3"/>
      <c r="AAC195" s="3"/>
      <c r="AAD195" s="3"/>
      <c r="AAE195" s="3"/>
      <c r="AAF195" s="3"/>
      <c r="AAG195" s="3"/>
      <c r="AAH195" s="3"/>
      <c r="AAI195" s="3"/>
      <c r="AAJ195" s="3"/>
      <c r="AAK195" s="3"/>
      <c r="AAL195" s="3"/>
      <c r="AAM195" s="3"/>
      <c r="AAN195" s="3"/>
      <c r="AAO195" s="3"/>
      <c r="AAP195" s="3"/>
      <c r="AAQ195" s="3"/>
      <c r="AAR195" s="3"/>
      <c r="AAS195" s="3"/>
      <c r="AAT195" s="3"/>
      <c r="AAU195" s="3"/>
      <c r="AAV195" s="3"/>
      <c r="AAW195" s="3"/>
      <c r="AAX195" s="3"/>
      <c r="AAY195" s="3"/>
      <c r="AAZ195" s="3"/>
      <c r="ABA195" s="3"/>
      <c r="ABB195" s="3"/>
      <c r="ABC195" s="3"/>
      <c r="ABD195" s="3"/>
      <c r="ABE195" s="3"/>
      <c r="ABF195" s="3"/>
      <c r="ABG195" s="3"/>
      <c r="ABH195" s="3"/>
      <c r="ABI195" s="3"/>
      <c r="ABJ195" s="3"/>
      <c r="ABK195" s="3"/>
      <c r="ABL195" s="3"/>
      <c r="ABM195" s="3"/>
      <c r="ABN195" s="3"/>
      <c r="ABO195" s="3"/>
      <c r="ABP195" s="3"/>
      <c r="ABQ195" s="3"/>
      <c r="ABR195" s="3"/>
      <c r="ABS195" s="3"/>
      <c r="ABT195" s="3"/>
      <c r="ABU195" s="3"/>
      <c r="ABV195" s="3"/>
      <c r="ABW195" s="3"/>
      <c r="ABX195" s="3"/>
      <c r="ABY195" s="3"/>
      <c r="ABZ195" s="3"/>
      <c r="ACA195" s="3"/>
      <c r="ACB195" s="3"/>
      <c r="ACC195" s="3"/>
      <c r="ACD195" s="3"/>
      <c r="ACE195" s="3"/>
      <c r="ACF195" s="3"/>
      <c r="ACG195" s="3"/>
      <c r="ACH195" s="3"/>
      <c r="ACI195" s="3"/>
      <c r="ACJ195" s="3"/>
      <c r="ACK195" s="3"/>
      <c r="ACL195" s="3"/>
      <c r="ACM195" s="3"/>
      <c r="ACN195" s="3"/>
      <c r="ACO195" s="3"/>
      <c r="ACP195" s="3"/>
      <c r="ACQ195" s="3"/>
      <c r="ACR195" s="3"/>
      <c r="ACS195" s="3"/>
      <c r="ACT195" s="3"/>
      <c r="ACU195" s="3"/>
      <c r="ACV195" s="3"/>
      <c r="ACW195" s="3"/>
      <c r="ACX195" s="3"/>
      <c r="ACY195" s="3"/>
      <c r="ACZ195" s="3"/>
      <c r="ADA195" s="3"/>
      <c r="ADB195" s="3"/>
      <c r="ADC195" s="3"/>
      <c r="ADD195" s="3"/>
      <c r="ADE195" s="3"/>
      <c r="ADF195" s="3"/>
      <c r="ADG195" s="3"/>
      <c r="ADH195" s="3"/>
      <c r="ADI195" s="3"/>
      <c r="ADJ195" s="3"/>
      <c r="ADK195" s="3"/>
      <c r="ADL195" s="3"/>
      <c r="ADM195" s="3"/>
      <c r="ADN195" s="3"/>
      <c r="ADO195" s="3"/>
      <c r="ADP195" s="3"/>
      <c r="ADQ195" s="3"/>
      <c r="ADR195" s="3"/>
      <c r="ADS195" s="3"/>
      <c r="ADT195" s="3"/>
      <c r="ADU195" s="3"/>
      <c r="ADV195" s="3"/>
      <c r="ADW195" s="3"/>
      <c r="ADX195" s="3"/>
      <c r="ADY195" s="3"/>
      <c r="ADZ195" s="3"/>
      <c r="AEA195" s="3"/>
      <c r="AEB195" s="3"/>
      <c r="AEC195" s="3"/>
      <c r="AED195" s="3"/>
      <c r="AEE195" s="3"/>
      <c r="AEF195" s="3"/>
      <c r="AEG195" s="3"/>
      <c r="AEH195" s="3"/>
      <c r="AEI195" s="3"/>
      <c r="AEJ195" s="3"/>
      <c r="AEK195" s="3"/>
      <c r="AEL195" s="3"/>
      <c r="AEM195" s="3"/>
      <c r="AEN195" s="3"/>
      <c r="AEO195" s="3"/>
      <c r="AEP195" s="3"/>
      <c r="AEQ195" s="3"/>
      <c r="AER195" s="3"/>
      <c r="AES195" s="3"/>
      <c r="AET195" s="3"/>
      <c r="AEU195" s="3"/>
      <c r="AEV195" s="3"/>
      <c r="AEW195" s="3"/>
      <c r="AEX195" s="3"/>
      <c r="AEY195" s="3"/>
      <c r="AEZ195" s="3"/>
      <c r="AFA195" s="3"/>
      <c r="AFB195" s="3"/>
      <c r="AFC195" s="3"/>
      <c r="AFD195" s="3"/>
      <c r="AFE195" s="3"/>
      <c r="AFF195" s="3"/>
      <c r="AFG195" s="3"/>
      <c r="AFH195" s="3"/>
      <c r="AFI195" s="3"/>
      <c r="AFJ195" s="3"/>
      <c r="AFK195" s="3"/>
      <c r="AFL195" s="3"/>
      <c r="AFM195" s="3"/>
      <c r="AFN195" s="3"/>
      <c r="AFO195" s="3"/>
      <c r="AFP195" s="3"/>
      <c r="AFQ195" s="3"/>
      <c r="AFR195" s="3"/>
      <c r="AFS195" s="3"/>
      <c r="AFT195" s="3"/>
      <c r="AFU195" s="3"/>
      <c r="AFV195" s="3"/>
      <c r="AFW195" s="3"/>
      <c r="AFX195" s="3"/>
      <c r="AFY195" s="3"/>
      <c r="AFZ195" s="3"/>
      <c r="AGA195" s="3"/>
      <c r="AGB195" s="3"/>
      <c r="AGC195" s="3"/>
      <c r="AGD195" s="3"/>
      <c r="AGE195" s="3"/>
      <c r="AGF195" s="3"/>
      <c r="AGG195" s="3"/>
      <c r="AGH195" s="3"/>
      <c r="AGI195" s="3"/>
      <c r="AGJ195" s="3"/>
      <c r="AGK195" s="3"/>
      <c r="AGL195" s="3"/>
      <c r="AGM195" s="3"/>
      <c r="AGN195" s="3"/>
      <c r="AGO195" s="3"/>
      <c r="AGP195" s="3"/>
      <c r="AGQ195" s="3"/>
      <c r="AGR195" s="3"/>
      <c r="AGS195" s="3"/>
      <c r="AGT195" s="3"/>
      <c r="AGU195" s="3"/>
      <c r="AGV195" s="3"/>
      <c r="AGW195" s="3"/>
      <c r="AGX195" s="3"/>
      <c r="AGY195" s="3"/>
      <c r="AGZ195" s="3"/>
      <c r="AHA195" s="3"/>
      <c r="AHB195" s="3"/>
      <c r="AHC195" s="3"/>
      <c r="AHD195" s="3"/>
      <c r="AHE195" s="3"/>
      <c r="AHF195" s="3"/>
      <c r="AHG195" s="3"/>
      <c r="AHH195" s="3"/>
      <c r="AHI195" s="3"/>
      <c r="AHJ195" s="3"/>
      <c r="AHK195" s="3"/>
      <c r="AHL195" s="3"/>
      <c r="AHM195" s="3"/>
      <c r="AHN195" s="3"/>
      <c r="AHO195" s="3"/>
      <c r="AHP195" s="3"/>
      <c r="AHQ195" s="3"/>
      <c r="AHR195" s="3"/>
      <c r="AHS195" s="3"/>
      <c r="AHT195" s="3"/>
      <c r="AHU195" s="3"/>
      <c r="AHV195" s="3"/>
      <c r="AHW195" s="3"/>
      <c r="AHX195" s="3"/>
      <c r="AHY195" s="3"/>
      <c r="AHZ195" s="3"/>
      <c r="AIA195" s="3"/>
      <c r="AIB195" s="3"/>
      <c r="AIC195" s="3"/>
      <c r="AID195" s="3"/>
      <c r="AIE195" s="3"/>
      <c r="AIF195" s="3"/>
      <c r="AIG195" s="3"/>
      <c r="AIH195" s="3"/>
      <c r="AII195" s="3"/>
      <c r="AIJ195" s="3"/>
      <c r="AIK195" s="3"/>
      <c r="AIL195" s="3"/>
      <c r="AIM195" s="3"/>
      <c r="AIN195" s="3"/>
      <c r="AIO195" s="3"/>
      <c r="AIP195" s="3"/>
      <c r="AIQ195" s="3"/>
      <c r="AIR195" s="3"/>
      <c r="AIS195" s="3"/>
      <c r="AIT195" s="3"/>
      <c r="AIU195" s="3"/>
      <c r="AIV195" s="3"/>
      <c r="AIW195" s="3"/>
      <c r="AIX195" s="3"/>
      <c r="AIY195" s="3"/>
      <c r="AIZ195" s="3"/>
      <c r="AJA195" s="3"/>
      <c r="AJB195" s="3"/>
      <c r="AJC195" s="3"/>
      <c r="AJD195" s="3"/>
      <c r="AJE195" s="3"/>
      <c r="AJF195" s="3"/>
      <c r="AJG195" s="3"/>
      <c r="AJH195" s="3"/>
      <c r="AJI195" s="3"/>
      <c r="AJJ195" s="3"/>
      <c r="AJK195" s="3"/>
      <c r="AJL195" s="3"/>
      <c r="AJM195" s="3"/>
      <c r="AJN195" s="3"/>
      <c r="AJO195" s="3"/>
      <c r="AJP195" s="3"/>
      <c r="AJQ195" s="3"/>
      <c r="AJR195" s="3"/>
      <c r="AJS195" s="3"/>
      <c r="AJT195" s="3"/>
      <c r="AJU195" s="3"/>
      <c r="AJV195" s="3"/>
      <c r="AJW195" s="3"/>
      <c r="AJX195" s="3"/>
      <c r="AJY195" s="3"/>
      <c r="AJZ195" s="3"/>
      <c r="AKA195" s="3"/>
      <c r="AKB195" s="3"/>
      <c r="AKC195" s="3"/>
      <c r="AKD195" s="3"/>
      <c r="AKE195" s="3"/>
      <c r="AKF195" s="3"/>
      <c r="AKG195" s="3"/>
      <c r="AKH195" s="3"/>
      <c r="AKI195" s="3"/>
      <c r="AKJ195" s="3"/>
      <c r="AKK195" s="3"/>
      <c r="AKL195" s="3"/>
      <c r="AKM195" s="3"/>
      <c r="AKN195" s="3"/>
      <c r="AKO195" s="3"/>
      <c r="AKP195" s="3"/>
      <c r="AKQ195" s="3"/>
      <c r="AKR195" s="3"/>
      <c r="AKS195" s="3"/>
      <c r="AKT195" s="3"/>
      <c r="AKU195" s="3"/>
      <c r="AKV195" s="3"/>
      <c r="AKW195" s="3"/>
      <c r="AKX195" s="3"/>
      <c r="AKY195" s="3"/>
      <c r="AKZ195" s="3"/>
      <c r="ALA195" s="3"/>
      <c r="ALB195" s="3"/>
      <c r="ALC195" s="3"/>
      <c r="ALD195" s="3"/>
      <c r="ALE195" s="3"/>
      <c r="ALF195" s="3"/>
      <c r="ALG195" s="3"/>
      <c r="ALH195" s="3"/>
      <c r="ALI195" s="3"/>
      <c r="ALJ195" s="3"/>
      <c r="ALK195" s="3"/>
      <c r="ALL195" s="3"/>
      <c r="ALM195" s="3"/>
      <c r="ALN195" s="3"/>
      <c r="ALO195" s="3"/>
      <c r="ALP195" s="3"/>
      <c r="ALQ195" s="3"/>
      <c r="ALR195" s="3"/>
      <c r="ALS195" s="3"/>
      <c r="ALT195" s="3"/>
      <c r="ALU195" s="3"/>
      <c r="ALV195" s="3"/>
      <c r="ALW195" s="3"/>
      <c r="ALX195" s="3"/>
      <c r="ALY195" s="3"/>
      <c r="ALZ195" s="3"/>
      <c r="AMA195" s="3"/>
      <c r="AMB195" s="3"/>
    </row>
    <row r="196" spans="1:1016" s="142" customFormat="1" x14ac:dyDescent="0.25">
      <c r="A196" s="3"/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129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  <c r="AH196" s="3"/>
      <c r="AI196" s="3"/>
      <c r="AJ196" s="3"/>
      <c r="AK196" s="3"/>
      <c r="AL196" s="3"/>
      <c r="AM196" s="3"/>
      <c r="AN196" s="3"/>
      <c r="AO196" s="3"/>
      <c r="AP196" s="3"/>
      <c r="AQ196" s="3"/>
      <c r="AR196" s="3"/>
      <c r="AS196" s="3"/>
      <c r="AT196" s="3"/>
      <c r="AU196" s="3"/>
      <c r="AV196" s="3"/>
      <c r="AW196" s="3"/>
      <c r="AX196" s="3"/>
      <c r="AY196" s="3"/>
      <c r="AZ196" s="3"/>
      <c r="BA196" s="3"/>
      <c r="BB196" s="3"/>
      <c r="BC196" s="3"/>
      <c r="BD196" s="3"/>
      <c r="BE196" s="3"/>
      <c r="BF196" s="3"/>
      <c r="BG196" s="3"/>
      <c r="BH196" s="3"/>
      <c r="BI196" s="3"/>
      <c r="BJ196" s="3"/>
      <c r="BK196" s="3"/>
      <c r="BL196" s="3"/>
      <c r="BM196" s="3"/>
      <c r="BN196" s="3"/>
      <c r="BO196" s="3"/>
      <c r="BP196" s="3"/>
      <c r="BQ196" s="3"/>
      <c r="BR196" s="3"/>
      <c r="BS196" s="3"/>
      <c r="BT196" s="3"/>
      <c r="BU196" s="3"/>
      <c r="BV196" s="3"/>
      <c r="BW196" s="3"/>
      <c r="BX196" s="3"/>
      <c r="BY196" s="3"/>
      <c r="BZ196" s="3"/>
      <c r="CA196" s="3"/>
      <c r="CB196" s="3"/>
      <c r="CC196" s="3"/>
      <c r="CD196" s="3"/>
      <c r="CE196" s="3"/>
      <c r="CF196" s="3"/>
      <c r="CG196" s="3"/>
      <c r="CH196" s="3"/>
      <c r="CI196" s="3"/>
      <c r="CJ196" s="3"/>
      <c r="CK196" s="3"/>
      <c r="CL196" s="3"/>
      <c r="CM196" s="3"/>
      <c r="CN196" s="3"/>
      <c r="CO196" s="3"/>
      <c r="CP196" s="3"/>
      <c r="CQ196" s="3"/>
      <c r="CR196" s="3"/>
      <c r="CS196" s="3"/>
      <c r="CT196" s="3"/>
      <c r="CU196" s="3"/>
      <c r="CV196" s="3"/>
      <c r="CW196" s="3"/>
      <c r="CX196" s="3"/>
      <c r="CY196" s="3"/>
      <c r="CZ196" s="3"/>
      <c r="DA196" s="3"/>
      <c r="DB196" s="3"/>
      <c r="DC196" s="3"/>
      <c r="DD196" s="3"/>
      <c r="DE196" s="3"/>
      <c r="DF196" s="3"/>
      <c r="DG196" s="3"/>
      <c r="DH196" s="3"/>
      <c r="DI196" s="3"/>
      <c r="DJ196" s="3"/>
      <c r="DK196" s="3"/>
      <c r="DL196" s="3"/>
      <c r="DM196" s="3"/>
      <c r="DN196" s="3"/>
      <c r="DO196" s="3"/>
      <c r="DP196" s="3"/>
      <c r="DQ196" s="3"/>
      <c r="DR196" s="3"/>
      <c r="DS196" s="3"/>
      <c r="DT196" s="3"/>
      <c r="DU196" s="3"/>
      <c r="DV196" s="3"/>
      <c r="DW196" s="3"/>
      <c r="DX196" s="3"/>
      <c r="DY196" s="3"/>
      <c r="DZ196" s="3"/>
      <c r="EA196" s="3"/>
      <c r="EB196" s="3"/>
      <c r="EC196" s="3"/>
      <c r="ED196" s="3"/>
      <c r="EE196" s="3"/>
      <c r="EF196" s="3"/>
      <c r="EG196" s="3"/>
      <c r="EH196" s="3"/>
      <c r="EI196" s="3"/>
      <c r="EJ196" s="3"/>
      <c r="EK196" s="3"/>
      <c r="EL196" s="3"/>
      <c r="EM196" s="3"/>
      <c r="EN196" s="3"/>
      <c r="EO196" s="3"/>
      <c r="EP196" s="3"/>
      <c r="EQ196" s="3"/>
      <c r="ER196" s="3"/>
      <c r="ES196" s="3"/>
      <c r="ET196" s="3"/>
      <c r="EU196" s="3"/>
      <c r="EV196" s="3"/>
      <c r="EW196" s="3"/>
      <c r="EX196" s="3"/>
      <c r="EY196" s="3"/>
      <c r="EZ196" s="3"/>
      <c r="FA196" s="3"/>
      <c r="FB196" s="3"/>
      <c r="FC196" s="3"/>
      <c r="FD196" s="3"/>
      <c r="FE196" s="3"/>
      <c r="FF196" s="3"/>
      <c r="FG196" s="3"/>
      <c r="FH196" s="3"/>
      <c r="FI196" s="3"/>
      <c r="FJ196" s="3"/>
      <c r="FK196" s="3"/>
      <c r="FL196" s="3"/>
      <c r="FM196" s="3"/>
      <c r="FN196" s="3"/>
      <c r="FO196" s="3"/>
      <c r="FP196" s="3"/>
      <c r="FQ196" s="3"/>
      <c r="FR196" s="3"/>
      <c r="FS196" s="3"/>
      <c r="FT196" s="3"/>
      <c r="FU196" s="3"/>
      <c r="FV196" s="3"/>
      <c r="FW196" s="3"/>
      <c r="FX196" s="3"/>
      <c r="FY196" s="3"/>
      <c r="FZ196" s="3"/>
      <c r="GA196" s="3"/>
      <c r="GB196" s="3"/>
      <c r="GC196" s="3"/>
      <c r="GD196" s="3"/>
      <c r="GE196" s="3"/>
      <c r="GF196" s="3"/>
      <c r="GG196" s="3"/>
      <c r="GH196" s="3"/>
      <c r="GI196" s="3"/>
      <c r="GJ196" s="3"/>
      <c r="GK196" s="3"/>
      <c r="GL196" s="3"/>
      <c r="GM196" s="3"/>
      <c r="GN196" s="3"/>
      <c r="GO196" s="3"/>
      <c r="GP196" s="3"/>
      <c r="GQ196" s="3"/>
      <c r="GR196" s="3"/>
      <c r="GS196" s="3"/>
      <c r="GT196" s="3"/>
      <c r="GU196" s="3"/>
      <c r="GV196" s="3"/>
      <c r="GW196" s="3"/>
      <c r="GX196" s="3"/>
      <c r="GY196" s="3"/>
      <c r="GZ196" s="3"/>
      <c r="HA196" s="3"/>
      <c r="HB196" s="3"/>
      <c r="HC196" s="3"/>
      <c r="HD196" s="3"/>
      <c r="HE196" s="3"/>
      <c r="HF196" s="3"/>
      <c r="HG196" s="3"/>
      <c r="HH196" s="3"/>
      <c r="HI196" s="3"/>
      <c r="HJ196" s="3"/>
      <c r="HK196" s="3"/>
      <c r="HL196" s="3"/>
      <c r="HM196" s="3"/>
      <c r="HN196" s="3"/>
      <c r="HO196" s="3"/>
      <c r="HP196" s="3"/>
      <c r="HQ196" s="3"/>
      <c r="HR196" s="3"/>
      <c r="HS196" s="3"/>
      <c r="HT196" s="3"/>
      <c r="HU196" s="3"/>
      <c r="HV196" s="3"/>
      <c r="HW196" s="3"/>
      <c r="HX196" s="3"/>
      <c r="HY196" s="3"/>
      <c r="HZ196" s="3"/>
      <c r="IA196" s="3"/>
      <c r="IB196" s="3"/>
      <c r="IC196" s="3"/>
      <c r="ID196" s="3"/>
      <c r="IE196" s="3"/>
      <c r="IF196" s="3"/>
      <c r="IG196" s="3"/>
      <c r="IH196" s="3"/>
      <c r="II196" s="3"/>
      <c r="IJ196" s="3"/>
      <c r="IK196" s="3"/>
      <c r="IL196" s="3"/>
      <c r="IM196" s="3"/>
      <c r="IN196" s="3"/>
      <c r="IO196" s="3"/>
      <c r="IP196" s="3"/>
      <c r="IQ196" s="3"/>
      <c r="IR196" s="3"/>
      <c r="IS196" s="3"/>
      <c r="IT196" s="3"/>
      <c r="IU196" s="3"/>
      <c r="IV196" s="3"/>
      <c r="IW196" s="3"/>
      <c r="IX196" s="3"/>
      <c r="IY196" s="3"/>
      <c r="IZ196" s="3"/>
      <c r="JA196" s="3"/>
      <c r="JB196" s="3"/>
      <c r="JC196" s="3"/>
      <c r="JD196" s="3"/>
      <c r="JE196" s="3"/>
      <c r="JF196" s="3"/>
      <c r="JG196" s="3"/>
      <c r="JH196" s="3"/>
      <c r="JI196" s="3"/>
      <c r="JJ196" s="3"/>
      <c r="JK196" s="3"/>
      <c r="JL196" s="3"/>
      <c r="JM196" s="3"/>
      <c r="JN196" s="3"/>
      <c r="JO196" s="3"/>
      <c r="JP196" s="3"/>
      <c r="JQ196" s="3"/>
      <c r="JR196" s="3"/>
      <c r="JS196" s="3"/>
      <c r="JT196" s="3"/>
      <c r="JU196" s="3"/>
      <c r="JV196" s="3"/>
      <c r="JW196" s="3"/>
      <c r="JX196" s="3"/>
      <c r="JY196" s="3"/>
      <c r="JZ196" s="3"/>
      <c r="KA196" s="3"/>
      <c r="KB196" s="3"/>
      <c r="KC196" s="3"/>
      <c r="KD196" s="3"/>
      <c r="KE196" s="3"/>
      <c r="KF196" s="3"/>
      <c r="KG196" s="3"/>
      <c r="KH196" s="3"/>
      <c r="KI196" s="3"/>
      <c r="KJ196" s="3"/>
      <c r="KK196" s="3"/>
      <c r="KL196" s="3"/>
      <c r="KM196" s="3"/>
      <c r="KN196" s="3"/>
      <c r="KO196" s="3"/>
      <c r="KP196" s="3"/>
      <c r="KQ196" s="3"/>
      <c r="KR196" s="3"/>
      <c r="KS196" s="3"/>
      <c r="KT196" s="3"/>
      <c r="KU196" s="3"/>
      <c r="KV196" s="3"/>
      <c r="KW196" s="3"/>
      <c r="KX196" s="3"/>
      <c r="KY196" s="3"/>
      <c r="KZ196" s="3"/>
      <c r="LA196" s="3"/>
      <c r="LB196" s="3"/>
      <c r="LC196" s="3"/>
      <c r="LD196" s="3"/>
      <c r="LE196" s="3"/>
      <c r="LF196" s="3"/>
      <c r="LG196" s="3"/>
      <c r="LH196" s="3"/>
      <c r="LI196" s="3"/>
      <c r="LJ196" s="3"/>
      <c r="LK196" s="3"/>
      <c r="LL196" s="3"/>
      <c r="LM196" s="3"/>
      <c r="LN196" s="3"/>
      <c r="LO196" s="3"/>
      <c r="LP196" s="3"/>
      <c r="LQ196" s="3"/>
      <c r="LR196" s="3"/>
      <c r="LS196" s="3"/>
      <c r="LT196" s="3"/>
      <c r="LU196" s="3"/>
      <c r="LV196" s="3"/>
      <c r="LW196" s="3"/>
      <c r="LX196" s="3"/>
      <c r="LY196" s="3"/>
      <c r="LZ196" s="3"/>
      <c r="MA196" s="3"/>
      <c r="MB196" s="3"/>
      <c r="MC196" s="3"/>
      <c r="MD196" s="3"/>
      <c r="ME196" s="3"/>
      <c r="MF196" s="3"/>
      <c r="MG196" s="3"/>
      <c r="MH196" s="3"/>
      <c r="MI196" s="3"/>
      <c r="MJ196" s="3"/>
      <c r="MK196" s="3"/>
      <c r="ML196" s="3"/>
      <c r="MM196" s="3"/>
      <c r="MN196" s="3"/>
      <c r="MO196" s="3"/>
      <c r="MP196" s="3"/>
      <c r="MQ196" s="3"/>
      <c r="MR196" s="3"/>
      <c r="MS196" s="3"/>
      <c r="MT196" s="3"/>
      <c r="MU196" s="3"/>
      <c r="MV196" s="3"/>
      <c r="MW196" s="3"/>
      <c r="MX196" s="3"/>
      <c r="MY196" s="3"/>
      <c r="MZ196" s="3"/>
      <c r="NA196" s="3"/>
      <c r="NB196" s="3"/>
      <c r="NC196" s="3"/>
      <c r="ND196" s="3"/>
      <c r="NE196" s="3"/>
      <c r="NF196" s="3"/>
      <c r="NG196" s="3"/>
      <c r="NH196" s="3"/>
      <c r="NI196" s="3"/>
      <c r="NJ196" s="3"/>
      <c r="NK196" s="3"/>
      <c r="NL196" s="3"/>
      <c r="NM196" s="3"/>
      <c r="NN196" s="3"/>
      <c r="NO196" s="3"/>
      <c r="NP196" s="3"/>
      <c r="NQ196" s="3"/>
      <c r="NR196" s="3"/>
      <c r="NS196" s="3"/>
      <c r="NT196" s="3"/>
      <c r="NU196" s="3"/>
      <c r="NV196" s="3"/>
      <c r="NW196" s="3"/>
      <c r="NX196" s="3"/>
      <c r="NY196" s="3"/>
      <c r="NZ196" s="3"/>
      <c r="OA196" s="3"/>
      <c r="OB196" s="3"/>
      <c r="OC196" s="3"/>
      <c r="OD196" s="3"/>
      <c r="OE196" s="3"/>
      <c r="OF196" s="3"/>
      <c r="OG196" s="3"/>
      <c r="OH196" s="3"/>
      <c r="OI196" s="3"/>
      <c r="OJ196" s="3"/>
      <c r="OK196" s="3"/>
      <c r="OL196" s="3"/>
      <c r="OM196" s="3"/>
      <c r="ON196" s="3"/>
      <c r="OO196" s="3"/>
      <c r="OP196" s="3"/>
      <c r="OQ196" s="3"/>
      <c r="OR196" s="3"/>
      <c r="OS196" s="3"/>
      <c r="OT196" s="3"/>
      <c r="OU196" s="3"/>
      <c r="OV196" s="3"/>
      <c r="OW196" s="3"/>
      <c r="OX196" s="3"/>
      <c r="OY196" s="3"/>
      <c r="OZ196" s="3"/>
      <c r="PA196" s="3"/>
      <c r="PB196" s="3"/>
      <c r="PC196" s="3"/>
      <c r="PD196" s="3"/>
      <c r="PE196" s="3"/>
      <c r="PF196" s="3"/>
      <c r="PG196" s="3"/>
      <c r="PH196" s="3"/>
      <c r="PI196" s="3"/>
      <c r="PJ196" s="3"/>
      <c r="PK196" s="3"/>
      <c r="PL196" s="3"/>
      <c r="PM196" s="3"/>
      <c r="PN196" s="3"/>
      <c r="PO196" s="3"/>
      <c r="PP196" s="3"/>
      <c r="PQ196" s="3"/>
      <c r="PR196" s="3"/>
      <c r="PS196" s="3"/>
      <c r="PT196" s="3"/>
      <c r="PU196" s="3"/>
      <c r="PV196" s="3"/>
      <c r="PW196" s="3"/>
      <c r="PX196" s="3"/>
      <c r="PY196" s="3"/>
      <c r="PZ196" s="3"/>
      <c r="QA196" s="3"/>
      <c r="QB196" s="3"/>
      <c r="QC196" s="3"/>
      <c r="QD196" s="3"/>
      <c r="QE196" s="3"/>
      <c r="QF196" s="3"/>
      <c r="QG196" s="3"/>
      <c r="QH196" s="3"/>
      <c r="QI196" s="3"/>
      <c r="QJ196" s="3"/>
      <c r="QK196" s="3"/>
      <c r="QL196" s="3"/>
      <c r="QM196" s="3"/>
      <c r="QN196" s="3"/>
      <c r="QO196" s="3"/>
      <c r="QP196" s="3"/>
      <c r="QQ196" s="3"/>
      <c r="QR196" s="3"/>
      <c r="QS196" s="3"/>
      <c r="QT196" s="3"/>
      <c r="QU196" s="3"/>
      <c r="QV196" s="3"/>
      <c r="QW196" s="3"/>
      <c r="QX196" s="3"/>
      <c r="QY196" s="3"/>
      <c r="QZ196" s="3"/>
      <c r="RA196" s="3"/>
      <c r="RB196" s="3"/>
      <c r="RC196" s="3"/>
      <c r="RD196" s="3"/>
      <c r="RE196" s="3"/>
      <c r="RF196" s="3"/>
      <c r="RG196" s="3"/>
      <c r="RH196" s="3"/>
      <c r="RI196" s="3"/>
      <c r="RJ196" s="3"/>
      <c r="RK196" s="3"/>
      <c r="RL196" s="3"/>
      <c r="RM196" s="3"/>
      <c r="RN196" s="3"/>
      <c r="RO196" s="3"/>
      <c r="RP196" s="3"/>
      <c r="RQ196" s="3"/>
      <c r="RR196" s="3"/>
      <c r="RS196" s="3"/>
      <c r="RT196" s="3"/>
      <c r="RU196" s="3"/>
      <c r="RV196" s="3"/>
      <c r="RW196" s="3"/>
      <c r="RX196" s="3"/>
      <c r="RY196" s="3"/>
      <c r="RZ196" s="3"/>
      <c r="SA196" s="3"/>
      <c r="SB196" s="3"/>
      <c r="SC196" s="3"/>
      <c r="SD196" s="3"/>
      <c r="SE196" s="3"/>
      <c r="SF196" s="3"/>
      <c r="SG196" s="3"/>
      <c r="SH196" s="3"/>
      <c r="SI196" s="3"/>
      <c r="SJ196" s="3"/>
      <c r="SK196" s="3"/>
      <c r="SL196" s="3"/>
      <c r="SM196" s="3"/>
      <c r="SN196" s="3"/>
      <c r="SO196" s="3"/>
      <c r="SP196" s="3"/>
      <c r="SQ196" s="3"/>
      <c r="SR196" s="3"/>
      <c r="SS196" s="3"/>
      <c r="ST196" s="3"/>
      <c r="SU196" s="3"/>
      <c r="SV196" s="3"/>
      <c r="SW196" s="3"/>
      <c r="SX196" s="3"/>
      <c r="SY196" s="3"/>
      <c r="SZ196" s="3"/>
      <c r="TA196" s="3"/>
      <c r="TB196" s="3"/>
      <c r="TC196" s="3"/>
      <c r="TD196" s="3"/>
      <c r="TE196" s="3"/>
      <c r="TF196" s="3"/>
      <c r="TG196" s="3"/>
      <c r="TH196" s="3"/>
      <c r="TI196" s="3"/>
      <c r="TJ196" s="3"/>
      <c r="TK196" s="3"/>
      <c r="TL196" s="3"/>
      <c r="TM196" s="3"/>
      <c r="TN196" s="3"/>
      <c r="TO196" s="3"/>
      <c r="TP196" s="3"/>
      <c r="TQ196" s="3"/>
      <c r="TR196" s="3"/>
      <c r="TS196" s="3"/>
      <c r="TT196" s="3"/>
      <c r="TU196" s="3"/>
      <c r="TV196" s="3"/>
      <c r="TW196" s="3"/>
      <c r="TX196" s="3"/>
      <c r="TY196" s="3"/>
      <c r="TZ196" s="3"/>
      <c r="UA196" s="3"/>
      <c r="UB196" s="3"/>
      <c r="UC196" s="3"/>
      <c r="UD196" s="3"/>
      <c r="UE196" s="3"/>
      <c r="UF196" s="3"/>
      <c r="UG196" s="3"/>
      <c r="UH196" s="3"/>
      <c r="UI196" s="3"/>
      <c r="UJ196" s="3"/>
      <c r="UK196" s="3"/>
      <c r="UL196" s="3"/>
      <c r="UM196" s="3"/>
      <c r="UN196" s="3"/>
      <c r="UO196" s="3"/>
      <c r="UP196" s="3"/>
      <c r="UQ196" s="3"/>
      <c r="UR196" s="3"/>
      <c r="US196" s="3"/>
      <c r="UT196" s="3"/>
      <c r="UU196" s="3"/>
      <c r="UV196" s="3"/>
      <c r="UW196" s="3"/>
      <c r="UX196" s="3"/>
      <c r="UY196" s="3"/>
      <c r="UZ196" s="3"/>
      <c r="VA196" s="3"/>
      <c r="VB196" s="3"/>
      <c r="VC196" s="3"/>
      <c r="VD196" s="3"/>
      <c r="VE196" s="3"/>
      <c r="VF196" s="3"/>
      <c r="VG196" s="3"/>
      <c r="VH196" s="3"/>
      <c r="VI196" s="3"/>
      <c r="VJ196" s="3"/>
      <c r="VK196" s="3"/>
      <c r="VL196" s="3"/>
      <c r="VM196" s="3"/>
      <c r="VN196" s="3"/>
      <c r="VO196" s="3"/>
      <c r="VP196" s="3"/>
      <c r="VQ196" s="3"/>
      <c r="VR196" s="3"/>
      <c r="VS196" s="3"/>
      <c r="VT196" s="3"/>
      <c r="VU196" s="3"/>
      <c r="VV196" s="3"/>
      <c r="VW196" s="3"/>
      <c r="VX196" s="3"/>
      <c r="VY196" s="3"/>
      <c r="VZ196" s="3"/>
      <c r="WA196" s="3"/>
      <c r="WB196" s="3"/>
      <c r="WC196" s="3"/>
      <c r="WD196" s="3"/>
      <c r="WE196" s="3"/>
      <c r="WF196" s="3"/>
      <c r="WG196" s="3"/>
      <c r="WH196" s="3"/>
      <c r="WI196" s="3"/>
      <c r="WJ196" s="3"/>
      <c r="WK196" s="3"/>
      <c r="WL196" s="3"/>
      <c r="WM196" s="3"/>
      <c r="WN196" s="3"/>
      <c r="WO196" s="3"/>
      <c r="WP196" s="3"/>
      <c r="WQ196" s="3"/>
      <c r="WR196" s="3"/>
      <c r="WS196" s="3"/>
      <c r="WT196" s="3"/>
      <c r="WU196" s="3"/>
      <c r="WV196" s="3"/>
      <c r="WW196" s="3"/>
      <c r="WX196" s="3"/>
      <c r="WY196" s="3"/>
      <c r="WZ196" s="3"/>
      <c r="XA196" s="3"/>
      <c r="XB196" s="3"/>
      <c r="XC196" s="3"/>
      <c r="XD196" s="3"/>
      <c r="XE196" s="3"/>
      <c r="XF196" s="3"/>
      <c r="XG196" s="3"/>
      <c r="XH196" s="3"/>
      <c r="XI196" s="3"/>
      <c r="XJ196" s="3"/>
      <c r="XK196" s="3"/>
      <c r="XL196" s="3"/>
      <c r="XM196" s="3"/>
      <c r="XN196" s="3"/>
      <c r="XO196" s="3"/>
      <c r="XP196" s="3"/>
      <c r="XQ196" s="3"/>
      <c r="XR196" s="3"/>
      <c r="XS196" s="3"/>
      <c r="XT196" s="3"/>
      <c r="XU196" s="3"/>
      <c r="XV196" s="3"/>
      <c r="XW196" s="3"/>
      <c r="XX196" s="3"/>
      <c r="XY196" s="3"/>
      <c r="XZ196" s="3"/>
      <c r="YA196" s="3"/>
      <c r="YB196" s="3"/>
      <c r="YC196" s="3"/>
      <c r="YD196" s="3"/>
      <c r="YE196" s="3"/>
      <c r="YF196" s="3"/>
      <c r="YG196" s="3"/>
      <c r="YH196" s="3"/>
      <c r="YI196" s="3"/>
      <c r="YJ196" s="3"/>
      <c r="YK196" s="3"/>
      <c r="YL196" s="3"/>
      <c r="YM196" s="3"/>
      <c r="YN196" s="3"/>
      <c r="YO196" s="3"/>
      <c r="YP196" s="3"/>
      <c r="YQ196" s="3"/>
      <c r="YR196" s="3"/>
      <c r="YS196" s="3"/>
      <c r="YT196" s="3"/>
      <c r="YU196" s="3"/>
      <c r="YV196" s="3"/>
      <c r="YW196" s="3"/>
      <c r="YX196" s="3"/>
      <c r="YY196" s="3"/>
      <c r="YZ196" s="3"/>
      <c r="ZA196" s="3"/>
      <c r="ZB196" s="3"/>
      <c r="ZC196" s="3"/>
      <c r="ZD196" s="3"/>
      <c r="ZE196" s="3"/>
      <c r="ZF196" s="3"/>
      <c r="ZG196" s="3"/>
      <c r="ZH196" s="3"/>
      <c r="ZI196" s="3"/>
      <c r="ZJ196" s="3"/>
      <c r="ZK196" s="3"/>
      <c r="ZL196" s="3"/>
      <c r="ZM196" s="3"/>
      <c r="ZN196" s="3"/>
      <c r="ZO196" s="3"/>
      <c r="ZP196" s="3"/>
      <c r="ZQ196" s="3"/>
      <c r="ZR196" s="3"/>
      <c r="ZS196" s="3"/>
      <c r="ZT196" s="3"/>
      <c r="ZU196" s="3"/>
      <c r="ZV196" s="3"/>
      <c r="ZW196" s="3"/>
      <c r="ZX196" s="3"/>
      <c r="ZY196" s="3"/>
      <c r="ZZ196" s="3"/>
      <c r="AAA196" s="3"/>
      <c r="AAB196" s="3"/>
      <c r="AAC196" s="3"/>
      <c r="AAD196" s="3"/>
      <c r="AAE196" s="3"/>
      <c r="AAF196" s="3"/>
      <c r="AAG196" s="3"/>
      <c r="AAH196" s="3"/>
      <c r="AAI196" s="3"/>
      <c r="AAJ196" s="3"/>
      <c r="AAK196" s="3"/>
      <c r="AAL196" s="3"/>
      <c r="AAM196" s="3"/>
      <c r="AAN196" s="3"/>
      <c r="AAO196" s="3"/>
      <c r="AAP196" s="3"/>
      <c r="AAQ196" s="3"/>
      <c r="AAR196" s="3"/>
      <c r="AAS196" s="3"/>
      <c r="AAT196" s="3"/>
      <c r="AAU196" s="3"/>
      <c r="AAV196" s="3"/>
      <c r="AAW196" s="3"/>
      <c r="AAX196" s="3"/>
      <c r="AAY196" s="3"/>
      <c r="AAZ196" s="3"/>
      <c r="ABA196" s="3"/>
      <c r="ABB196" s="3"/>
      <c r="ABC196" s="3"/>
      <c r="ABD196" s="3"/>
      <c r="ABE196" s="3"/>
      <c r="ABF196" s="3"/>
      <c r="ABG196" s="3"/>
      <c r="ABH196" s="3"/>
      <c r="ABI196" s="3"/>
      <c r="ABJ196" s="3"/>
      <c r="ABK196" s="3"/>
      <c r="ABL196" s="3"/>
      <c r="ABM196" s="3"/>
      <c r="ABN196" s="3"/>
      <c r="ABO196" s="3"/>
      <c r="ABP196" s="3"/>
      <c r="ABQ196" s="3"/>
      <c r="ABR196" s="3"/>
      <c r="ABS196" s="3"/>
      <c r="ABT196" s="3"/>
      <c r="ABU196" s="3"/>
      <c r="ABV196" s="3"/>
      <c r="ABW196" s="3"/>
      <c r="ABX196" s="3"/>
      <c r="ABY196" s="3"/>
      <c r="ABZ196" s="3"/>
      <c r="ACA196" s="3"/>
      <c r="ACB196" s="3"/>
      <c r="ACC196" s="3"/>
      <c r="ACD196" s="3"/>
      <c r="ACE196" s="3"/>
      <c r="ACF196" s="3"/>
      <c r="ACG196" s="3"/>
      <c r="ACH196" s="3"/>
      <c r="ACI196" s="3"/>
      <c r="ACJ196" s="3"/>
      <c r="ACK196" s="3"/>
      <c r="ACL196" s="3"/>
      <c r="ACM196" s="3"/>
      <c r="ACN196" s="3"/>
      <c r="ACO196" s="3"/>
      <c r="ACP196" s="3"/>
      <c r="ACQ196" s="3"/>
      <c r="ACR196" s="3"/>
      <c r="ACS196" s="3"/>
      <c r="ACT196" s="3"/>
      <c r="ACU196" s="3"/>
      <c r="ACV196" s="3"/>
      <c r="ACW196" s="3"/>
      <c r="ACX196" s="3"/>
      <c r="ACY196" s="3"/>
      <c r="ACZ196" s="3"/>
      <c r="ADA196" s="3"/>
      <c r="ADB196" s="3"/>
      <c r="ADC196" s="3"/>
      <c r="ADD196" s="3"/>
      <c r="ADE196" s="3"/>
      <c r="ADF196" s="3"/>
      <c r="ADG196" s="3"/>
      <c r="ADH196" s="3"/>
      <c r="ADI196" s="3"/>
      <c r="ADJ196" s="3"/>
      <c r="ADK196" s="3"/>
      <c r="ADL196" s="3"/>
      <c r="ADM196" s="3"/>
      <c r="ADN196" s="3"/>
      <c r="ADO196" s="3"/>
      <c r="ADP196" s="3"/>
      <c r="ADQ196" s="3"/>
      <c r="ADR196" s="3"/>
      <c r="ADS196" s="3"/>
      <c r="ADT196" s="3"/>
      <c r="ADU196" s="3"/>
      <c r="ADV196" s="3"/>
      <c r="ADW196" s="3"/>
      <c r="ADX196" s="3"/>
      <c r="ADY196" s="3"/>
      <c r="ADZ196" s="3"/>
      <c r="AEA196" s="3"/>
      <c r="AEB196" s="3"/>
      <c r="AEC196" s="3"/>
      <c r="AED196" s="3"/>
      <c r="AEE196" s="3"/>
      <c r="AEF196" s="3"/>
      <c r="AEG196" s="3"/>
      <c r="AEH196" s="3"/>
      <c r="AEI196" s="3"/>
      <c r="AEJ196" s="3"/>
      <c r="AEK196" s="3"/>
      <c r="AEL196" s="3"/>
      <c r="AEM196" s="3"/>
      <c r="AEN196" s="3"/>
      <c r="AEO196" s="3"/>
      <c r="AEP196" s="3"/>
      <c r="AEQ196" s="3"/>
      <c r="AER196" s="3"/>
      <c r="AES196" s="3"/>
      <c r="AET196" s="3"/>
      <c r="AEU196" s="3"/>
      <c r="AEV196" s="3"/>
      <c r="AEW196" s="3"/>
      <c r="AEX196" s="3"/>
      <c r="AEY196" s="3"/>
      <c r="AEZ196" s="3"/>
      <c r="AFA196" s="3"/>
      <c r="AFB196" s="3"/>
      <c r="AFC196" s="3"/>
      <c r="AFD196" s="3"/>
      <c r="AFE196" s="3"/>
      <c r="AFF196" s="3"/>
      <c r="AFG196" s="3"/>
      <c r="AFH196" s="3"/>
      <c r="AFI196" s="3"/>
      <c r="AFJ196" s="3"/>
      <c r="AFK196" s="3"/>
      <c r="AFL196" s="3"/>
      <c r="AFM196" s="3"/>
      <c r="AFN196" s="3"/>
      <c r="AFO196" s="3"/>
      <c r="AFP196" s="3"/>
      <c r="AFQ196" s="3"/>
      <c r="AFR196" s="3"/>
      <c r="AFS196" s="3"/>
      <c r="AFT196" s="3"/>
      <c r="AFU196" s="3"/>
      <c r="AFV196" s="3"/>
      <c r="AFW196" s="3"/>
      <c r="AFX196" s="3"/>
      <c r="AFY196" s="3"/>
      <c r="AFZ196" s="3"/>
      <c r="AGA196" s="3"/>
      <c r="AGB196" s="3"/>
      <c r="AGC196" s="3"/>
      <c r="AGD196" s="3"/>
      <c r="AGE196" s="3"/>
      <c r="AGF196" s="3"/>
      <c r="AGG196" s="3"/>
      <c r="AGH196" s="3"/>
      <c r="AGI196" s="3"/>
      <c r="AGJ196" s="3"/>
      <c r="AGK196" s="3"/>
      <c r="AGL196" s="3"/>
      <c r="AGM196" s="3"/>
      <c r="AGN196" s="3"/>
      <c r="AGO196" s="3"/>
      <c r="AGP196" s="3"/>
      <c r="AGQ196" s="3"/>
      <c r="AGR196" s="3"/>
      <c r="AGS196" s="3"/>
      <c r="AGT196" s="3"/>
      <c r="AGU196" s="3"/>
      <c r="AGV196" s="3"/>
      <c r="AGW196" s="3"/>
      <c r="AGX196" s="3"/>
      <c r="AGY196" s="3"/>
      <c r="AGZ196" s="3"/>
      <c r="AHA196" s="3"/>
      <c r="AHB196" s="3"/>
      <c r="AHC196" s="3"/>
      <c r="AHD196" s="3"/>
      <c r="AHE196" s="3"/>
      <c r="AHF196" s="3"/>
      <c r="AHG196" s="3"/>
      <c r="AHH196" s="3"/>
      <c r="AHI196" s="3"/>
      <c r="AHJ196" s="3"/>
      <c r="AHK196" s="3"/>
      <c r="AHL196" s="3"/>
      <c r="AHM196" s="3"/>
      <c r="AHN196" s="3"/>
      <c r="AHO196" s="3"/>
      <c r="AHP196" s="3"/>
      <c r="AHQ196" s="3"/>
      <c r="AHR196" s="3"/>
      <c r="AHS196" s="3"/>
      <c r="AHT196" s="3"/>
      <c r="AHU196" s="3"/>
      <c r="AHV196" s="3"/>
      <c r="AHW196" s="3"/>
      <c r="AHX196" s="3"/>
      <c r="AHY196" s="3"/>
      <c r="AHZ196" s="3"/>
      <c r="AIA196" s="3"/>
      <c r="AIB196" s="3"/>
      <c r="AIC196" s="3"/>
      <c r="AID196" s="3"/>
      <c r="AIE196" s="3"/>
      <c r="AIF196" s="3"/>
      <c r="AIG196" s="3"/>
      <c r="AIH196" s="3"/>
      <c r="AII196" s="3"/>
      <c r="AIJ196" s="3"/>
      <c r="AIK196" s="3"/>
      <c r="AIL196" s="3"/>
      <c r="AIM196" s="3"/>
      <c r="AIN196" s="3"/>
      <c r="AIO196" s="3"/>
      <c r="AIP196" s="3"/>
      <c r="AIQ196" s="3"/>
      <c r="AIR196" s="3"/>
      <c r="AIS196" s="3"/>
      <c r="AIT196" s="3"/>
      <c r="AIU196" s="3"/>
      <c r="AIV196" s="3"/>
      <c r="AIW196" s="3"/>
      <c r="AIX196" s="3"/>
      <c r="AIY196" s="3"/>
      <c r="AIZ196" s="3"/>
      <c r="AJA196" s="3"/>
      <c r="AJB196" s="3"/>
      <c r="AJC196" s="3"/>
      <c r="AJD196" s="3"/>
      <c r="AJE196" s="3"/>
      <c r="AJF196" s="3"/>
      <c r="AJG196" s="3"/>
      <c r="AJH196" s="3"/>
      <c r="AJI196" s="3"/>
      <c r="AJJ196" s="3"/>
      <c r="AJK196" s="3"/>
      <c r="AJL196" s="3"/>
      <c r="AJM196" s="3"/>
      <c r="AJN196" s="3"/>
      <c r="AJO196" s="3"/>
      <c r="AJP196" s="3"/>
      <c r="AJQ196" s="3"/>
      <c r="AJR196" s="3"/>
      <c r="AJS196" s="3"/>
      <c r="AJT196" s="3"/>
      <c r="AJU196" s="3"/>
      <c r="AJV196" s="3"/>
      <c r="AJW196" s="3"/>
      <c r="AJX196" s="3"/>
      <c r="AJY196" s="3"/>
      <c r="AJZ196" s="3"/>
      <c r="AKA196" s="3"/>
      <c r="AKB196" s="3"/>
      <c r="AKC196" s="3"/>
      <c r="AKD196" s="3"/>
      <c r="AKE196" s="3"/>
      <c r="AKF196" s="3"/>
      <c r="AKG196" s="3"/>
      <c r="AKH196" s="3"/>
      <c r="AKI196" s="3"/>
      <c r="AKJ196" s="3"/>
      <c r="AKK196" s="3"/>
      <c r="AKL196" s="3"/>
      <c r="AKM196" s="3"/>
      <c r="AKN196" s="3"/>
      <c r="AKO196" s="3"/>
      <c r="AKP196" s="3"/>
      <c r="AKQ196" s="3"/>
      <c r="AKR196" s="3"/>
      <c r="AKS196" s="3"/>
      <c r="AKT196" s="3"/>
      <c r="AKU196" s="3"/>
      <c r="AKV196" s="3"/>
      <c r="AKW196" s="3"/>
      <c r="AKX196" s="3"/>
      <c r="AKY196" s="3"/>
      <c r="AKZ196" s="3"/>
      <c r="ALA196" s="3"/>
      <c r="ALB196" s="3"/>
      <c r="ALC196" s="3"/>
      <c r="ALD196" s="3"/>
      <c r="ALE196" s="3"/>
      <c r="ALF196" s="3"/>
      <c r="ALG196" s="3"/>
      <c r="ALH196" s="3"/>
      <c r="ALI196" s="3"/>
      <c r="ALJ196" s="3"/>
      <c r="ALK196" s="3"/>
      <c r="ALL196" s="3"/>
      <c r="ALM196" s="3"/>
      <c r="ALN196" s="3"/>
      <c r="ALO196" s="3"/>
      <c r="ALP196" s="3"/>
      <c r="ALQ196" s="3"/>
      <c r="ALR196" s="3"/>
      <c r="ALS196" s="3"/>
      <c r="ALT196" s="3"/>
      <c r="ALU196" s="3"/>
      <c r="ALV196" s="3"/>
      <c r="ALW196" s="3"/>
      <c r="ALX196" s="3"/>
      <c r="ALY196" s="3"/>
      <c r="ALZ196" s="3"/>
      <c r="AMA196" s="3"/>
      <c r="AMB196" s="3"/>
    </row>
    <row r="197" spans="1:1016" s="142" customFormat="1" x14ac:dyDescent="0.25">
      <c r="A197" s="3"/>
      <c r="B197" s="3"/>
      <c r="C197" s="3"/>
      <c r="D197" s="3"/>
      <c r="E197" s="3"/>
      <c r="F197" s="3"/>
      <c r="G197" s="40"/>
      <c r="H197" s="3"/>
      <c r="I197" s="3"/>
      <c r="J197" s="3"/>
      <c r="K197" s="3"/>
      <c r="L197" s="3"/>
      <c r="M197" s="129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3"/>
      <c r="AM197" s="3"/>
      <c r="AN197" s="3"/>
      <c r="AO197" s="3"/>
      <c r="AP197" s="3"/>
      <c r="AQ197" s="3"/>
      <c r="AR197" s="3"/>
      <c r="AS197" s="3"/>
      <c r="AT197" s="3"/>
      <c r="AU197" s="3"/>
      <c r="AV197" s="3"/>
      <c r="AW197" s="3"/>
      <c r="AX197" s="3"/>
      <c r="AY197" s="3"/>
      <c r="AZ197" s="3"/>
      <c r="BA197" s="3"/>
      <c r="BB197" s="3"/>
      <c r="BC197" s="3"/>
      <c r="BD197" s="3"/>
      <c r="BE197" s="3"/>
      <c r="BF197" s="3"/>
      <c r="BG197" s="3"/>
      <c r="BH197" s="3"/>
      <c r="BI197" s="3"/>
      <c r="BJ197" s="3"/>
      <c r="BK197" s="3"/>
      <c r="BL197" s="3"/>
      <c r="BM197" s="3"/>
      <c r="BN197" s="3"/>
      <c r="BO197" s="3"/>
      <c r="BP197" s="3"/>
      <c r="BQ197" s="3"/>
      <c r="BR197" s="3"/>
      <c r="BS197" s="3"/>
      <c r="BT197" s="3"/>
      <c r="BU197" s="3"/>
      <c r="BV197" s="3"/>
      <c r="BW197" s="3"/>
      <c r="BX197" s="3"/>
      <c r="BY197" s="3"/>
      <c r="BZ197" s="3"/>
      <c r="CA197" s="3"/>
      <c r="CB197" s="3"/>
      <c r="CC197" s="3"/>
      <c r="CD197" s="3"/>
      <c r="CE197" s="3"/>
      <c r="CF197" s="3"/>
      <c r="CG197" s="3"/>
      <c r="CH197" s="3"/>
      <c r="CI197" s="3"/>
      <c r="CJ197" s="3"/>
      <c r="CK197" s="3"/>
      <c r="CL197" s="3"/>
      <c r="CM197" s="3"/>
      <c r="CN197" s="3"/>
      <c r="CO197" s="3"/>
      <c r="CP197" s="3"/>
      <c r="CQ197" s="3"/>
      <c r="CR197" s="3"/>
      <c r="CS197" s="3"/>
      <c r="CT197" s="3"/>
      <c r="CU197" s="3"/>
      <c r="CV197" s="3"/>
      <c r="CW197" s="3"/>
      <c r="CX197" s="3"/>
      <c r="CY197" s="3"/>
      <c r="CZ197" s="3"/>
      <c r="DA197" s="3"/>
      <c r="DB197" s="3"/>
      <c r="DC197" s="3"/>
      <c r="DD197" s="3"/>
      <c r="DE197" s="3"/>
      <c r="DF197" s="3"/>
      <c r="DG197" s="3"/>
      <c r="DH197" s="3"/>
      <c r="DI197" s="3"/>
      <c r="DJ197" s="3"/>
      <c r="DK197" s="3"/>
      <c r="DL197" s="3"/>
      <c r="DM197" s="3"/>
      <c r="DN197" s="3"/>
      <c r="DO197" s="3"/>
      <c r="DP197" s="3"/>
      <c r="DQ197" s="3"/>
      <c r="DR197" s="3"/>
      <c r="DS197" s="3"/>
      <c r="DT197" s="3"/>
      <c r="DU197" s="3"/>
      <c r="DV197" s="3"/>
      <c r="DW197" s="3"/>
      <c r="DX197" s="3"/>
      <c r="DY197" s="3"/>
      <c r="DZ197" s="3"/>
      <c r="EA197" s="3"/>
      <c r="EB197" s="3"/>
      <c r="EC197" s="3"/>
      <c r="ED197" s="3"/>
      <c r="EE197" s="3"/>
      <c r="EF197" s="3"/>
      <c r="EG197" s="3"/>
      <c r="EH197" s="3"/>
      <c r="EI197" s="3"/>
      <c r="EJ197" s="3"/>
      <c r="EK197" s="3"/>
      <c r="EL197" s="3"/>
      <c r="EM197" s="3"/>
      <c r="EN197" s="3"/>
      <c r="EO197" s="3"/>
      <c r="EP197" s="3"/>
      <c r="EQ197" s="3"/>
      <c r="ER197" s="3"/>
      <c r="ES197" s="3"/>
      <c r="ET197" s="3"/>
      <c r="EU197" s="3"/>
      <c r="EV197" s="3"/>
      <c r="EW197" s="3"/>
      <c r="EX197" s="3"/>
      <c r="EY197" s="3"/>
      <c r="EZ197" s="3"/>
      <c r="FA197" s="3"/>
      <c r="FB197" s="3"/>
      <c r="FC197" s="3"/>
      <c r="FD197" s="3"/>
      <c r="FE197" s="3"/>
      <c r="FF197" s="3"/>
      <c r="FG197" s="3"/>
      <c r="FH197" s="3"/>
      <c r="FI197" s="3"/>
      <c r="FJ197" s="3"/>
      <c r="FK197" s="3"/>
      <c r="FL197" s="3"/>
      <c r="FM197" s="3"/>
      <c r="FN197" s="3"/>
      <c r="FO197" s="3"/>
      <c r="FP197" s="3"/>
      <c r="FQ197" s="3"/>
      <c r="FR197" s="3"/>
      <c r="FS197" s="3"/>
      <c r="FT197" s="3"/>
      <c r="FU197" s="3"/>
      <c r="FV197" s="3"/>
      <c r="FW197" s="3"/>
      <c r="FX197" s="3"/>
      <c r="FY197" s="3"/>
      <c r="FZ197" s="3"/>
      <c r="GA197" s="3"/>
      <c r="GB197" s="3"/>
      <c r="GC197" s="3"/>
      <c r="GD197" s="3"/>
      <c r="GE197" s="3"/>
      <c r="GF197" s="3"/>
      <c r="GG197" s="3"/>
      <c r="GH197" s="3"/>
      <c r="GI197" s="3"/>
      <c r="GJ197" s="3"/>
      <c r="GK197" s="3"/>
      <c r="GL197" s="3"/>
      <c r="GM197" s="3"/>
      <c r="GN197" s="3"/>
      <c r="GO197" s="3"/>
      <c r="GP197" s="3"/>
      <c r="GQ197" s="3"/>
      <c r="GR197" s="3"/>
      <c r="GS197" s="3"/>
      <c r="GT197" s="3"/>
      <c r="GU197" s="3"/>
      <c r="GV197" s="3"/>
      <c r="GW197" s="3"/>
      <c r="GX197" s="3"/>
      <c r="GY197" s="3"/>
      <c r="GZ197" s="3"/>
      <c r="HA197" s="3"/>
      <c r="HB197" s="3"/>
      <c r="HC197" s="3"/>
      <c r="HD197" s="3"/>
      <c r="HE197" s="3"/>
      <c r="HF197" s="3"/>
      <c r="HG197" s="3"/>
      <c r="HH197" s="3"/>
      <c r="HI197" s="3"/>
      <c r="HJ197" s="3"/>
      <c r="HK197" s="3"/>
      <c r="HL197" s="3"/>
      <c r="HM197" s="3"/>
      <c r="HN197" s="3"/>
      <c r="HO197" s="3"/>
      <c r="HP197" s="3"/>
      <c r="HQ197" s="3"/>
      <c r="HR197" s="3"/>
      <c r="HS197" s="3"/>
      <c r="HT197" s="3"/>
      <c r="HU197" s="3"/>
      <c r="HV197" s="3"/>
      <c r="HW197" s="3"/>
      <c r="HX197" s="3"/>
      <c r="HY197" s="3"/>
      <c r="HZ197" s="3"/>
      <c r="IA197" s="3"/>
      <c r="IB197" s="3"/>
      <c r="IC197" s="3"/>
      <c r="ID197" s="3"/>
      <c r="IE197" s="3"/>
      <c r="IF197" s="3"/>
      <c r="IG197" s="3"/>
      <c r="IH197" s="3"/>
      <c r="II197" s="3"/>
      <c r="IJ197" s="3"/>
      <c r="IK197" s="3"/>
      <c r="IL197" s="3"/>
      <c r="IM197" s="3"/>
      <c r="IN197" s="3"/>
      <c r="IO197" s="3"/>
      <c r="IP197" s="3"/>
      <c r="IQ197" s="3"/>
      <c r="IR197" s="3"/>
      <c r="IS197" s="3"/>
      <c r="IT197" s="3"/>
      <c r="IU197" s="3"/>
      <c r="IV197" s="3"/>
      <c r="IW197" s="3"/>
      <c r="IX197" s="3"/>
      <c r="IY197" s="3"/>
      <c r="IZ197" s="3"/>
      <c r="JA197" s="3"/>
      <c r="JB197" s="3"/>
      <c r="JC197" s="3"/>
      <c r="JD197" s="3"/>
      <c r="JE197" s="3"/>
      <c r="JF197" s="3"/>
      <c r="JG197" s="3"/>
      <c r="JH197" s="3"/>
      <c r="JI197" s="3"/>
      <c r="JJ197" s="3"/>
      <c r="JK197" s="3"/>
      <c r="JL197" s="3"/>
      <c r="JM197" s="3"/>
      <c r="JN197" s="3"/>
      <c r="JO197" s="3"/>
      <c r="JP197" s="3"/>
      <c r="JQ197" s="3"/>
      <c r="JR197" s="3"/>
      <c r="JS197" s="3"/>
      <c r="JT197" s="3"/>
      <c r="JU197" s="3"/>
      <c r="JV197" s="3"/>
      <c r="JW197" s="3"/>
      <c r="JX197" s="3"/>
      <c r="JY197" s="3"/>
      <c r="JZ197" s="3"/>
      <c r="KA197" s="3"/>
      <c r="KB197" s="3"/>
      <c r="KC197" s="3"/>
      <c r="KD197" s="3"/>
      <c r="KE197" s="3"/>
      <c r="KF197" s="3"/>
      <c r="KG197" s="3"/>
      <c r="KH197" s="3"/>
      <c r="KI197" s="3"/>
      <c r="KJ197" s="3"/>
      <c r="KK197" s="3"/>
      <c r="KL197" s="3"/>
      <c r="KM197" s="3"/>
      <c r="KN197" s="3"/>
      <c r="KO197" s="3"/>
      <c r="KP197" s="3"/>
      <c r="KQ197" s="3"/>
      <c r="KR197" s="3"/>
      <c r="KS197" s="3"/>
      <c r="KT197" s="3"/>
      <c r="KU197" s="3"/>
      <c r="KV197" s="3"/>
      <c r="KW197" s="3"/>
      <c r="KX197" s="3"/>
      <c r="KY197" s="3"/>
      <c r="KZ197" s="3"/>
      <c r="LA197" s="3"/>
      <c r="LB197" s="3"/>
      <c r="LC197" s="3"/>
      <c r="LD197" s="3"/>
      <c r="LE197" s="3"/>
      <c r="LF197" s="3"/>
      <c r="LG197" s="3"/>
      <c r="LH197" s="3"/>
      <c r="LI197" s="3"/>
      <c r="LJ197" s="3"/>
      <c r="LK197" s="3"/>
      <c r="LL197" s="3"/>
      <c r="LM197" s="3"/>
      <c r="LN197" s="3"/>
      <c r="LO197" s="3"/>
      <c r="LP197" s="3"/>
      <c r="LQ197" s="3"/>
      <c r="LR197" s="3"/>
      <c r="LS197" s="3"/>
      <c r="LT197" s="3"/>
      <c r="LU197" s="3"/>
      <c r="LV197" s="3"/>
      <c r="LW197" s="3"/>
      <c r="LX197" s="3"/>
      <c r="LY197" s="3"/>
      <c r="LZ197" s="3"/>
      <c r="MA197" s="3"/>
      <c r="MB197" s="3"/>
      <c r="MC197" s="3"/>
      <c r="MD197" s="3"/>
      <c r="ME197" s="3"/>
      <c r="MF197" s="3"/>
      <c r="MG197" s="3"/>
      <c r="MH197" s="3"/>
      <c r="MI197" s="3"/>
      <c r="MJ197" s="3"/>
      <c r="MK197" s="3"/>
      <c r="ML197" s="3"/>
      <c r="MM197" s="3"/>
      <c r="MN197" s="3"/>
      <c r="MO197" s="3"/>
      <c r="MP197" s="3"/>
      <c r="MQ197" s="3"/>
      <c r="MR197" s="3"/>
      <c r="MS197" s="3"/>
      <c r="MT197" s="3"/>
      <c r="MU197" s="3"/>
      <c r="MV197" s="3"/>
      <c r="MW197" s="3"/>
      <c r="MX197" s="3"/>
      <c r="MY197" s="3"/>
      <c r="MZ197" s="3"/>
      <c r="NA197" s="3"/>
      <c r="NB197" s="3"/>
      <c r="NC197" s="3"/>
      <c r="ND197" s="3"/>
      <c r="NE197" s="3"/>
      <c r="NF197" s="3"/>
      <c r="NG197" s="3"/>
      <c r="NH197" s="3"/>
      <c r="NI197" s="3"/>
      <c r="NJ197" s="3"/>
      <c r="NK197" s="3"/>
      <c r="NL197" s="3"/>
      <c r="NM197" s="3"/>
      <c r="NN197" s="3"/>
      <c r="NO197" s="3"/>
      <c r="NP197" s="3"/>
      <c r="NQ197" s="3"/>
      <c r="NR197" s="3"/>
      <c r="NS197" s="3"/>
      <c r="NT197" s="3"/>
      <c r="NU197" s="3"/>
      <c r="NV197" s="3"/>
      <c r="NW197" s="3"/>
      <c r="NX197" s="3"/>
      <c r="NY197" s="3"/>
      <c r="NZ197" s="3"/>
      <c r="OA197" s="3"/>
      <c r="OB197" s="3"/>
      <c r="OC197" s="3"/>
      <c r="OD197" s="3"/>
      <c r="OE197" s="3"/>
      <c r="OF197" s="3"/>
      <c r="OG197" s="3"/>
      <c r="OH197" s="3"/>
      <c r="OI197" s="3"/>
      <c r="OJ197" s="3"/>
      <c r="OK197" s="3"/>
      <c r="OL197" s="3"/>
      <c r="OM197" s="3"/>
      <c r="ON197" s="3"/>
      <c r="OO197" s="3"/>
      <c r="OP197" s="3"/>
      <c r="OQ197" s="3"/>
      <c r="OR197" s="3"/>
      <c r="OS197" s="3"/>
      <c r="OT197" s="3"/>
      <c r="OU197" s="3"/>
      <c r="OV197" s="3"/>
      <c r="OW197" s="3"/>
      <c r="OX197" s="3"/>
      <c r="OY197" s="3"/>
      <c r="OZ197" s="3"/>
      <c r="PA197" s="3"/>
      <c r="PB197" s="3"/>
      <c r="PC197" s="3"/>
      <c r="PD197" s="3"/>
      <c r="PE197" s="3"/>
      <c r="PF197" s="3"/>
      <c r="PG197" s="3"/>
      <c r="PH197" s="3"/>
      <c r="PI197" s="3"/>
      <c r="PJ197" s="3"/>
      <c r="PK197" s="3"/>
      <c r="PL197" s="3"/>
      <c r="PM197" s="3"/>
      <c r="PN197" s="3"/>
      <c r="PO197" s="3"/>
      <c r="PP197" s="3"/>
      <c r="PQ197" s="3"/>
      <c r="PR197" s="3"/>
      <c r="PS197" s="3"/>
      <c r="PT197" s="3"/>
      <c r="PU197" s="3"/>
      <c r="PV197" s="3"/>
      <c r="PW197" s="3"/>
      <c r="PX197" s="3"/>
      <c r="PY197" s="3"/>
      <c r="PZ197" s="3"/>
      <c r="QA197" s="3"/>
      <c r="QB197" s="3"/>
      <c r="QC197" s="3"/>
      <c r="QD197" s="3"/>
      <c r="QE197" s="3"/>
      <c r="QF197" s="3"/>
      <c r="QG197" s="3"/>
      <c r="QH197" s="3"/>
      <c r="QI197" s="3"/>
      <c r="QJ197" s="3"/>
      <c r="QK197" s="3"/>
      <c r="QL197" s="3"/>
      <c r="QM197" s="3"/>
      <c r="QN197" s="3"/>
      <c r="QO197" s="3"/>
      <c r="QP197" s="3"/>
      <c r="QQ197" s="3"/>
      <c r="QR197" s="3"/>
      <c r="QS197" s="3"/>
      <c r="QT197" s="3"/>
      <c r="QU197" s="3"/>
      <c r="QV197" s="3"/>
      <c r="QW197" s="3"/>
      <c r="QX197" s="3"/>
      <c r="QY197" s="3"/>
      <c r="QZ197" s="3"/>
      <c r="RA197" s="3"/>
      <c r="RB197" s="3"/>
      <c r="RC197" s="3"/>
      <c r="RD197" s="3"/>
      <c r="RE197" s="3"/>
      <c r="RF197" s="3"/>
      <c r="RG197" s="3"/>
      <c r="RH197" s="3"/>
      <c r="RI197" s="3"/>
      <c r="RJ197" s="3"/>
      <c r="RK197" s="3"/>
      <c r="RL197" s="3"/>
      <c r="RM197" s="3"/>
      <c r="RN197" s="3"/>
      <c r="RO197" s="3"/>
      <c r="RP197" s="3"/>
      <c r="RQ197" s="3"/>
      <c r="RR197" s="3"/>
      <c r="RS197" s="3"/>
      <c r="RT197" s="3"/>
      <c r="RU197" s="3"/>
      <c r="RV197" s="3"/>
      <c r="RW197" s="3"/>
      <c r="RX197" s="3"/>
      <c r="RY197" s="3"/>
      <c r="RZ197" s="3"/>
      <c r="SA197" s="3"/>
      <c r="SB197" s="3"/>
      <c r="SC197" s="3"/>
      <c r="SD197" s="3"/>
      <c r="SE197" s="3"/>
      <c r="SF197" s="3"/>
      <c r="SG197" s="3"/>
      <c r="SH197" s="3"/>
      <c r="SI197" s="3"/>
      <c r="SJ197" s="3"/>
      <c r="SK197" s="3"/>
      <c r="SL197" s="3"/>
      <c r="SM197" s="3"/>
      <c r="SN197" s="3"/>
      <c r="SO197" s="3"/>
      <c r="SP197" s="3"/>
      <c r="SQ197" s="3"/>
      <c r="SR197" s="3"/>
      <c r="SS197" s="3"/>
      <c r="ST197" s="3"/>
      <c r="SU197" s="3"/>
      <c r="SV197" s="3"/>
      <c r="SW197" s="3"/>
      <c r="SX197" s="3"/>
      <c r="SY197" s="3"/>
      <c r="SZ197" s="3"/>
      <c r="TA197" s="3"/>
      <c r="TB197" s="3"/>
      <c r="TC197" s="3"/>
      <c r="TD197" s="3"/>
      <c r="TE197" s="3"/>
      <c r="TF197" s="3"/>
      <c r="TG197" s="3"/>
      <c r="TH197" s="3"/>
      <c r="TI197" s="3"/>
      <c r="TJ197" s="3"/>
      <c r="TK197" s="3"/>
      <c r="TL197" s="3"/>
      <c r="TM197" s="3"/>
      <c r="TN197" s="3"/>
      <c r="TO197" s="3"/>
      <c r="TP197" s="3"/>
      <c r="TQ197" s="3"/>
      <c r="TR197" s="3"/>
      <c r="TS197" s="3"/>
      <c r="TT197" s="3"/>
      <c r="TU197" s="3"/>
      <c r="TV197" s="3"/>
      <c r="TW197" s="3"/>
      <c r="TX197" s="3"/>
      <c r="TY197" s="3"/>
      <c r="TZ197" s="3"/>
      <c r="UA197" s="3"/>
      <c r="UB197" s="3"/>
      <c r="UC197" s="3"/>
      <c r="UD197" s="3"/>
      <c r="UE197" s="3"/>
      <c r="UF197" s="3"/>
      <c r="UG197" s="3"/>
      <c r="UH197" s="3"/>
      <c r="UI197" s="3"/>
      <c r="UJ197" s="3"/>
      <c r="UK197" s="3"/>
      <c r="UL197" s="3"/>
      <c r="UM197" s="3"/>
      <c r="UN197" s="3"/>
      <c r="UO197" s="3"/>
      <c r="UP197" s="3"/>
      <c r="UQ197" s="3"/>
      <c r="UR197" s="3"/>
      <c r="US197" s="3"/>
      <c r="UT197" s="3"/>
      <c r="UU197" s="3"/>
      <c r="UV197" s="3"/>
      <c r="UW197" s="3"/>
      <c r="UX197" s="3"/>
      <c r="UY197" s="3"/>
      <c r="UZ197" s="3"/>
      <c r="VA197" s="3"/>
      <c r="VB197" s="3"/>
      <c r="VC197" s="3"/>
      <c r="VD197" s="3"/>
      <c r="VE197" s="3"/>
      <c r="VF197" s="3"/>
      <c r="VG197" s="3"/>
      <c r="VH197" s="3"/>
      <c r="VI197" s="3"/>
      <c r="VJ197" s="3"/>
      <c r="VK197" s="3"/>
      <c r="VL197" s="3"/>
      <c r="VM197" s="3"/>
      <c r="VN197" s="3"/>
      <c r="VO197" s="3"/>
      <c r="VP197" s="3"/>
      <c r="VQ197" s="3"/>
      <c r="VR197" s="3"/>
      <c r="VS197" s="3"/>
      <c r="VT197" s="3"/>
      <c r="VU197" s="3"/>
      <c r="VV197" s="3"/>
      <c r="VW197" s="3"/>
      <c r="VX197" s="3"/>
      <c r="VY197" s="3"/>
      <c r="VZ197" s="3"/>
      <c r="WA197" s="3"/>
      <c r="WB197" s="3"/>
      <c r="WC197" s="3"/>
      <c r="WD197" s="3"/>
      <c r="WE197" s="3"/>
      <c r="WF197" s="3"/>
      <c r="WG197" s="3"/>
      <c r="WH197" s="3"/>
      <c r="WI197" s="3"/>
      <c r="WJ197" s="3"/>
      <c r="WK197" s="3"/>
      <c r="WL197" s="3"/>
      <c r="WM197" s="3"/>
      <c r="WN197" s="3"/>
      <c r="WO197" s="3"/>
      <c r="WP197" s="3"/>
      <c r="WQ197" s="3"/>
      <c r="WR197" s="3"/>
      <c r="WS197" s="3"/>
      <c r="WT197" s="3"/>
      <c r="WU197" s="3"/>
      <c r="WV197" s="3"/>
      <c r="WW197" s="3"/>
      <c r="WX197" s="3"/>
      <c r="WY197" s="3"/>
      <c r="WZ197" s="3"/>
      <c r="XA197" s="3"/>
      <c r="XB197" s="3"/>
      <c r="XC197" s="3"/>
      <c r="XD197" s="3"/>
      <c r="XE197" s="3"/>
      <c r="XF197" s="3"/>
      <c r="XG197" s="3"/>
      <c r="XH197" s="3"/>
      <c r="XI197" s="3"/>
      <c r="XJ197" s="3"/>
      <c r="XK197" s="3"/>
      <c r="XL197" s="3"/>
      <c r="XM197" s="3"/>
      <c r="XN197" s="3"/>
      <c r="XO197" s="3"/>
      <c r="XP197" s="3"/>
      <c r="XQ197" s="3"/>
      <c r="XR197" s="3"/>
      <c r="XS197" s="3"/>
      <c r="XT197" s="3"/>
      <c r="XU197" s="3"/>
      <c r="XV197" s="3"/>
      <c r="XW197" s="3"/>
      <c r="XX197" s="3"/>
      <c r="XY197" s="3"/>
      <c r="XZ197" s="3"/>
      <c r="YA197" s="3"/>
      <c r="YB197" s="3"/>
      <c r="YC197" s="3"/>
      <c r="YD197" s="3"/>
      <c r="YE197" s="3"/>
      <c r="YF197" s="3"/>
      <c r="YG197" s="3"/>
      <c r="YH197" s="3"/>
      <c r="YI197" s="3"/>
      <c r="YJ197" s="3"/>
      <c r="YK197" s="3"/>
      <c r="YL197" s="3"/>
      <c r="YM197" s="3"/>
      <c r="YN197" s="3"/>
      <c r="YO197" s="3"/>
      <c r="YP197" s="3"/>
      <c r="YQ197" s="3"/>
      <c r="YR197" s="3"/>
      <c r="YS197" s="3"/>
      <c r="YT197" s="3"/>
      <c r="YU197" s="3"/>
      <c r="YV197" s="3"/>
      <c r="YW197" s="3"/>
      <c r="YX197" s="3"/>
      <c r="YY197" s="3"/>
      <c r="YZ197" s="3"/>
      <c r="ZA197" s="3"/>
      <c r="ZB197" s="3"/>
      <c r="ZC197" s="3"/>
      <c r="ZD197" s="3"/>
      <c r="ZE197" s="3"/>
      <c r="ZF197" s="3"/>
      <c r="ZG197" s="3"/>
      <c r="ZH197" s="3"/>
      <c r="ZI197" s="3"/>
      <c r="ZJ197" s="3"/>
      <c r="ZK197" s="3"/>
      <c r="ZL197" s="3"/>
      <c r="ZM197" s="3"/>
      <c r="ZN197" s="3"/>
      <c r="ZO197" s="3"/>
      <c r="ZP197" s="3"/>
      <c r="ZQ197" s="3"/>
      <c r="ZR197" s="3"/>
      <c r="ZS197" s="3"/>
      <c r="ZT197" s="3"/>
      <c r="ZU197" s="3"/>
      <c r="ZV197" s="3"/>
      <c r="ZW197" s="3"/>
      <c r="ZX197" s="3"/>
      <c r="ZY197" s="3"/>
      <c r="ZZ197" s="3"/>
      <c r="AAA197" s="3"/>
      <c r="AAB197" s="3"/>
      <c r="AAC197" s="3"/>
      <c r="AAD197" s="3"/>
      <c r="AAE197" s="3"/>
      <c r="AAF197" s="3"/>
      <c r="AAG197" s="3"/>
      <c r="AAH197" s="3"/>
      <c r="AAI197" s="3"/>
      <c r="AAJ197" s="3"/>
      <c r="AAK197" s="3"/>
      <c r="AAL197" s="3"/>
      <c r="AAM197" s="3"/>
      <c r="AAN197" s="3"/>
      <c r="AAO197" s="3"/>
      <c r="AAP197" s="3"/>
      <c r="AAQ197" s="3"/>
      <c r="AAR197" s="3"/>
      <c r="AAS197" s="3"/>
      <c r="AAT197" s="3"/>
      <c r="AAU197" s="3"/>
      <c r="AAV197" s="3"/>
      <c r="AAW197" s="3"/>
      <c r="AAX197" s="3"/>
      <c r="AAY197" s="3"/>
      <c r="AAZ197" s="3"/>
      <c r="ABA197" s="3"/>
      <c r="ABB197" s="3"/>
      <c r="ABC197" s="3"/>
      <c r="ABD197" s="3"/>
      <c r="ABE197" s="3"/>
      <c r="ABF197" s="3"/>
      <c r="ABG197" s="3"/>
      <c r="ABH197" s="3"/>
      <c r="ABI197" s="3"/>
      <c r="ABJ197" s="3"/>
      <c r="ABK197" s="3"/>
      <c r="ABL197" s="3"/>
      <c r="ABM197" s="3"/>
      <c r="ABN197" s="3"/>
      <c r="ABO197" s="3"/>
      <c r="ABP197" s="3"/>
      <c r="ABQ197" s="3"/>
      <c r="ABR197" s="3"/>
      <c r="ABS197" s="3"/>
      <c r="ABT197" s="3"/>
      <c r="ABU197" s="3"/>
      <c r="ABV197" s="3"/>
      <c r="ABW197" s="3"/>
      <c r="ABX197" s="3"/>
      <c r="ABY197" s="3"/>
      <c r="ABZ197" s="3"/>
      <c r="ACA197" s="3"/>
      <c r="ACB197" s="3"/>
      <c r="ACC197" s="3"/>
      <c r="ACD197" s="3"/>
      <c r="ACE197" s="3"/>
      <c r="ACF197" s="3"/>
      <c r="ACG197" s="3"/>
      <c r="ACH197" s="3"/>
      <c r="ACI197" s="3"/>
      <c r="ACJ197" s="3"/>
      <c r="ACK197" s="3"/>
      <c r="ACL197" s="3"/>
      <c r="ACM197" s="3"/>
      <c r="ACN197" s="3"/>
      <c r="ACO197" s="3"/>
      <c r="ACP197" s="3"/>
      <c r="ACQ197" s="3"/>
      <c r="ACR197" s="3"/>
      <c r="ACS197" s="3"/>
      <c r="ACT197" s="3"/>
      <c r="ACU197" s="3"/>
      <c r="ACV197" s="3"/>
      <c r="ACW197" s="3"/>
      <c r="ACX197" s="3"/>
      <c r="ACY197" s="3"/>
      <c r="ACZ197" s="3"/>
      <c r="ADA197" s="3"/>
      <c r="ADB197" s="3"/>
      <c r="ADC197" s="3"/>
      <c r="ADD197" s="3"/>
      <c r="ADE197" s="3"/>
      <c r="ADF197" s="3"/>
      <c r="ADG197" s="3"/>
      <c r="ADH197" s="3"/>
      <c r="ADI197" s="3"/>
      <c r="ADJ197" s="3"/>
      <c r="ADK197" s="3"/>
      <c r="ADL197" s="3"/>
      <c r="ADM197" s="3"/>
      <c r="ADN197" s="3"/>
      <c r="ADO197" s="3"/>
      <c r="ADP197" s="3"/>
      <c r="ADQ197" s="3"/>
      <c r="ADR197" s="3"/>
      <c r="ADS197" s="3"/>
      <c r="ADT197" s="3"/>
      <c r="ADU197" s="3"/>
      <c r="ADV197" s="3"/>
      <c r="ADW197" s="3"/>
      <c r="ADX197" s="3"/>
      <c r="ADY197" s="3"/>
      <c r="ADZ197" s="3"/>
      <c r="AEA197" s="3"/>
      <c r="AEB197" s="3"/>
      <c r="AEC197" s="3"/>
      <c r="AED197" s="3"/>
      <c r="AEE197" s="3"/>
      <c r="AEF197" s="3"/>
      <c r="AEG197" s="3"/>
      <c r="AEH197" s="3"/>
      <c r="AEI197" s="3"/>
      <c r="AEJ197" s="3"/>
      <c r="AEK197" s="3"/>
      <c r="AEL197" s="3"/>
      <c r="AEM197" s="3"/>
      <c r="AEN197" s="3"/>
      <c r="AEO197" s="3"/>
      <c r="AEP197" s="3"/>
      <c r="AEQ197" s="3"/>
      <c r="AER197" s="3"/>
      <c r="AES197" s="3"/>
      <c r="AET197" s="3"/>
      <c r="AEU197" s="3"/>
      <c r="AEV197" s="3"/>
      <c r="AEW197" s="3"/>
      <c r="AEX197" s="3"/>
      <c r="AEY197" s="3"/>
      <c r="AEZ197" s="3"/>
      <c r="AFA197" s="3"/>
      <c r="AFB197" s="3"/>
      <c r="AFC197" s="3"/>
      <c r="AFD197" s="3"/>
      <c r="AFE197" s="3"/>
      <c r="AFF197" s="3"/>
      <c r="AFG197" s="3"/>
      <c r="AFH197" s="3"/>
      <c r="AFI197" s="3"/>
      <c r="AFJ197" s="3"/>
      <c r="AFK197" s="3"/>
      <c r="AFL197" s="3"/>
      <c r="AFM197" s="3"/>
      <c r="AFN197" s="3"/>
      <c r="AFO197" s="3"/>
      <c r="AFP197" s="3"/>
      <c r="AFQ197" s="3"/>
      <c r="AFR197" s="3"/>
      <c r="AFS197" s="3"/>
      <c r="AFT197" s="3"/>
      <c r="AFU197" s="3"/>
      <c r="AFV197" s="3"/>
      <c r="AFW197" s="3"/>
      <c r="AFX197" s="3"/>
      <c r="AFY197" s="3"/>
      <c r="AFZ197" s="3"/>
      <c r="AGA197" s="3"/>
      <c r="AGB197" s="3"/>
      <c r="AGC197" s="3"/>
      <c r="AGD197" s="3"/>
      <c r="AGE197" s="3"/>
      <c r="AGF197" s="3"/>
      <c r="AGG197" s="3"/>
      <c r="AGH197" s="3"/>
      <c r="AGI197" s="3"/>
      <c r="AGJ197" s="3"/>
      <c r="AGK197" s="3"/>
      <c r="AGL197" s="3"/>
      <c r="AGM197" s="3"/>
      <c r="AGN197" s="3"/>
      <c r="AGO197" s="3"/>
      <c r="AGP197" s="3"/>
      <c r="AGQ197" s="3"/>
      <c r="AGR197" s="3"/>
      <c r="AGS197" s="3"/>
      <c r="AGT197" s="3"/>
      <c r="AGU197" s="3"/>
      <c r="AGV197" s="3"/>
      <c r="AGW197" s="3"/>
      <c r="AGX197" s="3"/>
      <c r="AGY197" s="3"/>
      <c r="AGZ197" s="3"/>
      <c r="AHA197" s="3"/>
      <c r="AHB197" s="3"/>
      <c r="AHC197" s="3"/>
      <c r="AHD197" s="3"/>
      <c r="AHE197" s="3"/>
      <c r="AHF197" s="3"/>
      <c r="AHG197" s="3"/>
      <c r="AHH197" s="3"/>
      <c r="AHI197" s="3"/>
      <c r="AHJ197" s="3"/>
      <c r="AHK197" s="3"/>
      <c r="AHL197" s="3"/>
      <c r="AHM197" s="3"/>
      <c r="AHN197" s="3"/>
      <c r="AHO197" s="3"/>
      <c r="AHP197" s="3"/>
      <c r="AHQ197" s="3"/>
      <c r="AHR197" s="3"/>
      <c r="AHS197" s="3"/>
      <c r="AHT197" s="3"/>
      <c r="AHU197" s="3"/>
      <c r="AHV197" s="3"/>
      <c r="AHW197" s="3"/>
      <c r="AHX197" s="3"/>
      <c r="AHY197" s="3"/>
      <c r="AHZ197" s="3"/>
      <c r="AIA197" s="3"/>
      <c r="AIB197" s="3"/>
      <c r="AIC197" s="3"/>
      <c r="AID197" s="3"/>
      <c r="AIE197" s="3"/>
      <c r="AIF197" s="3"/>
      <c r="AIG197" s="3"/>
      <c r="AIH197" s="3"/>
      <c r="AII197" s="3"/>
      <c r="AIJ197" s="3"/>
      <c r="AIK197" s="3"/>
      <c r="AIL197" s="3"/>
      <c r="AIM197" s="3"/>
      <c r="AIN197" s="3"/>
      <c r="AIO197" s="3"/>
      <c r="AIP197" s="3"/>
      <c r="AIQ197" s="3"/>
      <c r="AIR197" s="3"/>
      <c r="AIS197" s="3"/>
      <c r="AIT197" s="3"/>
      <c r="AIU197" s="3"/>
      <c r="AIV197" s="3"/>
      <c r="AIW197" s="3"/>
      <c r="AIX197" s="3"/>
      <c r="AIY197" s="3"/>
      <c r="AIZ197" s="3"/>
      <c r="AJA197" s="3"/>
      <c r="AJB197" s="3"/>
      <c r="AJC197" s="3"/>
      <c r="AJD197" s="3"/>
      <c r="AJE197" s="3"/>
      <c r="AJF197" s="3"/>
      <c r="AJG197" s="3"/>
      <c r="AJH197" s="3"/>
      <c r="AJI197" s="3"/>
      <c r="AJJ197" s="3"/>
      <c r="AJK197" s="3"/>
      <c r="AJL197" s="3"/>
      <c r="AJM197" s="3"/>
      <c r="AJN197" s="3"/>
      <c r="AJO197" s="3"/>
      <c r="AJP197" s="3"/>
      <c r="AJQ197" s="3"/>
      <c r="AJR197" s="3"/>
      <c r="AJS197" s="3"/>
      <c r="AJT197" s="3"/>
      <c r="AJU197" s="3"/>
      <c r="AJV197" s="3"/>
      <c r="AJW197" s="3"/>
      <c r="AJX197" s="3"/>
      <c r="AJY197" s="3"/>
      <c r="AJZ197" s="3"/>
      <c r="AKA197" s="3"/>
      <c r="AKB197" s="3"/>
      <c r="AKC197" s="3"/>
      <c r="AKD197" s="3"/>
      <c r="AKE197" s="3"/>
      <c r="AKF197" s="3"/>
      <c r="AKG197" s="3"/>
      <c r="AKH197" s="3"/>
      <c r="AKI197" s="3"/>
      <c r="AKJ197" s="3"/>
      <c r="AKK197" s="3"/>
      <c r="AKL197" s="3"/>
      <c r="AKM197" s="3"/>
      <c r="AKN197" s="3"/>
      <c r="AKO197" s="3"/>
      <c r="AKP197" s="3"/>
      <c r="AKQ197" s="3"/>
      <c r="AKR197" s="3"/>
      <c r="AKS197" s="3"/>
      <c r="AKT197" s="3"/>
      <c r="AKU197" s="3"/>
      <c r="AKV197" s="3"/>
      <c r="AKW197" s="3"/>
      <c r="AKX197" s="3"/>
      <c r="AKY197" s="3"/>
      <c r="AKZ197" s="3"/>
      <c r="ALA197" s="3"/>
      <c r="ALB197" s="3"/>
      <c r="ALC197" s="3"/>
      <c r="ALD197" s="3"/>
      <c r="ALE197" s="3"/>
      <c r="ALF197" s="3"/>
      <c r="ALG197" s="3"/>
      <c r="ALH197" s="3"/>
      <c r="ALI197" s="3"/>
      <c r="ALJ197" s="3"/>
      <c r="ALK197" s="3"/>
      <c r="ALL197" s="3"/>
      <c r="ALM197" s="3"/>
      <c r="ALN197" s="3"/>
      <c r="ALO197" s="3"/>
      <c r="ALP197" s="3"/>
      <c r="ALQ197" s="3"/>
      <c r="ALR197" s="3"/>
      <c r="ALS197" s="3"/>
      <c r="ALT197" s="3"/>
      <c r="ALU197" s="3"/>
      <c r="ALV197" s="3"/>
      <c r="ALW197" s="3"/>
      <c r="ALX197" s="3"/>
      <c r="ALY197" s="3"/>
      <c r="ALZ197" s="3"/>
      <c r="AMA197" s="3"/>
      <c r="AMB197" s="3"/>
    </row>
    <row r="198" spans="1:1016" s="142" customFormat="1" x14ac:dyDescent="0.25">
      <c r="A198" s="3"/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129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  <c r="AF198" s="3"/>
      <c r="AG198" s="3"/>
      <c r="AH198" s="3"/>
      <c r="AI198" s="3"/>
      <c r="AJ198" s="3"/>
      <c r="AK198" s="3"/>
      <c r="AL198" s="3"/>
      <c r="AM198" s="3"/>
      <c r="AN198" s="3"/>
      <c r="AO198" s="3"/>
      <c r="AP198" s="3"/>
      <c r="AQ198" s="3"/>
      <c r="AR198" s="3"/>
      <c r="AS198" s="3"/>
      <c r="AT198" s="3"/>
      <c r="AU198" s="3"/>
      <c r="AV198" s="3"/>
      <c r="AW198" s="3"/>
      <c r="AX198" s="3"/>
      <c r="AY198" s="3"/>
      <c r="AZ198" s="3"/>
      <c r="BA198" s="3"/>
      <c r="BB198" s="3"/>
      <c r="BC198" s="3"/>
      <c r="BD198" s="3"/>
      <c r="BE198" s="3"/>
      <c r="BF198" s="3"/>
      <c r="BG198" s="3"/>
      <c r="BH198" s="3"/>
      <c r="BI198" s="3"/>
      <c r="BJ198" s="3"/>
      <c r="BK198" s="3"/>
      <c r="BL198" s="3"/>
      <c r="BM198" s="3"/>
      <c r="BN198" s="3"/>
      <c r="BO198" s="3"/>
      <c r="BP198" s="3"/>
      <c r="BQ198" s="3"/>
      <c r="BR198" s="3"/>
      <c r="BS198" s="3"/>
      <c r="BT198" s="3"/>
      <c r="BU198" s="3"/>
      <c r="BV198" s="3"/>
      <c r="BW198" s="3"/>
      <c r="BX198" s="3"/>
      <c r="BY198" s="3"/>
      <c r="BZ198" s="3"/>
      <c r="CA198" s="3"/>
      <c r="CB198" s="3"/>
      <c r="CC198" s="3"/>
      <c r="CD198" s="3"/>
      <c r="CE198" s="3"/>
      <c r="CF198" s="3"/>
      <c r="CG198" s="3"/>
      <c r="CH198" s="3"/>
      <c r="CI198" s="3"/>
      <c r="CJ198" s="3"/>
      <c r="CK198" s="3"/>
      <c r="CL198" s="3"/>
      <c r="CM198" s="3"/>
      <c r="CN198" s="3"/>
      <c r="CO198" s="3"/>
      <c r="CP198" s="3"/>
      <c r="CQ198" s="3"/>
      <c r="CR198" s="3"/>
      <c r="CS198" s="3"/>
      <c r="CT198" s="3"/>
      <c r="CU198" s="3"/>
      <c r="CV198" s="3"/>
      <c r="CW198" s="3"/>
      <c r="CX198" s="3"/>
      <c r="CY198" s="3"/>
      <c r="CZ198" s="3"/>
      <c r="DA198" s="3"/>
      <c r="DB198" s="3"/>
      <c r="DC198" s="3"/>
      <c r="DD198" s="3"/>
      <c r="DE198" s="3"/>
      <c r="DF198" s="3"/>
      <c r="DG198" s="3"/>
      <c r="DH198" s="3"/>
      <c r="DI198" s="3"/>
      <c r="DJ198" s="3"/>
      <c r="DK198" s="3"/>
      <c r="DL198" s="3"/>
      <c r="DM198" s="3"/>
      <c r="DN198" s="3"/>
      <c r="DO198" s="3"/>
      <c r="DP198" s="3"/>
      <c r="DQ198" s="3"/>
      <c r="DR198" s="3"/>
      <c r="DS198" s="3"/>
      <c r="DT198" s="3"/>
      <c r="DU198" s="3"/>
      <c r="DV198" s="3"/>
      <c r="DW198" s="3"/>
      <c r="DX198" s="3"/>
      <c r="DY198" s="3"/>
      <c r="DZ198" s="3"/>
      <c r="EA198" s="3"/>
      <c r="EB198" s="3"/>
      <c r="EC198" s="3"/>
      <c r="ED198" s="3"/>
      <c r="EE198" s="3"/>
      <c r="EF198" s="3"/>
      <c r="EG198" s="3"/>
      <c r="EH198" s="3"/>
      <c r="EI198" s="3"/>
      <c r="EJ198" s="3"/>
      <c r="EK198" s="3"/>
      <c r="EL198" s="3"/>
      <c r="EM198" s="3"/>
      <c r="EN198" s="3"/>
      <c r="EO198" s="3"/>
      <c r="EP198" s="3"/>
      <c r="EQ198" s="3"/>
      <c r="ER198" s="3"/>
      <c r="ES198" s="3"/>
      <c r="ET198" s="3"/>
      <c r="EU198" s="3"/>
      <c r="EV198" s="3"/>
      <c r="EW198" s="3"/>
      <c r="EX198" s="3"/>
      <c r="EY198" s="3"/>
      <c r="EZ198" s="3"/>
      <c r="FA198" s="3"/>
      <c r="FB198" s="3"/>
      <c r="FC198" s="3"/>
      <c r="FD198" s="3"/>
      <c r="FE198" s="3"/>
      <c r="FF198" s="3"/>
      <c r="FG198" s="3"/>
      <c r="FH198" s="3"/>
      <c r="FI198" s="3"/>
      <c r="FJ198" s="3"/>
      <c r="FK198" s="3"/>
      <c r="FL198" s="3"/>
      <c r="FM198" s="3"/>
      <c r="FN198" s="3"/>
      <c r="FO198" s="3"/>
      <c r="FP198" s="3"/>
      <c r="FQ198" s="3"/>
      <c r="FR198" s="3"/>
      <c r="FS198" s="3"/>
      <c r="FT198" s="3"/>
      <c r="FU198" s="3"/>
      <c r="FV198" s="3"/>
      <c r="FW198" s="3"/>
      <c r="FX198" s="3"/>
      <c r="FY198" s="3"/>
      <c r="FZ198" s="3"/>
      <c r="GA198" s="3"/>
      <c r="GB198" s="3"/>
      <c r="GC198" s="3"/>
      <c r="GD198" s="3"/>
      <c r="GE198" s="3"/>
      <c r="GF198" s="3"/>
      <c r="GG198" s="3"/>
      <c r="GH198" s="3"/>
      <c r="GI198" s="3"/>
      <c r="GJ198" s="3"/>
      <c r="GK198" s="3"/>
      <c r="GL198" s="3"/>
      <c r="GM198" s="3"/>
      <c r="GN198" s="3"/>
      <c r="GO198" s="3"/>
      <c r="GP198" s="3"/>
      <c r="GQ198" s="3"/>
      <c r="GR198" s="3"/>
      <c r="GS198" s="3"/>
      <c r="GT198" s="3"/>
      <c r="GU198" s="3"/>
      <c r="GV198" s="3"/>
      <c r="GW198" s="3"/>
      <c r="GX198" s="3"/>
      <c r="GY198" s="3"/>
      <c r="GZ198" s="3"/>
      <c r="HA198" s="3"/>
      <c r="HB198" s="3"/>
      <c r="HC198" s="3"/>
      <c r="HD198" s="3"/>
      <c r="HE198" s="3"/>
      <c r="HF198" s="3"/>
      <c r="HG198" s="3"/>
      <c r="HH198" s="3"/>
      <c r="HI198" s="3"/>
      <c r="HJ198" s="3"/>
      <c r="HK198" s="3"/>
      <c r="HL198" s="3"/>
      <c r="HM198" s="3"/>
      <c r="HN198" s="3"/>
      <c r="HO198" s="3"/>
      <c r="HP198" s="3"/>
      <c r="HQ198" s="3"/>
      <c r="HR198" s="3"/>
      <c r="HS198" s="3"/>
      <c r="HT198" s="3"/>
      <c r="HU198" s="3"/>
      <c r="HV198" s="3"/>
      <c r="HW198" s="3"/>
      <c r="HX198" s="3"/>
      <c r="HY198" s="3"/>
      <c r="HZ198" s="3"/>
      <c r="IA198" s="3"/>
      <c r="IB198" s="3"/>
      <c r="IC198" s="3"/>
      <c r="ID198" s="3"/>
      <c r="IE198" s="3"/>
      <c r="IF198" s="3"/>
      <c r="IG198" s="3"/>
      <c r="IH198" s="3"/>
      <c r="II198" s="3"/>
      <c r="IJ198" s="3"/>
      <c r="IK198" s="3"/>
      <c r="IL198" s="3"/>
      <c r="IM198" s="3"/>
      <c r="IN198" s="3"/>
      <c r="IO198" s="3"/>
      <c r="IP198" s="3"/>
      <c r="IQ198" s="3"/>
      <c r="IR198" s="3"/>
      <c r="IS198" s="3"/>
      <c r="IT198" s="3"/>
      <c r="IU198" s="3"/>
      <c r="IV198" s="3"/>
      <c r="IW198" s="3"/>
      <c r="IX198" s="3"/>
      <c r="IY198" s="3"/>
      <c r="IZ198" s="3"/>
      <c r="JA198" s="3"/>
      <c r="JB198" s="3"/>
      <c r="JC198" s="3"/>
      <c r="JD198" s="3"/>
      <c r="JE198" s="3"/>
      <c r="JF198" s="3"/>
      <c r="JG198" s="3"/>
      <c r="JH198" s="3"/>
      <c r="JI198" s="3"/>
      <c r="JJ198" s="3"/>
      <c r="JK198" s="3"/>
      <c r="JL198" s="3"/>
      <c r="JM198" s="3"/>
      <c r="JN198" s="3"/>
      <c r="JO198" s="3"/>
      <c r="JP198" s="3"/>
      <c r="JQ198" s="3"/>
      <c r="JR198" s="3"/>
      <c r="JS198" s="3"/>
      <c r="JT198" s="3"/>
      <c r="JU198" s="3"/>
      <c r="JV198" s="3"/>
      <c r="JW198" s="3"/>
      <c r="JX198" s="3"/>
      <c r="JY198" s="3"/>
      <c r="JZ198" s="3"/>
      <c r="KA198" s="3"/>
      <c r="KB198" s="3"/>
      <c r="KC198" s="3"/>
      <c r="KD198" s="3"/>
      <c r="KE198" s="3"/>
      <c r="KF198" s="3"/>
      <c r="KG198" s="3"/>
      <c r="KH198" s="3"/>
      <c r="KI198" s="3"/>
      <c r="KJ198" s="3"/>
      <c r="KK198" s="3"/>
      <c r="KL198" s="3"/>
      <c r="KM198" s="3"/>
      <c r="KN198" s="3"/>
      <c r="KO198" s="3"/>
      <c r="KP198" s="3"/>
      <c r="KQ198" s="3"/>
      <c r="KR198" s="3"/>
      <c r="KS198" s="3"/>
      <c r="KT198" s="3"/>
      <c r="KU198" s="3"/>
      <c r="KV198" s="3"/>
      <c r="KW198" s="3"/>
      <c r="KX198" s="3"/>
      <c r="KY198" s="3"/>
      <c r="KZ198" s="3"/>
      <c r="LA198" s="3"/>
      <c r="LB198" s="3"/>
      <c r="LC198" s="3"/>
      <c r="LD198" s="3"/>
      <c r="LE198" s="3"/>
      <c r="LF198" s="3"/>
      <c r="LG198" s="3"/>
      <c r="LH198" s="3"/>
      <c r="LI198" s="3"/>
      <c r="LJ198" s="3"/>
      <c r="LK198" s="3"/>
      <c r="LL198" s="3"/>
      <c r="LM198" s="3"/>
      <c r="LN198" s="3"/>
      <c r="LO198" s="3"/>
      <c r="LP198" s="3"/>
      <c r="LQ198" s="3"/>
      <c r="LR198" s="3"/>
      <c r="LS198" s="3"/>
      <c r="LT198" s="3"/>
      <c r="LU198" s="3"/>
      <c r="LV198" s="3"/>
      <c r="LW198" s="3"/>
      <c r="LX198" s="3"/>
      <c r="LY198" s="3"/>
      <c r="LZ198" s="3"/>
      <c r="MA198" s="3"/>
      <c r="MB198" s="3"/>
      <c r="MC198" s="3"/>
      <c r="MD198" s="3"/>
      <c r="ME198" s="3"/>
      <c r="MF198" s="3"/>
      <c r="MG198" s="3"/>
      <c r="MH198" s="3"/>
      <c r="MI198" s="3"/>
      <c r="MJ198" s="3"/>
      <c r="MK198" s="3"/>
      <c r="ML198" s="3"/>
      <c r="MM198" s="3"/>
      <c r="MN198" s="3"/>
      <c r="MO198" s="3"/>
      <c r="MP198" s="3"/>
      <c r="MQ198" s="3"/>
      <c r="MR198" s="3"/>
      <c r="MS198" s="3"/>
      <c r="MT198" s="3"/>
      <c r="MU198" s="3"/>
      <c r="MV198" s="3"/>
      <c r="MW198" s="3"/>
      <c r="MX198" s="3"/>
      <c r="MY198" s="3"/>
      <c r="MZ198" s="3"/>
      <c r="NA198" s="3"/>
      <c r="NB198" s="3"/>
      <c r="NC198" s="3"/>
      <c r="ND198" s="3"/>
      <c r="NE198" s="3"/>
      <c r="NF198" s="3"/>
      <c r="NG198" s="3"/>
      <c r="NH198" s="3"/>
      <c r="NI198" s="3"/>
      <c r="NJ198" s="3"/>
      <c r="NK198" s="3"/>
      <c r="NL198" s="3"/>
      <c r="NM198" s="3"/>
      <c r="NN198" s="3"/>
      <c r="NO198" s="3"/>
      <c r="NP198" s="3"/>
      <c r="NQ198" s="3"/>
      <c r="NR198" s="3"/>
      <c r="NS198" s="3"/>
      <c r="NT198" s="3"/>
      <c r="NU198" s="3"/>
      <c r="NV198" s="3"/>
      <c r="NW198" s="3"/>
      <c r="NX198" s="3"/>
      <c r="NY198" s="3"/>
      <c r="NZ198" s="3"/>
      <c r="OA198" s="3"/>
      <c r="OB198" s="3"/>
      <c r="OC198" s="3"/>
      <c r="OD198" s="3"/>
      <c r="OE198" s="3"/>
      <c r="OF198" s="3"/>
      <c r="OG198" s="3"/>
      <c r="OH198" s="3"/>
      <c r="OI198" s="3"/>
      <c r="OJ198" s="3"/>
      <c r="OK198" s="3"/>
      <c r="OL198" s="3"/>
      <c r="OM198" s="3"/>
      <c r="ON198" s="3"/>
      <c r="OO198" s="3"/>
      <c r="OP198" s="3"/>
      <c r="OQ198" s="3"/>
      <c r="OR198" s="3"/>
      <c r="OS198" s="3"/>
      <c r="OT198" s="3"/>
      <c r="OU198" s="3"/>
      <c r="OV198" s="3"/>
      <c r="OW198" s="3"/>
      <c r="OX198" s="3"/>
      <c r="OY198" s="3"/>
      <c r="OZ198" s="3"/>
      <c r="PA198" s="3"/>
      <c r="PB198" s="3"/>
      <c r="PC198" s="3"/>
      <c r="PD198" s="3"/>
      <c r="PE198" s="3"/>
      <c r="PF198" s="3"/>
      <c r="PG198" s="3"/>
      <c r="PH198" s="3"/>
      <c r="PI198" s="3"/>
      <c r="PJ198" s="3"/>
      <c r="PK198" s="3"/>
      <c r="PL198" s="3"/>
      <c r="PM198" s="3"/>
      <c r="PN198" s="3"/>
      <c r="PO198" s="3"/>
      <c r="PP198" s="3"/>
      <c r="PQ198" s="3"/>
      <c r="PR198" s="3"/>
      <c r="PS198" s="3"/>
      <c r="PT198" s="3"/>
      <c r="PU198" s="3"/>
      <c r="PV198" s="3"/>
      <c r="PW198" s="3"/>
      <c r="PX198" s="3"/>
      <c r="PY198" s="3"/>
      <c r="PZ198" s="3"/>
      <c r="QA198" s="3"/>
      <c r="QB198" s="3"/>
      <c r="QC198" s="3"/>
      <c r="QD198" s="3"/>
      <c r="QE198" s="3"/>
      <c r="QF198" s="3"/>
      <c r="QG198" s="3"/>
      <c r="QH198" s="3"/>
      <c r="QI198" s="3"/>
      <c r="QJ198" s="3"/>
      <c r="QK198" s="3"/>
      <c r="QL198" s="3"/>
      <c r="QM198" s="3"/>
      <c r="QN198" s="3"/>
      <c r="QO198" s="3"/>
      <c r="QP198" s="3"/>
      <c r="QQ198" s="3"/>
      <c r="QR198" s="3"/>
      <c r="QS198" s="3"/>
      <c r="QT198" s="3"/>
      <c r="QU198" s="3"/>
      <c r="QV198" s="3"/>
      <c r="QW198" s="3"/>
      <c r="QX198" s="3"/>
      <c r="QY198" s="3"/>
      <c r="QZ198" s="3"/>
      <c r="RA198" s="3"/>
      <c r="RB198" s="3"/>
      <c r="RC198" s="3"/>
      <c r="RD198" s="3"/>
      <c r="RE198" s="3"/>
      <c r="RF198" s="3"/>
      <c r="RG198" s="3"/>
      <c r="RH198" s="3"/>
      <c r="RI198" s="3"/>
      <c r="RJ198" s="3"/>
      <c r="RK198" s="3"/>
      <c r="RL198" s="3"/>
      <c r="RM198" s="3"/>
      <c r="RN198" s="3"/>
      <c r="RO198" s="3"/>
      <c r="RP198" s="3"/>
      <c r="RQ198" s="3"/>
      <c r="RR198" s="3"/>
      <c r="RS198" s="3"/>
      <c r="RT198" s="3"/>
      <c r="RU198" s="3"/>
      <c r="RV198" s="3"/>
      <c r="RW198" s="3"/>
      <c r="RX198" s="3"/>
      <c r="RY198" s="3"/>
      <c r="RZ198" s="3"/>
      <c r="SA198" s="3"/>
      <c r="SB198" s="3"/>
      <c r="SC198" s="3"/>
      <c r="SD198" s="3"/>
      <c r="SE198" s="3"/>
      <c r="SF198" s="3"/>
      <c r="SG198" s="3"/>
      <c r="SH198" s="3"/>
      <c r="SI198" s="3"/>
      <c r="SJ198" s="3"/>
      <c r="SK198" s="3"/>
      <c r="SL198" s="3"/>
      <c r="SM198" s="3"/>
      <c r="SN198" s="3"/>
      <c r="SO198" s="3"/>
      <c r="SP198" s="3"/>
      <c r="SQ198" s="3"/>
      <c r="SR198" s="3"/>
      <c r="SS198" s="3"/>
      <c r="ST198" s="3"/>
      <c r="SU198" s="3"/>
      <c r="SV198" s="3"/>
      <c r="SW198" s="3"/>
      <c r="SX198" s="3"/>
      <c r="SY198" s="3"/>
      <c r="SZ198" s="3"/>
      <c r="TA198" s="3"/>
      <c r="TB198" s="3"/>
      <c r="TC198" s="3"/>
      <c r="TD198" s="3"/>
      <c r="TE198" s="3"/>
      <c r="TF198" s="3"/>
      <c r="TG198" s="3"/>
      <c r="TH198" s="3"/>
      <c r="TI198" s="3"/>
      <c r="TJ198" s="3"/>
      <c r="TK198" s="3"/>
      <c r="TL198" s="3"/>
      <c r="TM198" s="3"/>
      <c r="TN198" s="3"/>
      <c r="TO198" s="3"/>
      <c r="TP198" s="3"/>
      <c r="TQ198" s="3"/>
      <c r="TR198" s="3"/>
      <c r="TS198" s="3"/>
      <c r="TT198" s="3"/>
      <c r="TU198" s="3"/>
      <c r="TV198" s="3"/>
      <c r="TW198" s="3"/>
      <c r="TX198" s="3"/>
      <c r="TY198" s="3"/>
      <c r="TZ198" s="3"/>
      <c r="UA198" s="3"/>
      <c r="UB198" s="3"/>
      <c r="UC198" s="3"/>
      <c r="UD198" s="3"/>
      <c r="UE198" s="3"/>
      <c r="UF198" s="3"/>
      <c r="UG198" s="3"/>
      <c r="UH198" s="3"/>
      <c r="UI198" s="3"/>
      <c r="UJ198" s="3"/>
      <c r="UK198" s="3"/>
      <c r="UL198" s="3"/>
      <c r="UM198" s="3"/>
      <c r="UN198" s="3"/>
      <c r="UO198" s="3"/>
      <c r="UP198" s="3"/>
      <c r="UQ198" s="3"/>
      <c r="UR198" s="3"/>
      <c r="US198" s="3"/>
      <c r="UT198" s="3"/>
      <c r="UU198" s="3"/>
      <c r="UV198" s="3"/>
      <c r="UW198" s="3"/>
      <c r="UX198" s="3"/>
      <c r="UY198" s="3"/>
      <c r="UZ198" s="3"/>
      <c r="VA198" s="3"/>
      <c r="VB198" s="3"/>
      <c r="VC198" s="3"/>
      <c r="VD198" s="3"/>
      <c r="VE198" s="3"/>
      <c r="VF198" s="3"/>
      <c r="VG198" s="3"/>
      <c r="VH198" s="3"/>
      <c r="VI198" s="3"/>
      <c r="VJ198" s="3"/>
      <c r="VK198" s="3"/>
      <c r="VL198" s="3"/>
      <c r="VM198" s="3"/>
      <c r="VN198" s="3"/>
      <c r="VO198" s="3"/>
      <c r="VP198" s="3"/>
      <c r="VQ198" s="3"/>
      <c r="VR198" s="3"/>
      <c r="VS198" s="3"/>
      <c r="VT198" s="3"/>
      <c r="VU198" s="3"/>
      <c r="VV198" s="3"/>
      <c r="VW198" s="3"/>
      <c r="VX198" s="3"/>
      <c r="VY198" s="3"/>
      <c r="VZ198" s="3"/>
      <c r="WA198" s="3"/>
      <c r="WB198" s="3"/>
      <c r="WC198" s="3"/>
      <c r="WD198" s="3"/>
      <c r="WE198" s="3"/>
      <c r="WF198" s="3"/>
      <c r="WG198" s="3"/>
      <c r="WH198" s="3"/>
      <c r="WI198" s="3"/>
      <c r="WJ198" s="3"/>
      <c r="WK198" s="3"/>
      <c r="WL198" s="3"/>
      <c r="WM198" s="3"/>
      <c r="WN198" s="3"/>
      <c r="WO198" s="3"/>
      <c r="WP198" s="3"/>
      <c r="WQ198" s="3"/>
      <c r="WR198" s="3"/>
      <c r="WS198" s="3"/>
      <c r="WT198" s="3"/>
      <c r="WU198" s="3"/>
      <c r="WV198" s="3"/>
      <c r="WW198" s="3"/>
      <c r="WX198" s="3"/>
      <c r="WY198" s="3"/>
      <c r="WZ198" s="3"/>
      <c r="XA198" s="3"/>
      <c r="XB198" s="3"/>
      <c r="XC198" s="3"/>
      <c r="XD198" s="3"/>
      <c r="XE198" s="3"/>
      <c r="XF198" s="3"/>
      <c r="XG198" s="3"/>
      <c r="XH198" s="3"/>
      <c r="XI198" s="3"/>
      <c r="XJ198" s="3"/>
      <c r="XK198" s="3"/>
      <c r="XL198" s="3"/>
      <c r="XM198" s="3"/>
      <c r="XN198" s="3"/>
      <c r="XO198" s="3"/>
      <c r="XP198" s="3"/>
      <c r="XQ198" s="3"/>
      <c r="XR198" s="3"/>
      <c r="XS198" s="3"/>
      <c r="XT198" s="3"/>
      <c r="XU198" s="3"/>
      <c r="XV198" s="3"/>
      <c r="XW198" s="3"/>
      <c r="XX198" s="3"/>
      <c r="XY198" s="3"/>
      <c r="XZ198" s="3"/>
      <c r="YA198" s="3"/>
      <c r="YB198" s="3"/>
      <c r="YC198" s="3"/>
      <c r="YD198" s="3"/>
      <c r="YE198" s="3"/>
      <c r="YF198" s="3"/>
      <c r="YG198" s="3"/>
      <c r="YH198" s="3"/>
      <c r="YI198" s="3"/>
      <c r="YJ198" s="3"/>
      <c r="YK198" s="3"/>
      <c r="YL198" s="3"/>
      <c r="YM198" s="3"/>
      <c r="YN198" s="3"/>
      <c r="YO198" s="3"/>
      <c r="YP198" s="3"/>
      <c r="YQ198" s="3"/>
      <c r="YR198" s="3"/>
      <c r="YS198" s="3"/>
      <c r="YT198" s="3"/>
      <c r="YU198" s="3"/>
      <c r="YV198" s="3"/>
      <c r="YW198" s="3"/>
      <c r="YX198" s="3"/>
      <c r="YY198" s="3"/>
      <c r="YZ198" s="3"/>
      <c r="ZA198" s="3"/>
      <c r="ZB198" s="3"/>
      <c r="ZC198" s="3"/>
      <c r="ZD198" s="3"/>
      <c r="ZE198" s="3"/>
      <c r="ZF198" s="3"/>
      <c r="ZG198" s="3"/>
      <c r="ZH198" s="3"/>
      <c r="ZI198" s="3"/>
      <c r="ZJ198" s="3"/>
      <c r="ZK198" s="3"/>
      <c r="ZL198" s="3"/>
      <c r="ZM198" s="3"/>
      <c r="ZN198" s="3"/>
      <c r="ZO198" s="3"/>
      <c r="ZP198" s="3"/>
      <c r="ZQ198" s="3"/>
      <c r="ZR198" s="3"/>
      <c r="ZS198" s="3"/>
      <c r="ZT198" s="3"/>
      <c r="ZU198" s="3"/>
      <c r="ZV198" s="3"/>
      <c r="ZW198" s="3"/>
      <c r="ZX198" s="3"/>
      <c r="ZY198" s="3"/>
      <c r="ZZ198" s="3"/>
      <c r="AAA198" s="3"/>
      <c r="AAB198" s="3"/>
      <c r="AAC198" s="3"/>
      <c r="AAD198" s="3"/>
      <c r="AAE198" s="3"/>
      <c r="AAF198" s="3"/>
      <c r="AAG198" s="3"/>
      <c r="AAH198" s="3"/>
      <c r="AAI198" s="3"/>
      <c r="AAJ198" s="3"/>
      <c r="AAK198" s="3"/>
      <c r="AAL198" s="3"/>
      <c r="AAM198" s="3"/>
      <c r="AAN198" s="3"/>
      <c r="AAO198" s="3"/>
      <c r="AAP198" s="3"/>
      <c r="AAQ198" s="3"/>
      <c r="AAR198" s="3"/>
      <c r="AAS198" s="3"/>
      <c r="AAT198" s="3"/>
      <c r="AAU198" s="3"/>
      <c r="AAV198" s="3"/>
      <c r="AAW198" s="3"/>
      <c r="AAX198" s="3"/>
      <c r="AAY198" s="3"/>
      <c r="AAZ198" s="3"/>
      <c r="ABA198" s="3"/>
      <c r="ABB198" s="3"/>
      <c r="ABC198" s="3"/>
      <c r="ABD198" s="3"/>
      <c r="ABE198" s="3"/>
      <c r="ABF198" s="3"/>
      <c r="ABG198" s="3"/>
      <c r="ABH198" s="3"/>
      <c r="ABI198" s="3"/>
      <c r="ABJ198" s="3"/>
      <c r="ABK198" s="3"/>
      <c r="ABL198" s="3"/>
      <c r="ABM198" s="3"/>
      <c r="ABN198" s="3"/>
      <c r="ABO198" s="3"/>
      <c r="ABP198" s="3"/>
      <c r="ABQ198" s="3"/>
      <c r="ABR198" s="3"/>
      <c r="ABS198" s="3"/>
      <c r="ABT198" s="3"/>
      <c r="ABU198" s="3"/>
      <c r="ABV198" s="3"/>
      <c r="ABW198" s="3"/>
      <c r="ABX198" s="3"/>
      <c r="ABY198" s="3"/>
      <c r="ABZ198" s="3"/>
      <c r="ACA198" s="3"/>
      <c r="ACB198" s="3"/>
      <c r="ACC198" s="3"/>
      <c r="ACD198" s="3"/>
      <c r="ACE198" s="3"/>
      <c r="ACF198" s="3"/>
      <c r="ACG198" s="3"/>
      <c r="ACH198" s="3"/>
      <c r="ACI198" s="3"/>
      <c r="ACJ198" s="3"/>
      <c r="ACK198" s="3"/>
      <c r="ACL198" s="3"/>
      <c r="ACM198" s="3"/>
      <c r="ACN198" s="3"/>
      <c r="ACO198" s="3"/>
      <c r="ACP198" s="3"/>
      <c r="ACQ198" s="3"/>
      <c r="ACR198" s="3"/>
      <c r="ACS198" s="3"/>
      <c r="ACT198" s="3"/>
      <c r="ACU198" s="3"/>
      <c r="ACV198" s="3"/>
      <c r="ACW198" s="3"/>
      <c r="ACX198" s="3"/>
      <c r="ACY198" s="3"/>
      <c r="ACZ198" s="3"/>
      <c r="ADA198" s="3"/>
      <c r="ADB198" s="3"/>
      <c r="ADC198" s="3"/>
      <c r="ADD198" s="3"/>
      <c r="ADE198" s="3"/>
      <c r="ADF198" s="3"/>
      <c r="ADG198" s="3"/>
      <c r="ADH198" s="3"/>
      <c r="ADI198" s="3"/>
      <c r="ADJ198" s="3"/>
      <c r="ADK198" s="3"/>
      <c r="ADL198" s="3"/>
      <c r="ADM198" s="3"/>
      <c r="ADN198" s="3"/>
      <c r="ADO198" s="3"/>
      <c r="ADP198" s="3"/>
      <c r="ADQ198" s="3"/>
      <c r="ADR198" s="3"/>
      <c r="ADS198" s="3"/>
      <c r="ADT198" s="3"/>
      <c r="ADU198" s="3"/>
      <c r="ADV198" s="3"/>
      <c r="ADW198" s="3"/>
      <c r="ADX198" s="3"/>
      <c r="ADY198" s="3"/>
      <c r="ADZ198" s="3"/>
      <c r="AEA198" s="3"/>
      <c r="AEB198" s="3"/>
      <c r="AEC198" s="3"/>
      <c r="AED198" s="3"/>
      <c r="AEE198" s="3"/>
      <c r="AEF198" s="3"/>
      <c r="AEG198" s="3"/>
      <c r="AEH198" s="3"/>
      <c r="AEI198" s="3"/>
      <c r="AEJ198" s="3"/>
      <c r="AEK198" s="3"/>
      <c r="AEL198" s="3"/>
      <c r="AEM198" s="3"/>
      <c r="AEN198" s="3"/>
      <c r="AEO198" s="3"/>
      <c r="AEP198" s="3"/>
      <c r="AEQ198" s="3"/>
      <c r="AER198" s="3"/>
      <c r="AES198" s="3"/>
      <c r="AET198" s="3"/>
      <c r="AEU198" s="3"/>
      <c r="AEV198" s="3"/>
      <c r="AEW198" s="3"/>
      <c r="AEX198" s="3"/>
      <c r="AEY198" s="3"/>
      <c r="AEZ198" s="3"/>
      <c r="AFA198" s="3"/>
      <c r="AFB198" s="3"/>
      <c r="AFC198" s="3"/>
      <c r="AFD198" s="3"/>
      <c r="AFE198" s="3"/>
      <c r="AFF198" s="3"/>
      <c r="AFG198" s="3"/>
      <c r="AFH198" s="3"/>
      <c r="AFI198" s="3"/>
      <c r="AFJ198" s="3"/>
      <c r="AFK198" s="3"/>
      <c r="AFL198" s="3"/>
      <c r="AFM198" s="3"/>
      <c r="AFN198" s="3"/>
      <c r="AFO198" s="3"/>
      <c r="AFP198" s="3"/>
      <c r="AFQ198" s="3"/>
      <c r="AFR198" s="3"/>
      <c r="AFS198" s="3"/>
      <c r="AFT198" s="3"/>
      <c r="AFU198" s="3"/>
      <c r="AFV198" s="3"/>
      <c r="AFW198" s="3"/>
      <c r="AFX198" s="3"/>
      <c r="AFY198" s="3"/>
      <c r="AFZ198" s="3"/>
      <c r="AGA198" s="3"/>
      <c r="AGB198" s="3"/>
      <c r="AGC198" s="3"/>
      <c r="AGD198" s="3"/>
      <c r="AGE198" s="3"/>
      <c r="AGF198" s="3"/>
      <c r="AGG198" s="3"/>
      <c r="AGH198" s="3"/>
      <c r="AGI198" s="3"/>
      <c r="AGJ198" s="3"/>
      <c r="AGK198" s="3"/>
      <c r="AGL198" s="3"/>
      <c r="AGM198" s="3"/>
      <c r="AGN198" s="3"/>
      <c r="AGO198" s="3"/>
      <c r="AGP198" s="3"/>
      <c r="AGQ198" s="3"/>
      <c r="AGR198" s="3"/>
      <c r="AGS198" s="3"/>
      <c r="AGT198" s="3"/>
      <c r="AGU198" s="3"/>
      <c r="AGV198" s="3"/>
      <c r="AGW198" s="3"/>
      <c r="AGX198" s="3"/>
      <c r="AGY198" s="3"/>
      <c r="AGZ198" s="3"/>
      <c r="AHA198" s="3"/>
      <c r="AHB198" s="3"/>
      <c r="AHC198" s="3"/>
      <c r="AHD198" s="3"/>
      <c r="AHE198" s="3"/>
      <c r="AHF198" s="3"/>
      <c r="AHG198" s="3"/>
      <c r="AHH198" s="3"/>
      <c r="AHI198" s="3"/>
      <c r="AHJ198" s="3"/>
      <c r="AHK198" s="3"/>
      <c r="AHL198" s="3"/>
      <c r="AHM198" s="3"/>
      <c r="AHN198" s="3"/>
      <c r="AHO198" s="3"/>
      <c r="AHP198" s="3"/>
      <c r="AHQ198" s="3"/>
      <c r="AHR198" s="3"/>
      <c r="AHS198" s="3"/>
      <c r="AHT198" s="3"/>
      <c r="AHU198" s="3"/>
      <c r="AHV198" s="3"/>
      <c r="AHW198" s="3"/>
      <c r="AHX198" s="3"/>
      <c r="AHY198" s="3"/>
      <c r="AHZ198" s="3"/>
      <c r="AIA198" s="3"/>
      <c r="AIB198" s="3"/>
      <c r="AIC198" s="3"/>
      <c r="AID198" s="3"/>
      <c r="AIE198" s="3"/>
      <c r="AIF198" s="3"/>
      <c r="AIG198" s="3"/>
      <c r="AIH198" s="3"/>
      <c r="AII198" s="3"/>
      <c r="AIJ198" s="3"/>
      <c r="AIK198" s="3"/>
      <c r="AIL198" s="3"/>
      <c r="AIM198" s="3"/>
      <c r="AIN198" s="3"/>
      <c r="AIO198" s="3"/>
      <c r="AIP198" s="3"/>
      <c r="AIQ198" s="3"/>
      <c r="AIR198" s="3"/>
      <c r="AIS198" s="3"/>
      <c r="AIT198" s="3"/>
      <c r="AIU198" s="3"/>
      <c r="AIV198" s="3"/>
      <c r="AIW198" s="3"/>
      <c r="AIX198" s="3"/>
      <c r="AIY198" s="3"/>
      <c r="AIZ198" s="3"/>
      <c r="AJA198" s="3"/>
      <c r="AJB198" s="3"/>
      <c r="AJC198" s="3"/>
      <c r="AJD198" s="3"/>
      <c r="AJE198" s="3"/>
      <c r="AJF198" s="3"/>
      <c r="AJG198" s="3"/>
      <c r="AJH198" s="3"/>
      <c r="AJI198" s="3"/>
      <c r="AJJ198" s="3"/>
      <c r="AJK198" s="3"/>
      <c r="AJL198" s="3"/>
      <c r="AJM198" s="3"/>
      <c r="AJN198" s="3"/>
      <c r="AJO198" s="3"/>
      <c r="AJP198" s="3"/>
      <c r="AJQ198" s="3"/>
      <c r="AJR198" s="3"/>
      <c r="AJS198" s="3"/>
      <c r="AJT198" s="3"/>
      <c r="AJU198" s="3"/>
      <c r="AJV198" s="3"/>
      <c r="AJW198" s="3"/>
      <c r="AJX198" s="3"/>
      <c r="AJY198" s="3"/>
      <c r="AJZ198" s="3"/>
      <c r="AKA198" s="3"/>
      <c r="AKB198" s="3"/>
      <c r="AKC198" s="3"/>
      <c r="AKD198" s="3"/>
      <c r="AKE198" s="3"/>
      <c r="AKF198" s="3"/>
      <c r="AKG198" s="3"/>
      <c r="AKH198" s="3"/>
      <c r="AKI198" s="3"/>
      <c r="AKJ198" s="3"/>
      <c r="AKK198" s="3"/>
      <c r="AKL198" s="3"/>
      <c r="AKM198" s="3"/>
      <c r="AKN198" s="3"/>
      <c r="AKO198" s="3"/>
      <c r="AKP198" s="3"/>
      <c r="AKQ198" s="3"/>
      <c r="AKR198" s="3"/>
      <c r="AKS198" s="3"/>
      <c r="AKT198" s="3"/>
      <c r="AKU198" s="3"/>
      <c r="AKV198" s="3"/>
      <c r="AKW198" s="3"/>
      <c r="AKX198" s="3"/>
      <c r="AKY198" s="3"/>
      <c r="AKZ198" s="3"/>
      <c r="ALA198" s="3"/>
      <c r="ALB198" s="3"/>
      <c r="ALC198" s="3"/>
      <c r="ALD198" s="3"/>
      <c r="ALE198" s="3"/>
      <c r="ALF198" s="3"/>
      <c r="ALG198" s="3"/>
      <c r="ALH198" s="3"/>
      <c r="ALI198" s="3"/>
      <c r="ALJ198" s="3"/>
      <c r="ALK198" s="3"/>
      <c r="ALL198" s="3"/>
      <c r="ALM198" s="3"/>
      <c r="ALN198" s="3"/>
      <c r="ALO198" s="3"/>
      <c r="ALP198" s="3"/>
      <c r="ALQ198" s="3"/>
      <c r="ALR198" s="3"/>
      <c r="ALS198" s="3"/>
      <c r="ALT198" s="3"/>
      <c r="ALU198" s="3"/>
      <c r="ALV198" s="3"/>
      <c r="ALW198" s="3"/>
      <c r="ALX198" s="3"/>
      <c r="ALY198" s="3"/>
      <c r="ALZ198" s="3"/>
      <c r="AMA198" s="3"/>
      <c r="AMB198" s="3"/>
    </row>
    <row r="199" spans="1:1016" s="142" customFormat="1" x14ac:dyDescent="0.25">
      <c r="A199" s="3"/>
      <c r="B199" s="3"/>
      <c r="C199" s="3"/>
      <c r="D199" s="3"/>
      <c r="E199" s="3"/>
      <c r="F199" s="3"/>
      <c r="G199" s="40"/>
      <c r="H199" s="3"/>
      <c r="I199" s="3"/>
      <c r="J199" s="3"/>
      <c r="K199" s="3"/>
      <c r="L199" s="3"/>
      <c r="M199" s="129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  <c r="AF199" s="3"/>
      <c r="AG199" s="3"/>
      <c r="AH199" s="3"/>
      <c r="AI199" s="3"/>
      <c r="AJ199" s="3"/>
      <c r="AK199" s="3"/>
      <c r="AL199" s="3"/>
      <c r="AM199" s="3"/>
      <c r="AN199" s="3"/>
      <c r="AO199" s="3"/>
      <c r="AP199" s="3"/>
      <c r="AQ199" s="3"/>
      <c r="AR199" s="3"/>
      <c r="AS199" s="3"/>
      <c r="AT199" s="3"/>
      <c r="AU199" s="3"/>
      <c r="AV199" s="3"/>
      <c r="AW199" s="3"/>
      <c r="AX199" s="3"/>
      <c r="AY199" s="3"/>
      <c r="AZ199" s="3"/>
      <c r="BA199" s="3"/>
      <c r="BB199" s="3"/>
      <c r="BC199" s="3"/>
      <c r="BD199" s="3"/>
      <c r="BE199" s="3"/>
      <c r="BF199" s="3"/>
      <c r="BG199" s="3"/>
      <c r="BH199" s="3"/>
      <c r="BI199" s="3"/>
      <c r="BJ199" s="3"/>
      <c r="BK199" s="3"/>
      <c r="BL199" s="3"/>
      <c r="BM199" s="3"/>
      <c r="BN199" s="3"/>
      <c r="BO199" s="3"/>
      <c r="BP199" s="3"/>
      <c r="BQ199" s="3"/>
      <c r="BR199" s="3"/>
      <c r="BS199" s="3"/>
      <c r="BT199" s="3"/>
      <c r="BU199" s="3"/>
      <c r="BV199" s="3"/>
      <c r="BW199" s="3"/>
      <c r="BX199" s="3"/>
      <c r="BY199" s="3"/>
      <c r="BZ199" s="3"/>
      <c r="CA199" s="3"/>
      <c r="CB199" s="3"/>
      <c r="CC199" s="3"/>
      <c r="CD199" s="3"/>
      <c r="CE199" s="3"/>
      <c r="CF199" s="3"/>
      <c r="CG199" s="3"/>
      <c r="CH199" s="3"/>
      <c r="CI199" s="3"/>
      <c r="CJ199" s="3"/>
      <c r="CK199" s="3"/>
      <c r="CL199" s="3"/>
      <c r="CM199" s="3"/>
      <c r="CN199" s="3"/>
      <c r="CO199" s="3"/>
      <c r="CP199" s="3"/>
      <c r="CQ199" s="3"/>
      <c r="CR199" s="3"/>
      <c r="CS199" s="3"/>
      <c r="CT199" s="3"/>
      <c r="CU199" s="3"/>
      <c r="CV199" s="3"/>
      <c r="CW199" s="3"/>
      <c r="CX199" s="3"/>
      <c r="CY199" s="3"/>
      <c r="CZ199" s="3"/>
      <c r="DA199" s="3"/>
      <c r="DB199" s="3"/>
      <c r="DC199" s="3"/>
      <c r="DD199" s="3"/>
      <c r="DE199" s="3"/>
      <c r="DF199" s="3"/>
      <c r="DG199" s="3"/>
      <c r="DH199" s="3"/>
      <c r="DI199" s="3"/>
      <c r="DJ199" s="3"/>
      <c r="DK199" s="3"/>
      <c r="DL199" s="3"/>
      <c r="DM199" s="3"/>
      <c r="DN199" s="3"/>
      <c r="DO199" s="3"/>
      <c r="DP199" s="3"/>
      <c r="DQ199" s="3"/>
      <c r="DR199" s="3"/>
      <c r="DS199" s="3"/>
      <c r="DT199" s="3"/>
      <c r="DU199" s="3"/>
      <c r="DV199" s="3"/>
      <c r="DW199" s="3"/>
      <c r="DX199" s="3"/>
      <c r="DY199" s="3"/>
      <c r="DZ199" s="3"/>
      <c r="EA199" s="3"/>
      <c r="EB199" s="3"/>
      <c r="EC199" s="3"/>
      <c r="ED199" s="3"/>
      <c r="EE199" s="3"/>
      <c r="EF199" s="3"/>
      <c r="EG199" s="3"/>
      <c r="EH199" s="3"/>
      <c r="EI199" s="3"/>
      <c r="EJ199" s="3"/>
      <c r="EK199" s="3"/>
      <c r="EL199" s="3"/>
      <c r="EM199" s="3"/>
      <c r="EN199" s="3"/>
      <c r="EO199" s="3"/>
      <c r="EP199" s="3"/>
      <c r="EQ199" s="3"/>
      <c r="ER199" s="3"/>
      <c r="ES199" s="3"/>
      <c r="ET199" s="3"/>
      <c r="EU199" s="3"/>
      <c r="EV199" s="3"/>
      <c r="EW199" s="3"/>
      <c r="EX199" s="3"/>
      <c r="EY199" s="3"/>
      <c r="EZ199" s="3"/>
      <c r="FA199" s="3"/>
      <c r="FB199" s="3"/>
      <c r="FC199" s="3"/>
      <c r="FD199" s="3"/>
      <c r="FE199" s="3"/>
      <c r="FF199" s="3"/>
      <c r="FG199" s="3"/>
      <c r="FH199" s="3"/>
      <c r="FI199" s="3"/>
      <c r="FJ199" s="3"/>
      <c r="FK199" s="3"/>
      <c r="FL199" s="3"/>
      <c r="FM199" s="3"/>
      <c r="FN199" s="3"/>
      <c r="FO199" s="3"/>
      <c r="FP199" s="3"/>
      <c r="FQ199" s="3"/>
      <c r="FR199" s="3"/>
      <c r="FS199" s="3"/>
      <c r="FT199" s="3"/>
      <c r="FU199" s="3"/>
      <c r="FV199" s="3"/>
      <c r="FW199" s="3"/>
      <c r="FX199" s="3"/>
      <c r="FY199" s="3"/>
      <c r="FZ199" s="3"/>
      <c r="GA199" s="3"/>
      <c r="GB199" s="3"/>
      <c r="GC199" s="3"/>
      <c r="GD199" s="3"/>
      <c r="GE199" s="3"/>
      <c r="GF199" s="3"/>
      <c r="GG199" s="3"/>
      <c r="GH199" s="3"/>
      <c r="GI199" s="3"/>
      <c r="GJ199" s="3"/>
      <c r="GK199" s="3"/>
      <c r="GL199" s="3"/>
      <c r="GM199" s="3"/>
      <c r="GN199" s="3"/>
      <c r="GO199" s="3"/>
      <c r="GP199" s="3"/>
      <c r="GQ199" s="3"/>
      <c r="GR199" s="3"/>
      <c r="GS199" s="3"/>
      <c r="GT199" s="3"/>
      <c r="GU199" s="3"/>
      <c r="GV199" s="3"/>
      <c r="GW199" s="3"/>
      <c r="GX199" s="3"/>
      <c r="GY199" s="3"/>
      <c r="GZ199" s="3"/>
      <c r="HA199" s="3"/>
      <c r="HB199" s="3"/>
      <c r="HC199" s="3"/>
      <c r="HD199" s="3"/>
      <c r="HE199" s="3"/>
      <c r="HF199" s="3"/>
      <c r="HG199" s="3"/>
      <c r="HH199" s="3"/>
      <c r="HI199" s="3"/>
      <c r="HJ199" s="3"/>
      <c r="HK199" s="3"/>
      <c r="HL199" s="3"/>
      <c r="HM199" s="3"/>
      <c r="HN199" s="3"/>
      <c r="HO199" s="3"/>
      <c r="HP199" s="3"/>
      <c r="HQ199" s="3"/>
      <c r="HR199" s="3"/>
      <c r="HS199" s="3"/>
      <c r="HT199" s="3"/>
      <c r="HU199" s="3"/>
      <c r="HV199" s="3"/>
      <c r="HW199" s="3"/>
      <c r="HX199" s="3"/>
      <c r="HY199" s="3"/>
      <c r="HZ199" s="3"/>
      <c r="IA199" s="3"/>
      <c r="IB199" s="3"/>
      <c r="IC199" s="3"/>
      <c r="ID199" s="3"/>
      <c r="IE199" s="3"/>
      <c r="IF199" s="3"/>
      <c r="IG199" s="3"/>
      <c r="IH199" s="3"/>
      <c r="II199" s="3"/>
      <c r="IJ199" s="3"/>
      <c r="IK199" s="3"/>
      <c r="IL199" s="3"/>
      <c r="IM199" s="3"/>
      <c r="IN199" s="3"/>
      <c r="IO199" s="3"/>
      <c r="IP199" s="3"/>
      <c r="IQ199" s="3"/>
      <c r="IR199" s="3"/>
      <c r="IS199" s="3"/>
      <c r="IT199" s="3"/>
      <c r="IU199" s="3"/>
      <c r="IV199" s="3"/>
      <c r="IW199" s="3"/>
      <c r="IX199" s="3"/>
      <c r="IY199" s="3"/>
      <c r="IZ199" s="3"/>
      <c r="JA199" s="3"/>
      <c r="JB199" s="3"/>
      <c r="JC199" s="3"/>
      <c r="JD199" s="3"/>
      <c r="JE199" s="3"/>
      <c r="JF199" s="3"/>
      <c r="JG199" s="3"/>
      <c r="JH199" s="3"/>
      <c r="JI199" s="3"/>
      <c r="JJ199" s="3"/>
      <c r="JK199" s="3"/>
      <c r="JL199" s="3"/>
      <c r="JM199" s="3"/>
      <c r="JN199" s="3"/>
      <c r="JO199" s="3"/>
      <c r="JP199" s="3"/>
      <c r="JQ199" s="3"/>
      <c r="JR199" s="3"/>
      <c r="JS199" s="3"/>
      <c r="JT199" s="3"/>
      <c r="JU199" s="3"/>
      <c r="JV199" s="3"/>
      <c r="JW199" s="3"/>
      <c r="JX199" s="3"/>
      <c r="JY199" s="3"/>
      <c r="JZ199" s="3"/>
      <c r="KA199" s="3"/>
      <c r="KB199" s="3"/>
      <c r="KC199" s="3"/>
      <c r="KD199" s="3"/>
      <c r="KE199" s="3"/>
      <c r="KF199" s="3"/>
      <c r="KG199" s="3"/>
      <c r="KH199" s="3"/>
      <c r="KI199" s="3"/>
      <c r="KJ199" s="3"/>
      <c r="KK199" s="3"/>
      <c r="KL199" s="3"/>
      <c r="KM199" s="3"/>
      <c r="KN199" s="3"/>
      <c r="KO199" s="3"/>
      <c r="KP199" s="3"/>
      <c r="KQ199" s="3"/>
      <c r="KR199" s="3"/>
      <c r="KS199" s="3"/>
      <c r="KT199" s="3"/>
      <c r="KU199" s="3"/>
      <c r="KV199" s="3"/>
      <c r="KW199" s="3"/>
      <c r="KX199" s="3"/>
      <c r="KY199" s="3"/>
      <c r="KZ199" s="3"/>
      <c r="LA199" s="3"/>
      <c r="LB199" s="3"/>
      <c r="LC199" s="3"/>
      <c r="LD199" s="3"/>
      <c r="LE199" s="3"/>
      <c r="LF199" s="3"/>
      <c r="LG199" s="3"/>
      <c r="LH199" s="3"/>
      <c r="LI199" s="3"/>
      <c r="LJ199" s="3"/>
      <c r="LK199" s="3"/>
      <c r="LL199" s="3"/>
      <c r="LM199" s="3"/>
      <c r="LN199" s="3"/>
      <c r="LO199" s="3"/>
      <c r="LP199" s="3"/>
      <c r="LQ199" s="3"/>
      <c r="LR199" s="3"/>
      <c r="LS199" s="3"/>
      <c r="LT199" s="3"/>
      <c r="LU199" s="3"/>
      <c r="LV199" s="3"/>
      <c r="LW199" s="3"/>
      <c r="LX199" s="3"/>
      <c r="LY199" s="3"/>
      <c r="LZ199" s="3"/>
      <c r="MA199" s="3"/>
      <c r="MB199" s="3"/>
      <c r="MC199" s="3"/>
      <c r="MD199" s="3"/>
      <c r="ME199" s="3"/>
      <c r="MF199" s="3"/>
      <c r="MG199" s="3"/>
      <c r="MH199" s="3"/>
      <c r="MI199" s="3"/>
      <c r="MJ199" s="3"/>
      <c r="MK199" s="3"/>
      <c r="ML199" s="3"/>
      <c r="MM199" s="3"/>
      <c r="MN199" s="3"/>
      <c r="MO199" s="3"/>
      <c r="MP199" s="3"/>
      <c r="MQ199" s="3"/>
      <c r="MR199" s="3"/>
      <c r="MS199" s="3"/>
      <c r="MT199" s="3"/>
      <c r="MU199" s="3"/>
      <c r="MV199" s="3"/>
      <c r="MW199" s="3"/>
      <c r="MX199" s="3"/>
      <c r="MY199" s="3"/>
      <c r="MZ199" s="3"/>
      <c r="NA199" s="3"/>
      <c r="NB199" s="3"/>
      <c r="NC199" s="3"/>
      <c r="ND199" s="3"/>
      <c r="NE199" s="3"/>
      <c r="NF199" s="3"/>
      <c r="NG199" s="3"/>
      <c r="NH199" s="3"/>
      <c r="NI199" s="3"/>
      <c r="NJ199" s="3"/>
      <c r="NK199" s="3"/>
      <c r="NL199" s="3"/>
      <c r="NM199" s="3"/>
      <c r="NN199" s="3"/>
      <c r="NO199" s="3"/>
      <c r="NP199" s="3"/>
      <c r="NQ199" s="3"/>
      <c r="NR199" s="3"/>
      <c r="NS199" s="3"/>
      <c r="NT199" s="3"/>
      <c r="NU199" s="3"/>
      <c r="NV199" s="3"/>
      <c r="NW199" s="3"/>
      <c r="NX199" s="3"/>
      <c r="NY199" s="3"/>
      <c r="NZ199" s="3"/>
      <c r="OA199" s="3"/>
      <c r="OB199" s="3"/>
      <c r="OC199" s="3"/>
      <c r="OD199" s="3"/>
      <c r="OE199" s="3"/>
      <c r="OF199" s="3"/>
      <c r="OG199" s="3"/>
      <c r="OH199" s="3"/>
      <c r="OI199" s="3"/>
      <c r="OJ199" s="3"/>
      <c r="OK199" s="3"/>
      <c r="OL199" s="3"/>
      <c r="OM199" s="3"/>
      <c r="ON199" s="3"/>
      <c r="OO199" s="3"/>
      <c r="OP199" s="3"/>
      <c r="OQ199" s="3"/>
      <c r="OR199" s="3"/>
      <c r="OS199" s="3"/>
      <c r="OT199" s="3"/>
      <c r="OU199" s="3"/>
      <c r="OV199" s="3"/>
      <c r="OW199" s="3"/>
      <c r="OX199" s="3"/>
      <c r="OY199" s="3"/>
      <c r="OZ199" s="3"/>
      <c r="PA199" s="3"/>
      <c r="PB199" s="3"/>
      <c r="PC199" s="3"/>
      <c r="PD199" s="3"/>
      <c r="PE199" s="3"/>
      <c r="PF199" s="3"/>
      <c r="PG199" s="3"/>
      <c r="PH199" s="3"/>
      <c r="PI199" s="3"/>
      <c r="PJ199" s="3"/>
      <c r="PK199" s="3"/>
      <c r="PL199" s="3"/>
      <c r="PM199" s="3"/>
      <c r="PN199" s="3"/>
      <c r="PO199" s="3"/>
      <c r="PP199" s="3"/>
      <c r="PQ199" s="3"/>
      <c r="PR199" s="3"/>
      <c r="PS199" s="3"/>
      <c r="PT199" s="3"/>
      <c r="PU199" s="3"/>
      <c r="PV199" s="3"/>
      <c r="PW199" s="3"/>
      <c r="PX199" s="3"/>
      <c r="PY199" s="3"/>
      <c r="PZ199" s="3"/>
      <c r="QA199" s="3"/>
      <c r="QB199" s="3"/>
      <c r="QC199" s="3"/>
      <c r="QD199" s="3"/>
      <c r="QE199" s="3"/>
      <c r="QF199" s="3"/>
      <c r="QG199" s="3"/>
      <c r="QH199" s="3"/>
      <c r="QI199" s="3"/>
      <c r="QJ199" s="3"/>
      <c r="QK199" s="3"/>
      <c r="QL199" s="3"/>
      <c r="QM199" s="3"/>
      <c r="QN199" s="3"/>
      <c r="QO199" s="3"/>
      <c r="QP199" s="3"/>
      <c r="QQ199" s="3"/>
      <c r="QR199" s="3"/>
      <c r="QS199" s="3"/>
      <c r="QT199" s="3"/>
      <c r="QU199" s="3"/>
      <c r="QV199" s="3"/>
      <c r="QW199" s="3"/>
      <c r="QX199" s="3"/>
      <c r="QY199" s="3"/>
      <c r="QZ199" s="3"/>
      <c r="RA199" s="3"/>
      <c r="RB199" s="3"/>
      <c r="RC199" s="3"/>
      <c r="RD199" s="3"/>
      <c r="RE199" s="3"/>
      <c r="RF199" s="3"/>
      <c r="RG199" s="3"/>
      <c r="RH199" s="3"/>
      <c r="RI199" s="3"/>
      <c r="RJ199" s="3"/>
      <c r="RK199" s="3"/>
      <c r="RL199" s="3"/>
      <c r="RM199" s="3"/>
      <c r="RN199" s="3"/>
      <c r="RO199" s="3"/>
      <c r="RP199" s="3"/>
      <c r="RQ199" s="3"/>
      <c r="RR199" s="3"/>
      <c r="RS199" s="3"/>
      <c r="RT199" s="3"/>
      <c r="RU199" s="3"/>
      <c r="RV199" s="3"/>
      <c r="RW199" s="3"/>
      <c r="RX199" s="3"/>
      <c r="RY199" s="3"/>
      <c r="RZ199" s="3"/>
      <c r="SA199" s="3"/>
      <c r="SB199" s="3"/>
      <c r="SC199" s="3"/>
      <c r="SD199" s="3"/>
      <c r="SE199" s="3"/>
      <c r="SF199" s="3"/>
      <c r="SG199" s="3"/>
      <c r="SH199" s="3"/>
      <c r="SI199" s="3"/>
      <c r="SJ199" s="3"/>
      <c r="SK199" s="3"/>
      <c r="SL199" s="3"/>
      <c r="SM199" s="3"/>
      <c r="SN199" s="3"/>
      <c r="SO199" s="3"/>
      <c r="SP199" s="3"/>
      <c r="SQ199" s="3"/>
      <c r="SR199" s="3"/>
      <c r="SS199" s="3"/>
      <c r="ST199" s="3"/>
      <c r="SU199" s="3"/>
      <c r="SV199" s="3"/>
      <c r="SW199" s="3"/>
      <c r="SX199" s="3"/>
      <c r="SY199" s="3"/>
      <c r="SZ199" s="3"/>
      <c r="TA199" s="3"/>
      <c r="TB199" s="3"/>
      <c r="TC199" s="3"/>
      <c r="TD199" s="3"/>
      <c r="TE199" s="3"/>
      <c r="TF199" s="3"/>
      <c r="TG199" s="3"/>
      <c r="TH199" s="3"/>
      <c r="TI199" s="3"/>
      <c r="TJ199" s="3"/>
      <c r="TK199" s="3"/>
      <c r="TL199" s="3"/>
      <c r="TM199" s="3"/>
      <c r="TN199" s="3"/>
      <c r="TO199" s="3"/>
      <c r="TP199" s="3"/>
      <c r="TQ199" s="3"/>
      <c r="TR199" s="3"/>
      <c r="TS199" s="3"/>
      <c r="TT199" s="3"/>
      <c r="TU199" s="3"/>
      <c r="TV199" s="3"/>
      <c r="TW199" s="3"/>
      <c r="TX199" s="3"/>
      <c r="TY199" s="3"/>
      <c r="TZ199" s="3"/>
      <c r="UA199" s="3"/>
      <c r="UB199" s="3"/>
      <c r="UC199" s="3"/>
      <c r="UD199" s="3"/>
      <c r="UE199" s="3"/>
      <c r="UF199" s="3"/>
      <c r="UG199" s="3"/>
      <c r="UH199" s="3"/>
      <c r="UI199" s="3"/>
      <c r="UJ199" s="3"/>
      <c r="UK199" s="3"/>
      <c r="UL199" s="3"/>
      <c r="UM199" s="3"/>
      <c r="UN199" s="3"/>
      <c r="UO199" s="3"/>
      <c r="UP199" s="3"/>
      <c r="UQ199" s="3"/>
      <c r="UR199" s="3"/>
      <c r="US199" s="3"/>
      <c r="UT199" s="3"/>
      <c r="UU199" s="3"/>
      <c r="UV199" s="3"/>
      <c r="UW199" s="3"/>
      <c r="UX199" s="3"/>
      <c r="UY199" s="3"/>
      <c r="UZ199" s="3"/>
      <c r="VA199" s="3"/>
      <c r="VB199" s="3"/>
      <c r="VC199" s="3"/>
      <c r="VD199" s="3"/>
      <c r="VE199" s="3"/>
      <c r="VF199" s="3"/>
      <c r="VG199" s="3"/>
      <c r="VH199" s="3"/>
      <c r="VI199" s="3"/>
      <c r="VJ199" s="3"/>
      <c r="VK199" s="3"/>
      <c r="VL199" s="3"/>
      <c r="VM199" s="3"/>
      <c r="VN199" s="3"/>
      <c r="VO199" s="3"/>
      <c r="VP199" s="3"/>
      <c r="VQ199" s="3"/>
      <c r="VR199" s="3"/>
      <c r="VS199" s="3"/>
      <c r="VT199" s="3"/>
      <c r="VU199" s="3"/>
      <c r="VV199" s="3"/>
      <c r="VW199" s="3"/>
      <c r="VX199" s="3"/>
      <c r="VY199" s="3"/>
      <c r="VZ199" s="3"/>
      <c r="WA199" s="3"/>
      <c r="WB199" s="3"/>
      <c r="WC199" s="3"/>
      <c r="WD199" s="3"/>
      <c r="WE199" s="3"/>
      <c r="WF199" s="3"/>
      <c r="WG199" s="3"/>
      <c r="WH199" s="3"/>
      <c r="WI199" s="3"/>
      <c r="WJ199" s="3"/>
      <c r="WK199" s="3"/>
      <c r="WL199" s="3"/>
      <c r="WM199" s="3"/>
      <c r="WN199" s="3"/>
      <c r="WO199" s="3"/>
      <c r="WP199" s="3"/>
      <c r="WQ199" s="3"/>
      <c r="WR199" s="3"/>
      <c r="WS199" s="3"/>
      <c r="WT199" s="3"/>
      <c r="WU199" s="3"/>
      <c r="WV199" s="3"/>
      <c r="WW199" s="3"/>
      <c r="WX199" s="3"/>
      <c r="WY199" s="3"/>
      <c r="WZ199" s="3"/>
      <c r="XA199" s="3"/>
      <c r="XB199" s="3"/>
      <c r="XC199" s="3"/>
      <c r="XD199" s="3"/>
      <c r="XE199" s="3"/>
      <c r="XF199" s="3"/>
      <c r="XG199" s="3"/>
      <c r="XH199" s="3"/>
      <c r="XI199" s="3"/>
      <c r="XJ199" s="3"/>
      <c r="XK199" s="3"/>
      <c r="XL199" s="3"/>
      <c r="XM199" s="3"/>
      <c r="XN199" s="3"/>
      <c r="XO199" s="3"/>
      <c r="XP199" s="3"/>
      <c r="XQ199" s="3"/>
      <c r="XR199" s="3"/>
      <c r="XS199" s="3"/>
      <c r="XT199" s="3"/>
      <c r="XU199" s="3"/>
      <c r="XV199" s="3"/>
      <c r="XW199" s="3"/>
      <c r="XX199" s="3"/>
      <c r="XY199" s="3"/>
      <c r="XZ199" s="3"/>
      <c r="YA199" s="3"/>
      <c r="YB199" s="3"/>
      <c r="YC199" s="3"/>
      <c r="YD199" s="3"/>
      <c r="YE199" s="3"/>
      <c r="YF199" s="3"/>
      <c r="YG199" s="3"/>
      <c r="YH199" s="3"/>
      <c r="YI199" s="3"/>
      <c r="YJ199" s="3"/>
      <c r="YK199" s="3"/>
      <c r="YL199" s="3"/>
      <c r="YM199" s="3"/>
      <c r="YN199" s="3"/>
      <c r="YO199" s="3"/>
      <c r="YP199" s="3"/>
      <c r="YQ199" s="3"/>
      <c r="YR199" s="3"/>
      <c r="YS199" s="3"/>
      <c r="YT199" s="3"/>
      <c r="YU199" s="3"/>
      <c r="YV199" s="3"/>
      <c r="YW199" s="3"/>
      <c r="YX199" s="3"/>
      <c r="YY199" s="3"/>
      <c r="YZ199" s="3"/>
      <c r="ZA199" s="3"/>
      <c r="ZB199" s="3"/>
      <c r="ZC199" s="3"/>
      <c r="ZD199" s="3"/>
      <c r="ZE199" s="3"/>
      <c r="ZF199" s="3"/>
      <c r="ZG199" s="3"/>
      <c r="ZH199" s="3"/>
      <c r="ZI199" s="3"/>
      <c r="ZJ199" s="3"/>
      <c r="ZK199" s="3"/>
      <c r="ZL199" s="3"/>
      <c r="ZM199" s="3"/>
      <c r="ZN199" s="3"/>
      <c r="ZO199" s="3"/>
      <c r="ZP199" s="3"/>
      <c r="ZQ199" s="3"/>
      <c r="ZR199" s="3"/>
      <c r="ZS199" s="3"/>
      <c r="ZT199" s="3"/>
      <c r="ZU199" s="3"/>
      <c r="ZV199" s="3"/>
      <c r="ZW199" s="3"/>
      <c r="ZX199" s="3"/>
      <c r="ZY199" s="3"/>
      <c r="ZZ199" s="3"/>
      <c r="AAA199" s="3"/>
      <c r="AAB199" s="3"/>
      <c r="AAC199" s="3"/>
      <c r="AAD199" s="3"/>
      <c r="AAE199" s="3"/>
      <c r="AAF199" s="3"/>
      <c r="AAG199" s="3"/>
      <c r="AAH199" s="3"/>
      <c r="AAI199" s="3"/>
      <c r="AAJ199" s="3"/>
      <c r="AAK199" s="3"/>
      <c r="AAL199" s="3"/>
      <c r="AAM199" s="3"/>
      <c r="AAN199" s="3"/>
      <c r="AAO199" s="3"/>
      <c r="AAP199" s="3"/>
      <c r="AAQ199" s="3"/>
      <c r="AAR199" s="3"/>
      <c r="AAS199" s="3"/>
      <c r="AAT199" s="3"/>
      <c r="AAU199" s="3"/>
      <c r="AAV199" s="3"/>
      <c r="AAW199" s="3"/>
      <c r="AAX199" s="3"/>
      <c r="AAY199" s="3"/>
      <c r="AAZ199" s="3"/>
      <c r="ABA199" s="3"/>
      <c r="ABB199" s="3"/>
      <c r="ABC199" s="3"/>
      <c r="ABD199" s="3"/>
      <c r="ABE199" s="3"/>
      <c r="ABF199" s="3"/>
      <c r="ABG199" s="3"/>
      <c r="ABH199" s="3"/>
      <c r="ABI199" s="3"/>
      <c r="ABJ199" s="3"/>
      <c r="ABK199" s="3"/>
      <c r="ABL199" s="3"/>
      <c r="ABM199" s="3"/>
      <c r="ABN199" s="3"/>
      <c r="ABO199" s="3"/>
      <c r="ABP199" s="3"/>
      <c r="ABQ199" s="3"/>
      <c r="ABR199" s="3"/>
      <c r="ABS199" s="3"/>
      <c r="ABT199" s="3"/>
      <c r="ABU199" s="3"/>
      <c r="ABV199" s="3"/>
      <c r="ABW199" s="3"/>
      <c r="ABX199" s="3"/>
      <c r="ABY199" s="3"/>
      <c r="ABZ199" s="3"/>
      <c r="ACA199" s="3"/>
      <c r="ACB199" s="3"/>
      <c r="ACC199" s="3"/>
      <c r="ACD199" s="3"/>
      <c r="ACE199" s="3"/>
      <c r="ACF199" s="3"/>
      <c r="ACG199" s="3"/>
      <c r="ACH199" s="3"/>
      <c r="ACI199" s="3"/>
      <c r="ACJ199" s="3"/>
      <c r="ACK199" s="3"/>
      <c r="ACL199" s="3"/>
      <c r="ACM199" s="3"/>
      <c r="ACN199" s="3"/>
      <c r="ACO199" s="3"/>
      <c r="ACP199" s="3"/>
      <c r="ACQ199" s="3"/>
      <c r="ACR199" s="3"/>
      <c r="ACS199" s="3"/>
      <c r="ACT199" s="3"/>
      <c r="ACU199" s="3"/>
      <c r="ACV199" s="3"/>
      <c r="ACW199" s="3"/>
      <c r="ACX199" s="3"/>
      <c r="ACY199" s="3"/>
      <c r="ACZ199" s="3"/>
      <c r="ADA199" s="3"/>
      <c r="ADB199" s="3"/>
      <c r="ADC199" s="3"/>
      <c r="ADD199" s="3"/>
      <c r="ADE199" s="3"/>
      <c r="ADF199" s="3"/>
      <c r="ADG199" s="3"/>
      <c r="ADH199" s="3"/>
      <c r="ADI199" s="3"/>
      <c r="ADJ199" s="3"/>
      <c r="ADK199" s="3"/>
      <c r="ADL199" s="3"/>
      <c r="ADM199" s="3"/>
      <c r="ADN199" s="3"/>
      <c r="ADO199" s="3"/>
      <c r="ADP199" s="3"/>
      <c r="ADQ199" s="3"/>
      <c r="ADR199" s="3"/>
      <c r="ADS199" s="3"/>
      <c r="ADT199" s="3"/>
      <c r="ADU199" s="3"/>
      <c r="ADV199" s="3"/>
      <c r="ADW199" s="3"/>
      <c r="ADX199" s="3"/>
      <c r="ADY199" s="3"/>
      <c r="ADZ199" s="3"/>
      <c r="AEA199" s="3"/>
      <c r="AEB199" s="3"/>
      <c r="AEC199" s="3"/>
      <c r="AED199" s="3"/>
      <c r="AEE199" s="3"/>
      <c r="AEF199" s="3"/>
      <c r="AEG199" s="3"/>
      <c r="AEH199" s="3"/>
      <c r="AEI199" s="3"/>
      <c r="AEJ199" s="3"/>
      <c r="AEK199" s="3"/>
      <c r="AEL199" s="3"/>
      <c r="AEM199" s="3"/>
      <c r="AEN199" s="3"/>
      <c r="AEO199" s="3"/>
      <c r="AEP199" s="3"/>
      <c r="AEQ199" s="3"/>
      <c r="AER199" s="3"/>
      <c r="AES199" s="3"/>
      <c r="AET199" s="3"/>
      <c r="AEU199" s="3"/>
      <c r="AEV199" s="3"/>
      <c r="AEW199" s="3"/>
      <c r="AEX199" s="3"/>
      <c r="AEY199" s="3"/>
      <c r="AEZ199" s="3"/>
      <c r="AFA199" s="3"/>
      <c r="AFB199" s="3"/>
      <c r="AFC199" s="3"/>
      <c r="AFD199" s="3"/>
      <c r="AFE199" s="3"/>
      <c r="AFF199" s="3"/>
      <c r="AFG199" s="3"/>
      <c r="AFH199" s="3"/>
      <c r="AFI199" s="3"/>
      <c r="AFJ199" s="3"/>
      <c r="AFK199" s="3"/>
      <c r="AFL199" s="3"/>
      <c r="AFM199" s="3"/>
      <c r="AFN199" s="3"/>
      <c r="AFO199" s="3"/>
      <c r="AFP199" s="3"/>
      <c r="AFQ199" s="3"/>
      <c r="AFR199" s="3"/>
      <c r="AFS199" s="3"/>
      <c r="AFT199" s="3"/>
      <c r="AFU199" s="3"/>
      <c r="AFV199" s="3"/>
      <c r="AFW199" s="3"/>
      <c r="AFX199" s="3"/>
      <c r="AFY199" s="3"/>
      <c r="AFZ199" s="3"/>
      <c r="AGA199" s="3"/>
      <c r="AGB199" s="3"/>
      <c r="AGC199" s="3"/>
      <c r="AGD199" s="3"/>
      <c r="AGE199" s="3"/>
      <c r="AGF199" s="3"/>
      <c r="AGG199" s="3"/>
      <c r="AGH199" s="3"/>
      <c r="AGI199" s="3"/>
      <c r="AGJ199" s="3"/>
      <c r="AGK199" s="3"/>
      <c r="AGL199" s="3"/>
      <c r="AGM199" s="3"/>
      <c r="AGN199" s="3"/>
      <c r="AGO199" s="3"/>
      <c r="AGP199" s="3"/>
      <c r="AGQ199" s="3"/>
      <c r="AGR199" s="3"/>
      <c r="AGS199" s="3"/>
      <c r="AGT199" s="3"/>
      <c r="AGU199" s="3"/>
      <c r="AGV199" s="3"/>
      <c r="AGW199" s="3"/>
      <c r="AGX199" s="3"/>
      <c r="AGY199" s="3"/>
      <c r="AGZ199" s="3"/>
      <c r="AHA199" s="3"/>
      <c r="AHB199" s="3"/>
      <c r="AHC199" s="3"/>
      <c r="AHD199" s="3"/>
      <c r="AHE199" s="3"/>
      <c r="AHF199" s="3"/>
      <c r="AHG199" s="3"/>
      <c r="AHH199" s="3"/>
      <c r="AHI199" s="3"/>
      <c r="AHJ199" s="3"/>
      <c r="AHK199" s="3"/>
      <c r="AHL199" s="3"/>
      <c r="AHM199" s="3"/>
      <c r="AHN199" s="3"/>
      <c r="AHO199" s="3"/>
      <c r="AHP199" s="3"/>
      <c r="AHQ199" s="3"/>
      <c r="AHR199" s="3"/>
      <c r="AHS199" s="3"/>
      <c r="AHT199" s="3"/>
      <c r="AHU199" s="3"/>
      <c r="AHV199" s="3"/>
      <c r="AHW199" s="3"/>
      <c r="AHX199" s="3"/>
      <c r="AHY199" s="3"/>
      <c r="AHZ199" s="3"/>
      <c r="AIA199" s="3"/>
      <c r="AIB199" s="3"/>
      <c r="AIC199" s="3"/>
      <c r="AID199" s="3"/>
      <c r="AIE199" s="3"/>
      <c r="AIF199" s="3"/>
      <c r="AIG199" s="3"/>
      <c r="AIH199" s="3"/>
      <c r="AII199" s="3"/>
      <c r="AIJ199" s="3"/>
      <c r="AIK199" s="3"/>
      <c r="AIL199" s="3"/>
      <c r="AIM199" s="3"/>
      <c r="AIN199" s="3"/>
      <c r="AIO199" s="3"/>
      <c r="AIP199" s="3"/>
      <c r="AIQ199" s="3"/>
      <c r="AIR199" s="3"/>
      <c r="AIS199" s="3"/>
      <c r="AIT199" s="3"/>
      <c r="AIU199" s="3"/>
      <c r="AIV199" s="3"/>
      <c r="AIW199" s="3"/>
      <c r="AIX199" s="3"/>
      <c r="AIY199" s="3"/>
      <c r="AIZ199" s="3"/>
      <c r="AJA199" s="3"/>
      <c r="AJB199" s="3"/>
      <c r="AJC199" s="3"/>
      <c r="AJD199" s="3"/>
      <c r="AJE199" s="3"/>
      <c r="AJF199" s="3"/>
      <c r="AJG199" s="3"/>
      <c r="AJH199" s="3"/>
      <c r="AJI199" s="3"/>
      <c r="AJJ199" s="3"/>
      <c r="AJK199" s="3"/>
      <c r="AJL199" s="3"/>
      <c r="AJM199" s="3"/>
      <c r="AJN199" s="3"/>
      <c r="AJO199" s="3"/>
      <c r="AJP199" s="3"/>
      <c r="AJQ199" s="3"/>
      <c r="AJR199" s="3"/>
      <c r="AJS199" s="3"/>
      <c r="AJT199" s="3"/>
      <c r="AJU199" s="3"/>
      <c r="AJV199" s="3"/>
      <c r="AJW199" s="3"/>
      <c r="AJX199" s="3"/>
      <c r="AJY199" s="3"/>
      <c r="AJZ199" s="3"/>
      <c r="AKA199" s="3"/>
      <c r="AKB199" s="3"/>
      <c r="AKC199" s="3"/>
      <c r="AKD199" s="3"/>
      <c r="AKE199" s="3"/>
      <c r="AKF199" s="3"/>
      <c r="AKG199" s="3"/>
      <c r="AKH199" s="3"/>
      <c r="AKI199" s="3"/>
      <c r="AKJ199" s="3"/>
      <c r="AKK199" s="3"/>
      <c r="AKL199" s="3"/>
      <c r="AKM199" s="3"/>
      <c r="AKN199" s="3"/>
      <c r="AKO199" s="3"/>
      <c r="AKP199" s="3"/>
      <c r="AKQ199" s="3"/>
      <c r="AKR199" s="3"/>
      <c r="AKS199" s="3"/>
      <c r="AKT199" s="3"/>
      <c r="AKU199" s="3"/>
      <c r="AKV199" s="3"/>
      <c r="AKW199" s="3"/>
      <c r="AKX199" s="3"/>
      <c r="AKY199" s="3"/>
      <c r="AKZ199" s="3"/>
      <c r="ALA199" s="3"/>
      <c r="ALB199" s="3"/>
      <c r="ALC199" s="3"/>
      <c r="ALD199" s="3"/>
      <c r="ALE199" s="3"/>
      <c r="ALF199" s="3"/>
      <c r="ALG199" s="3"/>
      <c r="ALH199" s="3"/>
      <c r="ALI199" s="3"/>
      <c r="ALJ199" s="3"/>
      <c r="ALK199" s="3"/>
      <c r="ALL199" s="3"/>
      <c r="ALM199" s="3"/>
      <c r="ALN199" s="3"/>
      <c r="ALO199" s="3"/>
      <c r="ALP199" s="3"/>
      <c r="ALQ199" s="3"/>
      <c r="ALR199" s="3"/>
      <c r="ALS199" s="3"/>
      <c r="ALT199" s="3"/>
      <c r="ALU199" s="3"/>
      <c r="ALV199" s="3"/>
      <c r="ALW199" s="3"/>
      <c r="ALX199" s="3"/>
      <c r="ALY199" s="3"/>
      <c r="ALZ199" s="3"/>
      <c r="AMA199" s="3"/>
      <c r="AMB199" s="3"/>
    </row>
    <row r="200" spans="1:1016" s="142" customFormat="1" x14ac:dyDescent="0.25">
      <c r="A200" s="3"/>
      <c r="B200" s="3"/>
      <c r="C200" s="3"/>
      <c r="D200" s="3"/>
      <c r="E200" s="3"/>
      <c r="F200" s="3"/>
      <c r="G200" s="148"/>
      <c r="H200" s="3"/>
      <c r="I200" s="3"/>
      <c r="J200" s="3"/>
      <c r="K200" s="3"/>
      <c r="L200" s="3"/>
      <c r="M200" s="129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  <c r="AF200" s="3"/>
      <c r="AG200" s="3"/>
      <c r="AH200" s="3"/>
      <c r="AI200" s="3"/>
      <c r="AJ200" s="3"/>
      <c r="AK200" s="3"/>
      <c r="AL200" s="3"/>
      <c r="AM200" s="3"/>
      <c r="AN200" s="3"/>
      <c r="AO200" s="3"/>
      <c r="AP200" s="3"/>
      <c r="AQ200" s="3"/>
      <c r="AR200" s="3"/>
      <c r="AS200" s="3"/>
      <c r="AT200" s="3"/>
      <c r="AU200" s="3"/>
      <c r="AV200" s="3"/>
      <c r="AW200" s="3"/>
      <c r="AX200" s="3"/>
      <c r="AY200" s="3"/>
      <c r="AZ200" s="3"/>
      <c r="BA200" s="3"/>
      <c r="BB200" s="3"/>
      <c r="BC200" s="3"/>
      <c r="BD200" s="3"/>
      <c r="BE200" s="3"/>
      <c r="BF200" s="3"/>
      <c r="BG200" s="3"/>
      <c r="BH200" s="3"/>
      <c r="BI200" s="3"/>
      <c r="BJ200" s="3"/>
      <c r="BK200" s="3"/>
      <c r="BL200" s="3"/>
      <c r="BM200" s="3"/>
      <c r="BN200" s="3"/>
      <c r="BO200" s="3"/>
      <c r="BP200" s="3"/>
      <c r="BQ200" s="3"/>
      <c r="BR200" s="3"/>
      <c r="BS200" s="3"/>
      <c r="BT200" s="3"/>
      <c r="BU200" s="3"/>
      <c r="BV200" s="3"/>
      <c r="BW200" s="3"/>
      <c r="BX200" s="3"/>
      <c r="BY200" s="3"/>
      <c r="BZ200" s="3"/>
      <c r="CA200" s="3"/>
      <c r="CB200" s="3"/>
      <c r="CC200" s="3"/>
      <c r="CD200" s="3"/>
      <c r="CE200" s="3"/>
      <c r="CF200" s="3"/>
      <c r="CG200" s="3"/>
      <c r="CH200" s="3"/>
      <c r="CI200" s="3"/>
      <c r="CJ200" s="3"/>
      <c r="CK200" s="3"/>
      <c r="CL200" s="3"/>
      <c r="CM200" s="3"/>
      <c r="CN200" s="3"/>
      <c r="CO200" s="3"/>
      <c r="CP200" s="3"/>
      <c r="CQ200" s="3"/>
      <c r="CR200" s="3"/>
      <c r="CS200" s="3"/>
      <c r="CT200" s="3"/>
      <c r="CU200" s="3"/>
      <c r="CV200" s="3"/>
      <c r="CW200" s="3"/>
      <c r="CX200" s="3"/>
      <c r="CY200" s="3"/>
      <c r="CZ200" s="3"/>
      <c r="DA200" s="3"/>
      <c r="DB200" s="3"/>
      <c r="DC200" s="3"/>
      <c r="DD200" s="3"/>
      <c r="DE200" s="3"/>
      <c r="DF200" s="3"/>
      <c r="DG200" s="3"/>
      <c r="DH200" s="3"/>
      <c r="DI200" s="3"/>
      <c r="DJ200" s="3"/>
      <c r="DK200" s="3"/>
      <c r="DL200" s="3"/>
      <c r="DM200" s="3"/>
      <c r="DN200" s="3"/>
      <c r="DO200" s="3"/>
      <c r="DP200" s="3"/>
      <c r="DQ200" s="3"/>
      <c r="DR200" s="3"/>
      <c r="DS200" s="3"/>
      <c r="DT200" s="3"/>
      <c r="DU200" s="3"/>
      <c r="DV200" s="3"/>
      <c r="DW200" s="3"/>
      <c r="DX200" s="3"/>
      <c r="DY200" s="3"/>
      <c r="DZ200" s="3"/>
      <c r="EA200" s="3"/>
      <c r="EB200" s="3"/>
      <c r="EC200" s="3"/>
      <c r="ED200" s="3"/>
      <c r="EE200" s="3"/>
      <c r="EF200" s="3"/>
      <c r="EG200" s="3"/>
      <c r="EH200" s="3"/>
      <c r="EI200" s="3"/>
      <c r="EJ200" s="3"/>
      <c r="EK200" s="3"/>
      <c r="EL200" s="3"/>
      <c r="EM200" s="3"/>
      <c r="EN200" s="3"/>
      <c r="EO200" s="3"/>
      <c r="EP200" s="3"/>
      <c r="EQ200" s="3"/>
      <c r="ER200" s="3"/>
      <c r="ES200" s="3"/>
      <c r="ET200" s="3"/>
      <c r="EU200" s="3"/>
      <c r="EV200" s="3"/>
      <c r="EW200" s="3"/>
      <c r="EX200" s="3"/>
      <c r="EY200" s="3"/>
      <c r="EZ200" s="3"/>
      <c r="FA200" s="3"/>
      <c r="FB200" s="3"/>
      <c r="FC200" s="3"/>
      <c r="FD200" s="3"/>
      <c r="FE200" s="3"/>
      <c r="FF200" s="3"/>
      <c r="FG200" s="3"/>
      <c r="FH200" s="3"/>
      <c r="FI200" s="3"/>
      <c r="FJ200" s="3"/>
      <c r="FK200" s="3"/>
      <c r="FL200" s="3"/>
      <c r="FM200" s="3"/>
      <c r="FN200" s="3"/>
      <c r="FO200" s="3"/>
      <c r="FP200" s="3"/>
      <c r="FQ200" s="3"/>
      <c r="FR200" s="3"/>
      <c r="FS200" s="3"/>
      <c r="FT200" s="3"/>
      <c r="FU200" s="3"/>
      <c r="FV200" s="3"/>
      <c r="FW200" s="3"/>
      <c r="FX200" s="3"/>
      <c r="FY200" s="3"/>
      <c r="FZ200" s="3"/>
      <c r="GA200" s="3"/>
      <c r="GB200" s="3"/>
      <c r="GC200" s="3"/>
      <c r="GD200" s="3"/>
      <c r="GE200" s="3"/>
      <c r="GF200" s="3"/>
      <c r="GG200" s="3"/>
      <c r="GH200" s="3"/>
      <c r="GI200" s="3"/>
      <c r="GJ200" s="3"/>
      <c r="GK200" s="3"/>
      <c r="GL200" s="3"/>
      <c r="GM200" s="3"/>
      <c r="GN200" s="3"/>
      <c r="GO200" s="3"/>
      <c r="GP200" s="3"/>
      <c r="GQ200" s="3"/>
      <c r="GR200" s="3"/>
      <c r="GS200" s="3"/>
      <c r="GT200" s="3"/>
      <c r="GU200" s="3"/>
      <c r="GV200" s="3"/>
      <c r="GW200" s="3"/>
      <c r="GX200" s="3"/>
      <c r="GY200" s="3"/>
      <c r="GZ200" s="3"/>
      <c r="HA200" s="3"/>
      <c r="HB200" s="3"/>
      <c r="HC200" s="3"/>
      <c r="HD200" s="3"/>
      <c r="HE200" s="3"/>
      <c r="HF200" s="3"/>
      <c r="HG200" s="3"/>
      <c r="HH200" s="3"/>
      <c r="HI200" s="3"/>
      <c r="HJ200" s="3"/>
      <c r="HK200" s="3"/>
      <c r="HL200" s="3"/>
      <c r="HM200" s="3"/>
      <c r="HN200" s="3"/>
      <c r="HO200" s="3"/>
      <c r="HP200" s="3"/>
      <c r="HQ200" s="3"/>
      <c r="HR200" s="3"/>
      <c r="HS200" s="3"/>
      <c r="HT200" s="3"/>
      <c r="HU200" s="3"/>
      <c r="HV200" s="3"/>
      <c r="HW200" s="3"/>
      <c r="HX200" s="3"/>
      <c r="HY200" s="3"/>
      <c r="HZ200" s="3"/>
      <c r="IA200" s="3"/>
      <c r="IB200" s="3"/>
      <c r="IC200" s="3"/>
      <c r="ID200" s="3"/>
      <c r="IE200" s="3"/>
      <c r="IF200" s="3"/>
      <c r="IG200" s="3"/>
      <c r="IH200" s="3"/>
      <c r="II200" s="3"/>
      <c r="IJ200" s="3"/>
      <c r="IK200" s="3"/>
      <c r="IL200" s="3"/>
      <c r="IM200" s="3"/>
      <c r="IN200" s="3"/>
      <c r="IO200" s="3"/>
      <c r="IP200" s="3"/>
      <c r="IQ200" s="3"/>
      <c r="IR200" s="3"/>
      <c r="IS200" s="3"/>
      <c r="IT200" s="3"/>
      <c r="IU200" s="3"/>
      <c r="IV200" s="3"/>
      <c r="IW200" s="3"/>
      <c r="IX200" s="3"/>
      <c r="IY200" s="3"/>
      <c r="IZ200" s="3"/>
      <c r="JA200" s="3"/>
      <c r="JB200" s="3"/>
      <c r="JC200" s="3"/>
      <c r="JD200" s="3"/>
      <c r="JE200" s="3"/>
      <c r="JF200" s="3"/>
      <c r="JG200" s="3"/>
      <c r="JH200" s="3"/>
      <c r="JI200" s="3"/>
      <c r="JJ200" s="3"/>
      <c r="JK200" s="3"/>
      <c r="JL200" s="3"/>
      <c r="JM200" s="3"/>
      <c r="JN200" s="3"/>
      <c r="JO200" s="3"/>
      <c r="JP200" s="3"/>
      <c r="JQ200" s="3"/>
      <c r="JR200" s="3"/>
      <c r="JS200" s="3"/>
      <c r="JT200" s="3"/>
      <c r="JU200" s="3"/>
      <c r="JV200" s="3"/>
      <c r="JW200" s="3"/>
      <c r="JX200" s="3"/>
      <c r="JY200" s="3"/>
      <c r="JZ200" s="3"/>
      <c r="KA200" s="3"/>
      <c r="KB200" s="3"/>
      <c r="KC200" s="3"/>
      <c r="KD200" s="3"/>
      <c r="KE200" s="3"/>
      <c r="KF200" s="3"/>
      <c r="KG200" s="3"/>
      <c r="KH200" s="3"/>
      <c r="KI200" s="3"/>
      <c r="KJ200" s="3"/>
      <c r="KK200" s="3"/>
      <c r="KL200" s="3"/>
      <c r="KM200" s="3"/>
      <c r="KN200" s="3"/>
      <c r="KO200" s="3"/>
      <c r="KP200" s="3"/>
      <c r="KQ200" s="3"/>
      <c r="KR200" s="3"/>
      <c r="KS200" s="3"/>
      <c r="KT200" s="3"/>
      <c r="KU200" s="3"/>
      <c r="KV200" s="3"/>
      <c r="KW200" s="3"/>
      <c r="KX200" s="3"/>
      <c r="KY200" s="3"/>
      <c r="KZ200" s="3"/>
      <c r="LA200" s="3"/>
      <c r="LB200" s="3"/>
      <c r="LC200" s="3"/>
      <c r="LD200" s="3"/>
      <c r="LE200" s="3"/>
      <c r="LF200" s="3"/>
      <c r="LG200" s="3"/>
      <c r="LH200" s="3"/>
      <c r="LI200" s="3"/>
      <c r="LJ200" s="3"/>
      <c r="LK200" s="3"/>
      <c r="LL200" s="3"/>
      <c r="LM200" s="3"/>
      <c r="LN200" s="3"/>
      <c r="LO200" s="3"/>
      <c r="LP200" s="3"/>
      <c r="LQ200" s="3"/>
      <c r="LR200" s="3"/>
      <c r="LS200" s="3"/>
      <c r="LT200" s="3"/>
      <c r="LU200" s="3"/>
      <c r="LV200" s="3"/>
      <c r="LW200" s="3"/>
      <c r="LX200" s="3"/>
      <c r="LY200" s="3"/>
      <c r="LZ200" s="3"/>
      <c r="MA200" s="3"/>
      <c r="MB200" s="3"/>
      <c r="MC200" s="3"/>
      <c r="MD200" s="3"/>
      <c r="ME200" s="3"/>
      <c r="MF200" s="3"/>
      <c r="MG200" s="3"/>
      <c r="MH200" s="3"/>
      <c r="MI200" s="3"/>
      <c r="MJ200" s="3"/>
      <c r="MK200" s="3"/>
      <c r="ML200" s="3"/>
      <c r="MM200" s="3"/>
      <c r="MN200" s="3"/>
      <c r="MO200" s="3"/>
      <c r="MP200" s="3"/>
      <c r="MQ200" s="3"/>
      <c r="MR200" s="3"/>
      <c r="MS200" s="3"/>
      <c r="MT200" s="3"/>
      <c r="MU200" s="3"/>
      <c r="MV200" s="3"/>
      <c r="MW200" s="3"/>
      <c r="MX200" s="3"/>
      <c r="MY200" s="3"/>
      <c r="MZ200" s="3"/>
      <c r="NA200" s="3"/>
      <c r="NB200" s="3"/>
      <c r="NC200" s="3"/>
      <c r="ND200" s="3"/>
      <c r="NE200" s="3"/>
      <c r="NF200" s="3"/>
      <c r="NG200" s="3"/>
      <c r="NH200" s="3"/>
      <c r="NI200" s="3"/>
      <c r="NJ200" s="3"/>
      <c r="NK200" s="3"/>
      <c r="NL200" s="3"/>
      <c r="NM200" s="3"/>
      <c r="NN200" s="3"/>
      <c r="NO200" s="3"/>
      <c r="NP200" s="3"/>
      <c r="NQ200" s="3"/>
      <c r="NR200" s="3"/>
      <c r="NS200" s="3"/>
      <c r="NT200" s="3"/>
      <c r="NU200" s="3"/>
      <c r="NV200" s="3"/>
      <c r="NW200" s="3"/>
      <c r="NX200" s="3"/>
      <c r="NY200" s="3"/>
      <c r="NZ200" s="3"/>
      <c r="OA200" s="3"/>
      <c r="OB200" s="3"/>
      <c r="OC200" s="3"/>
      <c r="OD200" s="3"/>
      <c r="OE200" s="3"/>
      <c r="OF200" s="3"/>
      <c r="OG200" s="3"/>
      <c r="OH200" s="3"/>
      <c r="OI200" s="3"/>
      <c r="OJ200" s="3"/>
      <c r="OK200" s="3"/>
      <c r="OL200" s="3"/>
      <c r="OM200" s="3"/>
      <c r="ON200" s="3"/>
      <c r="OO200" s="3"/>
      <c r="OP200" s="3"/>
      <c r="OQ200" s="3"/>
      <c r="OR200" s="3"/>
      <c r="OS200" s="3"/>
      <c r="OT200" s="3"/>
      <c r="OU200" s="3"/>
      <c r="OV200" s="3"/>
      <c r="OW200" s="3"/>
      <c r="OX200" s="3"/>
      <c r="OY200" s="3"/>
      <c r="OZ200" s="3"/>
      <c r="PA200" s="3"/>
      <c r="PB200" s="3"/>
      <c r="PC200" s="3"/>
      <c r="PD200" s="3"/>
      <c r="PE200" s="3"/>
      <c r="PF200" s="3"/>
      <c r="PG200" s="3"/>
      <c r="PH200" s="3"/>
      <c r="PI200" s="3"/>
      <c r="PJ200" s="3"/>
      <c r="PK200" s="3"/>
      <c r="PL200" s="3"/>
      <c r="PM200" s="3"/>
      <c r="PN200" s="3"/>
      <c r="PO200" s="3"/>
      <c r="PP200" s="3"/>
      <c r="PQ200" s="3"/>
      <c r="PR200" s="3"/>
      <c r="PS200" s="3"/>
      <c r="PT200" s="3"/>
      <c r="PU200" s="3"/>
      <c r="PV200" s="3"/>
      <c r="PW200" s="3"/>
      <c r="PX200" s="3"/>
      <c r="PY200" s="3"/>
      <c r="PZ200" s="3"/>
      <c r="QA200" s="3"/>
      <c r="QB200" s="3"/>
      <c r="QC200" s="3"/>
      <c r="QD200" s="3"/>
      <c r="QE200" s="3"/>
      <c r="QF200" s="3"/>
      <c r="QG200" s="3"/>
      <c r="QH200" s="3"/>
      <c r="QI200" s="3"/>
      <c r="QJ200" s="3"/>
      <c r="QK200" s="3"/>
      <c r="QL200" s="3"/>
      <c r="QM200" s="3"/>
      <c r="QN200" s="3"/>
      <c r="QO200" s="3"/>
      <c r="QP200" s="3"/>
      <c r="QQ200" s="3"/>
      <c r="QR200" s="3"/>
      <c r="QS200" s="3"/>
      <c r="QT200" s="3"/>
      <c r="QU200" s="3"/>
      <c r="QV200" s="3"/>
      <c r="QW200" s="3"/>
      <c r="QX200" s="3"/>
      <c r="QY200" s="3"/>
      <c r="QZ200" s="3"/>
      <c r="RA200" s="3"/>
      <c r="RB200" s="3"/>
      <c r="RC200" s="3"/>
      <c r="RD200" s="3"/>
      <c r="RE200" s="3"/>
      <c r="RF200" s="3"/>
      <c r="RG200" s="3"/>
      <c r="RH200" s="3"/>
      <c r="RI200" s="3"/>
      <c r="RJ200" s="3"/>
      <c r="RK200" s="3"/>
      <c r="RL200" s="3"/>
      <c r="RM200" s="3"/>
      <c r="RN200" s="3"/>
      <c r="RO200" s="3"/>
      <c r="RP200" s="3"/>
      <c r="RQ200" s="3"/>
      <c r="RR200" s="3"/>
      <c r="RS200" s="3"/>
      <c r="RT200" s="3"/>
      <c r="RU200" s="3"/>
      <c r="RV200" s="3"/>
      <c r="RW200" s="3"/>
      <c r="RX200" s="3"/>
      <c r="RY200" s="3"/>
      <c r="RZ200" s="3"/>
      <c r="SA200" s="3"/>
      <c r="SB200" s="3"/>
      <c r="SC200" s="3"/>
      <c r="SD200" s="3"/>
      <c r="SE200" s="3"/>
      <c r="SF200" s="3"/>
      <c r="SG200" s="3"/>
      <c r="SH200" s="3"/>
      <c r="SI200" s="3"/>
      <c r="SJ200" s="3"/>
      <c r="SK200" s="3"/>
      <c r="SL200" s="3"/>
      <c r="SM200" s="3"/>
      <c r="SN200" s="3"/>
      <c r="SO200" s="3"/>
      <c r="SP200" s="3"/>
      <c r="SQ200" s="3"/>
      <c r="SR200" s="3"/>
      <c r="SS200" s="3"/>
      <c r="ST200" s="3"/>
      <c r="SU200" s="3"/>
      <c r="SV200" s="3"/>
      <c r="SW200" s="3"/>
      <c r="SX200" s="3"/>
      <c r="SY200" s="3"/>
      <c r="SZ200" s="3"/>
      <c r="TA200" s="3"/>
      <c r="TB200" s="3"/>
      <c r="TC200" s="3"/>
      <c r="TD200" s="3"/>
      <c r="TE200" s="3"/>
      <c r="TF200" s="3"/>
      <c r="TG200" s="3"/>
      <c r="TH200" s="3"/>
      <c r="TI200" s="3"/>
      <c r="TJ200" s="3"/>
      <c r="TK200" s="3"/>
      <c r="TL200" s="3"/>
      <c r="TM200" s="3"/>
      <c r="TN200" s="3"/>
      <c r="TO200" s="3"/>
      <c r="TP200" s="3"/>
      <c r="TQ200" s="3"/>
      <c r="TR200" s="3"/>
      <c r="TS200" s="3"/>
      <c r="TT200" s="3"/>
      <c r="TU200" s="3"/>
      <c r="TV200" s="3"/>
      <c r="TW200" s="3"/>
      <c r="TX200" s="3"/>
      <c r="TY200" s="3"/>
      <c r="TZ200" s="3"/>
      <c r="UA200" s="3"/>
      <c r="UB200" s="3"/>
      <c r="UC200" s="3"/>
      <c r="UD200" s="3"/>
      <c r="UE200" s="3"/>
      <c r="UF200" s="3"/>
      <c r="UG200" s="3"/>
      <c r="UH200" s="3"/>
      <c r="UI200" s="3"/>
      <c r="UJ200" s="3"/>
      <c r="UK200" s="3"/>
      <c r="UL200" s="3"/>
      <c r="UM200" s="3"/>
      <c r="UN200" s="3"/>
      <c r="UO200" s="3"/>
      <c r="UP200" s="3"/>
      <c r="UQ200" s="3"/>
      <c r="UR200" s="3"/>
      <c r="US200" s="3"/>
      <c r="UT200" s="3"/>
      <c r="UU200" s="3"/>
      <c r="UV200" s="3"/>
      <c r="UW200" s="3"/>
      <c r="UX200" s="3"/>
      <c r="UY200" s="3"/>
      <c r="UZ200" s="3"/>
      <c r="VA200" s="3"/>
      <c r="VB200" s="3"/>
      <c r="VC200" s="3"/>
      <c r="VD200" s="3"/>
      <c r="VE200" s="3"/>
      <c r="VF200" s="3"/>
      <c r="VG200" s="3"/>
      <c r="VH200" s="3"/>
      <c r="VI200" s="3"/>
      <c r="VJ200" s="3"/>
      <c r="VK200" s="3"/>
      <c r="VL200" s="3"/>
      <c r="VM200" s="3"/>
      <c r="VN200" s="3"/>
      <c r="VO200" s="3"/>
      <c r="VP200" s="3"/>
      <c r="VQ200" s="3"/>
      <c r="VR200" s="3"/>
      <c r="VS200" s="3"/>
      <c r="VT200" s="3"/>
      <c r="VU200" s="3"/>
      <c r="VV200" s="3"/>
      <c r="VW200" s="3"/>
      <c r="VX200" s="3"/>
      <c r="VY200" s="3"/>
      <c r="VZ200" s="3"/>
      <c r="WA200" s="3"/>
      <c r="WB200" s="3"/>
      <c r="WC200" s="3"/>
      <c r="WD200" s="3"/>
      <c r="WE200" s="3"/>
      <c r="WF200" s="3"/>
      <c r="WG200" s="3"/>
      <c r="WH200" s="3"/>
      <c r="WI200" s="3"/>
      <c r="WJ200" s="3"/>
      <c r="WK200" s="3"/>
      <c r="WL200" s="3"/>
      <c r="WM200" s="3"/>
      <c r="WN200" s="3"/>
      <c r="WO200" s="3"/>
      <c r="WP200" s="3"/>
      <c r="WQ200" s="3"/>
      <c r="WR200" s="3"/>
      <c r="WS200" s="3"/>
      <c r="WT200" s="3"/>
      <c r="WU200" s="3"/>
      <c r="WV200" s="3"/>
      <c r="WW200" s="3"/>
      <c r="WX200" s="3"/>
      <c r="WY200" s="3"/>
      <c r="WZ200" s="3"/>
      <c r="XA200" s="3"/>
      <c r="XB200" s="3"/>
      <c r="XC200" s="3"/>
      <c r="XD200" s="3"/>
      <c r="XE200" s="3"/>
      <c r="XF200" s="3"/>
      <c r="XG200" s="3"/>
      <c r="XH200" s="3"/>
      <c r="XI200" s="3"/>
      <c r="XJ200" s="3"/>
      <c r="XK200" s="3"/>
      <c r="XL200" s="3"/>
      <c r="XM200" s="3"/>
      <c r="XN200" s="3"/>
      <c r="XO200" s="3"/>
      <c r="XP200" s="3"/>
      <c r="XQ200" s="3"/>
      <c r="XR200" s="3"/>
      <c r="XS200" s="3"/>
      <c r="XT200" s="3"/>
      <c r="XU200" s="3"/>
      <c r="XV200" s="3"/>
      <c r="XW200" s="3"/>
      <c r="XX200" s="3"/>
      <c r="XY200" s="3"/>
      <c r="XZ200" s="3"/>
      <c r="YA200" s="3"/>
      <c r="YB200" s="3"/>
      <c r="YC200" s="3"/>
      <c r="YD200" s="3"/>
      <c r="YE200" s="3"/>
      <c r="YF200" s="3"/>
      <c r="YG200" s="3"/>
      <c r="YH200" s="3"/>
      <c r="YI200" s="3"/>
      <c r="YJ200" s="3"/>
      <c r="YK200" s="3"/>
      <c r="YL200" s="3"/>
      <c r="YM200" s="3"/>
      <c r="YN200" s="3"/>
      <c r="YO200" s="3"/>
      <c r="YP200" s="3"/>
      <c r="YQ200" s="3"/>
      <c r="YR200" s="3"/>
      <c r="YS200" s="3"/>
      <c r="YT200" s="3"/>
      <c r="YU200" s="3"/>
      <c r="YV200" s="3"/>
      <c r="YW200" s="3"/>
      <c r="YX200" s="3"/>
      <c r="YY200" s="3"/>
      <c r="YZ200" s="3"/>
      <c r="ZA200" s="3"/>
      <c r="ZB200" s="3"/>
      <c r="ZC200" s="3"/>
      <c r="ZD200" s="3"/>
      <c r="ZE200" s="3"/>
      <c r="ZF200" s="3"/>
      <c r="ZG200" s="3"/>
      <c r="ZH200" s="3"/>
      <c r="ZI200" s="3"/>
      <c r="ZJ200" s="3"/>
      <c r="ZK200" s="3"/>
      <c r="ZL200" s="3"/>
      <c r="ZM200" s="3"/>
      <c r="ZN200" s="3"/>
      <c r="ZO200" s="3"/>
      <c r="ZP200" s="3"/>
      <c r="ZQ200" s="3"/>
      <c r="ZR200" s="3"/>
      <c r="ZS200" s="3"/>
      <c r="ZT200" s="3"/>
      <c r="ZU200" s="3"/>
      <c r="ZV200" s="3"/>
      <c r="ZW200" s="3"/>
      <c r="ZX200" s="3"/>
      <c r="ZY200" s="3"/>
      <c r="ZZ200" s="3"/>
      <c r="AAA200" s="3"/>
      <c r="AAB200" s="3"/>
      <c r="AAC200" s="3"/>
      <c r="AAD200" s="3"/>
      <c r="AAE200" s="3"/>
      <c r="AAF200" s="3"/>
      <c r="AAG200" s="3"/>
      <c r="AAH200" s="3"/>
      <c r="AAI200" s="3"/>
      <c r="AAJ200" s="3"/>
      <c r="AAK200" s="3"/>
      <c r="AAL200" s="3"/>
      <c r="AAM200" s="3"/>
      <c r="AAN200" s="3"/>
      <c r="AAO200" s="3"/>
      <c r="AAP200" s="3"/>
      <c r="AAQ200" s="3"/>
      <c r="AAR200" s="3"/>
      <c r="AAS200" s="3"/>
      <c r="AAT200" s="3"/>
      <c r="AAU200" s="3"/>
      <c r="AAV200" s="3"/>
      <c r="AAW200" s="3"/>
      <c r="AAX200" s="3"/>
      <c r="AAY200" s="3"/>
      <c r="AAZ200" s="3"/>
      <c r="ABA200" s="3"/>
      <c r="ABB200" s="3"/>
      <c r="ABC200" s="3"/>
      <c r="ABD200" s="3"/>
      <c r="ABE200" s="3"/>
      <c r="ABF200" s="3"/>
      <c r="ABG200" s="3"/>
      <c r="ABH200" s="3"/>
      <c r="ABI200" s="3"/>
      <c r="ABJ200" s="3"/>
      <c r="ABK200" s="3"/>
      <c r="ABL200" s="3"/>
      <c r="ABM200" s="3"/>
      <c r="ABN200" s="3"/>
      <c r="ABO200" s="3"/>
      <c r="ABP200" s="3"/>
      <c r="ABQ200" s="3"/>
      <c r="ABR200" s="3"/>
      <c r="ABS200" s="3"/>
      <c r="ABT200" s="3"/>
      <c r="ABU200" s="3"/>
      <c r="ABV200" s="3"/>
      <c r="ABW200" s="3"/>
      <c r="ABX200" s="3"/>
      <c r="ABY200" s="3"/>
      <c r="ABZ200" s="3"/>
      <c r="ACA200" s="3"/>
      <c r="ACB200" s="3"/>
      <c r="ACC200" s="3"/>
      <c r="ACD200" s="3"/>
      <c r="ACE200" s="3"/>
      <c r="ACF200" s="3"/>
      <c r="ACG200" s="3"/>
      <c r="ACH200" s="3"/>
      <c r="ACI200" s="3"/>
      <c r="ACJ200" s="3"/>
      <c r="ACK200" s="3"/>
      <c r="ACL200" s="3"/>
      <c r="ACM200" s="3"/>
      <c r="ACN200" s="3"/>
      <c r="ACO200" s="3"/>
      <c r="ACP200" s="3"/>
      <c r="ACQ200" s="3"/>
      <c r="ACR200" s="3"/>
      <c r="ACS200" s="3"/>
      <c r="ACT200" s="3"/>
      <c r="ACU200" s="3"/>
      <c r="ACV200" s="3"/>
      <c r="ACW200" s="3"/>
      <c r="ACX200" s="3"/>
      <c r="ACY200" s="3"/>
      <c r="ACZ200" s="3"/>
      <c r="ADA200" s="3"/>
      <c r="ADB200" s="3"/>
      <c r="ADC200" s="3"/>
      <c r="ADD200" s="3"/>
      <c r="ADE200" s="3"/>
      <c r="ADF200" s="3"/>
      <c r="ADG200" s="3"/>
      <c r="ADH200" s="3"/>
      <c r="ADI200" s="3"/>
      <c r="ADJ200" s="3"/>
      <c r="ADK200" s="3"/>
      <c r="ADL200" s="3"/>
      <c r="ADM200" s="3"/>
      <c r="ADN200" s="3"/>
      <c r="ADO200" s="3"/>
      <c r="ADP200" s="3"/>
      <c r="ADQ200" s="3"/>
      <c r="ADR200" s="3"/>
      <c r="ADS200" s="3"/>
      <c r="ADT200" s="3"/>
      <c r="ADU200" s="3"/>
      <c r="ADV200" s="3"/>
      <c r="ADW200" s="3"/>
      <c r="ADX200" s="3"/>
      <c r="ADY200" s="3"/>
      <c r="ADZ200" s="3"/>
      <c r="AEA200" s="3"/>
      <c r="AEB200" s="3"/>
      <c r="AEC200" s="3"/>
      <c r="AED200" s="3"/>
      <c r="AEE200" s="3"/>
      <c r="AEF200" s="3"/>
      <c r="AEG200" s="3"/>
      <c r="AEH200" s="3"/>
      <c r="AEI200" s="3"/>
      <c r="AEJ200" s="3"/>
      <c r="AEK200" s="3"/>
      <c r="AEL200" s="3"/>
      <c r="AEM200" s="3"/>
      <c r="AEN200" s="3"/>
      <c r="AEO200" s="3"/>
      <c r="AEP200" s="3"/>
      <c r="AEQ200" s="3"/>
      <c r="AER200" s="3"/>
      <c r="AES200" s="3"/>
      <c r="AET200" s="3"/>
      <c r="AEU200" s="3"/>
      <c r="AEV200" s="3"/>
      <c r="AEW200" s="3"/>
      <c r="AEX200" s="3"/>
      <c r="AEY200" s="3"/>
      <c r="AEZ200" s="3"/>
      <c r="AFA200" s="3"/>
      <c r="AFB200" s="3"/>
      <c r="AFC200" s="3"/>
      <c r="AFD200" s="3"/>
      <c r="AFE200" s="3"/>
      <c r="AFF200" s="3"/>
      <c r="AFG200" s="3"/>
      <c r="AFH200" s="3"/>
      <c r="AFI200" s="3"/>
      <c r="AFJ200" s="3"/>
      <c r="AFK200" s="3"/>
      <c r="AFL200" s="3"/>
      <c r="AFM200" s="3"/>
      <c r="AFN200" s="3"/>
      <c r="AFO200" s="3"/>
      <c r="AFP200" s="3"/>
      <c r="AFQ200" s="3"/>
      <c r="AFR200" s="3"/>
      <c r="AFS200" s="3"/>
      <c r="AFT200" s="3"/>
      <c r="AFU200" s="3"/>
      <c r="AFV200" s="3"/>
      <c r="AFW200" s="3"/>
      <c r="AFX200" s="3"/>
      <c r="AFY200" s="3"/>
      <c r="AFZ200" s="3"/>
      <c r="AGA200" s="3"/>
      <c r="AGB200" s="3"/>
      <c r="AGC200" s="3"/>
      <c r="AGD200" s="3"/>
      <c r="AGE200" s="3"/>
      <c r="AGF200" s="3"/>
      <c r="AGG200" s="3"/>
      <c r="AGH200" s="3"/>
      <c r="AGI200" s="3"/>
      <c r="AGJ200" s="3"/>
      <c r="AGK200" s="3"/>
      <c r="AGL200" s="3"/>
      <c r="AGM200" s="3"/>
      <c r="AGN200" s="3"/>
      <c r="AGO200" s="3"/>
      <c r="AGP200" s="3"/>
      <c r="AGQ200" s="3"/>
      <c r="AGR200" s="3"/>
      <c r="AGS200" s="3"/>
      <c r="AGT200" s="3"/>
      <c r="AGU200" s="3"/>
      <c r="AGV200" s="3"/>
      <c r="AGW200" s="3"/>
      <c r="AGX200" s="3"/>
      <c r="AGY200" s="3"/>
      <c r="AGZ200" s="3"/>
      <c r="AHA200" s="3"/>
      <c r="AHB200" s="3"/>
      <c r="AHC200" s="3"/>
      <c r="AHD200" s="3"/>
      <c r="AHE200" s="3"/>
      <c r="AHF200" s="3"/>
      <c r="AHG200" s="3"/>
      <c r="AHH200" s="3"/>
      <c r="AHI200" s="3"/>
      <c r="AHJ200" s="3"/>
      <c r="AHK200" s="3"/>
      <c r="AHL200" s="3"/>
      <c r="AHM200" s="3"/>
      <c r="AHN200" s="3"/>
      <c r="AHO200" s="3"/>
      <c r="AHP200" s="3"/>
      <c r="AHQ200" s="3"/>
      <c r="AHR200" s="3"/>
      <c r="AHS200" s="3"/>
      <c r="AHT200" s="3"/>
      <c r="AHU200" s="3"/>
      <c r="AHV200" s="3"/>
      <c r="AHW200" s="3"/>
      <c r="AHX200" s="3"/>
      <c r="AHY200" s="3"/>
      <c r="AHZ200" s="3"/>
      <c r="AIA200" s="3"/>
      <c r="AIB200" s="3"/>
      <c r="AIC200" s="3"/>
      <c r="AID200" s="3"/>
      <c r="AIE200" s="3"/>
      <c r="AIF200" s="3"/>
      <c r="AIG200" s="3"/>
      <c r="AIH200" s="3"/>
      <c r="AII200" s="3"/>
      <c r="AIJ200" s="3"/>
      <c r="AIK200" s="3"/>
      <c r="AIL200" s="3"/>
      <c r="AIM200" s="3"/>
      <c r="AIN200" s="3"/>
      <c r="AIO200" s="3"/>
      <c r="AIP200" s="3"/>
      <c r="AIQ200" s="3"/>
      <c r="AIR200" s="3"/>
      <c r="AIS200" s="3"/>
      <c r="AIT200" s="3"/>
      <c r="AIU200" s="3"/>
      <c r="AIV200" s="3"/>
      <c r="AIW200" s="3"/>
      <c r="AIX200" s="3"/>
      <c r="AIY200" s="3"/>
      <c r="AIZ200" s="3"/>
      <c r="AJA200" s="3"/>
      <c r="AJB200" s="3"/>
      <c r="AJC200" s="3"/>
      <c r="AJD200" s="3"/>
      <c r="AJE200" s="3"/>
      <c r="AJF200" s="3"/>
      <c r="AJG200" s="3"/>
      <c r="AJH200" s="3"/>
      <c r="AJI200" s="3"/>
      <c r="AJJ200" s="3"/>
      <c r="AJK200" s="3"/>
      <c r="AJL200" s="3"/>
      <c r="AJM200" s="3"/>
      <c r="AJN200" s="3"/>
      <c r="AJO200" s="3"/>
      <c r="AJP200" s="3"/>
      <c r="AJQ200" s="3"/>
      <c r="AJR200" s="3"/>
      <c r="AJS200" s="3"/>
      <c r="AJT200" s="3"/>
      <c r="AJU200" s="3"/>
      <c r="AJV200" s="3"/>
      <c r="AJW200" s="3"/>
      <c r="AJX200" s="3"/>
      <c r="AJY200" s="3"/>
      <c r="AJZ200" s="3"/>
      <c r="AKA200" s="3"/>
      <c r="AKB200" s="3"/>
      <c r="AKC200" s="3"/>
      <c r="AKD200" s="3"/>
      <c r="AKE200" s="3"/>
      <c r="AKF200" s="3"/>
      <c r="AKG200" s="3"/>
      <c r="AKH200" s="3"/>
      <c r="AKI200" s="3"/>
      <c r="AKJ200" s="3"/>
      <c r="AKK200" s="3"/>
      <c r="AKL200" s="3"/>
      <c r="AKM200" s="3"/>
      <c r="AKN200" s="3"/>
      <c r="AKO200" s="3"/>
      <c r="AKP200" s="3"/>
      <c r="AKQ200" s="3"/>
      <c r="AKR200" s="3"/>
      <c r="AKS200" s="3"/>
      <c r="AKT200" s="3"/>
      <c r="AKU200" s="3"/>
      <c r="AKV200" s="3"/>
      <c r="AKW200" s="3"/>
      <c r="AKX200" s="3"/>
      <c r="AKY200" s="3"/>
      <c r="AKZ200" s="3"/>
      <c r="ALA200" s="3"/>
      <c r="ALB200" s="3"/>
      <c r="ALC200" s="3"/>
      <c r="ALD200" s="3"/>
      <c r="ALE200" s="3"/>
      <c r="ALF200" s="3"/>
      <c r="ALG200" s="3"/>
      <c r="ALH200" s="3"/>
      <c r="ALI200" s="3"/>
      <c r="ALJ200" s="3"/>
      <c r="ALK200" s="3"/>
      <c r="ALL200" s="3"/>
      <c r="ALM200" s="3"/>
      <c r="ALN200" s="3"/>
      <c r="ALO200" s="3"/>
      <c r="ALP200" s="3"/>
      <c r="ALQ200" s="3"/>
      <c r="ALR200" s="3"/>
      <c r="ALS200" s="3"/>
      <c r="ALT200" s="3"/>
      <c r="ALU200" s="3"/>
      <c r="ALV200" s="3"/>
      <c r="ALW200" s="3"/>
      <c r="ALX200" s="3"/>
      <c r="ALY200" s="3"/>
      <c r="ALZ200" s="3"/>
      <c r="AMA200" s="3"/>
      <c r="AMB200" s="3"/>
    </row>
    <row r="201" spans="1:1016" x14ac:dyDescent="0.25">
      <c r="F201" s="256"/>
      <c r="G201" s="148"/>
    </row>
    <row r="203" spans="1:1016" x14ac:dyDescent="0.25">
      <c r="G203" s="40"/>
    </row>
    <row r="204" spans="1:1016" x14ac:dyDescent="0.25">
      <c r="G204" s="40"/>
    </row>
    <row r="205" spans="1:1016" x14ac:dyDescent="0.25">
      <c r="G205" s="40"/>
    </row>
    <row r="206" spans="1:1016" x14ac:dyDescent="0.25">
      <c r="G206" s="40"/>
    </row>
    <row r="207" spans="1:1016" x14ac:dyDescent="0.25">
      <c r="G207" s="40"/>
    </row>
    <row r="208" spans="1:1016" x14ac:dyDescent="0.25">
      <c r="G208" s="40"/>
    </row>
    <row r="210" spans="7:7" x14ac:dyDescent="0.25">
      <c r="G210" s="256"/>
    </row>
  </sheetData>
  <mergeCells count="11">
    <mergeCell ref="K9:L9"/>
    <mergeCell ref="C1:L1"/>
    <mergeCell ref="C2:L2"/>
    <mergeCell ref="C3:L3"/>
    <mergeCell ref="C4:L4"/>
    <mergeCell ref="D9:D10"/>
    <mergeCell ref="E9:E10"/>
    <mergeCell ref="F9:G9"/>
    <mergeCell ref="H9:H10"/>
    <mergeCell ref="I9:I10"/>
    <mergeCell ref="J9:J10"/>
  </mergeCells>
  <pageMargins left="0.11811023622047245" right="0.15748031496062992" top="0.31496062992125984" bottom="0.74803149606299213" header="0.51181102362204722" footer="0.23622047244094491"/>
  <pageSetup scale="68" firstPageNumber="0" fitToHeight="0" orientation="landscape" horizontalDpi="300" verticalDpi="300" r:id="rId1"/>
  <headerFooter>
    <oddFooter>&amp;R&amp;P de &amp;N</oddFooter>
  </headerFooter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MB207"/>
  <sheetViews>
    <sheetView topLeftCell="B64" zoomScale="120" zoomScaleNormal="120" workbookViewId="0">
      <selection activeCell="F194" sqref="F194"/>
    </sheetView>
  </sheetViews>
  <sheetFormatPr baseColWidth="10" defaultColWidth="11.42578125" defaultRowHeight="15" x14ac:dyDescent="0.25"/>
  <cols>
    <col min="1" max="1" width="3.28515625" style="3" customWidth="1"/>
    <col min="2" max="2" width="1.5703125" style="3" customWidth="1"/>
    <col min="3" max="3" width="37.85546875" style="3" customWidth="1"/>
    <col min="4" max="4" width="17.140625" style="3" customWidth="1"/>
    <col min="5" max="5" width="19.7109375" style="3" customWidth="1"/>
    <col min="6" max="8" width="20.7109375" style="3" customWidth="1"/>
    <col min="9" max="9" width="17.85546875" style="3" customWidth="1"/>
    <col min="10" max="10" width="17.5703125" style="3" customWidth="1"/>
    <col min="11" max="12" width="7.5703125" style="3" customWidth="1"/>
    <col min="13" max="13" width="14.140625" style="6" customWidth="1"/>
    <col min="14" max="14" width="17.5703125" style="3" customWidth="1"/>
    <col min="15" max="15" width="11.42578125" style="3" customWidth="1"/>
    <col min="16" max="16" width="14.5703125" style="3" customWidth="1"/>
    <col min="17" max="22" width="11.42578125" style="3" customWidth="1"/>
    <col min="23" max="23" width="13" style="3" customWidth="1"/>
    <col min="24" max="24" width="14.5703125" style="3" customWidth="1"/>
    <col min="25" max="25" width="13" style="3" bestFit="1" customWidth="1"/>
    <col min="26" max="26" width="13.42578125" style="3" bestFit="1" customWidth="1"/>
    <col min="27" max="30" width="11.42578125" style="3"/>
    <col min="31" max="31" width="12.28515625" style="3" customWidth="1"/>
    <col min="32" max="39" width="11.42578125" style="3"/>
    <col min="40" max="41" width="6.28515625" style="3" customWidth="1"/>
    <col min="42" max="1016" width="11.42578125" style="3"/>
  </cols>
  <sheetData>
    <row r="1" spans="1:13" s="1" customFormat="1" ht="23.25" x14ac:dyDescent="0.35">
      <c r="C1" s="352" t="s">
        <v>0</v>
      </c>
      <c r="D1" s="352"/>
      <c r="E1" s="352"/>
      <c r="F1" s="352"/>
      <c r="G1" s="352"/>
      <c r="H1" s="352"/>
      <c r="I1" s="352"/>
      <c r="J1" s="352"/>
      <c r="K1" s="352"/>
      <c r="L1" s="352"/>
      <c r="M1" s="2"/>
    </row>
    <row r="2" spans="1:13" s="1" customFormat="1" ht="15.75" x14ac:dyDescent="0.25">
      <c r="C2" s="353" t="s">
        <v>109</v>
      </c>
      <c r="D2" s="353"/>
      <c r="E2" s="353"/>
      <c r="F2" s="353"/>
      <c r="G2" s="353"/>
      <c r="H2" s="353"/>
      <c r="I2" s="353"/>
      <c r="J2" s="353"/>
      <c r="K2" s="353"/>
      <c r="L2" s="353"/>
      <c r="M2" s="2"/>
    </row>
    <row r="3" spans="1:13" s="1" customFormat="1" ht="15.75" x14ac:dyDescent="0.25">
      <c r="C3" s="353" t="s">
        <v>2</v>
      </c>
      <c r="D3" s="353"/>
      <c r="E3" s="353"/>
      <c r="F3" s="353"/>
      <c r="G3" s="353"/>
      <c r="H3" s="353"/>
      <c r="I3" s="353"/>
      <c r="J3" s="353"/>
      <c r="K3" s="353"/>
      <c r="L3" s="353"/>
      <c r="M3" s="2"/>
    </row>
    <row r="4" spans="1:13" s="1" customFormat="1" ht="18" x14ac:dyDescent="0.25">
      <c r="C4" s="354" t="s">
        <v>3</v>
      </c>
      <c r="D4" s="354"/>
      <c r="E4" s="354"/>
      <c r="F4" s="354"/>
      <c r="G4" s="354"/>
      <c r="H4" s="354"/>
      <c r="I4" s="354"/>
      <c r="J4" s="354"/>
      <c r="K4" s="354"/>
      <c r="L4" s="354"/>
      <c r="M4" s="2"/>
    </row>
    <row r="5" spans="1:13" ht="16.5" customHeight="1" x14ac:dyDescent="0.25">
      <c r="C5" s="4"/>
      <c r="H5" s="5"/>
    </row>
    <row r="6" spans="1:13" ht="16.149999999999999" customHeight="1" x14ac:dyDescent="0.25">
      <c r="C6" s="151" t="s">
        <v>4</v>
      </c>
      <c r="H6" s="8"/>
    </row>
    <row r="7" spans="1:13" ht="16.149999999999999" customHeight="1" x14ac:dyDescent="0.25">
      <c r="C7" s="152">
        <v>44519</v>
      </c>
      <c r="H7" s="10"/>
      <c r="I7" s="11"/>
    </row>
    <row r="8" spans="1:13" ht="11.45" customHeight="1" thickBot="1" x14ac:dyDescent="0.3">
      <c r="C8" s="4"/>
    </row>
    <row r="9" spans="1:13" s="12" customFormat="1" ht="15.75" customHeight="1" thickBot="1" x14ac:dyDescent="0.25">
      <c r="C9" s="280" t="s">
        <v>5</v>
      </c>
      <c r="D9" s="372" t="s">
        <v>6</v>
      </c>
      <c r="E9" s="373" t="s">
        <v>7</v>
      </c>
      <c r="F9" s="374" t="s">
        <v>8</v>
      </c>
      <c r="G9" s="374"/>
      <c r="H9" s="373" t="s">
        <v>9</v>
      </c>
      <c r="I9" s="375" t="s">
        <v>10</v>
      </c>
      <c r="J9" s="372" t="s">
        <v>11</v>
      </c>
      <c r="K9" s="371" t="s">
        <v>12</v>
      </c>
      <c r="L9" s="371"/>
      <c r="M9" s="14"/>
    </row>
    <row r="10" spans="1:13" s="12" customFormat="1" ht="15" customHeight="1" thickBot="1" x14ac:dyDescent="0.25">
      <c r="A10" s="15"/>
      <c r="C10" s="280" t="s">
        <v>13</v>
      </c>
      <c r="D10" s="372"/>
      <c r="E10" s="373"/>
      <c r="F10" s="280" t="s">
        <v>14</v>
      </c>
      <c r="G10" s="280" t="s">
        <v>15</v>
      </c>
      <c r="H10" s="373"/>
      <c r="I10" s="375"/>
      <c r="J10" s="372"/>
      <c r="K10" s="279" t="s">
        <v>16</v>
      </c>
      <c r="L10" s="279" t="s">
        <v>17</v>
      </c>
      <c r="M10" s="14"/>
    </row>
    <row r="11" spans="1:13" ht="5.25" customHeight="1" x14ac:dyDescent="0.25">
      <c r="C11" s="49"/>
      <c r="D11" s="155"/>
      <c r="E11" s="23"/>
      <c r="F11" s="23"/>
      <c r="G11" s="23"/>
      <c r="H11" s="23"/>
      <c r="I11" s="23"/>
      <c r="J11" s="23"/>
      <c r="K11" s="156"/>
      <c r="L11" s="157"/>
    </row>
    <row r="12" spans="1:13" s="3" customFormat="1" ht="7.5" customHeight="1" thickBot="1" x14ac:dyDescent="0.3">
      <c r="C12" s="22"/>
      <c r="D12" s="23"/>
      <c r="E12" s="23"/>
      <c r="F12" s="23"/>
      <c r="G12" s="23"/>
      <c r="H12" s="23"/>
      <c r="I12" s="23"/>
      <c r="J12" s="23"/>
      <c r="K12" s="24"/>
      <c r="L12" s="25"/>
      <c r="M12" s="6"/>
    </row>
    <row r="13" spans="1:13" s="37" customFormat="1" ht="12.75" thickBot="1" x14ac:dyDescent="0.25">
      <c r="C13" s="184" t="s">
        <v>30</v>
      </c>
      <c r="D13" s="153">
        <f t="shared" ref="D13:J13" si="0">SUM(D14:D33)</f>
        <v>2557096.38</v>
      </c>
      <c r="E13" s="153">
        <f t="shared" si="0"/>
        <v>0</v>
      </c>
      <c r="F13" s="153">
        <f t="shared" si="0"/>
        <v>2502492.38</v>
      </c>
      <c r="G13" s="153">
        <f t="shared" si="0"/>
        <v>54604</v>
      </c>
      <c r="H13" s="153">
        <f t="shared" si="0"/>
        <v>0</v>
      </c>
      <c r="I13" s="153">
        <f t="shared" si="0"/>
        <v>0</v>
      </c>
      <c r="J13" s="153">
        <f t="shared" si="0"/>
        <v>0</v>
      </c>
      <c r="K13" s="154"/>
      <c r="L13" s="185"/>
      <c r="M13" s="39"/>
    </row>
    <row r="14" spans="1:13" s="270" customFormat="1" x14ac:dyDescent="0.25">
      <c r="A14" s="82"/>
      <c r="C14" s="84" t="s">
        <v>18</v>
      </c>
      <c r="D14" s="85">
        <f>SUM(E14:J14)</f>
        <v>1356617.67</v>
      </c>
      <c r="E14" s="85">
        <v>0</v>
      </c>
      <c r="F14" s="85">
        <v>1356617.67</v>
      </c>
      <c r="G14" s="85">
        <v>0</v>
      </c>
      <c r="H14" s="85">
        <v>0</v>
      </c>
      <c r="I14" s="86">
        <v>0</v>
      </c>
      <c r="J14" s="86">
        <v>0</v>
      </c>
      <c r="K14" s="87">
        <v>1</v>
      </c>
      <c r="L14" s="271">
        <v>1</v>
      </c>
      <c r="M14" s="272"/>
    </row>
    <row r="15" spans="1:13" s="270" customFormat="1" ht="12" x14ac:dyDescent="0.2">
      <c r="C15" s="90" t="s">
        <v>19</v>
      </c>
      <c r="D15" s="85" t="s">
        <v>20</v>
      </c>
      <c r="E15" s="273"/>
      <c r="F15" s="273"/>
      <c r="G15" s="273"/>
      <c r="H15" s="273"/>
      <c r="I15" s="274"/>
      <c r="J15" s="274"/>
      <c r="K15" s="275"/>
      <c r="L15" s="276"/>
      <c r="M15" s="83"/>
    </row>
    <row r="16" spans="1:13" s="3" customFormat="1" ht="6.2" customHeight="1" x14ac:dyDescent="0.25">
      <c r="C16" s="22"/>
      <c r="D16" s="23"/>
      <c r="E16" s="23"/>
      <c r="F16" s="23"/>
      <c r="G16" s="23"/>
      <c r="H16" s="23"/>
      <c r="I16" s="23"/>
      <c r="J16" s="23"/>
      <c r="K16" s="24"/>
      <c r="L16" s="81"/>
      <c r="M16" s="6"/>
    </row>
    <row r="17" spans="1:23" s="270" customFormat="1" x14ac:dyDescent="0.25">
      <c r="A17" s="82"/>
      <c r="C17" s="84" t="s">
        <v>21</v>
      </c>
      <c r="D17" s="85">
        <f>SUM(E17:J17)</f>
        <v>419625.95</v>
      </c>
      <c r="E17" s="85">
        <v>0</v>
      </c>
      <c r="F17" s="85">
        <v>419625.95</v>
      </c>
      <c r="G17" s="85">
        <v>0</v>
      </c>
      <c r="H17" s="85">
        <v>0</v>
      </c>
      <c r="I17" s="86">
        <v>0</v>
      </c>
      <c r="J17" s="86">
        <v>0</v>
      </c>
      <c r="K17" s="87">
        <v>1</v>
      </c>
      <c r="L17" s="271">
        <v>1</v>
      </c>
      <c r="M17" s="272"/>
    </row>
    <row r="18" spans="1:23" s="270" customFormat="1" ht="36" x14ac:dyDescent="0.2">
      <c r="C18" s="90" t="s">
        <v>22</v>
      </c>
      <c r="D18" s="85" t="s">
        <v>20</v>
      </c>
      <c r="E18" s="273"/>
      <c r="F18" s="273"/>
      <c r="G18" s="273"/>
      <c r="H18" s="273"/>
      <c r="I18" s="274"/>
      <c r="J18" s="274"/>
      <c r="K18" s="275"/>
      <c r="L18" s="276"/>
      <c r="M18" s="83"/>
    </row>
    <row r="19" spans="1:23" s="3" customFormat="1" ht="6.2" customHeight="1" x14ac:dyDescent="0.25">
      <c r="C19" s="22"/>
      <c r="D19" s="23"/>
      <c r="E19" s="23"/>
      <c r="F19" s="23"/>
      <c r="G19" s="23"/>
      <c r="H19" s="23"/>
      <c r="I19" s="23"/>
      <c r="J19" s="23"/>
      <c r="K19" s="24"/>
      <c r="L19" s="81"/>
      <c r="M19" s="6"/>
    </row>
    <row r="20" spans="1:23" s="270" customFormat="1" x14ac:dyDescent="0.25">
      <c r="A20" s="82"/>
      <c r="C20" s="84" t="s">
        <v>23</v>
      </c>
      <c r="D20" s="85">
        <f>SUM(E20:J20)</f>
        <v>43500</v>
      </c>
      <c r="E20" s="85">
        <v>0</v>
      </c>
      <c r="F20" s="85">
        <f>43500</f>
        <v>43500</v>
      </c>
      <c r="G20" s="85">
        <v>0</v>
      </c>
      <c r="H20" s="85">
        <v>0</v>
      </c>
      <c r="I20" s="86">
        <v>0</v>
      </c>
      <c r="J20" s="86">
        <v>0</v>
      </c>
      <c r="K20" s="87">
        <v>1</v>
      </c>
      <c r="L20" s="271">
        <v>1</v>
      </c>
      <c r="M20" s="272"/>
    </row>
    <row r="21" spans="1:23" s="270" customFormat="1" ht="24" x14ac:dyDescent="0.2">
      <c r="C21" s="90" t="s">
        <v>24</v>
      </c>
      <c r="D21" s="85" t="s">
        <v>20</v>
      </c>
      <c r="E21" s="273"/>
      <c r="F21" s="273"/>
      <c r="G21" s="273"/>
      <c r="H21" s="273"/>
      <c r="I21" s="274"/>
      <c r="J21" s="274"/>
      <c r="K21" s="275"/>
      <c r="L21" s="276"/>
      <c r="M21" s="83"/>
    </row>
    <row r="22" spans="1:23" s="3" customFormat="1" ht="6.2" customHeight="1" x14ac:dyDescent="0.25">
      <c r="C22" s="22"/>
      <c r="D22" s="23"/>
      <c r="E22" s="23"/>
      <c r="F22" s="23"/>
      <c r="G22" s="23"/>
      <c r="H22" s="23"/>
      <c r="I22" s="23"/>
      <c r="J22" s="23"/>
      <c r="K22" s="24"/>
      <c r="L22" s="81"/>
      <c r="M22" s="6"/>
    </row>
    <row r="23" spans="1:23" s="270" customFormat="1" x14ac:dyDescent="0.25">
      <c r="A23" s="82"/>
      <c r="C23" s="84" t="s">
        <v>21</v>
      </c>
      <c r="D23" s="85">
        <f>SUM(E23:J23)</f>
        <v>249984.49</v>
      </c>
      <c r="E23" s="85">
        <v>0</v>
      </c>
      <c r="F23" s="85">
        <v>249984.49</v>
      </c>
      <c r="G23" s="85">
        <v>0</v>
      </c>
      <c r="H23" s="85">
        <v>0</v>
      </c>
      <c r="I23" s="86">
        <v>0</v>
      </c>
      <c r="J23" s="86">
        <v>0</v>
      </c>
      <c r="K23" s="87">
        <v>1</v>
      </c>
      <c r="L23" s="271">
        <v>1</v>
      </c>
      <c r="M23" s="272"/>
    </row>
    <row r="24" spans="1:23" s="270" customFormat="1" ht="24" x14ac:dyDescent="0.2">
      <c r="C24" s="90" t="s">
        <v>25</v>
      </c>
      <c r="D24" s="85" t="s">
        <v>20</v>
      </c>
      <c r="E24" s="273"/>
      <c r="F24" s="273"/>
      <c r="G24" s="273"/>
      <c r="H24" s="273"/>
      <c r="I24" s="274"/>
      <c r="J24" s="274"/>
      <c r="K24" s="275"/>
      <c r="L24" s="276"/>
      <c r="M24" s="83"/>
    </row>
    <row r="25" spans="1:23" s="3" customFormat="1" ht="6.2" customHeight="1" x14ac:dyDescent="0.25">
      <c r="C25" s="22"/>
      <c r="D25" s="23"/>
      <c r="E25" s="23"/>
      <c r="F25" s="23"/>
      <c r="G25" s="23"/>
      <c r="H25" s="23"/>
      <c r="I25" s="23"/>
      <c r="J25" s="23"/>
      <c r="K25" s="24"/>
      <c r="L25" s="81"/>
      <c r="M25" s="6"/>
    </row>
    <row r="26" spans="1:23" s="27" customFormat="1" x14ac:dyDescent="0.25">
      <c r="A26" s="26"/>
      <c r="C26" s="75" t="s">
        <v>26</v>
      </c>
      <c r="D26" s="29">
        <f>SUM(E26:J26)</f>
        <v>132799</v>
      </c>
      <c r="E26" s="29">
        <v>0</v>
      </c>
      <c r="F26" s="29">
        <v>132799</v>
      </c>
      <c r="G26" s="29">
        <v>0</v>
      </c>
      <c r="H26" s="29">
        <v>0</v>
      </c>
      <c r="I26" s="30">
        <v>0</v>
      </c>
      <c r="J26" s="30">
        <v>0</v>
      </c>
      <c r="K26" s="31">
        <v>1</v>
      </c>
      <c r="L26" s="186">
        <v>1</v>
      </c>
      <c r="M26" s="33"/>
      <c r="W26" s="40">
        <v>112996</v>
      </c>
    </row>
    <row r="27" spans="1:23" s="27" customFormat="1" ht="12" x14ac:dyDescent="0.2">
      <c r="C27" s="61" t="s">
        <v>27</v>
      </c>
      <c r="D27" s="29" t="s">
        <v>20</v>
      </c>
      <c r="E27" s="187"/>
      <c r="F27" s="187"/>
      <c r="G27" s="187"/>
      <c r="H27" s="187"/>
      <c r="I27" s="188"/>
      <c r="J27" s="188"/>
      <c r="K27" s="189"/>
      <c r="L27" s="190"/>
      <c r="M27" s="39"/>
    </row>
    <row r="28" spans="1:23" s="3" customFormat="1" ht="6.2" customHeight="1" x14ac:dyDescent="0.25">
      <c r="C28" s="22"/>
      <c r="D28" s="23"/>
      <c r="E28" s="23"/>
      <c r="F28" s="23"/>
      <c r="G28" s="23"/>
      <c r="H28" s="23"/>
      <c r="I28" s="23"/>
      <c r="J28" s="23"/>
      <c r="K28" s="24"/>
      <c r="L28" s="81"/>
      <c r="M28" s="6"/>
    </row>
    <row r="29" spans="1:23" s="27" customFormat="1" ht="15.75" customHeight="1" x14ac:dyDescent="0.25">
      <c r="A29" s="26"/>
      <c r="C29" s="75" t="s">
        <v>28</v>
      </c>
      <c r="D29" s="29">
        <f>SUM(E29:J29)</f>
        <v>299965.27</v>
      </c>
      <c r="E29" s="29">
        <v>0</v>
      </c>
      <c r="F29" s="29">
        <v>299965.27</v>
      </c>
      <c r="G29" s="29">
        <v>0</v>
      </c>
      <c r="H29" s="29">
        <v>0</v>
      </c>
      <c r="I29" s="30">
        <v>0</v>
      </c>
      <c r="J29" s="30">
        <v>0</v>
      </c>
      <c r="K29" s="31">
        <v>1</v>
      </c>
      <c r="L29" s="186">
        <v>1</v>
      </c>
      <c r="M29" s="33"/>
    </row>
    <row r="30" spans="1:23" s="27" customFormat="1" ht="12" x14ac:dyDescent="0.2">
      <c r="C30" s="61" t="s">
        <v>27</v>
      </c>
      <c r="D30" s="29" t="s">
        <v>20</v>
      </c>
      <c r="E30" s="187"/>
      <c r="F30" s="187"/>
      <c r="G30" s="187"/>
      <c r="H30" s="187"/>
      <c r="I30" s="188"/>
      <c r="J30" s="188"/>
      <c r="K30" s="189"/>
      <c r="L30" s="190"/>
      <c r="M30" s="39"/>
    </row>
    <row r="31" spans="1:23" s="3" customFormat="1" ht="6.2" customHeight="1" x14ac:dyDescent="0.25">
      <c r="C31" s="22"/>
      <c r="D31" s="23"/>
      <c r="E31" s="23"/>
      <c r="F31" s="23"/>
      <c r="G31" s="23"/>
      <c r="H31" s="23"/>
      <c r="I31" s="23"/>
      <c r="J31" s="23"/>
      <c r="K31" s="24"/>
      <c r="L31" s="81"/>
      <c r="M31" s="6"/>
    </row>
    <row r="32" spans="1:23" s="27" customFormat="1" ht="15.75" customHeight="1" x14ac:dyDescent="0.25">
      <c r="A32" s="26"/>
      <c r="C32" s="75" t="s">
        <v>21</v>
      </c>
      <c r="D32" s="29">
        <f>SUM(E32:J32)</f>
        <v>54604</v>
      </c>
      <c r="E32" s="29">
        <v>0</v>
      </c>
      <c r="F32" s="29">
        <v>0</v>
      </c>
      <c r="G32" s="29">
        <v>54604</v>
      </c>
      <c r="H32" s="29">
        <v>0</v>
      </c>
      <c r="I32" s="30">
        <v>0</v>
      </c>
      <c r="J32" s="30">
        <v>0</v>
      </c>
      <c r="K32" s="31">
        <v>1</v>
      </c>
      <c r="L32" s="186">
        <v>1</v>
      </c>
      <c r="M32" s="33"/>
    </row>
    <row r="33" spans="1:14" s="27" customFormat="1" ht="24" x14ac:dyDescent="0.2">
      <c r="C33" s="61" t="s">
        <v>29</v>
      </c>
      <c r="D33" s="29" t="s">
        <v>20</v>
      </c>
      <c r="E33" s="187"/>
      <c r="F33" s="187"/>
      <c r="G33" s="187"/>
      <c r="H33" s="187"/>
      <c r="I33" s="188"/>
      <c r="J33" s="188"/>
      <c r="K33" s="189"/>
      <c r="L33" s="190"/>
      <c r="M33" s="39"/>
    </row>
    <row r="34" spans="1:14" s="3" customFormat="1" ht="6.75" customHeight="1" thickBot="1" x14ac:dyDescent="0.3">
      <c r="C34" s="191"/>
      <c r="D34" s="42"/>
      <c r="E34" s="42"/>
      <c r="F34" s="42"/>
      <c r="G34" s="42"/>
      <c r="H34" s="42"/>
      <c r="I34" s="42"/>
      <c r="J34" s="42"/>
      <c r="K34" s="43"/>
      <c r="L34" s="192"/>
      <c r="M34" s="6"/>
    </row>
    <row r="35" spans="1:14" s="37" customFormat="1" ht="12.75" thickBot="1" x14ac:dyDescent="0.25">
      <c r="C35" s="184" t="s">
        <v>32</v>
      </c>
      <c r="D35" s="153">
        <f t="shared" ref="D35:J35" si="1">SUM(D36:D43)</f>
        <v>1979134.15</v>
      </c>
      <c r="E35" s="153">
        <f t="shared" si="1"/>
        <v>0</v>
      </c>
      <c r="F35" s="153">
        <f t="shared" si="1"/>
        <v>1660604.16</v>
      </c>
      <c r="G35" s="153">
        <f t="shared" si="1"/>
        <v>318529.99000000005</v>
      </c>
      <c r="H35" s="153">
        <f t="shared" si="1"/>
        <v>0</v>
      </c>
      <c r="I35" s="153">
        <f t="shared" si="1"/>
        <v>0</v>
      </c>
      <c r="J35" s="153">
        <f t="shared" si="1"/>
        <v>0</v>
      </c>
      <c r="K35" s="153"/>
      <c r="L35" s="185"/>
      <c r="M35" s="39"/>
    </row>
    <row r="36" spans="1:14" s="27" customFormat="1" x14ac:dyDescent="0.25">
      <c r="A36" s="26"/>
      <c r="C36" s="75" t="s">
        <v>21</v>
      </c>
      <c r="D36" s="30">
        <f>SUM(E36:J36)</f>
        <v>1099134.8</v>
      </c>
      <c r="E36" s="29">
        <v>0</v>
      </c>
      <c r="F36" s="29">
        <f>825000+6632.71</f>
        <v>831632.71</v>
      </c>
      <c r="G36" s="29">
        <f>1099134.8-825000-6632.71</f>
        <v>267502.09000000003</v>
      </c>
      <c r="H36" s="29">
        <v>0</v>
      </c>
      <c r="I36" s="29">
        <v>0</v>
      </c>
      <c r="J36" s="30">
        <v>0</v>
      </c>
      <c r="K36" s="31">
        <v>1</v>
      </c>
      <c r="L36" s="186">
        <v>1</v>
      </c>
      <c r="M36" s="33"/>
    </row>
    <row r="37" spans="1:14" s="27" customFormat="1" ht="24" x14ac:dyDescent="0.2">
      <c r="C37" s="61" t="s">
        <v>31</v>
      </c>
      <c r="D37" s="30"/>
      <c r="E37" s="187"/>
      <c r="F37" s="187"/>
      <c r="G37" s="187"/>
      <c r="H37" s="187"/>
      <c r="I37" s="187"/>
      <c r="J37" s="188"/>
      <c r="K37" s="50"/>
      <c r="L37" s="78"/>
      <c r="M37" s="39"/>
    </row>
    <row r="38" spans="1:14" s="3" customFormat="1" ht="6.2" customHeight="1" x14ac:dyDescent="0.25">
      <c r="C38" s="22"/>
      <c r="D38" s="23"/>
      <c r="E38" s="23"/>
      <c r="F38" s="23"/>
      <c r="G38" s="23"/>
      <c r="H38" s="23"/>
      <c r="I38" s="23"/>
      <c r="J38" s="23"/>
      <c r="K38" s="24"/>
      <c r="L38" s="81"/>
      <c r="M38" s="6"/>
    </row>
    <row r="39" spans="1:14" s="282" customFormat="1" x14ac:dyDescent="0.25">
      <c r="A39" s="281"/>
      <c r="C39" s="283" t="s">
        <v>21</v>
      </c>
      <c r="D39" s="284">
        <f>SUM(E39:J39)</f>
        <v>274490.15999999997</v>
      </c>
      <c r="E39" s="284">
        <v>0</v>
      </c>
      <c r="F39" s="284">
        <f>274490.16-51027.9</f>
        <v>223462.25999999998</v>
      </c>
      <c r="G39" s="284">
        <v>51027.9</v>
      </c>
      <c r="H39" s="284">
        <v>0</v>
      </c>
      <c r="I39" s="285">
        <v>0</v>
      </c>
      <c r="J39" s="285">
        <v>0</v>
      </c>
      <c r="K39" s="286">
        <v>0</v>
      </c>
      <c r="L39" s="287">
        <v>0</v>
      </c>
      <c r="M39" s="288"/>
    </row>
    <row r="40" spans="1:14" s="282" customFormat="1" ht="36" x14ac:dyDescent="0.2">
      <c r="C40" s="289" t="s">
        <v>123</v>
      </c>
      <c r="D40" s="284" t="s">
        <v>20</v>
      </c>
      <c r="E40" s="290"/>
      <c r="F40" s="290"/>
      <c r="G40" s="290"/>
      <c r="H40" s="290"/>
      <c r="I40" s="291"/>
      <c r="J40" s="291"/>
      <c r="K40" s="292"/>
      <c r="L40" s="293"/>
      <c r="M40" s="294"/>
    </row>
    <row r="41" spans="1:14" s="3" customFormat="1" ht="6.2" customHeight="1" x14ac:dyDescent="0.25">
      <c r="C41" s="22"/>
      <c r="D41" s="23"/>
      <c r="E41" s="23"/>
      <c r="F41" s="23"/>
      <c r="G41" s="23"/>
      <c r="H41" s="23"/>
      <c r="I41" s="23"/>
      <c r="J41" s="23"/>
      <c r="K41" s="24"/>
      <c r="L41" s="81"/>
      <c r="M41" s="6"/>
    </row>
    <row r="42" spans="1:14" s="282" customFormat="1" x14ac:dyDescent="0.25">
      <c r="A42" s="281"/>
      <c r="C42" s="283" t="s">
        <v>21</v>
      </c>
      <c r="D42" s="284">
        <f>SUM(E42:J42)</f>
        <v>605509.18999999994</v>
      </c>
      <c r="E42" s="284">
        <v>0</v>
      </c>
      <c r="F42" s="284">
        <v>605509.18999999994</v>
      </c>
      <c r="G42" s="284">
        <v>0</v>
      </c>
      <c r="H42" s="284">
        <v>0</v>
      </c>
      <c r="I42" s="285">
        <v>0</v>
      </c>
      <c r="J42" s="285">
        <v>0</v>
      </c>
      <c r="K42" s="286">
        <v>0</v>
      </c>
      <c r="L42" s="287">
        <v>0</v>
      </c>
      <c r="M42" s="288"/>
    </row>
    <row r="43" spans="1:14" s="282" customFormat="1" ht="36" x14ac:dyDescent="0.2">
      <c r="C43" s="289" t="s">
        <v>143</v>
      </c>
      <c r="D43" s="284" t="s">
        <v>20</v>
      </c>
      <c r="E43" s="290"/>
      <c r="F43" s="290"/>
      <c r="G43" s="290"/>
      <c r="H43" s="290"/>
      <c r="I43" s="291"/>
      <c r="J43" s="291"/>
      <c r="K43" s="292"/>
      <c r="L43" s="293"/>
      <c r="M43" s="294"/>
    </row>
    <row r="44" spans="1:14" s="3" customFormat="1" ht="6.75" customHeight="1" thickBot="1" x14ac:dyDescent="0.3">
      <c r="C44" s="193"/>
      <c r="D44" s="53"/>
      <c r="E44" s="53"/>
      <c r="F44" s="53"/>
      <c r="G44" s="53"/>
      <c r="H44" s="53"/>
      <c r="I44" s="53"/>
      <c r="J44" s="53"/>
      <c r="K44" s="54"/>
      <c r="L44" s="194"/>
      <c r="M44" s="6"/>
    </row>
    <row r="45" spans="1:14" s="37" customFormat="1" ht="12.75" thickBot="1" x14ac:dyDescent="0.25">
      <c r="C45" s="195" t="s">
        <v>36</v>
      </c>
      <c r="D45" s="153">
        <f>SUM(D46:D56)</f>
        <v>4060507.86</v>
      </c>
      <c r="E45" s="153">
        <f t="shared" ref="E45:J45" si="2">SUM(E46:E56)</f>
        <v>0</v>
      </c>
      <c r="F45" s="153">
        <f t="shared" si="2"/>
        <v>3299911.86</v>
      </c>
      <c r="G45" s="153">
        <f t="shared" si="2"/>
        <v>760596</v>
      </c>
      <c r="H45" s="153">
        <f t="shared" si="2"/>
        <v>0</v>
      </c>
      <c r="I45" s="153">
        <f t="shared" si="2"/>
        <v>0</v>
      </c>
      <c r="J45" s="153">
        <f t="shared" si="2"/>
        <v>0</v>
      </c>
      <c r="K45" s="153"/>
      <c r="L45" s="185"/>
      <c r="M45" s="39"/>
    </row>
    <row r="46" spans="1:14" s="39" customFormat="1" x14ac:dyDescent="0.25">
      <c r="A46" s="26"/>
      <c r="C46" s="75" t="s">
        <v>21</v>
      </c>
      <c r="D46" s="29">
        <f>SUM(E46:J46)</f>
        <v>65716</v>
      </c>
      <c r="E46" s="29">
        <v>0</v>
      </c>
      <c r="F46" s="29">
        <v>0</v>
      </c>
      <c r="G46" s="29">
        <v>65716</v>
      </c>
      <c r="H46" s="29">
        <v>0</v>
      </c>
      <c r="I46" s="29">
        <v>0</v>
      </c>
      <c r="J46" s="30">
        <v>0</v>
      </c>
      <c r="K46" s="31">
        <v>1</v>
      </c>
      <c r="L46" s="186">
        <v>1</v>
      </c>
      <c r="M46" s="33">
        <f>0.0833333333333333*9</f>
        <v>0.74999999999999967</v>
      </c>
      <c r="N46" s="56"/>
    </row>
    <row r="47" spans="1:14" s="39" customFormat="1" ht="36" x14ac:dyDescent="0.2">
      <c r="C47" s="61" t="s">
        <v>33</v>
      </c>
      <c r="D47" s="29"/>
      <c r="E47" s="187"/>
      <c r="F47" s="187"/>
      <c r="G47" s="187"/>
      <c r="H47" s="187"/>
      <c r="I47" s="187"/>
      <c r="J47" s="188"/>
      <c r="K47" s="50"/>
      <c r="L47" s="78"/>
    </row>
    <row r="48" spans="1:14" s="3" customFormat="1" ht="5.25" customHeight="1" x14ac:dyDescent="0.25">
      <c r="C48" s="22"/>
      <c r="D48" s="57"/>
      <c r="E48" s="57"/>
      <c r="F48" s="57"/>
      <c r="G48" s="57"/>
      <c r="H48" s="57"/>
      <c r="I48" s="57"/>
      <c r="J48" s="19"/>
      <c r="K48" s="20"/>
      <c r="L48" s="196"/>
      <c r="M48" s="6"/>
    </row>
    <row r="49" spans="1:25" s="39" customFormat="1" x14ac:dyDescent="0.25">
      <c r="A49" s="26"/>
      <c r="C49" s="75" t="s">
        <v>21</v>
      </c>
      <c r="D49" s="29">
        <f>SUM(E49:J49)</f>
        <v>344880</v>
      </c>
      <c r="E49" s="29">
        <v>0</v>
      </c>
      <c r="F49" s="29">
        <v>0</v>
      </c>
      <c r="G49" s="29">
        <v>344880</v>
      </c>
      <c r="H49" s="29">
        <v>0</v>
      </c>
      <c r="I49" s="29">
        <v>0</v>
      </c>
      <c r="J49" s="30">
        <v>0</v>
      </c>
      <c r="K49" s="31">
        <v>1</v>
      </c>
      <c r="L49" s="186">
        <v>1</v>
      </c>
      <c r="M49" s="58"/>
    </row>
    <row r="50" spans="1:25" s="39" customFormat="1" ht="24" x14ac:dyDescent="0.25">
      <c r="C50" s="61" t="s">
        <v>34</v>
      </c>
      <c r="D50" s="29"/>
      <c r="E50" s="187"/>
      <c r="F50" s="187"/>
      <c r="G50" s="187"/>
      <c r="H50" s="187"/>
      <c r="I50" s="187"/>
      <c r="J50" s="188"/>
      <c r="K50" s="50"/>
      <c r="L50" s="78"/>
      <c r="Y50" s="40"/>
    </row>
    <row r="51" spans="1:25" s="3" customFormat="1" ht="5.25" customHeight="1" x14ac:dyDescent="0.25">
      <c r="C51" s="22"/>
      <c r="D51" s="57"/>
      <c r="E51" s="57"/>
      <c r="F51" s="57"/>
      <c r="G51" s="57"/>
      <c r="H51" s="57"/>
      <c r="I51" s="57"/>
      <c r="J51" s="19"/>
      <c r="K51" s="20"/>
      <c r="L51" s="196"/>
      <c r="M51" s="6"/>
    </row>
    <row r="52" spans="1:25" s="83" customFormat="1" x14ac:dyDescent="0.25">
      <c r="A52" s="82"/>
      <c r="C52" s="84" t="s">
        <v>21</v>
      </c>
      <c r="D52" s="85">
        <f>SUM(E52:J52)</f>
        <v>3299911.86</v>
      </c>
      <c r="E52" s="85">
        <v>0</v>
      </c>
      <c r="F52" s="85">
        <v>3299911.86</v>
      </c>
      <c r="G52" s="85">
        <v>0</v>
      </c>
      <c r="H52" s="85">
        <v>0</v>
      </c>
      <c r="I52" s="85">
        <v>0</v>
      </c>
      <c r="J52" s="86">
        <v>0</v>
      </c>
      <c r="K52" s="87">
        <v>1</v>
      </c>
      <c r="L52" s="271">
        <v>1</v>
      </c>
      <c r="M52" s="272"/>
    </row>
    <row r="53" spans="1:25" s="83" customFormat="1" ht="12" x14ac:dyDescent="0.2">
      <c r="C53" s="90" t="s">
        <v>35</v>
      </c>
      <c r="D53" s="85"/>
      <c r="E53" s="273"/>
      <c r="F53" s="273"/>
      <c r="G53" s="273"/>
      <c r="H53" s="273"/>
      <c r="I53" s="273"/>
      <c r="J53" s="274"/>
      <c r="K53" s="93"/>
      <c r="L53" s="94"/>
    </row>
    <row r="54" spans="1:25" s="3" customFormat="1" ht="5.25" customHeight="1" x14ac:dyDescent="0.25">
      <c r="C54" s="22"/>
      <c r="D54" s="57"/>
      <c r="E54" s="57"/>
      <c r="F54" s="57"/>
      <c r="G54" s="57"/>
      <c r="H54" s="57"/>
      <c r="I54" s="57"/>
      <c r="J54" s="19"/>
      <c r="K54" s="20"/>
      <c r="L54" s="196"/>
      <c r="M54" s="6"/>
    </row>
    <row r="55" spans="1:25" s="83" customFormat="1" x14ac:dyDescent="0.25">
      <c r="A55" s="82"/>
      <c r="C55" s="84" t="s">
        <v>21</v>
      </c>
      <c r="D55" s="85">
        <f>SUM(E55:J55)</f>
        <v>350000</v>
      </c>
      <c r="E55" s="85">
        <v>0</v>
      </c>
      <c r="F55" s="85">
        <v>0</v>
      </c>
      <c r="G55" s="85">
        <v>350000</v>
      </c>
      <c r="H55" s="85">
        <v>0</v>
      </c>
      <c r="I55" s="85">
        <v>0</v>
      </c>
      <c r="J55" s="86">
        <v>0</v>
      </c>
      <c r="K55" s="87">
        <v>1</v>
      </c>
      <c r="L55" s="271">
        <v>1</v>
      </c>
      <c r="M55" s="89"/>
    </row>
    <row r="56" spans="1:25" s="83" customFormat="1" ht="36" x14ac:dyDescent="0.25">
      <c r="C56" s="90" t="s">
        <v>144</v>
      </c>
      <c r="D56" s="85"/>
      <c r="E56" s="273"/>
      <c r="F56" s="273"/>
      <c r="G56" s="273"/>
      <c r="H56" s="273"/>
      <c r="I56" s="273"/>
      <c r="J56" s="274"/>
      <c r="K56" s="93"/>
      <c r="L56" s="94"/>
      <c r="Y56" s="144"/>
    </row>
    <row r="57" spans="1:25" s="3" customFormat="1" ht="6.75" customHeight="1" thickBot="1" x14ac:dyDescent="0.3">
      <c r="C57" s="193"/>
      <c r="D57" s="53"/>
      <c r="E57" s="53"/>
      <c r="F57" s="53"/>
      <c r="G57" s="53"/>
      <c r="H57" s="53"/>
      <c r="I57" s="53"/>
      <c r="J57" s="53"/>
      <c r="K57" s="54"/>
      <c r="L57" s="194"/>
      <c r="M57" s="6"/>
    </row>
    <row r="58" spans="1:25" s="37" customFormat="1" ht="12.75" thickBot="1" x14ac:dyDescent="0.25">
      <c r="C58" s="184" t="s">
        <v>38</v>
      </c>
      <c r="D58" s="153">
        <f>SUM(D60:D61)</f>
        <v>699900.52</v>
      </c>
      <c r="E58" s="153">
        <f t="shared" ref="E58:J58" si="3">SUM(E60:E61)</f>
        <v>0</v>
      </c>
      <c r="F58" s="153">
        <f t="shared" si="3"/>
        <v>699900.52</v>
      </c>
      <c r="G58" s="153">
        <f t="shared" si="3"/>
        <v>0</v>
      </c>
      <c r="H58" s="153">
        <f t="shared" si="3"/>
        <v>0</v>
      </c>
      <c r="I58" s="153">
        <f t="shared" si="3"/>
        <v>0</v>
      </c>
      <c r="J58" s="153">
        <f t="shared" si="3"/>
        <v>0</v>
      </c>
      <c r="K58" s="154"/>
      <c r="L58" s="185"/>
      <c r="M58" s="39"/>
    </row>
    <row r="59" spans="1:25" s="3" customFormat="1" ht="5.25" customHeight="1" x14ac:dyDescent="0.25">
      <c r="C59" s="79"/>
      <c r="D59" s="23"/>
      <c r="E59" s="23"/>
      <c r="F59" s="23"/>
      <c r="G59" s="23"/>
      <c r="H59" s="23"/>
      <c r="I59" s="23"/>
      <c r="J59" s="23"/>
      <c r="K59" s="24"/>
      <c r="L59" s="81"/>
      <c r="M59" s="6"/>
    </row>
    <row r="60" spans="1:25" s="27" customFormat="1" ht="12" x14ac:dyDescent="0.2">
      <c r="C60" s="60" t="s">
        <v>21</v>
      </c>
      <c r="D60" s="29">
        <f>SUM(E60:J60)</f>
        <v>699900.52</v>
      </c>
      <c r="E60" s="29">
        <v>0</v>
      </c>
      <c r="F60" s="29">
        <v>699900.52</v>
      </c>
      <c r="G60" s="29">
        <v>0</v>
      </c>
      <c r="H60" s="29">
        <v>0</v>
      </c>
      <c r="I60" s="29">
        <v>0</v>
      </c>
      <c r="J60" s="30">
        <v>0</v>
      </c>
      <c r="K60" s="31">
        <v>1</v>
      </c>
      <c r="L60" s="186">
        <v>1</v>
      </c>
      <c r="M60" s="39"/>
    </row>
    <row r="61" spans="1:25" s="27" customFormat="1" ht="48" x14ac:dyDescent="0.2">
      <c r="C61" s="61" t="s">
        <v>37</v>
      </c>
      <c r="D61" s="29"/>
      <c r="E61" s="29"/>
      <c r="F61" s="29"/>
      <c r="G61" s="29"/>
      <c r="H61" s="29"/>
      <c r="I61" s="187"/>
      <c r="J61" s="188"/>
      <c r="K61" s="31"/>
      <c r="L61" s="186"/>
      <c r="M61" s="39"/>
    </row>
    <row r="62" spans="1:25" s="3" customFormat="1" ht="5.25" customHeight="1" thickBot="1" x14ac:dyDescent="0.3">
      <c r="C62" s="191"/>
      <c r="D62" s="42"/>
      <c r="E62" s="42"/>
      <c r="F62" s="42"/>
      <c r="G62" s="42"/>
      <c r="H62" s="42"/>
      <c r="I62" s="42"/>
      <c r="J62" s="42"/>
      <c r="K62" s="43"/>
      <c r="L62" s="192"/>
      <c r="M62" s="6"/>
    </row>
    <row r="63" spans="1:25" s="37" customFormat="1" ht="12.75" thickBot="1" x14ac:dyDescent="0.25">
      <c r="C63" s="184" t="s">
        <v>46</v>
      </c>
      <c r="D63" s="153">
        <f>SUM(D65:D81)</f>
        <v>1749226.0599999998</v>
      </c>
      <c r="E63" s="153">
        <f t="shared" ref="E63:J63" si="4">SUM(E65:E81)</f>
        <v>0</v>
      </c>
      <c r="F63" s="153">
        <f t="shared" si="4"/>
        <v>1626534.0799999998</v>
      </c>
      <c r="G63" s="153">
        <f t="shared" si="4"/>
        <v>50000</v>
      </c>
      <c r="H63" s="153">
        <f t="shared" si="4"/>
        <v>0</v>
      </c>
      <c r="I63" s="153">
        <f t="shared" si="4"/>
        <v>0</v>
      </c>
      <c r="J63" s="153">
        <f t="shared" si="4"/>
        <v>72691.98</v>
      </c>
      <c r="K63" s="153"/>
      <c r="L63" s="185"/>
      <c r="M63" s="39"/>
    </row>
    <row r="64" spans="1:25" s="3" customFormat="1" ht="5.25" customHeight="1" x14ac:dyDescent="0.25">
      <c r="C64" s="79"/>
      <c r="D64" s="23"/>
      <c r="E64" s="23"/>
      <c r="F64" s="23"/>
      <c r="G64" s="23"/>
      <c r="H64" s="23"/>
      <c r="I64" s="23"/>
      <c r="J64" s="23"/>
      <c r="K64" s="24"/>
      <c r="L64" s="81"/>
      <c r="M64" s="6"/>
    </row>
    <row r="65" spans="1:13" s="270" customFormat="1" x14ac:dyDescent="0.25">
      <c r="A65" s="82"/>
      <c r="C65" s="84" t="s">
        <v>21</v>
      </c>
      <c r="D65" s="85">
        <f>SUM(E65:J65)</f>
        <v>959400</v>
      </c>
      <c r="E65" s="85">
        <v>0</v>
      </c>
      <c r="F65" s="85">
        <v>959400</v>
      </c>
      <c r="G65" s="85">
        <v>0</v>
      </c>
      <c r="H65" s="85">
        <v>0</v>
      </c>
      <c r="I65" s="85">
        <v>0</v>
      </c>
      <c r="J65" s="85">
        <v>0</v>
      </c>
      <c r="K65" s="87">
        <v>1</v>
      </c>
      <c r="L65" s="271">
        <v>1</v>
      </c>
      <c r="M65" s="272"/>
    </row>
    <row r="66" spans="1:13" s="270" customFormat="1" ht="24" x14ac:dyDescent="0.2">
      <c r="C66" s="90" t="s">
        <v>39</v>
      </c>
      <c r="D66" s="85"/>
      <c r="E66" s="273"/>
      <c r="F66" s="273"/>
      <c r="G66" s="273"/>
      <c r="H66" s="273"/>
      <c r="I66" s="273"/>
      <c r="J66" s="273"/>
      <c r="K66" s="275"/>
      <c r="L66" s="276"/>
      <c r="M66" s="83"/>
    </row>
    <row r="67" spans="1:13" s="3" customFormat="1" ht="5.25" customHeight="1" x14ac:dyDescent="0.25">
      <c r="C67" s="79"/>
      <c r="D67" s="23"/>
      <c r="E67" s="23"/>
      <c r="F67" s="23"/>
      <c r="G67" s="23"/>
      <c r="H67" s="23"/>
      <c r="I67" s="23"/>
      <c r="J67" s="23"/>
      <c r="K67" s="24"/>
      <c r="L67" s="81"/>
      <c r="M67" s="6"/>
    </row>
    <row r="68" spans="1:13" s="27" customFormat="1" x14ac:dyDescent="0.25">
      <c r="A68" s="26"/>
      <c r="C68" s="75" t="s">
        <v>21</v>
      </c>
      <c r="D68" s="29">
        <f>SUM(E68:J68)</f>
        <v>145383.96</v>
      </c>
      <c r="E68" s="29">
        <v>0</v>
      </c>
      <c r="F68" s="29">
        <v>72691.98</v>
      </c>
      <c r="G68" s="29">
        <v>0</v>
      </c>
      <c r="H68" s="29">
        <v>0</v>
      </c>
      <c r="I68" s="29">
        <v>0</v>
      </c>
      <c r="J68" s="29">
        <v>72691.98</v>
      </c>
      <c r="K68" s="31">
        <v>1</v>
      </c>
      <c r="L68" s="186">
        <v>1</v>
      </c>
      <c r="M68" s="33"/>
    </row>
    <row r="69" spans="1:13" s="27" customFormat="1" ht="12" x14ac:dyDescent="0.2">
      <c r="C69" s="61" t="s">
        <v>40</v>
      </c>
      <c r="D69" s="29"/>
      <c r="E69" s="187"/>
      <c r="F69" s="187"/>
      <c r="G69" s="187"/>
      <c r="H69" s="187"/>
      <c r="I69" s="187"/>
      <c r="J69" s="187"/>
      <c r="K69" s="189"/>
      <c r="L69" s="190"/>
      <c r="M69" s="39"/>
    </row>
    <row r="70" spans="1:13" s="3" customFormat="1" ht="5.25" customHeight="1" x14ac:dyDescent="0.25">
      <c r="C70" s="79"/>
      <c r="D70" s="23"/>
      <c r="E70" s="23"/>
      <c r="F70" s="23"/>
      <c r="G70" s="23"/>
      <c r="H70" s="23"/>
      <c r="I70" s="23"/>
      <c r="J70" s="23"/>
      <c r="K70" s="24"/>
      <c r="L70" s="81"/>
      <c r="M70" s="6"/>
    </row>
    <row r="71" spans="1:13" s="27" customFormat="1" x14ac:dyDescent="0.25">
      <c r="A71" s="26"/>
      <c r="C71" s="75" t="s">
        <v>21</v>
      </c>
      <c r="D71" s="29">
        <f>SUM(E71:J71)</f>
        <v>495442.11</v>
      </c>
      <c r="E71" s="29">
        <v>0</v>
      </c>
      <c r="F71" s="29">
        <v>495442.11</v>
      </c>
      <c r="G71" s="29">
        <v>0</v>
      </c>
      <c r="H71" s="29">
        <v>0</v>
      </c>
      <c r="I71" s="29">
        <v>0</v>
      </c>
      <c r="J71" s="29">
        <v>0</v>
      </c>
      <c r="K71" s="31">
        <v>1</v>
      </c>
      <c r="L71" s="186">
        <v>1</v>
      </c>
      <c r="M71" s="33"/>
    </row>
    <row r="72" spans="1:13" s="27" customFormat="1" ht="24" x14ac:dyDescent="0.2">
      <c r="C72" s="61" t="s">
        <v>41</v>
      </c>
      <c r="D72" s="29"/>
      <c r="E72" s="187"/>
      <c r="F72" s="187"/>
      <c r="G72" s="187"/>
      <c r="H72" s="187"/>
      <c r="I72" s="187"/>
      <c r="J72" s="187"/>
      <c r="K72" s="189"/>
      <c r="L72" s="190"/>
      <c r="M72" s="39"/>
    </row>
    <row r="73" spans="1:13" s="3" customFormat="1" ht="5.25" customHeight="1" x14ac:dyDescent="0.25">
      <c r="C73" s="79"/>
      <c r="D73" s="23"/>
      <c r="E73" s="23"/>
      <c r="F73" s="23"/>
      <c r="G73" s="23"/>
      <c r="H73" s="23"/>
      <c r="I73" s="23"/>
      <c r="J73" s="23"/>
      <c r="K73" s="24"/>
      <c r="L73" s="81"/>
      <c r="M73" s="6"/>
    </row>
    <row r="74" spans="1:13" s="27" customFormat="1" x14ac:dyDescent="0.25">
      <c r="A74" s="26"/>
      <c r="C74" s="75" t="s">
        <v>42</v>
      </c>
      <c r="D74" s="29">
        <f>SUM(E74:J74)</f>
        <v>43999.99</v>
      </c>
      <c r="E74" s="29">
        <v>0</v>
      </c>
      <c r="F74" s="29">
        <v>43999.99</v>
      </c>
      <c r="G74" s="29">
        <v>0</v>
      </c>
      <c r="H74" s="29">
        <v>0</v>
      </c>
      <c r="I74" s="29">
        <v>0</v>
      </c>
      <c r="J74" s="29">
        <v>0</v>
      </c>
      <c r="K74" s="31">
        <v>1</v>
      </c>
      <c r="L74" s="186">
        <v>1</v>
      </c>
      <c r="M74" s="33"/>
    </row>
    <row r="75" spans="1:13" s="27" customFormat="1" ht="12" x14ac:dyDescent="0.2">
      <c r="C75" s="61" t="s">
        <v>43</v>
      </c>
      <c r="D75" s="29"/>
      <c r="E75" s="187"/>
      <c r="F75" s="187"/>
      <c r="G75" s="187"/>
      <c r="H75" s="187"/>
      <c r="I75" s="187"/>
      <c r="J75" s="187"/>
      <c r="K75" s="189"/>
      <c r="L75" s="190"/>
      <c r="M75" s="39"/>
    </row>
    <row r="76" spans="1:13" s="3" customFormat="1" ht="5.25" customHeight="1" x14ac:dyDescent="0.25">
      <c r="C76" s="79"/>
      <c r="D76" s="23"/>
      <c r="E76" s="23"/>
      <c r="F76" s="23"/>
      <c r="G76" s="23"/>
      <c r="H76" s="23"/>
      <c r="I76" s="23"/>
      <c r="J76" s="23"/>
      <c r="K76" s="24"/>
      <c r="L76" s="81"/>
      <c r="M76" s="6"/>
    </row>
    <row r="77" spans="1:13" s="27" customFormat="1" x14ac:dyDescent="0.25">
      <c r="A77" s="26"/>
      <c r="C77" s="75" t="s">
        <v>44</v>
      </c>
      <c r="D77" s="29">
        <f>SUM(E77:J77)</f>
        <v>55000</v>
      </c>
      <c r="E77" s="29">
        <v>0</v>
      </c>
      <c r="F77" s="29">
        <v>55000</v>
      </c>
      <c r="G77" s="29">
        <v>0</v>
      </c>
      <c r="H77" s="29">
        <v>0</v>
      </c>
      <c r="I77" s="29">
        <v>0</v>
      </c>
      <c r="J77" s="29">
        <v>0</v>
      </c>
      <c r="K77" s="31">
        <v>1</v>
      </c>
      <c r="L77" s="186">
        <v>1</v>
      </c>
      <c r="M77" s="33"/>
    </row>
    <row r="78" spans="1:13" s="27" customFormat="1" ht="12" x14ac:dyDescent="0.2">
      <c r="C78" s="61" t="s">
        <v>45</v>
      </c>
      <c r="D78" s="29"/>
      <c r="E78" s="187"/>
      <c r="F78" s="187"/>
      <c r="G78" s="187"/>
      <c r="H78" s="187"/>
      <c r="I78" s="187"/>
      <c r="J78" s="187"/>
      <c r="K78" s="189"/>
      <c r="L78" s="190"/>
      <c r="M78" s="39"/>
    </row>
    <row r="79" spans="1:13" s="3" customFormat="1" ht="5.25" customHeight="1" x14ac:dyDescent="0.25">
      <c r="C79" s="79"/>
      <c r="D79" s="23"/>
      <c r="E79" s="23"/>
      <c r="F79" s="23"/>
      <c r="G79" s="23"/>
      <c r="H79" s="23"/>
      <c r="I79" s="23"/>
      <c r="J79" s="23"/>
      <c r="K79" s="24"/>
      <c r="L79" s="81"/>
      <c r="M79" s="6"/>
    </row>
    <row r="80" spans="1:13" s="270" customFormat="1" x14ac:dyDescent="0.25">
      <c r="A80" s="82"/>
      <c r="C80" s="84" t="s">
        <v>21</v>
      </c>
      <c r="D80" s="85">
        <f>SUM(E80:J80)</f>
        <v>50000</v>
      </c>
      <c r="E80" s="85">
        <v>0</v>
      </c>
      <c r="F80" s="85">
        <v>0</v>
      </c>
      <c r="G80" s="85">
        <v>50000</v>
      </c>
      <c r="H80" s="85">
        <v>0</v>
      </c>
      <c r="I80" s="85">
        <v>0</v>
      </c>
      <c r="J80" s="85">
        <v>0</v>
      </c>
      <c r="K80" s="87">
        <v>0</v>
      </c>
      <c r="L80" s="271">
        <v>0</v>
      </c>
      <c r="M80" s="272"/>
    </row>
    <row r="81" spans="1:26" s="270" customFormat="1" ht="12" x14ac:dyDescent="0.2">
      <c r="C81" s="90" t="s">
        <v>126</v>
      </c>
      <c r="D81" s="85"/>
      <c r="E81" s="273"/>
      <c r="F81" s="273"/>
      <c r="G81" s="273"/>
      <c r="H81" s="273"/>
      <c r="I81" s="273"/>
      <c r="J81" s="273"/>
      <c r="K81" s="275"/>
      <c r="L81" s="276"/>
      <c r="M81" s="83"/>
    </row>
    <row r="82" spans="1:26" s="3" customFormat="1" ht="5.25" customHeight="1" thickBot="1" x14ac:dyDescent="0.3">
      <c r="C82" s="197"/>
      <c r="D82" s="150"/>
      <c r="E82" s="150"/>
      <c r="F82" s="150"/>
      <c r="G82" s="150"/>
      <c r="H82" s="150"/>
      <c r="I82" s="150"/>
      <c r="J82" s="150"/>
      <c r="K82" s="149"/>
      <c r="L82" s="198"/>
      <c r="M82" s="6"/>
    </row>
    <row r="83" spans="1:26" s="37" customFormat="1" ht="12.75" thickBot="1" x14ac:dyDescent="0.25">
      <c r="C83" s="184" t="s">
        <v>50</v>
      </c>
      <c r="D83" s="153">
        <f>SUM(D85:D89)</f>
        <v>850658.24</v>
      </c>
      <c r="E83" s="153">
        <f t="shared" ref="E83:J83" si="5">SUM(E85:E89)</f>
        <v>0</v>
      </c>
      <c r="F83" s="153">
        <f t="shared" si="5"/>
        <v>850658.24</v>
      </c>
      <c r="G83" s="153">
        <f t="shared" si="5"/>
        <v>0</v>
      </c>
      <c r="H83" s="153">
        <f t="shared" si="5"/>
        <v>0</v>
      </c>
      <c r="I83" s="153">
        <f t="shared" si="5"/>
        <v>0</v>
      </c>
      <c r="J83" s="153">
        <f t="shared" si="5"/>
        <v>0</v>
      </c>
      <c r="K83" s="153"/>
      <c r="L83" s="185"/>
      <c r="M83" s="39"/>
    </row>
    <row r="84" spans="1:26" s="3" customFormat="1" ht="5.25" customHeight="1" x14ac:dyDescent="0.25">
      <c r="C84" s="79"/>
      <c r="D84" s="23"/>
      <c r="E84" s="23"/>
      <c r="F84" s="23"/>
      <c r="G84" s="23"/>
      <c r="H84" s="23"/>
      <c r="I84" s="23"/>
      <c r="J84" s="23"/>
      <c r="K84" s="24"/>
      <c r="L84" s="81"/>
      <c r="M84" s="6"/>
    </row>
    <row r="85" spans="1:26" s="27" customFormat="1" x14ac:dyDescent="0.25">
      <c r="A85" s="26"/>
      <c r="C85" s="65" t="s">
        <v>47</v>
      </c>
      <c r="D85" s="29">
        <f>SUM(E85:J85)</f>
        <v>325471.51</v>
      </c>
      <c r="E85" s="29">
        <v>0</v>
      </c>
      <c r="F85" s="29">
        <v>325471.51</v>
      </c>
      <c r="G85" s="29">
        <v>0</v>
      </c>
      <c r="H85" s="29">
        <v>0</v>
      </c>
      <c r="I85" s="29">
        <v>0</v>
      </c>
      <c r="J85" s="29">
        <v>0</v>
      </c>
      <c r="K85" s="31">
        <v>1</v>
      </c>
      <c r="L85" s="186">
        <v>1</v>
      </c>
      <c r="M85" s="33"/>
    </row>
    <row r="86" spans="1:26" s="27" customFormat="1" ht="24" x14ac:dyDescent="0.25">
      <c r="C86" s="66" t="s">
        <v>48</v>
      </c>
      <c r="D86" s="29"/>
      <c r="E86" s="187" t="s">
        <v>20</v>
      </c>
      <c r="F86" s="187"/>
      <c r="G86" s="187"/>
      <c r="H86" s="187"/>
      <c r="I86" s="187"/>
      <c r="J86" s="187"/>
      <c r="K86" s="199"/>
      <c r="L86" s="190"/>
      <c r="M86" s="39"/>
      <c r="X86" s="68"/>
      <c r="Y86" s="40"/>
      <c r="Z86" s="69"/>
    </row>
    <row r="87" spans="1:26" s="3" customFormat="1" ht="5.25" customHeight="1" x14ac:dyDescent="0.25">
      <c r="C87" s="79"/>
      <c r="D87" s="23"/>
      <c r="E87" s="23"/>
      <c r="F87" s="23"/>
      <c r="G87" s="23"/>
      <c r="H87" s="23"/>
      <c r="I87" s="23"/>
      <c r="J87" s="23"/>
      <c r="K87" s="24"/>
      <c r="L87" s="81"/>
      <c r="M87" s="6"/>
    </row>
    <row r="88" spans="1:26" s="27" customFormat="1" x14ac:dyDescent="0.25">
      <c r="A88" s="26"/>
      <c r="C88" s="65" t="s">
        <v>21</v>
      </c>
      <c r="D88" s="29">
        <f>SUM(E88:J88)</f>
        <v>525186.73</v>
      </c>
      <c r="E88" s="29">
        <v>0</v>
      </c>
      <c r="F88" s="29">
        <v>525186.73</v>
      </c>
      <c r="G88" s="29">
        <v>0</v>
      </c>
      <c r="H88" s="29">
        <v>0</v>
      </c>
      <c r="I88" s="29">
        <v>0</v>
      </c>
      <c r="J88" s="29">
        <v>0</v>
      </c>
      <c r="K88" s="31">
        <v>1</v>
      </c>
      <c r="L88" s="186">
        <v>1</v>
      </c>
      <c r="M88" s="33"/>
    </row>
    <row r="89" spans="1:26" s="27" customFormat="1" ht="36" x14ac:dyDescent="0.2">
      <c r="C89" s="66" t="s">
        <v>49</v>
      </c>
      <c r="D89" s="29"/>
      <c r="E89" s="187" t="s">
        <v>20</v>
      </c>
      <c r="F89" s="187"/>
      <c r="G89" s="187"/>
      <c r="H89" s="187"/>
      <c r="I89" s="187"/>
      <c r="J89" s="187"/>
      <c r="K89" s="199"/>
      <c r="L89" s="190"/>
      <c r="M89" s="39"/>
    </row>
    <row r="90" spans="1:26" s="3" customFormat="1" ht="5.25" customHeight="1" thickBot="1" x14ac:dyDescent="0.3">
      <c r="C90" s="197"/>
      <c r="D90" s="150"/>
      <c r="E90" s="150"/>
      <c r="F90" s="150"/>
      <c r="G90" s="150"/>
      <c r="H90" s="150"/>
      <c r="I90" s="150"/>
      <c r="J90" s="150"/>
      <c r="K90" s="149"/>
      <c r="L90" s="198"/>
      <c r="M90" s="6"/>
    </row>
    <row r="91" spans="1:26" s="37" customFormat="1" ht="12.75" thickBot="1" x14ac:dyDescent="0.25">
      <c r="C91" s="184" t="s">
        <v>61</v>
      </c>
      <c r="D91" s="153">
        <f t="shared" ref="D91:J91" si="6">SUM(D93:D121)</f>
        <v>10924999.57</v>
      </c>
      <c r="E91" s="153">
        <f t="shared" si="6"/>
        <v>1300000</v>
      </c>
      <c r="F91" s="153">
        <f t="shared" si="6"/>
        <v>6086427.29</v>
      </c>
      <c r="G91" s="153">
        <f t="shared" si="6"/>
        <v>3538572.28</v>
      </c>
      <c r="H91" s="153">
        <f t="shared" si="6"/>
        <v>0</v>
      </c>
      <c r="I91" s="153">
        <f t="shared" si="6"/>
        <v>0</v>
      </c>
      <c r="J91" s="153">
        <f t="shared" si="6"/>
        <v>0</v>
      </c>
      <c r="K91" s="154"/>
      <c r="L91" s="185"/>
      <c r="M91" s="39"/>
    </row>
    <row r="92" spans="1:26" s="3" customFormat="1" ht="5.25" customHeight="1" x14ac:dyDescent="0.25">
      <c r="C92" s="70"/>
      <c r="D92" s="71"/>
      <c r="E92" s="72"/>
      <c r="F92" s="72"/>
      <c r="G92" s="72"/>
      <c r="H92" s="72"/>
      <c r="I92" s="72"/>
      <c r="J92" s="72"/>
      <c r="K92" s="73"/>
      <c r="L92" s="74"/>
      <c r="M92" s="6"/>
    </row>
    <row r="93" spans="1:26" s="39" customFormat="1" x14ac:dyDescent="0.25">
      <c r="A93" s="26"/>
      <c r="C93" s="75" t="s">
        <v>51</v>
      </c>
      <c r="D93" s="76">
        <f>SUM(E93:J93)</f>
        <v>799907.34</v>
      </c>
      <c r="E93" s="76"/>
      <c r="F93" s="76">
        <v>0</v>
      </c>
      <c r="G93" s="76">
        <v>799907.34</v>
      </c>
      <c r="H93" s="76"/>
      <c r="I93" s="77">
        <v>0</v>
      </c>
      <c r="J93" s="77">
        <v>0</v>
      </c>
      <c r="K93" s="31">
        <v>1</v>
      </c>
      <c r="L93" s="186">
        <v>1</v>
      </c>
      <c r="M93" s="58"/>
    </row>
    <row r="94" spans="1:26" s="39" customFormat="1" ht="24" x14ac:dyDescent="0.2">
      <c r="C94" s="61" t="s">
        <v>52</v>
      </c>
      <c r="D94" s="29"/>
      <c r="E94" s="187"/>
      <c r="F94" s="187"/>
      <c r="G94" s="187"/>
      <c r="H94" s="187"/>
      <c r="I94" s="188"/>
      <c r="J94" s="188"/>
      <c r="K94" s="50"/>
      <c r="L94" s="78"/>
    </row>
    <row r="95" spans="1:26" s="3" customFormat="1" ht="5.25" customHeight="1" x14ac:dyDescent="0.25">
      <c r="C95" s="79"/>
      <c r="D95" s="80"/>
      <c r="E95" s="150"/>
      <c r="F95" s="23"/>
      <c r="G95" s="23"/>
      <c r="H95" s="23"/>
      <c r="I95" s="23"/>
      <c r="J95" s="23"/>
      <c r="K95" s="24"/>
      <c r="L95" s="81"/>
      <c r="M95" s="6"/>
    </row>
    <row r="96" spans="1:26" s="83" customFormat="1" x14ac:dyDescent="0.25">
      <c r="A96" s="82"/>
      <c r="C96" s="84" t="s">
        <v>21</v>
      </c>
      <c r="D96" s="295">
        <f>SUM(E96:J96)</f>
        <v>597436.75</v>
      </c>
      <c r="E96" s="295"/>
      <c r="F96" s="85">
        <v>597436.75</v>
      </c>
      <c r="G96" s="85">
        <v>0</v>
      </c>
      <c r="H96" s="85"/>
      <c r="I96" s="86">
        <v>0</v>
      </c>
      <c r="J96" s="86">
        <v>0</v>
      </c>
      <c r="K96" s="87">
        <v>1</v>
      </c>
      <c r="L96" s="271">
        <v>1</v>
      </c>
      <c r="M96" s="89"/>
    </row>
    <row r="97" spans="1:13" s="83" customFormat="1" ht="24" x14ac:dyDescent="0.2">
      <c r="C97" s="90" t="s">
        <v>53</v>
      </c>
      <c r="D97" s="85"/>
      <c r="E97" s="273"/>
      <c r="F97" s="273"/>
      <c r="G97" s="273"/>
      <c r="H97" s="273"/>
      <c r="I97" s="274"/>
      <c r="J97" s="274"/>
      <c r="K97" s="93"/>
      <c r="L97" s="94"/>
    </row>
    <row r="98" spans="1:13" s="3" customFormat="1" ht="5.25" customHeight="1" x14ac:dyDescent="0.25">
      <c r="C98" s="79"/>
      <c r="D98" s="80"/>
      <c r="E98" s="23"/>
      <c r="F98" s="23"/>
      <c r="G98" s="23"/>
      <c r="H98" s="23"/>
      <c r="I98" s="23"/>
      <c r="J98" s="23"/>
      <c r="K98" s="24"/>
      <c r="L98" s="81"/>
      <c r="M98" s="6"/>
    </row>
    <row r="99" spans="1:13" s="83" customFormat="1" x14ac:dyDescent="0.25">
      <c r="A99" s="82"/>
      <c r="C99" s="84" t="s">
        <v>21</v>
      </c>
      <c r="D99" s="85">
        <f>SUM(E99:J99)</f>
        <v>749511.47</v>
      </c>
      <c r="E99" s="85"/>
      <c r="F99" s="85">
        <f>699511.47+50000</f>
        <v>749511.47</v>
      </c>
      <c r="G99" s="85">
        <v>0</v>
      </c>
      <c r="H99" s="85"/>
      <c r="I99" s="86">
        <v>0</v>
      </c>
      <c r="J99" s="86">
        <v>0</v>
      </c>
      <c r="K99" s="87">
        <v>1</v>
      </c>
      <c r="L99" s="271">
        <v>1</v>
      </c>
      <c r="M99" s="89"/>
    </row>
    <row r="100" spans="1:13" s="83" customFormat="1" ht="24" x14ac:dyDescent="0.2">
      <c r="C100" s="90" t="s">
        <v>54</v>
      </c>
      <c r="D100" s="85"/>
      <c r="E100" s="273"/>
      <c r="F100" s="273"/>
      <c r="G100" s="273"/>
      <c r="H100" s="273"/>
      <c r="I100" s="274"/>
      <c r="J100" s="274"/>
      <c r="K100" s="93"/>
      <c r="L100" s="94"/>
    </row>
    <row r="101" spans="1:13" s="3" customFormat="1" ht="5.25" customHeight="1" x14ac:dyDescent="0.25">
      <c r="C101" s="79"/>
      <c r="D101" s="80"/>
      <c r="E101" s="23"/>
      <c r="F101" s="23"/>
      <c r="G101" s="23"/>
      <c r="H101" s="23"/>
      <c r="I101" s="23"/>
      <c r="J101" s="23"/>
      <c r="K101" s="24"/>
      <c r="L101" s="81"/>
      <c r="M101" s="6"/>
    </row>
    <row r="102" spans="1:13" s="83" customFormat="1" x14ac:dyDescent="0.25">
      <c r="A102" s="82"/>
      <c r="C102" s="84" t="s">
        <v>21</v>
      </c>
      <c r="D102" s="85">
        <f>SUM(E102:J102)</f>
        <v>927234.32000000007</v>
      </c>
      <c r="E102" s="85"/>
      <c r="F102" s="85">
        <f>879601.27+47633.05</f>
        <v>927234.32000000007</v>
      </c>
      <c r="G102" s="85"/>
      <c r="H102" s="85"/>
      <c r="I102" s="86">
        <v>0</v>
      </c>
      <c r="J102" s="86">
        <v>0</v>
      </c>
      <c r="K102" s="87">
        <v>1</v>
      </c>
      <c r="L102" s="271">
        <v>1</v>
      </c>
      <c r="M102" s="89"/>
    </row>
    <row r="103" spans="1:13" s="83" customFormat="1" ht="24" x14ac:dyDescent="0.2">
      <c r="C103" s="90" t="s">
        <v>55</v>
      </c>
      <c r="D103" s="85"/>
      <c r="E103" s="273"/>
      <c r="F103" s="273"/>
      <c r="G103" s="273"/>
      <c r="H103" s="273"/>
      <c r="I103" s="274"/>
      <c r="J103" s="274"/>
      <c r="K103" s="93"/>
      <c r="L103" s="94"/>
    </row>
    <row r="104" spans="1:13" s="3" customFormat="1" ht="5.25" customHeight="1" x14ac:dyDescent="0.25">
      <c r="C104" s="79"/>
      <c r="D104" s="80"/>
      <c r="E104" s="23"/>
      <c r="F104" s="23"/>
      <c r="G104" s="23"/>
      <c r="H104" s="23"/>
      <c r="I104" s="23"/>
      <c r="J104" s="23"/>
      <c r="K104" s="24"/>
      <c r="L104" s="81"/>
      <c r="M104" s="6"/>
    </row>
    <row r="105" spans="1:13" s="83" customFormat="1" x14ac:dyDescent="0.25">
      <c r="A105" s="82"/>
      <c r="C105" s="84" t="s">
        <v>21</v>
      </c>
      <c r="D105" s="85">
        <f>SUM(E105:J105)</f>
        <v>1068422.3</v>
      </c>
      <c r="E105" s="85"/>
      <c r="F105" s="85">
        <f>1068422.3-256177.55</f>
        <v>812244.75</v>
      </c>
      <c r="G105" s="85">
        <v>256177.55</v>
      </c>
      <c r="H105" s="85"/>
      <c r="I105" s="86">
        <v>0</v>
      </c>
      <c r="J105" s="86">
        <v>0</v>
      </c>
      <c r="K105" s="87">
        <v>1</v>
      </c>
      <c r="L105" s="271">
        <v>1</v>
      </c>
      <c r="M105" s="89"/>
    </row>
    <row r="106" spans="1:13" s="83" customFormat="1" ht="24" x14ac:dyDescent="0.2">
      <c r="C106" s="90" t="s">
        <v>56</v>
      </c>
      <c r="D106" s="85"/>
      <c r="E106" s="273"/>
      <c r="F106" s="273"/>
      <c r="G106" s="273"/>
      <c r="H106" s="273"/>
      <c r="I106" s="274"/>
      <c r="J106" s="274"/>
      <c r="K106" s="93"/>
      <c r="L106" s="94"/>
    </row>
    <row r="107" spans="1:13" s="3" customFormat="1" ht="5.25" customHeight="1" x14ac:dyDescent="0.25">
      <c r="C107" s="79"/>
      <c r="D107" s="80"/>
      <c r="E107" s="23"/>
      <c r="F107" s="23"/>
      <c r="G107" s="23"/>
      <c r="H107" s="23"/>
      <c r="I107" s="23"/>
      <c r="J107" s="23"/>
      <c r="K107" s="24"/>
      <c r="L107" s="81"/>
      <c r="M107" s="6"/>
    </row>
    <row r="108" spans="1:13" s="39" customFormat="1" x14ac:dyDescent="0.25">
      <c r="A108" s="26"/>
      <c r="C108" s="75" t="s">
        <v>21</v>
      </c>
      <c r="D108" s="29">
        <f>SUM(E108:J108)</f>
        <v>2002487.39</v>
      </c>
      <c r="E108" s="29"/>
      <c r="F108" s="29">
        <v>0</v>
      </c>
      <c r="G108" s="29">
        <v>2002487.39</v>
      </c>
      <c r="H108" s="29"/>
      <c r="I108" s="30">
        <v>0</v>
      </c>
      <c r="J108" s="30">
        <v>0</v>
      </c>
      <c r="K108" s="31">
        <v>1</v>
      </c>
      <c r="L108" s="186">
        <v>1</v>
      </c>
      <c r="M108" s="58"/>
    </row>
    <row r="109" spans="1:13" s="39" customFormat="1" ht="24" x14ac:dyDescent="0.2">
      <c r="C109" s="61" t="s">
        <v>57</v>
      </c>
      <c r="D109" s="29"/>
      <c r="E109" s="187"/>
      <c r="F109" s="187"/>
      <c r="G109" s="187"/>
      <c r="H109" s="187"/>
      <c r="I109" s="188"/>
      <c r="J109" s="188"/>
      <c r="K109" s="50"/>
      <c r="L109" s="78"/>
    </row>
    <row r="110" spans="1:13" s="3" customFormat="1" ht="5.25" customHeight="1" x14ac:dyDescent="0.25">
      <c r="C110" s="79"/>
      <c r="D110" s="80"/>
      <c r="E110" s="23"/>
      <c r="F110" s="23"/>
      <c r="G110" s="23"/>
      <c r="H110" s="23"/>
      <c r="I110" s="23"/>
      <c r="J110" s="23"/>
      <c r="K110" s="24"/>
      <c r="L110" s="81"/>
      <c r="M110" s="6"/>
    </row>
    <row r="111" spans="1:13" s="83" customFormat="1" x14ac:dyDescent="0.25">
      <c r="A111" s="82"/>
      <c r="C111" s="84" t="s">
        <v>21</v>
      </c>
      <c r="D111" s="85">
        <f>SUM(E111:J111)</f>
        <v>1350000</v>
      </c>
      <c r="E111" s="85">
        <v>0</v>
      </c>
      <c r="F111" s="85">
        <v>1350000</v>
      </c>
      <c r="G111" s="85">
        <v>0</v>
      </c>
      <c r="H111" s="85"/>
      <c r="I111" s="86">
        <v>0</v>
      </c>
      <c r="J111" s="86">
        <v>0</v>
      </c>
      <c r="K111" s="87">
        <v>1</v>
      </c>
      <c r="L111" s="271">
        <v>0.42</v>
      </c>
      <c r="M111" s="89"/>
    </row>
    <row r="112" spans="1:13" s="83" customFormat="1" ht="24" x14ac:dyDescent="0.2">
      <c r="C112" s="90" t="s">
        <v>58</v>
      </c>
      <c r="D112" s="85"/>
      <c r="E112" s="273"/>
      <c r="F112" s="273"/>
      <c r="G112" s="273"/>
      <c r="H112" s="273"/>
      <c r="I112" s="274"/>
      <c r="J112" s="274"/>
      <c r="K112" s="93"/>
      <c r="L112" s="94"/>
    </row>
    <row r="113" spans="1:1016" s="3" customFormat="1" ht="5.25" customHeight="1" x14ac:dyDescent="0.25">
      <c r="C113" s="79"/>
      <c r="D113" s="80"/>
      <c r="E113" s="23"/>
      <c r="F113" s="23"/>
      <c r="G113" s="23"/>
      <c r="H113" s="23"/>
      <c r="I113" s="23"/>
      <c r="J113" s="23"/>
      <c r="K113" s="24"/>
      <c r="L113" s="81"/>
      <c r="M113" s="6"/>
    </row>
    <row r="114" spans="1:1016" s="83" customFormat="1" x14ac:dyDescent="0.25">
      <c r="A114" s="82"/>
      <c r="C114" s="84" t="s">
        <v>21</v>
      </c>
      <c r="D114" s="85">
        <f>SUM(E114:J114)</f>
        <v>650000</v>
      </c>
      <c r="E114" s="85">
        <v>0</v>
      </c>
      <c r="F114" s="85">
        <v>650000</v>
      </c>
      <c r="G114" s="85">
        <v>0</v>
      </c>
      <c r="H114" s="85"/>
      <c r="I114" s="86">
        <v>0</v>
      </c>
      <c r="J114" s="86">
        <v>0</v>
      </c>
      <c r="K114" s="87">
        <v>1</v>
      </c>
      <c r="L114" s="271">
        <v>1</v>
      </c>
      <c r="M114" s="89"/>
    </row>
    <row r="115" spans="1:1016" s="83" customFormat="1" ht="24" x14ac:dyDescent="0.2">
      <c r="C115" s="90" t="s">
        <v>59</v>
      </c>
      <c r="D115" s="85"/>
      <c r="E115" s="273"/>
      <c r="F115" s="273"/>
      <c r="G115" s="273"/>
      <c r="H115" s="273"/>
      <c r="I115" s="274"/>
      <c r="J115" s="274"/>
      <c r="K115" s="93"/>
      <c r="L115" s="94"/>
    </row>
    <row r="116" spans="1:1016" s="3" customFormat="1" ht="5.25" customHeight="1" x14ac:dyDescent="0.25">
      <c r="C116" s="79"/>
      <c r="D116" s="80"/>
      <c r="E116" s="23"/>
      <c r="F116" s="23"/>
      <c r="G116" s="23"/>
      <c r="H116" s="23"/>
      <c r="I116" s="23"/>
      <c r="J116" s="23"/>
      <c r="K116" s="24"/>
      <c r="L116" s="81"/>
      <c r="M116" s="6"/>
    </row>
    <row r="117" spans="1:1016" s="83" customFormat="1" x14ac:dyDescent="0.25">
      <c r="A117" s="82"/>
      <c r="C117" s="84" t="s">
        <v>21</v>
      </c>
      <c r="D117" s="85">
        <f>SUM(E117:J117)</f>
        <v>2300000</v>
      </c>
      <c r="E117" s="85">
        <v>1300000</v>
      </c>
      <c r="F117" s="85">
        <v>1000000</v>
      </c>
      <c r="G117" s="85">
        <v>0</v>
      </c>
      <c r="H117" s="85"/>
      <c r="I117" s="86">
        <v>0</v>
      </c>
      <c r="J117" s="86">
        <v>0</v>
      </c>
      <c r="K117" s="277">
        <v>0</v>
      </c>
      <c r="L117" s="278">
        <f>+A117/F117</f>
        <v>0</v>
      </c>
      <c r="M117" s="89"/>
    </row>
    <row r="118" spans="1:1016" s="83" customFormat="1" ht="36" x14ac:dyDescent="0.2">
      <c r="C118" s="90" t="s">
        <v>60</v>
      </c>
      <c r="D118" s="85"/>
      <c r="E118" s="273"/>
      <c r="F118" s="273"/>
      <c r="G118" s="273"/>
      <c r="H118" s="273"/>
      <c r="I118" s="274"/>
      <c r="J118" s="274"/>
      <c r="K118" s="93"/>
      <c r="L118" s="94"/>
    </row>
    <row r="119" spans="1:1016" s="3" customFormat="1" ht="5.25" customHeight="1" x14ac:dyDescent="0.25">
      <c r="C119" s="79"/>
      <c r="D119" s="80"/>
      <c r="E119" s="23"/>
      <c r="F119" s="23"/>
      <c r="G119" s="23"/>
      <c r="H119" s="23"/>
      <c r="I119" s="23"/>
      <c r="J119" s="23"/>
      <c r="K119" s="24"/>
      <c r="L119" s="81"/>
      <c r="M119" s="6"/>
    </row>
    <row r="120" spans="1:1016" s="83" customFormat="1" x14ac:dyDescent="0.25">
      <c r="A120" s="82"/>
      <c r="C120" s="84" t="s">
        <v>21</v>
      </c>
      <c r="D120" s="85">
        <f>SUM(E120:J120)</f>
        <v>480000</v>
      </c>
      <c r="E120" s="85">
        <v>0</v>
      </c>
      <c r="F120" s="85">
        <v>0</v>
      </c>
      <c r="G120" s="85">
        <v>480000</v>
      </c>
      <c r="H120" s="85"/>
      <c r="I120" s="86">
        <v>0</v>
      </c>
      <c r="J120" s="86">
        <v>0</v>
      </c>
      <c r="K120" s="277">
        <v>0</v>
      </c>
      <c r="L120" s="278">
        <v>0</v>
      </c>
      <c r="M120" s="89"/>
    </row>
    <row r="121" spans="1:1016" s="83" customFormat="1" ht="24" x14ac:dyDescent="0.2">
      <c r="C121" s="90" t="s">
        <v>145</v>
      </c>
      <c r="D121" s="85"/>
      <c r="E121" s="273"/>
      <c r="F121" s="273"/>
      <c r="G121" s="273"/>
      <c r="H121" s="273"/>
      <c r="I121" s="274"/>
      <c r="J121" s="274"/>
      <c r="K121" s="93"/>
      <c r="L121" s="94"/>
    </row>
    <row r="122" spans="1:1016" s="3" customFormat="1" ht="5.25" customHeight="1" thickBot="1" x14ac:dyDescent="0.3">
      <c r="C122" s="97"/>
      <c r="D122" s="98"/>
      <c r="E122" s="99"/>
      <c r="F122" s="99"/>
      <c r="G122" s="99"/>
      <c r="H122" s="99"/>
      <c r="I122" s="99"/>
      <c r="J122" s="99"/>
      <c r="K122" s="100"/>
      <c r="L122" s="101"/>
      <c r="M122" s="6"/>
    </row>
    <row r="123" spans="1:1016" s="37" customFormat="1" ht="12.75" thickBot="1" x14ac:dyDescent="0.25">
      <c r="C123" s="200" t="s">
        <v>64</v>
      </c>
      <c r="D123" s="153">
        <f>SUM(D125:D135)</f>
        <v>5222534.6400000006</v>
      </c>
      <c r="E123" s="153">
        <f t="shared" ref="E123:J123" si="7">SUM(E125:E135)</f>
        <v>0</v>
      </c>
      <c r="F123" s="153">
        <f t="shared" si="7"/>
        <v>0</v>
      </c>
      <c r="G123" s="153">
        <f t="shared" si="7"/>
        <v>5222534.6400000006</v>
      </c>
      <c r="H123" s="153">
        <f t="shared" si="7"/>
        <v>0</v>
      </c>
      <c r="I123" s="153">
        <f t="shared" si="7"/>
        <v>0</v>
      </c>
      <c r="J123" s="153">
        <f t="shared" si="7"/>
        <v>0</v>
      </c>
      <c r="K123" s="154"/>
      <c r="L123" s="185"/>
      <c r="M123" s="39"/>
    </row>
    <row r="124" spans="1:1016" s="3" customFormat="1" ht="5.25" customHeight="1" x14ac:dyDescent="0.25">
      <c r="C124" s="79"/>
      <c r="D124" s="23"/>
      <c r="E124" s="23"/>
      <c r="F124" s="23"/>
      <c r="G124" s="23"/>
      <c r="H124" s="23"/>
      <c r="I124" s="23"/>
      <c r="J124" s="23"/>
      <c r="K124" s="24"/>
      <c r="L124" s="81"/>
      <c r="M124" s="6"/>
    </row>
    <row r="125" spans="1:1016" s="27" customFormat="1" x14ac:dyDescent="0.25">
      <c r="C125" s="214" t="s">
        <v>21</v>
      </c>
      <c r="D125" s="215">
        <f>SUM(E125:J125)</f>
        <v>2378322</v>
      </c>
      <c r="E125" s="215">
        <v>0</v>
      </c>
      <c r="F125" s="215">
        <v>0</v>
      </c>
      <c r="G125" s="304">
        <v>2378322</v>
      </c>
      <c r="H125" s="215">
        <v>0</v>
      </c>
      <c r="I125" s="215">
        <v>0</v>
      </c>
      <c r="J125" s="216">
        <v>0</v>
      </c>
      <c r="K125" s="217">
        <f>+L125</f>
        <v>0.74999999999999967</v>
      </c>
      <c r="L125" s="218">
        <f>0.0833333333333333*9</f>
        <v>0.74999999999999967</v>
      </c>
      <c r="M125" s="39"/>
      <c r="N125" s="35"/>
      <c r="O125" s="68"/>
      <c r="P125" s="40"/>
      <c r="W125" s="27">
        <f>1/12*9</f>
        <v>0.75</v>
      </c>
      <c r="X125" s="40">
        <v>1579182.7</v>
      </c>
    </row>
    <row r="126" spans="1:1016" s="27" customFormat="1" ht="24" x14ac:dyDescent="0.25">
      <c r="C126" s="220" t="s">
        <v>62</v>
      </c>
      <c r="D126" s="215"/>
      <c r="E126" s="221"/>
      <c r="F126" s="221"/>
      <c r="G126" s="305"/>
      <c r="H126" s="221"/>
      <c r="I126" s="221"/>
      <c r="J126" s="222"/>
      <c r="K126" s="217"/>
      <c r="L126" s="218"/>
      <c r="M126" s="39"/>
      <c r="N126" s="68"/>
      <c r="P126" s="68"/>
      <c r="X126" s="40"/>
      <c r="Z126" s="69"/>
    </row>
    <row r="127" spans="1:1016" s="251" customFormat="1" ht="5.25" customHeight="1" x14ac:dyDescent="0.25">
      <c r="A127" s="244"/>
      <c r="B127" s="244"/>
      <c r="C127" s="245"/>
      <c r="D127" s="246"/>
      <c r="E127" s="246"/>
      <c r="F127" s="246"/>
      <c r="G127" s="246"/>
      <c r="H127" s="246"/>
      <c r="I127" s="246"/>
      <c r="J127" s="247"/>
      <c r="K127" s="248"/>
      <c r="L127" s="249"/>
      <c r="M127" s="250"/>
      <c r="N127" s="244"/>
      <c r="O127" s="244"/>
      <c r="P127" s="244"/>
      <c r="Q127" s="244"/>
      <c r="R127" s="244"/>
      <c r="S127" s="244"/>
      <c r="T127" s="244"/>
      <c r="U127" s="244"/>
      <c r="V127" s="244"/>
      <c r="W127" s="244"/>
      <c r="X127" s="244"/>
      <c r="Y127" s="244"/>
      <c r="Z127" s="244"/>
      <c r="AA127" s="244"/>
      <c r="AB127" s="244"/>
      <c r="AC127" s="244"/>
      <c r="AD127" s="244"/>
      <c r="AE127" s="244"/>
      <c r="AF127" s="244"/>
      <c r="AG127" s="244"/>
      <c r="AH127" s="244"/>
      <c r="AI127" s="244"/>
      <c r="AJ127" s="244"/>
      <c r="AK127" s="244"/>
      <c r="AL127" s="244"/>
      <c r="AM127" s="244"/>
      <c r="AN127" s="244"/>
      <c r="AO127" s="244"/>
      <c r="AP127" s="244"/>
      <c r="AQ127" s="244"/>
      <c r="AR127" s="244"/>
      <c r="AS127" s="244"/>
      <c r="AT127" s="244"/>
      <c r="AU127" s="244"/>
      <c r="AV127" s="244"/>
      <c r="AW127" s="244"/>
      <c r="AX127" s="244"/>
      <c r="AY127" s="244"/>
      <c r="AZ127" s="244"/>
      <c r="BA127" s="244"/>
      <c r="BB127" s="244"/>
      <c r="BC127" s="244"/>
      <c r="BD127" s="244"/>
      <c r="BE127" s="244"/>
      <c r="BF127" s="244"/>
      <c r="BG127" s="244"/>
      <c r="BH127" s="244"/>
      <c r="BI127" s="244"/>
      <c r="BJ127" s="244"/>
      <c r="BK127" s="244"/>
      <c r="BL127" s="244"/>
      <c r="BM127" s="244"/>
      <c r="BN127" s="244"/>
      <c r="BO127" s="244"/>
      <c r="BP127" s="244"/>
      <c r="BQ127" s="244"/>
      <c r="BR127" s="244"/>
      <c r="BS127" s="244"/>
      <c r="BT127" s="244"/>
      <c r="BU127" s="244"/>
      <c r="BV127" s="244"/>
      <c r="BW127" s="244"/>
      <c r="BX127" s="244"/>
      <c r="BY127" s="244"/>
      <c r="BZ127" s="244"/>
      <c r="CA127" s="244"/>
      <c r="CB127" s="244"/>
      <c r="CC127" s="244"/>
      <c r="CD127" s="244"/>
      <c r="CE127" s="244"/>
      <c r="CF127" s="244"/>
      <c r="CG127" s="244"/>
      <c r="CH127" s="244"/>
      <c r="CI127" s="244"/>
      <c r="CJ127" s="244"/>
      <c r="CK127" s="244"/>
      <c r="CL127" s="244"/>
      <c r="CM127" s="244"/>
      <c r="CN127" s="244"/>
      <c r="CO127" s="244"/>
      <c r="CP127" s="244"/>
      <c r="CQ127" s="244"/>
      <c r="CR127" s="244"/>
      <c r="CS127" s="244"/>
      <c r="CT127" s="244"/>
      <c r="CU127" s="244"/>
      <c r="CV127" s="244"/>
      <c r="CW127" s="244"/>
      <c r="CX127" s="244"/>
      <c r="CY127" s="244"/>
      <c r="CZ127" s="244"/>
      <c r="DA127" s="244"/>
      <c r="DB127" s="244"/>
      <c r="DC127" s="244"/>
      <c r="DD127" s="244"/>
      <c r="DE127" s="244"/>
      <c r="DF127" s="244"/>
      <c r="DG127" s="244"/>
      <c r="DH127" s="244"/>
      <c r="DI127" s="244"/>
      <c r="DJ127" s="244"/>
      <c r="DK127" s="244"/>
      <c r="DL127" s="244"/>
      <c r="DM127" s="244"/>
      <c r="DN127" s="244"/>
      <c r="DO127" s="244"/>
      <c r="DP127" s="244"/>
      <c r="DQ127" s="244"/>
      <c r="DR127" s="244"/>
      <c r="DS127" s="244"/>
      <c r="DT127" s="244"/>
      <c r="DU127" s="244"/>
      <c r="DV127" s="244"/>
      <c r="DW127" s="244"/>
      <c r="DX127" s="244"/>
      <c r="DY127" s="244"/>
      <c r="DZ127" s="244"/>
      <c r="EA127" s="244"/>
      <c r="EB127" s="244"/>
      <c r="EC127" s="244"/>
      <c r="ED127" s="244"/>
      <c r="EE127" s="244"/>
      <c r="EF127" s="244"/>
      <c r="EG127" s="244"/>
      <c r="EH127" s="244"/>
      <c r="EI127" s="244"/>
      <c r="EJ127" s="244"/>
      <c r="EK127" s="244"/>
      <c r="EL127" s="244"/>
      <c r="EM127" s="244"/>
      <c r="EN127" s="244"/>
      <c r="EO127" s="244"/>
      <c r="EP127" s="244"/>
      <c r="EQ127" s="244"/>
      <c r="ER127" s="244"/>
      <c r="ES127" s="244"/>
      <c r="ET127" s="244"/>
      <c r="EU127" s="244"/>
      <c r="EV127" s="244"/>
      <c r="EW127" s="244"/>
      <c r="EX127" s="244"/>
      <c r="EY127" s="244"/>
      <c r="EZ127" s="244"/>
      <c r="FA127" s="244"/>
      <c r="FB127" s="244"/>
      <c r="FC127" s="244"/>
      <c r="FD127" s="244"/>
      <c r="FE127" s="244"/>
      <c r="FF127" s="244"/>
      <c r="FG127" s="244"/>
      <c r="FH127" s="244"/>
      <c r="FI127" s="244"/>
      <c r="FJ127" s="244"/>
      <c r="FK127" s="244"/>
      <c r="FL127" s="244"/>
      <c r="FM127" s="244"/>
      <c r="FN127" s="244"/>
      <c r="FO127" s="244"/>
      <c r="FP127" s="244"/>
      <c r="FQ127" s="244"/>
      <c r="FR127" s="244"/>
      <c r="FS127" s="244"/>
      <c r="FT127" s="244"/>
      <c r="FU127" s="244"/>
      <c r="FV127" s="244"/>
      <c r="FW127" s="244"/>
      <c r="FX127" s="244"/>
      <c r="FY127" s="244"/>
      <c r="FZ127" s="244"/>
      <c r="GA127" s="244"/>
      <c r="GB127" s="244"/>
      <c r="GC127" s="244"/>
      <c r="GD127" s="244"/>
      <c r="GE127" s="244"/>
      <c r="GF127" s="244"/>
      <c r="GG127" s="244"/>
      <c r="GH127" s="244"/>
      <c r="GI127" s="244"/>
      <c r="GJ127" s="244"/>
      <c r="GK127" s="244"/>
      <c r="GL127" s="244"/>
      <c r="GM127" s="244"/>
      <c r="GN127" s="244"/>
      <c r="GO127" s="244"/>
      <c r="GP127" s="244"/>
      <c r="GQ127" s="244"/>
      <c r="GR127" s="244"/>
      <c r="GS127" s="244"/>
      <c r="GT127" s="244"/>
      <c r="GU127" s="244"/>
      <c r="GV127" s="244"/>
      <c r="GW127" s="244"/>
      <c r="GX127" s="244"/>
      <c r="GY127" s="244"/>
      <c r="GZ127" s="244"/>
      <c r="HA127" s="244"/>
      <c r="HB127" s="244"/>
      <c r="HC127" s="244"/>
      <c r="HD127" s="244"/>
      <c r="HE127" s="244"/>
      <c r="HF127" s="244"/>
      <c r="HG127" s="244"/>
      <c r="HH127" s="244"/>
      <c r="HI127" s="244"/>
      <c r="HJ127" s="244"/>
      <c r="HK127" s="244"/>
      <c r="HL127" s="244"/>
      <c r="HM127" s="244"/>
      <c r="HN127" s="244"/>
      <c r="HO127" s="244"/>
      <c r="HP127" s="244"/>
      <c r="HQ127" s="244"/>
      <c r="HR127" s="244"/>
      <c r="HS127" s="244"/>
      <c r="HT127" s="244"/>
      <c r="HU127" s="244"/>
      <c r="HV127" s="244"/>
      <c r="HW127" s="244"/>
      <c r="HX127" s="244"/>
      <c r="HY127" s="244"/>
      <c r="HZ127" s="244"/>
      <c r="IA127" s="244"/>
      <c r="IB127" s="244"/>
      <c r="IC127" s="244"/>
      <c r="ID127" s="244"/>
      <c r="IE127" s="244"/>
      <c r="IF127" s="244"/>
      <c r="IG127" s="244"/>
      <c r="IH127" s="244"/>
      <c r="II127" s="244"/>
      <c r="IJ127" s="244"/>
      <c r="IK127" s="244"/>
      <c r="IL127" s="244"/>
      <c r="IM127" s="244"/>
      <c r="IN127" s="244"/>
      <c r="IO127" s="244"/>
      <c r="IP127" s="244"/>
      <c r="IQ127" s="244"/>
      <c r="IR127" s="244"/>
      <c r="IS127" s="244"/>
      <c r="IT127" s="244"/>
      <c r="IU127" s="244"/>
      <c r="IV127" s="244"/>
      <c r="IW127" s="244"/>
      <c r="IX127" s="244"/>
      <c r="IY127" s="244"/>
      <c r="IZ127" s="244"/>
      <c r="JA127" s="244"/>
      <c r="JB127" s="244"/>
      <c r="JC127" s="244"/>
      <c r="JD127" s="244"/>
      <c r="JE127" s="244"/>
      <c r="JF127" s="244"/>
      <c r="JG127" s="244"/>
      <c r="JH127" s="244"/>
      <c r="JI127" s="244"/>
      <c r="JJ127" s="244"/>
      <c r="JK127" s="244"/>
      <c r="JL127" s="244"/>
      <c r="JM127" s="244"/>
      <c r="JN127" s="244"/>
      <c r="JO127" s="244"/>
      <c r="JP127" s="244"/>
      <c r="JQ127" s="244"/>
      <c r="JR127" s="244"/>
      <c r="JS127" s="244"/>
      <c r="JT127" s="244"/>
      <c r="JU127" s="244"/>
      <c r="JV127" s="244"/>
      <c r="JW127" s="244"/>
      <c r="JX127" s="244"/>
      <c r="JY127" s="244"/>
      <c r="JZ127" s="244"/>
      <c r="KA127" s="244"/>
      <c r="KB127" s="244"/>
      <c r="KC127" s="244"/>
      <c r="KD127" s="244"/>
      <c r="KE127" s="244"/>
      <c r="KF127" s="244"/>
      <c r="KG127" s="244"/>
      <c r="KH127" s="244"/>
      <c r="KI127" s="244"/>
      <c r="KJ127" s="244"/>
      <c r="KK127" s="244"/>
      <c r="KL127" s="244"/>
      <c r="KM127" s="244"/>
      <c r="KN127" s="244"/>
      <c r="KO127" s="244"/>
      <c r="KP127" s="244"/>
      <c r="KQ127" s="244"/>
      <c r="KR127" s="244"/>
      <c r="KS127" s="244"/>
      <c r="KT127" s="244"/>
      <c r="KU127" s="244"/>
      <c r="KV127" s="244"/>
      <c r="KW127" s="244"/>
      <c r="KX127" s="244"/>
      <c r="KY127" s="244"/>
      <c r="KZ127" s="244"/>
      <c r="LA127" s="244"/>
      <c r="LB127" s="244"/>
      <c r="LC127" s="244"/>
      <c r="LD127" s="244"/>
      <c r="LE127" s="244"/>
      <c r="LF127" s="244"/>
      <c r="LG127" s="244"/>
      <c r="LH127" s="244"/>
      <c r="LI127" s="244"/>
      <c r="LJ127" s="244"/>
      <c r="LK127" s="244"/>
      <c r="LL127" s="244"/>
      <c r="LM127" s="244"/>
      <c r="LN127" s="244"/>
      <c r="LO127" s="244"/>
      <c r="LP127" s="244"/>
      <c r="LQ127" s="244"/>
      <c r="LR127" s="244"/>
      <c r="LS127" s="244"/>
      <c r="LT127" s="244"/>
      <c r="LU127" s="244"/>
      <c r="LV127" s="244"/>
      <c r="LW127" s="244"/>
      <c r="LX127" s="244"/>
      <c r="LY127" s="244"/>
      <c r="LZ127" s="244"/>
      <c r="MA127" s="244"/>
      <c r="MB127" s="244"/>
      <c r="MC127" s="244"/>
      <c r="MD127" s="244"/>
      <c r="ME127" s="244"/>
      <c r="MF127" s="244"/>
      <c r="MG127" s="244"/>
      <c r="MH127" s="244"/>
      <c r="MI127" s="244"/>
      <c r="MJ127" s="244"/>
      <c r="MK127" s="244"/>
      <c r="ML127" s="244"/>
      <c r="MM127" s="244"/>
      <c r="MN127" s="244"/>
      <c r="MO127" s="244"/>
      <c r="MP127" s="244"/>
      <c r="MQ127" s="244"/>
      <c r="MR127" s="244"/>
      <c r="MS127" s="244"/>
      <c r="MT127" s="244"/>
      <c r="MU127" s="244"/>
      <c r="MV127" s="244"/>
      <c r="MW127" s="244"/>
      <c r="MX127" s="244"/>
      <c r="MY127" s="244"/>
      <c r="MZ127" s="244"/>
      <c r="NA127" s="244"/>
      <c r="NB127" s="244"/>
      <c r="NC127" s="244"/>
      <c r="ND127" s="244"/>
      <c r="NE127" s="244"/>
      <c r="NF127" s="244"/>
      <c r="NG127" s="244"/>
      <c r="NH127" s="244"/>
      <c r="NI127" s="244"/>
      <c r="NJ127" s="244"/>
      <c r="NK127" s="244"/>
      <c r="NL127" s="244"/>
      <c r="NM127" s="244"/>
      <c r="NN127" s="244"/>
      <c r="NO127" s="244"/>
      <c r="NP127" s="244"/>
      <c r="NQ127" s="244"/>
      <c r="NR127" s="244"/>
      <c r="NS127" s="244"/>
      <c r="NT127" s="244"/>
      <c r="NU127" s="244"/>
      <c r="NV127" s="244"/>
      <c r="NW127" s="244"/>
      <c r="NX127" s="244"/>
      <c r="NY127" s="244"/>
      <c r="NZ127" s="244"/>
      <c r="OA127" s="244"/>
      <c r="OB127" s="244"/>
      <c r="OC127" s="244"/>
      <c r="OD127" s="244"/>
      <c r="OE127" s="244"/>
      <c r="OF127" s="244"/>
      <c r="OG127" s="244"/>
      <c r="OH127" s="244"/>
      <c r="OI127" s="244"/>
      <c r="OJ127" s="244"/>
      <c r="OK127" s="244"/>
      <c r="OL127" s="244"/>
      <c r="OM127" s="244"/>
      <c r="ON127" s="244"/>
      <c r="OO127" s="244"/>
      <c r="OP127" s="244"/>
      <c r="OQ127" s="244"/>
      <c r="OR127" s="244"/>
      <c r="OS127" s="244"/>
      <c r="OT127" s="244"/>
      <c r="OU127" s="244"/>
      <c r="OV127" s="244"/>
      <c r="OW127" s="244"/>
      <c r="OX127" s="244"/>
      <c r="OY127" s="244"/>
      <c r="OZ127" s="244"/>
      <c r="PA127" s="244"/>
      <c r="PB127" s="244"/>
      <c r="PC127" s="244"/>
      <c r="PD127" s="244"/>
      <c r="PE127" s="244"/>
      <c r="PF127" s="244"/>
      <c r="PG127" s="244"/>
      <c r="PH127" s="244"/>
      <c r="PI127" s="244"/>
      <c r="PJ127" s="244"/>
      <c r="PK127" s="244"/>
      <c r="PL127" s="244"/>
      <c r="PM127" s="244"/>
      <c r="PN127" s="244"/>
      <c r="PO127" s="244"/>
      <c r="PP127" s="244"/>
      <c r="PQ127" s="244"/>
      <c r="PR127" s="244"/>
      <c r="PS127" s="244"/>
      <c r="PT127" s="244"/>
      <c r="PU127" s="244"/>
      <c r="PV127" s="244"/>
      <c r="PW127" s="244"/>
      <c r="PX127" s="244"/>
      <c r="PY127" s="244"/>
      <c r="PZ127" s="244"/>
      <c r="QA127" s="244"/>
      <c r="QB127" s="244"/>
      <c r="QC127" s="244"/>
      <c r="QD127" s="244"/>
      <c r="QE127" s="244"/>
      <c r="QF127" s="244"/>
      <c r="QG127" s="244"/>
      <c r="QH127" s="244"/>
      <c r="QI127" s="244"/>
      <c r="QJ127" s="244"/>
      <c r="QK127" s="244"/>
      <c r="QL127" s="244"/>
      <c r="QM127" s="244"/>
      <c r="QN127" s="244"/>
      <c r="QO127" s="244"/>
      <c r="QP127" s="244"/>
      <c r="QQ127" s="244"/>
      <c r="QR127" s="244"/>
      <c r="QS127" s="244"/>
      <c r="QT127" s="244"/>
      <c r="QU127" s="244"/>
      <c r="QV127" s="244"/>
      <c r="QW127" s="244"/>
      <c r="QX127" s="244"/>
      <c r="QY127" s="244"/>
      <c r="QZ127" s="244"/>
      <c r="RA127" s="244"/>
      <c r="RB127" s="244"/>
      <c r="RC127" s="244"/>
      <c r="RD127" s="244"/>
      <c r="RE127" s="244"/>
      <c r="RF127" s="244"/>
      <c r="RG127" s="244"/>
      <c r="RH127" s="244"/>
      <c r="RI127" s="244"/>
      <c r="RJ127" s="244"/>
      <c r="RK127" s="244"/>
      <c r="RL127" s="244"/>
      <c r="RM127" s="244"/>
      <c r="RN127" s="244"/>
      <c r="RO127" s="244"/>
      <c r="RP127" s="244"/>
      <c r="RQ127" s="244"/>
      <c r="RR127" s="244"/>
      <c r="RS127" s="244"/>
      <c r="RT127" s="244"/>
      <c r="RU127" s="244"/>
      <c r="RV127" s="244"/>
      <c r="RW127" s="244"/>
      <c r="RX127" s="244"/>
      <c r="RY127" s="244"/>
      <c r="RZ127" s="244"/>
      <c r="SA127" s="244"/>
      <c r="SB127" s="244"/>
      <c r="SC127" s="244"/>
      <c r="SD127" s="244"/>
      <c r="SE127" s="244"/>
      <c r="SF127" s="244"/>
      <c r="SG127" s="244"/>
      <c r="SH127" s="244"/>
      <c r="SI127" s="244"/>
      <c r="SJ127" s="244"/>
      <c r="SK127" s="244"/>
      <c r="SL127" s="244"/>
      <c r="SM127" s="244"/>
      <c r="SN127" s="244"/>
      <c r="SO127" s="244"/>
      <c r="SP127" s="244"/>
      <c r="SQ127" s="244"/>
      <c r="SR127" s="244"/>
      <c r="SS127" s="244"/>
      <c r="ST127" s="244"/>
      <c r="SU127" s="244"/>
      <c r="SV127" s="244"/>
      <c r="SW127" s="244"/>
      <c r="SX127" s="244"/>
      <c r="SY127" s="244"/>
      <c r="SZ127" s="244"/>
      <c r="TA127" s="244"/>
      <c r="TB127" s="244"/>
      <c r="TC127" s="244"/>
      <c r="TD127" s="244"/>
      <c r="TE127" s="244"/>
      <c r="TF127" s="244"/>
      <c r="TG127" s="244"/>
      <c r="TH127" s="244"/>
      <c r="TI127" s="244"/>
      <c r="TJ127" s="244"/>
      <c r="TK127" s="244"/>
      <c r="TL127" s="244"/>
      <c r="TM127" s="244"/>
      <c r="TN127" s="244"/>
      <c r="TO127" s="244"/>
      <c r="TP127" s="244"/>
      <c r="TQ127" s="244"/>
      <c r="TR127" s="244"/>
      <c r="TS127" s="244"/>
      <c r="TT127" s="244"/>
      <c r="TU127" s="244"/>
      <c r="TV127" s="244"/>
      <c r="TW127" s="244"/>
      <c r="TX127" s="244"/>
      <c r="TY127" s="244"/>
      <c r="TZ127" s="244"/>
      <c r="UA127" s="244"/>
      <c r="UB127" s="244"/>
      <c r="UC127" s="244"/>
      <c r="UD127" s="244"/>
      <c r="UE127" s="244"/>
      <c r="UF127" s="244"/>
      <c r="UG127" s="244"/>
      <c r="UH127" s="244"/>
      <c r="UI127" s="244"/>
      <c r="UJ127" s="244"/>
      <c r="UK127" s="244"/>
      <c r="UL127" s="244"/>
      <c r="UM127" s="244"/>
      <c r="UN127" s="244"/>
      <c r="UO127" s="244"/>
      <c r="UP127" s="244"/>
      <c r="UQ127" s="244"/>
      <c r="UR127" s="244"/>
      <c r="US127" s="244"/>
      <c r="UT127" s="244"/>
      <c r="UU127" s="244"/>
      <c r="UV127" s="244"/>
      <c r="UW127" s="244"/>
      <c r="UX127" s="244"/>
      <c r="UY127" s="244"/>
      <c r="UZ127" s="244"/>
      <c r="VA127" s="244"/>
      <c r="VB127" s="244"/>
      <c r="VC127" s="244"/>
      <c r="VD127" s="244"/>
      <c r="VE127" s="244"/>
      <c r="VF127" s="244"/>
      <c r="VG127" s="244"/>
      <c r="VH127" s="244"/>
      <c r="VI127" s="244"/>
      <c r="VJ127" s="244"/>
      <c r="VK127" s="244"/>
      <c r="VL127" s="244"/>
      <c r="VM127" s="244"/>
      <c r="VN127" s="244"/>
      <c r="VO127" s="244"/>
      <c r="VP127" s="244"/>
      <c r="VQ127" s="244"/>
      <c r="VR127" s="244"/>
      <c r="VS127" s="244"/>
      <c r="VT127" s="244"/>
      <c r="VU127" s="244"/>
      <c r="VV127" s="244"/>
      <c r="VW127" s="244"/>
      <c r="VX127" s="244"/>
      <c r="VY127" s="244"/>
      <c r="VZ127" s="244"/>
      <c r="WA127" s="244"/>
      <c r="WB127" s="244"/>
      <c r="WC127" s="244"/>
      <c r="WD127" s="244"/>
      <c r="WE127" s="244"/>
      <c r="WF127" s="244"/>
      <c r="WG127" s="244"/>
      <c r="WH127" s="244"/>
      <c r="WI127" s="244"/>
      <c r="WJ127" s="244"/>
      <c r="WK127" s="244"/>
      <c r="WL127" s="244"/>
      <c r="WM127" s="244"/>
      <c r="WN127" s="244"/>
      <c r="WO127" s="244"/>
      <c r="WP127" s="244"/>
      <c r="WQ127" s="244"/>
      <c r="WR127" s="244"/>
      <c r="WS127" s="244"/>
      <c r="WT127" s="244"/>
      <c r="WU127" s="244"/>
      <c r="WV127" s="244"/>
      <c r="WW127" s="244"/>
      <c r="WX127" s="244"/>
      <c r="WY127" s="244"/>
      <c r="WZ127" s="244"/>
      <c r="XA127" s="244"/>
      <c r="XB127" s="244"/>
      <c r="XC127" s="244"/>
      <c r="XD127" s="244"/>
      <c r="XE127" s="244"/>
      <c r="XF127" s="244"/>
      <c r="XG127" s="244"/>
      <c r="XH127" s="244"/>
      <c r="XI127" s="244"/>
      <c r="XJ127" s="244"/>
      <c r="XK127" s="244"/>
      <c r="XL127" s="244"/>
      <c r="XM127" s="244"/>
      <c r="XN127" s="244"/>
      <c r="XO127" s="244"/>
      <c r="XP127" s="244"/>
      <c r="XQ127" s="244"/>
      <c r="XR127" s="244"/>
      <c r="XS127" s="244"/>
      <c r="XT127" s="244"/>
      <c r="XU127" s="244"/>
      <c r="XV127" s="244"/>
      <c r="XW127" s="244"/>
      <c r="XX127" s="244"/>
      <c r="XY127" s="244"/>
      <c r="XZ127" s="244"/>
      <c r="YA127" s="244"/>
      <c r="YB127" s="244"/>
      <c r="YC127" s="244"/>
      <c r="YD127" s="244"/>
      <c r="YE127" s="244"/>
      <c r="YF127" s="244"/>
      <c r="YG127" s="244"/>
      <c r="YH127" s="244"/>
      <c r="YI127" s="244"/>
      <c r="YJ127" s="244"/>
      <c r="YK127" s="244"/>
      <c r="YL127" s="244"/>
      <c r="YM127" s="244"/>
      <c r="YN127" s="244"/>
      <c r="YO127" s="244"/>
      <c r="YP127" s="244"/>
      <c r="YQ127" s="244"/>
      <c r="YR127" s="244"/>
      <c r="YS127" s="244"/>
      <c r="YT127" s="244"/>
      <c r="YU127" s="244"/>
      <c r="YV127" s="244"/>
      <c r="YW127" s="244"/>
      <c r="YX127" s="244"/>
      <c r="YY127" s="244"/>
      <c r="YZ127" s="244"/>
      <c r="ZA127" s="244"/>
      <c r="ZB127" s="244"/>
      <c r="ZC127" s="244"/>
      <c r="ZD127" s="244"/>
      <c r="ZE127" s="244"/>
      <c r="ZF127" s="244"/>
      <c r="ZG127" s="244"/>
      <c r="ZH127" s="244"/>
      <c r="ZI127" s="244"/>
      <c r="ZJ127" s="244"/>
      <c r="ZK127" s="244"/>
      <c r="ZL127" s="244"/>
      <c r="ZM127" s="244"/>
      <c r="ZN127" s="244"/>
      <c r="ZO127" s="244"/>
      <c r="ZP127" s="244"/>
      <c r="ZQ127" s="244"/>
      <c r="ZR127" s="244"/>
      <c r="ZS127" s="244"/>
      <c r="ZT127" s="244"/>
      <c r="ZU127" s="244"/>
      <c r="ZV127" s="244"/>
      <c r="ZW127" s="244"/>
      <c r="ZX127" s="244"/>
      <c r="ZY127" s="244"/>
      <c r="ZZ127" s="244"/>
      <c r="AAA127" s="244"/>
      <c r="AAB127" s="244"/>
      <c r="AAC127" s="244"/>
      <c r="AAD127" s="244"/>
      <c r="AAE127" s="244"/>
      <c r="AAF127" s="244"/>
      <c r="AAG127" s="244"/>
      <c r="AAH127" s="244"/>
      <c r="AAI127" s="244"/>
      <c r="AAJ127" s="244"/>
      <c r="AAK127" s="244"/>
      <c r="AAL127" s="244"/>
      <c r="AAM127" s="244"/>
      <c r="AAN127" s="244"/>
      <c r="AAO127" s="244"/>
      <c r="AAP127" s="244"/>
      <c r="AAQ127" s="244"/>
      <c r="AAR127" s="244"/>
      <c r="AAS127" s="244"/>
      <c r="AAT127" s="244"/>
      <c r="AAU127" s="244"/>
      <c r="AAV127" s="244"/>
      <c r="AAW127" s="244"/>
      <c r="AAX127" s="244"/>
      <c r="AAY127" s="244"/>
      <c r="AAZ127" s="244"/>
      <c r="ABA127" s="244"/>
      <c r="ABB127" s="244"/>
      <c r="ABC127" s="244"/>
      <c r="ABD127" s="244"/>
      <c r="ABE127" s="244"/>
      <c r="ABF127" s="244"/>
      <c r="ABG127" s="244"/>
      <c r="ABH127" s="244"/>
      <c r="ABI127" s="244"/>
      <c r="ABJ127" s="244"/>
      <c r="ABK127" s="244"/>
      <c r="ABL127" s="244"/>
      <c r="ABM127" s="244"/>
      <c r="ABN127" s="244"/>
      <c r="ABO127" s="244"/>
      <c r="ABP127" s="244"/>
      <c r="ABQ127" s="244"/>
      <c r="ABR127" s="244"/>
      <c r="ABS127" s="244"/>
      <c r="ABT127" s="244"/>
      <c r="ABU127" s="244"/>
      <c r="ABV127" s="244"/>
      <c r="ABW127" s="244"/>
      <c r="ABX127" s="244"/>
      <c r="ABY127" s="244"/>
      <c r="ABZ127" s="244"/>
      <c r="ACA127" s="244"/>
      <c r="ACB127" s="244"/>
      <c r="ACC127" s="244"/>
      <c r="ACD127" s="244"/>
      <c r="ACE127" s="244"/>
      <c r="ACF127" s="244"/>
      <c r="ACG127" s="244"/>
      <c r="ACH127" s="244"/>
      <c r="ACI127" s="244"/>
      <c r="ACJ127" s="244"/>
      <c r="ACK127" s="244"/>
      <c r="ACL127" s="244"/>
      <c r="ACM127" s="244"/>
      <c r="ACN127" s="244"/>
      <c r="ACO127" s="244"/>
      <c r="ACP127" s="244"/>
      <c r="ACQ127" s="244"/>
      <c r="ACR127" s="244"/>
      <c r="ACS127" s="244"/>
      <c r="ACT127" s="244"/>
      <c r="ACU127" s="244"/>
      <c r="ACV127" s="244"/>
      <c r="ACW127" s="244"/>
      <c r="ACX127" s="244"/>
      <c r="ACY127" s="244"/>
      <c r="ACZ127" s="244"/>
      <c r="ADA127" s="244"/>
      <c r="ADB127" s="244"/>
      <c r="ADC127" s="244"/>
      <c r="ADD127" s="244"/>
      <c r="ADE127" s="244"/>
      <c r="ADF127" s="244"/>
      <c r="ADG127" s="244"/>
      <c r="ADH127" s="244"/>
      <c r="ADI127" s="244"/>
      <c r="ADJ127" s="244"/>
      <c r="ADK127" s="244"/>
      <c r="ADL127" s="244"/>
      <c r="ADM127" s="244"/>
      <c r="ADN127" s="244"/>
      <c r="ADO127" s="244"/>
      <c r="ADP127" s="244"/>
      <c r="ADQ127" s="244"/>
      <c r="ADR127" s="244"/>
      <c r="ADS127" s="244"/>
      <c r="ADT127" s="244"/>
      <c r="ADU127" s="244"/>
      <c r="ADV127" s="244"/>
      <c r="ADW127" s="244"/>
      <c r="ADX127" s="244"/>
      <c r="ADY127" s="244"/>
      <c r="ADZ127" s="244"/>
      <c r="AEA127" s="244"/>
      <c r="AEB127" s="244"/>
      <c r="AEC127" s="244"/>
      <c r="AED127" s="244"/>
      <c r="AEE127" s="244"/>
      <c r="AEF127" s="244"/>
      <c r="AEG127" s="244"/>
      <c r="AEH127" s="244"/>
      <c r="AEI127" s="244"/>
      <c r="AEJ127" s="244"/>
      <c r="AEK127" s="244"/>
      <c r="AEL127" s="244"/>
      <c r="AEM127" s="244"/>
      <c r="AEN127" s="244"/>
      <c r="AEO127" s="244"/>
      <c r="AEP127" s="244"/>
      <c r="AEQ127" s="244"/>
      <c r="AER127" s="244"/>
      <c r="AES127" s="244"/>
      <c r="AET127" s="244"/>
      <c r="AEU127" s="244"/>
      <c r="AEV127" s="244"/>
      <c r="AEW127" s="244"/>
      <c r="AEX127" s="244"/>
      <c r="AEY127" s="244"/>
      <c r="AEZ127" s="244"/>
      <c r="AFA127" s="244"/>
      <c r="AFB127" s="244"/>
      <c r="AFC127" s="244"/>
      <c r="AFD127" s="244"/>
      <c r="AFE127" s="244"/>
      <c r="AFF127" s="244"/>
      <c r="AFG127" s="244"/>
      <c r="AFH127" s="244"/>
      <c r="AFI127" s="244"/>
      <c r="AFJ127" s="244"/>
      <c r="AFK127" s="244"/>
      <c r="AFL127" s="244"/>
      <c r="AFM127" s="244"/>
      <c r="AFN127" s="244"/>
      <c r="AFO127" s="244"/>
      <c r="AFP127" s="244"/>
      <c r="AFQ127" s="244"/>
      <c r="AFR127" s="244"/>
      <c r="AFS127" s="244"/>
      <c r="AFT127" s="244"/>
      <c r="AFU127" s="244"/>
      <c r="AFV127" s="244"/>
      <c r="AFW127" s="244"/>
      <c r="AFX127" s="244"/>
      <c r="AFY127" s="244"/>
      <c r="AFZ127" s="244"/>
      <c r="AGA127" s="244"/>
      <c r="AGB127" s="244"/>
      <c r="AGC127" s="244"/>
      <c r="AGD127" s="244"/>
      <c r="AGE127" s="244"/>
      <c r="AGF127" s="244"/>
      <c r="AGG127" s="244"/>
      <c r="AGH127" s="244"/>
      <c r="AGI127" s="244"/>
      <c r="AGJ127" s="244"/>
      <c r="AGK127" s="244"/>
      <c r="AGL127" s="244"/>
      <c r="AGM127" s="244"/>
      <c r="AGN127" s="244"/>
      <c r="AGO127" s="244"/>
      <c r="AGP127" s="244"/>
      <c r="AGQ127" s="244"/>
      <c r="AGR127" s="244"/>
      <c r="AGS127" s="244"/>
      <c r="AGT127" s="244"/>
      <c r="AGU127" s="244"/>
      <c r="AGV127" s="244"/>
      <c r="AGW127" s="244"/>
      <c r="AGX127" s="244"/>
      <c r="AGY127" s="244"/>
      <c r="AGZ127" s="244"/>
      <c r="AHA127" s="244"/>
      <c r="AHB127" s="244"/>
      <c r="AHC127" s="244"/>
      <c r="AHD127" s="244"/>
      <c r="AHE127" s="244"/>
      <c r="AHF127" s="244"/>
      <c r="AHG127" s="244"/>
      <c r="AHH127" s="244"/>
      <c r="AHI127" s="244"/>
      <c r="AHJ127" s="244"/>
      <c r="AHK127" s="244"/>
      <c r="AHL127" s="244"/>
      <c r="AHM127" s="244"/>
      <c r="AHN127" s="244"/>
      <c r="AHO127" s="244"/>
      <c r="AHP127" s="244"/>
      <c r="AHQ127" s="244"/>
      <c r="AHR127" s="244"/>
      <c r="AHS127" s="244"/>
      <c r="AHT127" s="244"/>
      <c r="AHU127" s="244"/>
      <c r="AHV127" s="244"/>
      <c r="AHW127" s="244"/>
      <c r="AHX127" s="244"/>
      <c r="AHY127" s="244"/>
      <c r="AHZ127" s="244"/>
      <c r="AIA127" s="244"/>
      <c r="AIB127" s="244"/>
      <c r="AIC127" s="244"/>
      <c r="AID127" s="244"/>
      <c r="AIE127" s="244"/>
      <c r="AIF127" s="244"/>
      <c r="AIG127" s="244"/>
      <c r="AIH127" s="244"/>
      <c r="AII127" s="244"/>
      <c r="AIJ127" s="244"/>
      <c r="AIK127" s="244"/>
      <c r="AIL127" s="244"/>
      <c r="AIM127" s="244"/>
      <c r="AIN127" s="244"/>
      <c r="AIO127" s="244"/>
      <c r="AIP127" s="244"/>
      <c r="AIQ127" s="244"/>
      <c r="AIR127" s="244"/>
      <c r="AIS127" s="244"/>
      <c r="AIT127" s="244"/>
      <c r="AIU127" s="244"/>
      <c r="AIV127" s="244"/>
      <c r="AIW127" s="244"/>
      <c r="AIX127" s="244"/>
      <c r="AIY127" s="244"/>
      <c r="AIZ127" s="244"/>
      <c r="AJA127" s="244"/>
      <c r="AJB127" s="244"/>
      <c r="AJC127" s="244"/>
      <c r="AJD127" s="244"/>
      <c r="AJE127" s="244"/>
      <c r="AJF127" s="244"/>
      <c r="AJG127" s="244"/>
      <c r="AJH127" s="244"/>
      <c r="AJI127" s="244"/>
      <c r="AJJ127" s="244"/>
      <c r="AJK127" s="244"/>
      <c r="AJL127" s="244"/>
      <c r="AJM127" s="244"/>
      <c r="AJN127" s="244"/>
      <c r="AJO127" s="244"/>
      <c r="AJP127" s="244"/>
      <c r="AJQ127" s="244"/>
      <c r="AJR127" s="244"/>
      <c r="AJS127" s="244"/>
      <c r="AJT127" s="244"/>
      <c r="AJU127" s="244"/>
      <c r="AJV127" s="244"/>
      <c r="AJW127" s="244"/>
      <c r="AJX127" s="244"/>
      <c r="AJY127" s="244"/>
      <c r="AJZ127" s="244"/>
      <c r="AKA127" s="244"/>
      <c r="AKB127" s="244"/>
      <c r="AKC127" s="244"/>
      <c r="AKD127" s="244"/>
      <c r="AKE127" s="244"/>
      <c r="AKF127" s="244"/>
      <c r="AKG127" s="244"/>
      <c r="AKH127" s="244"/>
      <c r="AKI127" s="244"/>
      <c r="AKJ127" s="244"/>
      <c r="AKK127" s="244"/>
      <c r="AKL127" s="244"/>
      <c r="AKM127" s="244"/>
      <c r="AKN127" s="244"/>
      <c r="AKO127" s="244"/>
      <c r="AKP127" s="244"/>
      <c r="AKQ127" s="244"/>
      <c r="AKR127" s="244"/>
      <c r="AKS127" s="244"/>
      <c r="AKT127" s="244"/>
      <c r="AKU127" s="244"/>
      <c r="AKV127" s="244"/>
      <c r="AKW127" s="244"/>
      <c r="AKX127" s="244"/>
      <c r="AKY127" s="244"/>
      <c r="AKZ127" s="244"/>
      <c r="ALA127" s="244"/>
      <c r="ALB127" s="244"/>
      <c r="ALC127" s="244"/>
      <c r="ALD127" s="244"/>
      <c r="ALE127" s="244"/>
      <c r="ALF127" s="244"/>
      <c r="ALG127" s="244"/>
      <c r="ALH127" s="244"/>
      <c r="ALI127" s="244"/>
      <c r="ALJ127" s="244"/>
      <c r="ALK127" s="244"/>
      <c r="ALL127" s="244"/>
      <c r="ALM127" s="244"/>
      <c r="ALN127" s="244"/>
      <c r="ALO127" s="244"/>
      <c r="ALP127" s="244"/>
      <c r="ALQ127" s="244"/>
      <c r="ALR127" s="244"/>
      <c r="ALS127" s="244"/>
      <c r="ALT127" s="244"/>
      <c r="ALU127" s="244"/>
      <c r="ALV127" s="244"/>
      <c r="ALW127" s="244"/>
      <c r="ALX127" s="244"/>
      <c r="ALY127" s="244"/>
      <c r="ALZ127" s="244"/>
      <c r="AMA127" s="244"/>
      <c r="AMB127" s="244"/>
    </row>
    <row r="128" spans="1:1016" s="227" customFormat="1" x14ac:dyDescent="0.25">
      <c r="A128" s="226"/>
      <c r="C128" s="228" t="s">
        <v>21</v>
      </c>
      <c r="D128" s="229">
        <f>SUM(E128:J128)</f>
        <v>1167411.6400000001</v>
      </c>
      <c r="E128" s="229">
        <v>0</v>
      </c>
      <c r="F128" s="229">
        <v>0</v>
      </c>
      <c r="G128" s="229">
        <f>342411.64+825000</f>
        <v>1167411.6400000001</v>
      </c>
      <c r="H128" s="229">
        <v>0</v>
      </c>
      <c r="I128" s="230">
        <v>0</v>
      </c>
      <c r="J128" s="230">
        <v>0</v>
      </c>
      <c r="K128" s="231">
        <v>1</v>
      </c>
      <c r="L128" s="232">
        <v>1</v>
      </c>
      <c r="X128" s="252"/>
    </row>
    <row r="129" spans="1:1016" s="227" customFormat="1" ht="14.25" customHeight="1" x14ac:dyDescent="0.2">
      <c r="C129" s="234" t="s">
        <v>63</v>
      </c>
      <c r="D129" s="253"/>
      <c r="E129" s="236"/>
      <c r="F129" s="236"/>
      <c r="G129" s="236"/>
      <c r="H129" s="236"/>
      <c r="I129" s="236"/>
      <c r="J129" s="236"/>
      <c r="K129" s="237"/>
      <c r="L129" s="238"/>
      <c r="X129" s="233"/>
    </row>
    <row r="130" spans="1:1016" s="251" customFormat="1" ht="5.25" customHeight="1" x14ac:dyDescent="0.25">
      <c r="A130" s="244"/>
      <c r="B130" s="244"/>
      <c r="C130" s="245"/>
      <c r="D130" s="246"/>
      <c r="E130" s="246"/>
      <c r="F130" s="246"/>
      <c r="G130" s="246"/>
      <c r="H130" s="246"/>
      <c r="I130" s="246"/>
      <c r="J130" s="247"/>
      <c r="K130" s="248"/>
      <c r="L130" s="249"/>
      <c r="M130" s="250"/>
      <c r="N130" s="244"/>
      <c r="O130" s="244"/>
      <c r="P130" s="244"/>
      <c r="Q130" s="244"/>
      <c r="R130" s="244"/>
      <c r="S130" s="244"/>
      <c r="T130" s="244"/>
      <c r="U130" s="244"/>
      <c r="V130" s="244"/>
      <c r="W130" s="244"/>
      <c r="X130" s="244"/>
      <c r="Y130" s="244"/>
      <c r="Z130" s="244"/>
      <c r="AA130" s="244"/>
      <c r="AB130" s="244"/>
      <c r="AC130" s="244"/>
      <c r="AD130" s="244"/>
      <c r="AE130" s="244"/>
      <c r="AF130" s="244"/>
      <c r="AG130" s="244"/>
      <c r="AH130" s="244"/>
      <c r="AI130" s="244"/>
      <c r="AJ130" s="244"/>
      <c r="AK130" s="244"/>
      <c r="AL130" s="244"/>
      <c r="AM130" s="244"/>
      <c r="AN130" s="244"/>
      <c r="AO130" s="244"/>
      <c r="AP130" s="244"/>
      <c r="AQ130" s="244"/>
      <c r="AR130" s="244"/>
      <c r="AS130" s="244"/>
      <c r="AT130" s="244"/>
      <c r="AU130" s="244"/>
      <c r="AV130" s="244"/>
      <c r="AW130" s="244"/>
      <c r="AX130" s="244"/>
      <c r="AY130" s="244"/>
      <c r="AZ130" s="244"/>
      <c r="BA130" s="244"/>
      <c r="BB130" s="244"/>
      <c r="BC130" s="244"/>
      <c r="BD130" s="244"/>
      <c r="BE130" s="244"/>
      <c r="BF130" s="244"/>
      <c r="BG130" s="244"/>
      <c r="BH130" s="244"/>
      <c r="BI130" s="244"/>
      <c r="BJ130" s="244"/>
      <c r="BK130" s="244"/>
      <c r="BL130" s="244"/>
      <c r="BM130" s="244"/>
      <c r="BN130" s="244"/>
      <c r="BO130" s="244"/>
      <c r="BP130" s="244"/>
      <c r="BQ130" s="244"/>
      <c r="BR130" s="244"/>
      <c r="BS130" s="244"/>
      <c r="BT130" s="244"/>
      <c r="BU130" s="244"/>
      <c r="BV130" s="244"/>
      <c r="BW130" s="244"/>
      <c r="BX130" s="244"/>
      <c r="BY130" s="244"/>
      <c r="BZ130" s="244"/>
      <c r="CA130" s="244"/>
      <c r="CB130" s="244"/>
      <c r="CC130" s="244"/>
      <c r="CD130" s="244"/>
      <c r="CE130" s="244"/>
      <c r="CF130" s="244"/>
      <c r="CG130" s="244"/>
      <c r="CH130" s="244"/>
      <c r="CI130" s="244"/>
      <c r="CJ130" s="244"/>
      <c r="CK130" s="244"/>
      <c r="CL130" s="244"/>
      <c r="CM130" s="244"/>
      <c r="CN130" s="244"/>
      <c r="CO130" s="244"/>
      <c r="CP130" s="244"/>
      <c r="CQ130" s="244"/>
      <c r="CR130" s="244"/>
      <c r="CS130" s="244"/>
      <c r="CT130" s="244"/>
      <c r="CU130" s="244"/>
      <c r="CV130" s="244"/>
      <c r="CW130" s="244"/>
      <c r="CX130" s="244"/>
      <c r="CY130" s="244"/>
      <c r="CZ130" s="244"/>
      <c r="DA130" s="244"/>
      <c r="DB130" s="244"/>
      <c r="DC130" s="244"/>
      <c r="DD130" s="244"/>
      <c r="DE130" s="244"/>
      <c r="DF130" s="244"/>
      <c r="DG130" s="244"/>
      <c r="DH130" s="244"/>
      <c r="DI130" s="244"/>
      <c r="DJ130" s="244"/>
      <c r="DK130" s="244"/>
      <c r="DL130" s="244"/>
      <c r="DM130" s="244"/>
      <c r="DN130" s="244"/>
      <c r="DO130" s="244"/>
      <c r="DP130" s="244"/>
      <c r="DQ130" s="244"/>
      <c r="DR130" s="244"/>
      <c r="DS130" s="244"/>
      <c r="DT130" s="244"/>
      <c r="DU130" s="244"/>
      <c r="DV130" s="244"/>
      <c r="DW130" s="244"/>
      <c r="DX130" s="244"/>
      <c r="DY130" s="244"/>
      <c r="DZ130" s="244"/>
      <c r="EA130" s="244"/>
      <c r="EB130" s="244"/>
      <c r="EC130" s="244"/>
      <c r="ED130" s="244"/>
      <c r="EE130" s="244"/>
      <c r="EF130" s="244"/>
      <c r="EG130" s="244"/>
      <c r="EH130" s="244"/>
      <c r="EI130" s="244"/>
      <c r="EJ130" s="244"/>
      <c r="EK130" s="244"/>
      <c r="EL130" s="244"/>
      <c r="EM130" s="244"/>
      <c r="EN130" s="244"/>
      <c r="EO130" s="244"/>
      <c r="EP130" s="244"/>
      <c r="EQ130" s="244"/>
      <c r="ER130" s="244"/>
      <c r="ES130" s="244"/>
      <c r="ET130" s="244"/>
      <c r="EU130" s="244"/>
      <c r="EV130" s="244"/>
      <c r="EW130" s="244"/>
      <c r="EX130" s="244"/>
      <c r="EY130" s="244"/>
      <c r="EZ130" s="244"/>
      <c r="FA130" s="244"/>
      <c r="FB130" s="244"/>
      <c r="FC130" s="244"/>
      <c r="FD130" s="244"/>
      <c r="FE130" s="244"/>
      <c r="FF130" s="244"/>
      <c r="FG130" s="244"/>
      <c r="FH130" s="244"/>
      <c r="FI130" s="244"/>
      <c r="FJ130" s="244"/>
      <c r="FK130" s="244"/>
      <c r="FL130" s="244"/>
      <c r="FM130" s="244"/>
      <c r="FN130" s="244"/>
      <c r="FO130" s="244"/>
      <c r="FP130" s="244"/>
      <c r="FQ130" s="244"/>
      <c r="FR130" s="244"/>
      <c r="FS130" s="244"/>
      <c r="FT130" s="244"/>
      <c r="FU130" s="244"/>
      <c r="FV130" s="244"/>
      <c r="FW130" s="244"/>
      <c r="FX130" s="244"/>
      <c r="FY130" s="244"/>
      <c r="FZ130" s="244"/>
      <c r="GA130" s="244"/>
      <c r="GB130" s="244"/>
      <c r="GC130" s="244"/>
      <c r="GD130" s="244"/>
      <c r="GE130" s="244"/>
      <c r="GF130" s="244"/>
      <c r="GG130" s="244"/>
      <c r="GH130" s="244"/>
      <c r="GI130" s="244"/>
      <c r="GJ130" s="244"/>
      <c r="GK130" s="244"/>
      <c r="GL130" s="244"/>
      <c r="GM130" s="244"/>
      <c r="GN130" s="244"/>
      <c r="GO130" s="244"/>
      <c r="GP130" s="244"/>
      <c r="GQ130" s="244"/>
      <c r="GR130" s="244"/>
      <c r="GS130" s="244"/>
      <c r="GT130" s="244"/>
      <c r="GU130" s="244"/>
      <c r="GV130" s="244"/>
      <c r="GW130" s="244"/>
      <c r="GX130" s="244"/>
      <c r="GY130" s="244"/>
      <c r="GZ130" s="244"/>
      <c r="HA130" s="244"/>
      <c r="HB130" s="244"/>
      <c r="HC130" s="244"/>
      <c r="HD130" s="244"/>
      <c r="HE130" s="244"/>
      <c r="HF130" s="244"/>
      <c r="HG130" s="244"/>
      <c r="HH130" s="244"/>
      <c r="HI130" s="244"/>
      <c r="HJ130" s="244"/>
      <c r="HK130" s="244"/>
      <c r="HL130" s="244"/>
      <c r="HM130" s="244"/>
      <c r="HN130" s="244"/>
      <c r="HO130" s="244"/>
      <c r="HP130" s="244"/>
      <c r="HQ130" s="244"/>
      <c r="HR130" s="244"/>
      <c r="HS130" s="244"/>
      <c r="HT130" s="244"/>
      <c r="HU130" s="244"/>
      <c r="HV130" s="244"/>
      <c r="HW130" s="244"/>
      <c r="HX130" s="244"/>
      <c r="HY130" s="244"/>
      <c r="HZ130" s="244"/>
      <c r="IA130" s="244"/>
      <c r="IB130" s="244"/>
      <c r="IC130" s="244"/>
      <c r="ID130" s="244"/>
      <c r="IE130" s="244"/>
      <c r="IF130" s="244"/>
      <c r="IG130" s="244"/>
      <c r="IH130" s="244"/>
      <c r="II130" s="244"/>
      <c r="IJ130" s="244"/>
      <c r="IK130" s="244"/>
      <c r="IL130" s="244"/>
      <c r="IM130" s="244"/>
      <c r="IN130" s="244"/>
      <c r="IO130" s="244"/>
      <c r="IP130" s="244"/>
      <c r="IQ130" s="244"/>
      <c r="IR130" s="244"/>
      <c r="IS130" s="244"/>
      <c r="IT130" s="244"/>
      <c r="IU130" s="244"/>
      <c r="IV130" s="244"/>
      <c r="IW130" s="244"/>
      <c r="IX130" s="244"/>
      <c r="IY130" s="244"/>
      <c r="IZ130" s="244"/>
      <c r="JA130" s="244"/>
      <c r="JB130" s="244"/>
      <c r="JC130" s="244"/>
      <c r="JD130" s="244"/>
      <c r="JE130" s="244"/>
      <c r="JF130" s="244"/>
      <c r="JG130" s="244"/>
      <c r="JH130" s="244"/>
      <c r="JI130" s="244"/>
      <c r="JJ130" s="244"/>
      <c r="JK130" s="244"/>
      <c r="JL130" s="244"/>
      <c r="JM130" s="244"/>
      <c r="JN130" s="244"/>
      <c r="JO130" s="244"/>
      <c r="JP130" s="244"/>
      <c r="JQ130" s="244"/>
      <c r="JR130" s="244"/>
      <c r="JS130" s="244"/>
      <c r="JT130" s="244"/>
      <c r="JU130" s="244"/>
      <c r="JV130" s="244"/>
      <c r="JW130" s="244"/>
      <c r="JX130" s="244"/>
      <c r="JY130" s="244"/>
      <c r="JZ130" s="244"/>
      <c r="KA130" s="244"/>
      <c r="KB130" s="244"/>
      <c r="KC130" s="244"/>
      <c r="KD130" s="244"/>
      <c r="KE130" s="244"/>
      <c r="KF130" s="244"/>
      <c r="KG130" s="244"/>
      <c r="KH130" s="244"/>
      <c r="KI130" s="244"/>
      <c r="KJ130" s="244"/>
      <c r="KK130" s="244"/>
      <c r="KL130" s="244"/>
      <c r="KM130" s="244"/>
      <c r="KN130" s="244"/>
      <c r="KO130" s="244"/>
      <c r="KP130" s="244"/>
      <c r="KQ130" s="244"/>
      <c r="KR130" s="244"/>
      <c r="KS130" s="244"/>
      <c r="KT130" s="244"/>
      <c r="KU130" s="244"/>
      <c r="KV130" s="244"/>
      <c r="KW130" s="244"/>
      <c r="KX130" s="244"/>
      <c r="KY130" s="244"/>
      <c r="KZ130" s="244"/>
      <c r="LA130" s="244"/>
      <c r="LB130" s="244"/>
      <c r="LC130" s="244"/>
      <c r="LD130" s="244"/>
      <c r="LE130" s="244"/>
      <c r="LF130" s="244"/>
      <c r="LG130" s="244"/>
      <c r="LH130" s="244"/>
      <c r="LI130" s="244"/>
      <c r="LJ130" s="244"/>
      <c r="LK130" s="244"/>
      <c r="LL130" s="244"/>
      <c r="LM130" s="244"/>
      <c r="LN130" s="244"/>
      <c r="LO130" s="244"/>
      <c r="LP130" s="244"/>
      <c r="LQ130" s="244"/>
      <c r="LR130" s="244"/>
      <c r="LS130" s="244"/>
      <c r="LT130" s="244"/>
      <c r="LU130" s="244"/>
      <c r="LV130" s="244"/>
      <c r="LW130" s="244"/>
      <c r="LX130" s="244"/>
      <c r="LY130" s="244"/>
      <c r="LZ130" s="244"/>
      <c r="MA130" s="244"/>
      <c r="MB130" s="244"/>
      <c r="MC130" s="244"/>
      <c r="MD130" s="244"/>
      <c r="ME130" s="244"/>
      <c r="MF130" s="244"/>
      <c r="MG130" s="244"/>
      <c r="MH130" s="244"/>
      <c r="MI130" s="244"/>
      <c r="MJ130" s="244"/>
      <c r="MK130" s="244"/>
      <c r="ML130" s="244"/>
      <c r="MM130" s="244"/>
      <c r="MN130" s="244"/>
      <c r="MO130" s="244"/>
      <c r="MP130" s="244"/>
      <c r="MQ130" s="244"/>
      <c r="MR130" s="244"/>
      <c r="MS130" s="244"/>
      <c r="MT130" s="244"/>
      <c r="MU130" s="244"/>
      <c r="MV130" s="244"/>
      <c r="MW130" s="244"/>
      <c r="MX130" s="244"/>
      <c r="MY130" s="244"/>
      <c r="MZ130" s="244"/>
      <c r="NA130" s="244"/>
      <c r="NB130" s="244"/>
      <c r="NC130" s="244"/>
      <c r="ND130" s="244"/>
      <c r="NE130" s="244"/>
      <c r="NF130" s="244"/>
      <c r="NG130" s="244"/>
      <c r="NH130" s="244"/>
      <c r="NI130" s="244"/>
      <c r="NJ130" s="244"/>
      <c r="NK130" s="244"/>
      <c r="NL130" s="244"/>
      <c r="NM130" s="244"/>
      <c r="NN130" s="244"/>
      <c r="NO130" s="244"/>
      <c r="NP130" s="244"/>
      <c r="NQ130" s="244"/>
      <c r="NR130" s="244"/>
      <c r="NS130" s="244"/>
      <c r="NT130" s="244"/>
      <c r="NU130" s="244"/>
      <c r="NV130" s="244"/>
      <c r="NW130" s="244"/>
      <c r="NX130" s="244"/>
      <c r="NY130" s="244"/>
      <c r="NZ130" s="244"/>
      <c r="OA130" s="244"/>
      <c r="OB130" s="244"/>
      <c r="OC130" s="244"/>
      <c r="OD130" s="244"/>
      <c r="OE130" s="244"/>
      <c r="OF130" s="244"/>
      <c r="OG130" s="244"/>
      <c r="OH130" s="244"/>
      <c r="OI130" s="244"/>
      <c r="OJ130" s="244"/>
      <c r="OK130" s="244"/>
      <c r="OL130" s="244"/>
      <c r="OM130" s="244"/>
      <c r="ON130" s="244"/>
      <c r="OO130" s="244"/>
      <c r="OP130" s="244"/>
      <c r="OQ130" s="244"/>
      <c r="OR130" s="244"/>
      <c r="OS130" s="244"/>
      <c r="OT130" s="244"/>
      <c r="OU130" s="244"/>
      <c r="OV130" s="244"/>
      <c r="OW130" s="244"/>
      <c r="OX130" s="244"/>
      <c r="OY130" s="244"/>
      <c r="OZ130" s="244"/>
      <c r="PA130" s="244"/>
      <c r="PB130" s="244"/>
      <c r="PC130" s="244"/>
      <c r="PD130" s="244"/>
      <c r="PE130" s="244"/>
      <c r="PF130" s="244"/>
      <c r="PG130" s="244"/>
      <c r="PH130" s="244"/>
      <c r="PI130" s="244"/>
      <c r="PJ130" s="244"/>
      <c r="PK130" s="244"/>
      <c r="PL130" s="244"/>
      <c r="PM130" s="244"/>
      <c r="PN130" s="244"/>
      <c r="PO130" s="244"/>
      <c r="PP130" s="244"/>
      <c r="PQ130" s="244"/>
      <c r="PR130" s="244"/>
      <c r="PS130" s="244"/>
      <c r="PT130" s="244"/>
      <c r="PU130" s="244"/>
      <c r="PV130" s="244"/>
      <c r="PW130" s="244"/>
      <c r="PX130" s="244"/>
      <c r="PY130" s="244"/>
      <c r="PZ130" s="244"/>
      <c r="QA130" s="244"/>
      <c r="QB130" s="244"/>
      <c r="QC130" s="244"/>
      <c r="QD130" s="244"/>
      <c r="QE130" s="244"/>
      <c r="QF130" s="244"/>
      <c r="QG130" s="244"/>
      <c r="QH130" s="244"/>
      <c r="QI130" s="244"/>
      <c r="QJ130" s="244"/>
      <c r="QK130" s="244"/>
      <c r="QL130" s="244"/>
      <c r="QM130" s="244"/>
      <c r="QN130" s="244"/>
      <c r="QO130" s="244"/>
      <c r="QP130" s="244"/>
      <c r="QQ130" s="244"/>
      <c r="QR130" s="244"/>
      <c r="QS130" s="244"/>
      <c r="QT130" s="244"/>
      <c r="QU130" s="244"/>
      <c r="QV130" s="244"/>
      <c r="QW130" s="244"/>
      <c r="QX130" s="244"/>
      <c r="QY130" s="244"/>
      <c r="QZ130" s="244"/>
      <c r="RA130" s="244"/>
      <c r="RB130" s="244"/>
      <c r="RC130" s="244"/>
      <c r="RD130" s="244"/>
      <c r="RE130" s="244"/>
      <c r="RF130" s="244"/>
      <c r="RG130" s="244"/>
      <c r="RH130" s="244"/>
      <c r="RI130" s="244"/>
      <c r="RJ130" s="244"/>
      <c r="RK130" s="244"/>
      <c r="RL130" s="244"/>
      <c r="RM130" s="244"/>
      <c r="RN130" s="244"/>
      <c r="RO130" s="244"/>
      <c r="RP130" s="244"/>
      <c r="RQ130" s="244"/>
      <c r="RR130" s="244"/>
      <c r="RS130" s="244"/>
      <c r="RT130" s="244"/>
      <c r="RU130" s="244"/>
      <c r="RV130" s="244"/>
      <c r="RW130" s="244"/>
      <c r="RX130" s="244"/>
      <c r="RY130" s="244"/>
      <c r="RZ130" s="244"/>
      <c r="SA130" s="244"/>
      <c r="SB130" s="244"/>
      <c r="SC130" s="244"/>
      <c r="SD130" s="244"/>
      <c r="SE130" s="244"/>
      <c r="SF130" s="244"/>
      <c r="SG130" s="244"/>
      <c r="SH130" s="244"/>
      <c r="SI130" s="244"/>
      <c r="SJ130" s="244"/>
      <c r="SK130" s="244"/>
      <c r="SL130" s="244"/>
      <c r="SM130" s="244"/>
      <c r="SN130" s="244"/>
      <c r="SO130" s="244"/>
      <c r="SP130" s="244"/>
      <c r="SQ130" s="244"/>
      <c r="SR130" s="244"/>
      <c r="SS130" s="244"/>
      <c r="ST130" s="244"/>
      <c r="SU130" s="244"/>
      <c r="SV130" s="244"/>
      <c r="SW130" s="244"/>
      <c r="SX130" s="244"/>
      <c r="SY130" s="244"/>
      <c r="SZ130" s="244"/>
      <c r="TA130" s="244"/>
      <c r="TB130" s="244"/>
      <c r="TC130" s="244"/>
      <c r="TD130" s="244"/>
      <c r="TE130" s="244"/>
      <c r="TF130" s="244"/>
      <c r="TG130" s="244"/>
      <c r="TH130" s="244"/>
      <c r="TI130" s="244"/>
      <c r="TJ130" s="244"/>
      <c r="TK130" s="244"/>
      <c r="TL130" s="244"/>
      <c r="TM130" s="244"/>
      <c r="TN130" s="244"/>
      <c r="TO130" s="244"/>
      <c r="TP130" s="244"/>
      <c r="TQ130" s="244"/>
      <c r="TR130" s="244"/>
      <c r="TS130" s="244"/>
      <c r="TT130" s="244"/>
      <c r="TU130" s="244"/>
      <c r="TV130" s="244"/>
      <c r="TW130" s="244"/>
      <c r="TX130" s="244"/>
      <c r="TY130" s="244"/>
      <c r="TZ130" s="244"/>
      <c r="UA130" s="244"/>
      <c r="UB130" s="244"/>
      <c r="UC130" s="244"/>
      <c r="UD130" s="244"/>
      <c r="UE130" s="244"/>
      <c r="UF130" s="244"/>
      <c r="UG130" s="244"/>
      <c r="UH130" s="244"/>
      <c r="UI130" s="244"/>
      <c r="UJ130" s="244"/>
      <c r="UK130" s="244"/>
      <c r="UL130" s="244"/>
      <c r="UM130" s="244"/>
      <c r="UN130" s="244"/>
      <c r="UO130" s="244"/>
      <c r="UP130" s="244"/>
      <c r="UQ130" s="244"/>
      <c r="UR130" s="244"/>
      <c r="US130" s="244"/>
      <c r="UT130" s="244"/>
      <c r="UU130" s="244"/>
      <c r="UV130" s="244"/>
      <c r="UW130" s="244"/>
      <c r="UX130" s="244"/>
      <c r="UY130" s="244"/>
      <c r="UZ130" s="244"/>
      <c r="VA130" s="244"/>
      <c r="VB130" s="244"/>
      <c r="VC130" s="244"/>
      <c r="VD130" s="244"/>
      <c r="VE130" s="244"/>
      <c r="VF130" s="244"/>
      <c r="VG130" s="244"/>
      <c r="VH130" s="244"/>
      <c r="VI130" s="244"/>
      <c r="VJ130" s="244"/>
      <c r="VK130" s="244"/>
      <c r="VL130" s="244"/>
      <c r="VM130" s="244"/>
      <c r="VN130" s="244"/>
      <c r="VO130" s="244"/>
      <c r="VP130" s="244"/>
      <c r="VQ130" s="244"/>
      <c r="VR130" s="244"/>
      <c r="VS130" s="244"/>
      <c r="VT130" s="244"/>
      <c r="VU130" s="244"/>
      <c r="VV130" s="244"/>
      <c r="VW130" s="244"/>
      <c r="VX130" s="244"/>
      <c r="VY130" s="244"/>
      <c r="VZ130" s="244"/>
      <c r="WA130" s="244"/>
      <c r="WB130" s="244"/>
      <c r="WC130" s="244"/>
      <c r="WD130" s="244"/>
      <c r="WE130" s="244"/>
      <c r="WF130" s="244"/>
      <c r="WG130" s="244"/>
      <c r="WH130" s="244"/>
      <c r="WI130" s="244"/>
      <c r="WJ130" s="244"/>
      <c r="WK130" s="244"/>
      <c r="WL130" s="244"/>
      <c r="WM130" s="244"/>
      <c r="WN130" s="244"/>
      <c r="WO130" s="244"/>
      <c r="WP130" s="244"/>
      <c r="WQ130" s="244"/>
      <c r="WR130" s="244"/>
      <c r="WS130" s="244"/>
      <c r="WT130" s="244"/>
      <c r="WU130" s="244"/>
      <c r="WV130" s="244"/>
      <c r="WW130" s="244"/>
      <c r="WX130" s="244"/>
      <c r="WY130" s="244"/>
      <c r="WZ130" s="244"/>
      <c r="XA130" s="244"/>
      <c r="XB130" s="244"/>
      <c r="XC130" s="244"/>
      <c r="XD130" s="244"/>
      <c r="XE130" s="244"/>
      <c r="XF130" s="244"/>
      <c r="XG130" s="244"/>
      <c r="XH130" s="244"/>
      <c r="XI130" s="244"/>
      <c r="XJ130" s="244"/>
      <c r="XK130" s="244"/>
      <c r="XL130" s="244"/>
      <c r="XM130" s="244"/>
      <c r="XN130" s="244"/>
      <c r="XO130" s="244"/>
      <c r="XP130" s="244"/>
      <c r="XQ130" s="244"/>
      <c r="XR130" s="244"/>
      <c r="XS130" s="244"/>
      <c r="XT130" s="244"/>
      <c r="XU130" s="244"/>
      <c r="XV130" s="244"/>
      <c r="XW130" s="244"/>
      <c r="XX130" s="244"/>
      <c r="XY130" s="244"/>
      <c r="XZ130" s="244"/>
      <c r="YA130" s="244"/>
      <c r="YB130" s="244"/>
      <c r="YC130" s="244"/>
      <c r="YD130" s="244"/>
      <c r="YE130" s="244"/>
      <c r="YF130" s="244"/>
      <c r="YG130" s="244"/>
      <c r="YH130" s="244"/>
      <c r="YI130" s="244"/>
      <c r="YJ130" s="244"/>
      <c r="YK130" s="244"/>
      <c r="YL130" s="244"/>
      <c r="YM130" s="244"/>
      <c r="YN130" s="244"/>
      <c r="YO130" s="244"/>
      <c r="YP130" s="244"/>
      <c r="YQ130" s="244"/>
      <c r="YR130" s="244"/>
      <c r="YS130" s="244"/>
      <c r="YT130" s="244"/>
      <c r="YU130" s="244"/>
      <c r="YV130" s="244"/>
      <c r="YW130" s="244"/>
      <c r="YX130" s="244"/>
      <c r="YY130" s="244"/>
      <c r="YZ130" s="244"/>
      <c r="ZA130" s="244"/>
      <c r="ZB130" s="244"/>
      <c r="ZC130" s="244"/>
      <c r="ZD130" s="244"/>
      <c r="ZE130" s="244"/>
      <c r="ZF130" s="244"/>
      <c r="ZG130" s="244"/>
      <c r="ZH130" s="244"/>
      <c r="ZI130" s="244"/>
      <c r="ZJ130" s="244"/>
      <c r="ZK130" s="244"/>
      <c r="ZL130" s="244"/>
      <c r="ZM130" s="244"/>
      <c r="ZN130" s="244"/>
      <c r="ZO130" s="244"/>
      <c r="ZP130" s="244"/>
      <c r="ZQ130" s="244"/>
      <c r="ZR130" s="244"/>
      <c r="ZS130" s="244"/>
      <c r="ZT130" s="244"/>
      <c r="ZU130" s="244"/>
      <c r="ZV130" s="244"/>
      <c r="ZW130" s="244"/>
      <c r="ZX130" s="244"/>
      <c r="ZY130" s="244"/>
      <c r="ZZ130" s="244"/>
      <c r="AAA130" s="244"/>
      <c r="AAB130" s="244"/>
      <c r="AAC130" s="244"/>
      <c r="AAD130" s="244"/>
      <c r="AAE130" s="244"/>
      <c r="AAF130" s="244"/>
      <c r="AAG130" s="244"/>
      <c r="AAH130" s="244"/>
      <c r="AAI130" s="244"/>
      <c r="AAJ130" s="244"/>
      <c r="AAK130" s="244"/>
      <c r="AAL130" s="244"/>
      <c r="AAM130" s="244"/>
      <c r="AAN130" s="244"/>
      <c r="AAO130" s="244"/>
      <c r="AAP130" s="244"/>
      <c r="AAQ130" s="244"/>
      <c r="AAR130" s="244"/>
      <c r="AAS130" s="244"/>
      <c r="AAT130" s="244"/>
      <c r="AAU130" s="244"/>
      <c r="AAV130" s="244"/>
      <c r="AAW130" s="244"/>
      <c r="AAX130" s="244"/>
      <c r="AAY130" s="244"/>
      <c r="AAZ130" s="244"/>
      <c r="ABA130" s="244"/>
      <c r="ABB130" s="244"/>
      <c r="ABC130" s="244"/>
      <c r="ABD130" s="244"/>
      <c r="ABE130" s="244"/>
      <c r="ABF130" s="244"/>
      <c r="ABG130" s="244"/>
      <c r="ABH130" s="244"/>
      <c r="ABI130" s="244"/>
      <c r="ABJ130" s="244"/>
      <c r="ABK130" s="244"/>
      <c r="ABL130" s="244"/>
      <c r="ABM130" s="244"/>
      <c r="ABN130" s="244"/>
      <c r="ABO130" s="244"/>
      <c r="ABP130" s="244"/>
      <c r="ABQ130" s="244"/>
      <c r="ABR130" s="244"/>
      <c r="ABS130" s="244"/>
      <c r="ABT130" s="244"/>
      <c r="ABU130" s="244"/>
      <c r="ABV130" s="244"/>
      <c r="ABW130" s="244"/>
      <c r="ABX130" s="244"/>
      <c r="ABY130" s="244"/>
      <c r="ABZ130" s="244"/>
      <c r="ACA130" s="244"/>
      <c r="ACB130" s="244"/>
      <c r="ACC130" s="244"/>
      <c r="ACD130" s="244"/>
      <c r="ACE130" s="244"/>
      <c r="ACF130" s="244"/>
      <c r="ACG130" s="244"/>
      <c r="ACH130" s="244"/>
      <c r="ACI130" s="244"/>
      <c r="ACJ130" s="244"/>
      <c r="ACK130" s="244"/>
      <c r="ACL130" s="244"/>
      <c r="ACM130" s="244"/>
      <c r="ACN130" s="244"/>
      <c r="ACO130" s="244"/>
      <c r="ACP130" s="244"/>
      <c r="ACQ130" s="244"/>
      <c r="ACR130" s="244"/>
      <c r="ACS130" s="244"/>
      <c r="ACT130" s="244"/>
      <c r="ACU130" s="244"/>
      <c r="ACV130" s="244"/>
      <c r="ACW130" s="244"/>
      <c r="ACX130" s="244"/>
      <c r="ACY130" s="244"/>
      <c r="ACZ130" s="244"/>
      <c r="ADA130" s="244"/>
      <c r="ADB130" s="244"/>
      <c r="ADC130" s="244"/>
      <c r="ADD130" s="244"/>
      <c r="ADE130" s="244"/>
      <c r="ADF130" s="244"/>
      <c r="ADG130" s="244"/>
      <c r="ADH130" s="244"/>
      <c r="ADI130" s="244"/>
      <c r="ADJ130" s="244"/>
      <c r="ADK130" s="244"/>
      <c r="ADL130" s="244"/>
      <c r="ADM130" s="244"/>
      <c r="ADN130" s="244"/>
      <c r="ADO130" s="244"/>
      <c r="ADP130" s="244"/>
      <c r="ADQ130" s="244"/>
      <c r="ADR130" s="244"/>
      <c r="ADS130" s="244"/>
      <c r="ADT130" s="244"/>
      <c r="ADU130" s="244"/>
      <c r="ADV130" s="244"/>
      <c r="ADW130" s="244"/>
      <c r="ADX130" s="244"/>
      <c r="ADY130" s="244"/>
      <c r="ADZ130" s="244"/>
      <c r="AEA130" s="244"/>
      <c r="AEB130" s="244"/>
      <c r="AEC130" s="244"/>
      <c r="AED130" s="244"/>
      <c r="AEE130" s="244"/>
      <c r="AEF130" s="244"/>
      <c r="AEG130" s="244"/>
      <c r="AEH130" s="244"/>
      <c r="AEI130" s="244"/>
      <c r="AEJ130" s="244"/>
      <c r="AEK130" s="244"/>
      <c r="AEL130" s="244"/>
      <c r="AEM130" s="244"/>
      <c r="AEN130" s="244"/>
      <c r="AEO130" s="244"/>
      <c r="AEP130" s="244"/>
      <c r="AEQ130" s="244"/>
      <c r="AER130" s="244"/>
      <c r="AES130" s="244"/>
      <c r="AET130" s="244"/>
      <c r="AEU130" s="244"/>
      <c r="AEV130" s="244"/>
      <c r="AEW130" s="244"/>
      <c r="AEX130" s="244"/>
      <c r="AEY130" s="244"/>
      <c r="AEZ130" s="244"/>
      <c r="AFA130" s="244"/>
      <c r="AFB130" s="244"/>
      <c r="AFC130" s="244"/>
      <c r="AFD130" s="244"/>
      <c r="AFE130" s="244"/>
      <c r="AFF130" s="244"/>
      <c r="AFG130" s="244"/>
      <c r="AFH130" s="244"/>
      <c r="AFI130" s="244"/>
      <c r="AFJ130" s="244"/>
      <c r="AFK130" s="244"/>
      <c r="AFL130" s="244"/>
      <c r="AFM130" s="244"/>
      <c r="AFN130" s="244"/>
      <c r="AFO130" s="244"/>
      <c r="AFP130" s="244"/>
      <c r="AFQ130" s="244"/>
      <c r="AFR130" s="244"/>
      <c r="AFS130" s="244"/>
      <c r="AFT130" s="244"/>
      <c r="AFU130" s="244"/>
      <c r="AFV130" s="244"/>
      <c r="AFW130" s="244"/>
      <c r="AFX130" s="244"/>
      <c r="AFY130" s="244"/>
      <c r="AFZ130" s="244"/>
      <c r="AGA130" s="244"/>
      <c r="AGB130" s="244"/>
      <c r="AGC130" s="244"/>
      <c r="AGD130" s="244"/>
      <c r="AGE130" s="244"/>
      <c r="AGF130" s="244"/>
      <c r="AGG130" s="244"/>
      <c r="AGH130" s="244"/>
      <c r="AGI130" s="244"/>
      <c r="AGJ130" s="244"/>
      <c r="AGK130" s="244"/>
      <c r="AGL130" s="244"/>
      <c r="AGM130" s="244"/>
      <c r="AGN130" s="244"/>
      <c r="AGO130" s="244"/>
      <c r="AGP130" s="244"/>
      <c r="AGQ130" s="244"/>
      <c r="AGR130" s="244"/>
      <c r="AGS130" s="244"/>
      <c r="AGT130" s="244"/>
      <c r="AGU130" s="244"/>
      <c r="AGV130" s="244"/>
      <c r="AGW130" s="244"/>
      <c r="AGX130" s="244"/>
      <c r="AGY130" s="244"/>
      <c r="AGZ130" s="244"/>
      <c r="AHA130" s="244"/>
      <c r="AHB130" s="244"/>
      <c r="AHC130" s="244"/>
      <c r="AHD130" s="244"/>
      <c r="AHE130" s="244"/>
      <c r="AHF130" s="244"/>
      <c r="AHG130" s="244"/>
      <c r="AHH130" s="244"/>
      <c r="AHI130" s="244"/>
      <c r="AHJ130" s="244"/>
      <c r="AHK130" s="244"/>
      <c r="AHL130" s="244"/>
      <c r="AHM130" s="244"/>
      <c r="AHN130" s="244"/>
      <c r="AHO130" s="244"/>
      <c r="AHP130" s="244"/>
      <c r="AHQ130" s="244"/>
      <c r="AHR130" s="244"/>
      <c r="AHS130" s="244"/>
      <c r="AHT130" s="244"/>
      <c r="AHU130" s="244"/>
      <c r="AHV130" s="244"/>
      <c r="AHW130" s="244"/>
      <c r="AHX130" s="244"/>
      <c r="AHY130" s="244"/>
      <c r="AHZ130" s="244"/>
      <c r="AIA130" s="244"/>
      <c r="AIB130" s="244"/>
      <c r="AIC130" s="244"/>
      <c r="AID130" s="244"/>
      <c r="AIE130" s="244"/>
      <c r="AIF130" s="244"/>
      <c r="AIG130" s="244"/>
      <c r="AIH130" s="244"/>
      <c r="AII130" s="244"/>
      <c r="AIJ130" s="244"/>
      <c r="AIK130" s="244"/>
      <c r="AIL130" s="244"/>
      <c r="AIM130" s="244"/>
      <c r="AIN130" s="244"/>
      <c r="AIO130" s="244"/>
      <c r="AIP130" s="244"/>
      <c r="AIQ130" s="244"/>
      <c r="AIR130" s="244"/>
      <c r="AIS130" s="244"/>
      <c r="AIT130" s="244"/>
      <c r="AIU130" s="244"/>
      <c r="AIV130" s="244"/>
      <c r="AIW130" s="244"/>
      <c r="AIX130" s="244"/>
      <c r="AIY130" s="244"/>
      <c r="AIZ130" s="244"/>
      <c r="AJA130" s="244"/>
      <c r="AJB130" s="244"/>
      <c r="AJC130" s="244"/>
      <c r="AJD130" s="244"/>
      <c r="AJE130" s="244"/>
      <c r="AJF130" s="244"/>
      <c r="AJG130" s="244"/>
      <c r="AJH130" s="244"/>
      <c r="AJI130" s="244"/>
      <c r="AJJ130" s="244"/>
      <c r="AJK130" s="244"/>
      <c r="AJL130" s="244"/>
      <c r="AJM130" s="244"/>
      <c r="AJN130" s="244"/>
      <c r="AJO130" s="244"/>
      <c r="AJP130" s="244"/>
      <c r="AJQ130" s="244"/>
      <c r="AJR130" s="244"/>
      <c r="AJS130" s="244"/>
      <c r="AJT130" s="244"/>
      <c r="AJU130" s="244"/>
      <c r="AJV130" s="244"/>
      <c r="AJW130" s="244"/>
      <c r="AJX130" s="244"/>
      <c r="AJY130" s="244"/>
      <c r="AJZ130" s="244"/>
      <c r="AKA130" s="244"/>
      <c r="AKB130" s="244"/>
      <c r="AKC130" s="244"/>
      <c r="AKD130" s="244"/>
      <c r="AKE130" s="244"/>
      <c r="AKF130" s="244"/>
      <c r="AKG130" s="244"/>
      <c r="AKH130" s="244"/>
      <c r="AKI130" s="244"/>
      <c r="AKJ130" s="244"/>
      <c r="AKK130" s="244"/>
      <c r="AKL130" s="244"/>
      <c r="AKM130" s="244"/>
      <c r="AKN130" s="244"/>
      <c r="AKO130" s="244"/>
      <c r="AKP130" s="244"/>
      <c r="AKQ130" s="244"/>
      <c r="AKR130" s="244"/>
      <c r="AKS130" s="244"/>
      <c r="AKT130" s="244"/>
      <c r="AKU130" s="244"/>
      <c r="AKV130" s="244"/>
      <c r="AKW130" s="244"/>
      <c r="AKX130" s="244"/>
      <c r="AKY130" s="244"/>
      <c r="AKZ130" s="244"/>
      <c r="ALA130" s="244"/>
      <c r="ALB130" s="244"/>
      <c r="ALC130" s="244"/>
      <c r="ALD130" s="244"/>
      <c r="ALE130" s="244"/>
      <c r="ALF130" s="244"/>
      <c r="ALG130" s="244"/>
      <c r="ALH130" s="244"/>
      <c r="ALI130" s="244"/>
      <c r="ALJ130" s="244"/>
      <c r="ALK130" s="244"/>
      <c r="ALL130" s="244"/>
      <c r="ALM130" s="244"/>
      <c r="ALN130" s="244"/>
      <c r="ALO130" s="244"/>
      <c r="ALP130" s="244"/>
      <c r="ALQ130" s="244"/>
      <c r="ALR130" s="244"/>
      <c r="ALS130" s="244"/>
      <c r="ALT130" s="244"/>
      <c r="ALU130" s="244"/>
      <c r="ALV130" s="244"/>
      <c r="ALW130" s="244"/>
      <c r="ALX130" s="244"/>
      <c r="ALY130" s="244"/>
      <c r="ALZ130" s="244"/>
      <c r="AMA130" s="244"/>
      <c r="AMB130" s="244"/>
    </row>
    <row r="131" spans="1:1016" s="294" customFormat="1" x14ac:dyDescent="0.25">
      <c r="A131" s="281"/>
      <c r="C131" s="283" t="s">
        <v>21</v>
      </c>
      <c r="D131" s="284">
        <f>SUM(E131:J131)</f>
        <v>1576801</v>
      </c>
      <c r="E131" s="284">
        <v>0</v>
      </c>
      <c r="F131" s="284">
        <v>0</v>
      </c>
      <c r="G131" s="284">
        <f>849801+727000</f>
        <v>1576801</v>
      </c>
      <c r="H131" s="284">
        <v>0</v>
      </c>
      <c r="I131" s="285">
        <v>0</v>
      </c>
      <c r="J131" s="285">
        <v>0</v>
      </c>
      <c r="K131" s="286">
        <v>0</v>
      </c>
      <c r="L131" s="287">
        <v>0</v>
      </c>
      <c r="X131" s="302"/>
    </row>
    <row r="132" spans="1:1016" s="294" customFormat="1" ht="24" x14ac:dyDescent="0.2">
      <c r="C132" s="289" t="s">
        <v>125</v>
      </c>
      <c r="D132" s="303"/>
      <c r="E132" s="291"/>
      <c r="F132" s="291"/>
      <c r="G132" s="291"/>
      <c r="H132" s="291"/>
      <c r="I132" s="291"/>
      <c r="J132" s="291"/>
      <c r="K132" s="299"/>
      <c r="L132" s="300"/>
      <c r="X132" s="298"/>
    </row>
    <row r="133" spans="1:1016" s="251" customFormat="1" ht="5.25" customHeight="1" x14ac:dyDescent="0.25">
      <c r="A133" s="244"/>
      <c r="B133" s="244"/>
      <c r="C133" s="245"/>
      <c r="D133" s="246"/>
      <c r="E133" s="246"/>
      <c r="F133" s="246"/>
      <c r="G133" s="246"/>
      <c r="H133" s="246"/>
      <c r="I133" s="246"/>
      <c r="J133" s="247"/>
      <c r="K133" s="248"/>
      <c r="L133" s="249"/>
      <c r="M133" s="250"/>
      <c r="N133" s="244"/>
      <c r="O133" s="244"/>
      <c r="P133" s="244"/>
      <c r="Q133" s="244"/>
      <c r="R133" s="244"/>
      <c r="S133" s="244"/>
      <c r="T133" s="244"/>
      <c r="U133" s="244"/>
      <c r="V133" s="244"/>
      <c r="W133" s="244"/>
      <c r="X133" s="244"/>
      <c r="Y133" s="244"/>
      <c r="Z133" s="244"/>
      <c r="AA133" s="244"/>
      <c r="AB133" s="244"/>
      <c r="AC133" s="244"/>
      <c r="AD133" s="244"/>
      <c r="AE133" s="244"/>
      <c r="AF133" s="244"/>
      <c r="AG133" s="244"/>
      <c r="AH133" s="244"/>
      <c r="AI133" s="244"/>
      <c r="AJ133" s="244"/>
      <c r="AK133" s="244"/>
      <c r="AL133" s="244"/>
      <c r="AM133" s="244"/>
      <c r="AN133" s="244"/>
      <c r="AO133" s="244"/>
      <c r="AP133" s="244"/>
      <c r="AQ133" s="244"/>
      <c r="AR133" s="244"/>
      <c r="AS133" s="244"/>
      <c r="AT133" s="244"/>
      <c r="AU133" s="244"/>
      <c r="AV133" s="244"/>
      <c r="AW133" s="244"/>
      <c r="AX133" s="244"/>
      <c r="AY133" s="244"/>
      <c r="AZ133" s="244"/>
      <c r="BA133" s="244"/>
      <c r="BB133" s="244"/>
      <c r="BC133" s="244"/>
      <c r="BD133" s="244"/>
      <c r="BE133" s="244"/>
      <c r="BF133" s="244"/>
      <c r="BG133" s="244"/>
      <c r="BH133" s="244"/>
      <c r="BI133" s="244"/>
      <c r="BJ133" s="244"/>
      <c r="BK133" s="244"/>
      <c r="BL133" s="244"/>
      <c r="BM133" s="244"/>
      <c r="BN133" s="244"/>
      <c r="BO133" s="244"/>
      <c r="BP133" s="244"/>
      <c r="BQ133" s="244"/>
      <c r="BR133" s="244"/>
      <c r="BS133" s="244"/>
      <c r="BT133" s="244"/>
      <c r="BU133" s="244"/>
      <c r="BV133" s="244"/>
      <c r="BW133" s="244"/>
      <c r="BX133" s="244"/>
      <c r="BY133" s="244"/>
      <c r="BZ133" s="244"/>
      <c r="CA133" s="244"/>
      <c r="CB133" s="244"/>
      <c r="CC133" s="244"/>
      <c r="CD133" s="244"/>
      <c r="CE133" s="244"/>
      <c r="CF133" s="244"/>
      <c r="CG133" s="244"/>
      <c r="CH133" s="244"/>
      <c r="CI133" s="244"/>
      <c r="CJ133" s="244"/>
      <c r="CK133" s="244"/>
      <c r="CL133" s="244"/>
      <c r="CM133" s="244"/>
      <c r="CN133" s="244"/>
      <c r="CO133" s="244"/>
      <c r="CP133" s="244"/>
      <c r="CQ133" s="244"/>
      <c r="CR133" s="244"/>
      <c r="CS133" s="244"/>
      <c r="CT133" s="244"/>
      <c r="CU133" s="244"/>
      <c r="CV133" s="244"/>
      <c r="CW133" s="244"/>
      <c r="CX133" s="244"/>
      <c r="CY133" s="244"/>
      <c r="CZ133" s="244"/>
      <c r="DA133" s="244"/>
      <c r="DB133" s="244"/>
      <c r="DC133" s="244"/>
      <c r="DD133" s="244"/>
      <c r="DE133" s="244"/>
      <c r="DF133" s="244"/>
      <c r="DG133" s="244"/>
      <c r="DH133" s="244"/>
      <c r="DI133" s="244"/>
      <c r="DJ133" s="244"/>
      <c r="DK133" s="244"/>
      <c r="DL133" s="244"/>
      <c r="DM133" s="244"/>
      <c r="DN133" s="244"/>
      <c r="DO133" s="244"/>
      <c r="DP133" s="244"/>
      <c r="DQ133" s="244"/>
      <c r="DR133" s="244"/>
      <c r="DS133" s="244"/>
      <c r="DT133" s="244"/>
      <c r="DU133" s="244"/>
      <c r="DV133" s="244"/>
      <c r="DW133" s="244"/>
      <c r="DX133" s="244"/>
      <c r="DY133" s="244"/>
      <c r="DZ133" s="244"/>
      <c r="EA133" s="244"/>
      <c r="EB133" s="244"/>
      <c r="EC133" s="244"/>
      <c r="ED133" s="244"/>
      <c r="EE133" s="244"/>
      <c r="EF133" s="244"/>
      <c r="EG133" s="244"/>
      <c r="EH133" s="244"/>
      <c r="EI133" s="244"/>
      <c r="EJ133" s="244"/>
      <c r="EK133" s="244"/>
      <c r="EL133" s="244"/>
      <c r="EM133" s="244"/>
      <c r="EN133" s="244"/>
      <c r="EO133" s="244"/>
      <c r="EP133" s="244"/>
      <c r="EQ133" s="244"/>
      <c r="ER133" s="244"/>
      <c r="ES133" s="244"/>
      <c r="ET133" s="244"/>
      <c r="EU133" s="244"/>
      <c r="EV133" s="244"/>
      <c r="EW133" s="244"/>
      <c r="EX133" s="244"/>
      <c r="EY133" s="244"/>
      <c r="EZ133" s="244"/>
      <c r="FA133" s="244"/>
      <c r="FB133" s="244"/>
      <c r="FC133" s="244"/>
      <c r="FD133" s="244"/>
      <c r="FE133" s="244"/>
      <c r="FF133" s="244"/>
      <c r="FG133" s="244"/>
      <c r="FH133" s="244"/>
      <c r="FI133" s="244"/>
      <c r="FJ133" s="244"/>
      <c r="FK133" s="244"/>
      <c r="FL133" s="244"/>
      <c r="FM133" s="244"/>
      <c r="FN133" s="244"/>
      <c r="FO133" s="244"/>
      <c r="FP133" s="244"/>
      <c r="FQ133" s="244"/>
      <c r="FR133" s="244"/>
      <c r="FS133" s="244"/>
      <c r="FT133" s="244"/>
      <c r="FU133" s="244"/>
      <c r="FV133" s="244"/>
      <c r="FW133" s="244"/>
      <c r="FX133" s="244"/>
      <c r="FY133" s="244"/>
      <c r="FZ133" s="244"/>
      <c r="GA133" s="244"/>
      <c r="GB133" s="244"/>
      <c r="GC133" s="244"/>
      <c r="GD133" s="244"/>
      <c r="GE133" s="244"/>
      <c r="GF133" s="244"/>
      <c r="GG133" s="244"/>
      <c r="GH133" s="244"/>
      <c r="GI133" s="244"/>
      <c r="GJ133" s="244"/>
      <c r="GK133" s="244"/>
      <c r="GL133" s="244"/>
      <c r="GM133" s="244"/>
      <c r="GN133" s="244"/>
      <c r="GO133" s="244"/>
      <c r="GP133" s="244"/>
      <c r="GQ133" s="244"/>
      <c r="GR133" s="244"/>
      <c r="GS133" s="244"/>
      <c r="GT133" s="244"/>
      <c r="GU133" s="244"/>
      <c r="GV133" s="244"/>
      <c r="GW133" s="244"/>
      <c r="GX133" s="244"/>
      <c r="GY133" s="244"/>
      <c r="GZ133" s="244"/>
      <c r="HA133" s="244"/>
      <c r="HB133" s="244"/>
      <c r="HC133" s="244"/>
      <c r="HD133" s="244"/>
      <c r="HE133" s="244"/>
      <c r="HF133" s="244"/>
      <c r="HG133" s="244"/>
      <c r="HH133" s="244"/>
      <c r="HI133" s="244"/>
      <c r="HJ133" s="244"/>
      <c r="HK133" s="244"/>
      <c r="HL133" s="244"/>
      <c r="HM133" s="244"/>
      <c r="HN133" s="244"/>
      <c r="HO133" s="244"/>
      <c r="HP133" s="244"/>
      <c r="HQ133" s="244"/>
      <c r="HR133" s="244"/>
      <c r="HS133" s="244"/>
      <c r="HT133" s="244"/>
      <c r="HU133" s="244"/>
      <c r="HV133" s="244"/>
      <c r="HW133" s="244"/>
      <c r="HX133" s="244"/>
      <c r="HY133" s="244"/>
      <c r="HZ133" s="244"/>
      <c r="IA133" s="244"/>
      <c r="IB133" s="244"/>
      <c r="IC133" s="244"/>
      <c r="ID133" s="244"/>
      <c r="IE133" s="244"/>
      <c r="IF133" s="244"/>
      <c r="IG133" s="244"/>
      <c r="IH133" s="244"/>
      <c r="II133" s="244"/>
      <c r="IJ133" s="244"/>
      <c r="IK133" s="244"/>
      <c r="IL133" s="244"/>
      <c r="IM133" s="244"/>
      <c r="IN133" s="244"/>
      <c r="IO133" s="244"/>
      <c r="IP133" s="244"/>
      <c r="IQ133" s="244"/>
      <c r="IR133" s="244"/>
      <c r="IS133" s="244"/>
      <c r="IT133" s="244"/>
      <c r="IU133" s="244"/>
      <c r="IV133" s="244"/>
      <c r="IW133" s="244"/>
      <c r="IX133" s="244"/>
      <c r="IY133" s="244"/>
      <c r="IZ133" s="244"/>
      <c r="JA133" s="244"/>
      <c r="JB133" s="244"/>
      <c r="JC133" s="244"/>
      <c r="JD133" s="244"/>
      <c r="JE133" s="244"/>
      <c r="JF133" s="244"/>
      <c r="JG133" s="244"/>
      <c r="JH133" s="244"/>
      <c r="JI133" s="244"/>
      <c r="JJ133" s="244"/>
      <c r="JK133" s="244"/>
      <c r="JL133" s="244"/>
      <c r="JM133" s="244"/>
      <c r="JN133" s="244"/>
      <c r="JO133" s="244"/>
      <c r="JP133" s="244"/>
      <c r="JQ133" s="244"/>
      <c r="JR133" s="244"/>
      <c r="JS133" s="244"/>
      <c r="JT133" s="244"/>
      <c r="JU133" s="244"/>
      <c r="JV133" s="244"/>
      <c r="JW133" s="244"/>
      <c r="JX133" s="244"/>
      <c r="JY133" s="244"/>
      <c r="JZ133" s="244"/>
      <c r="KA133" s="244"/>
      <c r="KB133" s="244"/>
      <c r="KC133" s="244"/>
      <c r="KD133" s="244"/>
      <c r="KE133" s="244"/>
      <c r="KF133" s="244"/>
      <c r="KG133" s="244"/>
      <c r="KH133" s="244"/>
      <c r="KI133" s="244"/>
      <c r="KJ133" s="244"/>
      <c r="KK133" s="244"/>
      <c r="KL133" s="244"/>
      <c r="KM133" s="244"/>
      <c r="KN133" s="244"/>
      <c r="KO133" s="244"/>
      <c r="KP133" s="244"/>
      <c r="KQ133" s="244"/>
      <c r="KR133" s="244"/>
      <c r="KS133" s="244"/>
      <c r="KT133" s="244"/>
      <c r="KU133" s="244"/>
      <c r="KV133" s="244"/>
      <c r="KW133" s="244"/>
      <c r="KX133" s="244"/>
      <c r="KY133" s="244"/>
      <c r="KZ133" s="244"/>
      <c r="LA133" s="244"/>
      <c r="LB133" s="244"/>
      <c r="LC133" s="244"/>
      <c r="LD133" s="244"/>
      <c r="LE133" s="244"/>
      <c r="LF133" s="244"/>
      <c r="LG133" s="244"/>
      <c r="LH133" s="244"/>
      <c r="LI133" s="244"/>
      <c r="LJ133" s="244"/>
      <c r="LK133" s="244"/>
      <c r="LL133" s="244"/>
      <c r="LM133" s="244"/>
      <c r="LN133" s="244"/>
      <c r="LO133" s="244"/>
      <c r="LP133" s="244"/>
      <c r="LQ133" s="244"/>
      <c r="LR133" s="244"/>
      <c r="LS133" s="244"/>
      <c r="LT133" s="244"/>
      <c r="LU133" s="244"/>
      <c r="LV133" s="244"/>
      <c r="LW133" s="244"/>
      <c r="LX133" s="244"/>
      <c r="LY133" s="244"/>
      <c r="LZ133" s="244"/>
      <c r="MA133" s="244"/>
      <c r="MB133" s="244"/>
      <c r="MC133" s="244"/>
      <c r="MD133" s="244"/>
      <c r="ME133" s="244"/>
      <c r="MF133" s="244"/>
      <c r="MG133" s="244"/>
      <c r="MH133" s="244"/>
      <c r="MI133" s="244"/>
      <c r="MJ133" s="244"/>
      <c r="MK133" s="244"/>
      <c r="ML133" s="244"/>
      <c r="MM133" s="244"/>
      <c r="MN133" s="244"/>
      <c r="MO133" s="244"/>
      <c r="MP133" s="244"/>
      <c r="MQ133" s="244"/>
      <c r="MR133" s="244"/>
      <c r="MS133" s="244"/>
      <c r="MT133" s="244"/>
      <c r="MU133" s="244"/>
      <c r="MV133" s="244"/>
      <c r="MW133" s="244"/>
      <c r="MX133" s="244"/>
      <c r="MY133" s="244"/>
      <c r="MZ133" s="244"/>
      <c r="NA133" s="244"/>
      <c r="NB133" s="244"/>
      <c r="NC133" s="244"/>
      <c r="ND133" s="244"/>
      <c r="NE133" s="244"/>
      <c r="NF133" s="244"/>
      <c r="NG133" s="244"/>
      <c r="NH133" s="244"/>
      <c r="NI133" s="244"/>
      <c r="NJ133" s="244"/>
      <c r="NK133" s="244"/>
      <c r="NL133" s="244"/>
      <c r="NM133" s="244"/>
      <c r="NN133" s="244"/>
      <c r="NO133" s="244"/>
      <c r="NP133" s="244"/>
      <c r="NQ133" s="244"/>
      <c r="NR133" s="244"/>
      <c r="NS133" s="244"/>
      <c r="NT133" s="244"/>
      <c r="NU133" s="244"/>
      <c r="NV133" s="244"/>
      <c r="NW133" s="244"/>
      <c r="NX133" s="244"/>
      <c r="NY133" s="244"/>
      <c r="NZ133" s="244"/>
      <c r="OA133" s="244"/>
      <c r="OB133" s="244"/>
      <c r="OC133" s="244"/>
      <c r="OD133" s="244"/>
      <c r="OE133" s="244"/>
      <c r="OF133" s="244"/>
      <c r="OG133" s="244"/>
      <c r="OH133" s="244"/>
      <c r="OI133" s="244"/>
      <c r="OJ133" s="244"/>
      <c r="OK133" s="244"/>
      <c r="OL133" s="244"/>
      <c r="OM133" s="244"/>
      <c r="ON133" s="244"/>
      <c r="OO133" s="244"/>
      <c r="OP133" s="244"/>
      <c r="OQ133" s="244"/>
      <c r="OR133" s="244"/>
      <c r="OS133" s="244"/>
      <c r="OT133" s="244"/>
      <c r="OU133" s="244"/>
      <c r="OV133" s="244"/>
      <c r="OW133" s="244"/>
      <c r="OX133" s="244"/>
      <c r="OY133" s="244"/>
      <c r="OZ133" s="244"/>
      <c r="PA133" s="244"/>
      <c r="PB133" s="244"/>
      <c r="PC133" s="244"/>
      <c r="PD133" s="244"/>
      <c r="PE133" s="244"/>
      <c r="PF133" s="244"/>
      <c r="PG133" s="244"/>
      <c r="PH133" s="244"/>
      <c r="PI133" s="244"/>
      <c r="PJ133" s="244"/>
      <c r="PK133" s="244"/>
      <c r="PL133" s="244"/>
      <c r="PM133" s="244"/>
      <c r="PN133" s="244"/>
      <c r="PO133" s="244"/>
      <c r="PP133" s="244"/>
      <c r="PQ133" s="244"/>
      <c r="PR133" s="244"/>
      <c r="PS133" s="244"/>
      <c r="PT133" s="244"/>
      <c r="PU133" s="244"/>
      <c r="PV133" s="244"/>
      <c r="PW133" s="244"/>
      <c r="PX133" s="244"/>
      <c r="PY133" s="244"/>
      <c r="PZ133" s="244"/>
      <c r="QA133" s="244"/>
      <c r="QB133" s="244"/>
      <c r="QC133" s="244"/>
      <c r="QD133" s="244"/>
      <c r="QE133" s="244"/>
      <c r="QF133" s="244"/>
      <c r="QG133" s="244"/>
      <c r="QH133" s="244"/>
      <c r="QI133" s="244"/>
      <c r="QJ133" s="244"/>
      <c r="QK133" s="244"/>
      <c r="QL133" s="244"/>
      <c r="QM133" s="244"/>
      <c r="QN133" s="244"/>
      <c r="QO133" s="244"/>
      <c r="QP133" s="244"/>
      <c r="QQ133" s="244"/>
      <c r="QR133" s="244"/>
      <c r="QS133" s="244"/>
      <c r="QT133" s="244"/>
      <c r="QU133" s="244"/>
      <c r="QV133" s="244"/>
      <c r="QW133" s="244"/>
      <c r="QX133" s="244"/>
      <c r="QY133" s="244"/>
      <c r="QZ133" s="244"/>
      <c r="RA133" s="244"/>
      <c r="RB133" s="244"/>
      <c r="RC133" s="244"/>
      <c r="RD133" s="244"/>
      <c r="RE133" s="244"/>
      <c r="RF133" s="244"/>
      <c r="RG133" s="244"/>
      <c r="RH133" s="244"/>
      <c r="RI133" s="244"/>
      <c r="RJ133" s="244"/>
      <c r="RK133" s="244"/>
      <c r="RL133" s="244"/>
      <c r="RM133" s="244"/>
      <c r="RN133" s="244"/>
      <c r="RO133" s="244"/>
      <c r="RP133" s="244"/>
      <c r="RQ133" s="244"/>
      <c r="RR133" s="244"/>
      <c r="RS133" s="244"/>
      <c r="RT133" s="244"/>
      <c r="RU133" s="244"/>
      <c r="RV133" s="244"/>
      <c r="RW133" s="244"/>
      <c r="RX133" s="244"/>
      <c r="RY133" s="244"/>
      <c r="RZ133" s="244"/>
      <c r="SA133" s="244"/>
      <c r="SB133" s="244"/>
      <c r="SC133" s="244"/>
      <c r="SD133" s="244"/>
      <c r="SE133" s="244"/>
      <c r="SF133" s="244"/>
      <c r="SG133" s="244"/>
      <c r="SH133" s="244"/>
      <c r="SI133" s="244"/>
      <c r="SJ133" s="244"/>
      <c r="SK133" s="244"/>
      <c r="SL133" s="244"/>
      <c r="SM133" s="244"/>
      <c r="SN133" s="244"/>
      <c r="SO133" s="244"/>
      <c r="SP133" s="244"/>
      <c r="SQ133" s="244"/>
      <c r="SR133" s="244"/>
      <c r="SS133" s="244"/>
      <c r="ST133" s="244"/>
      <c r="SU133" s="244"/>
      <c r="SV133" s="244"/>
      <c r="SW133" s="244"/>
      <c r="SX133" s="244"/>
      <c r="SY133" s="244"/>
      <c r="SZ133" s="244"/>
      <c r="TA133" s="244"/>
      <c r="TB133" s="244"/>
      <c r="TC133" s="244"/>
      <c r="TD133" s="244"/>
      <c r="TE133" s="244"/>
      <c r="TF133" s="244"/>
      <c r="TG133" s="244"/>
      <c r="TH133" s="244"/>
      <c r="TI133" s="244"/>
      <c r="TJ133" s="244"/>
      <c r="TK133" s="244"/>
      <c r="TL133" s="244"/>
      <c r="TM133" s="244"/>
      <c r="TN133" s="244"/>
      <c r="TO133" s="244"/>
      <c r="TP133" s="244"/>
      <c r="TQ133" s="244"/>
      <c r="TR133" s="244"/>
      <c r="TS133" s="244"/>
      <c r="TT133" s="244"/>
      <c r="TU133" s="244"/>
      <c r="TV133" s="244"/>
      <c r="TW133" s="244"/>
      <c r="TX133" s="244"/>
      <c r="TY133" s="244"/>
      <c r="TZ133" s="244"/>
      <c r="UA133" s="244"/>
      <c r="UB133" s="244"/>
      <c r="UC133" s="244"/>
      <c r="UD133" s="244"/>
      <c r="UE133" s="244"/>
      <c r="UF133" s="244"/>
      <c r="UG133" s="244"/>
      <c r="UH133" s="244"/>
      <c r="UI133" s="244"/>
      <c r="UJ133" s="244"/>
      <c r="UK133" s="244"/>
      <c r="UL133" s="244"/>
      <c r="UM133" s="244"/>
      <c r="UN133" s="244"/>
      <c r="UO133" s="244"/>
      <c r="UP133" s="244"/>
      <c r="UQ133" s="244"/>
      <c r="UR133" s="244"/>
      <c r="US133" s="244"/>
      <c r="UT133" s="244"/>
      <c r="UU133" s="244"/>
      <c r="UV133" s="244"/>
      <c r="UW133" s="244"/>
      <c r="UX133" s="244"/>
      <c r="UY133" s="244"/>
      <c r="UZ133" s="244"/>
      <c r="VA133" s="244"/>
      <c r="VB133" s="244"/>
      <c r="VC133" s="244"/>
      <c r="VD133" s="244"/>
      <c r="VE133" s="244"/>
      <c r="VF133" s="244"/>
      <c r="VG133" s="244"/>
      <c r="VH133" s="244"/>
      <c r="VI133" s="244"/>
      <c r="VJ133" s="244"/>
      <c r="VK133" s="244"/>
      <c r="VL133" s="244"/>
      <c r="VM133" s="244"/>
      <c r="VN133" s="244"/>
      <c r="VO133" s="244"/>
      <c r="VP133" s="244"/>
      <c r="VQ133" s="244"/>
      <c r="VR133" s="244"/>
      <c r="VS133" s="244"/>
      <c r="VT133" s="244"/>
      <c r="VU133" s="244"/>
      <c r="VV133" s="244"/>
      <c r="VW133" s="244"/>
      <c r="VX133" s="244"/>
      <c r="VY133" s="244"/>
      <c r="VZ133" s="244"/>
      <c r="WA133" s="244"/>
      <c r="WB133" s="244"/>
      <c r="WC133" s="244"/>
      <c r="WD133" s="244"/>
      <c r="WE133" s="244"/>
      <c r="WF133" s="244"/>
      <c r="WG133" s="244"/>
      <c r="WH133" s="244"/>
      <c r="WI133" s="244"/>
      <c r="WJ133" s="244"/>
      <c r="WK133" s="244"/>
      <c r="WL133" s="244"/>
      <c r="WM133" s="244"/>
      <c r="WN133" s="244"/>
      <c r="WO133" s="244"/>
      <c r="WP133" s="244"/>
      <c r="WQ133" s="244"/>
      <c r="WR133" s="244"/>
      <c r="WS133" s="244"/>
      <c r="WT133" s="244"/>
      <c r="WU133" s="244"/>
      <c r="WV133" s="244"/>
      <c r="WW133" s="244"/>
      <c r="WX133" s="244"/>
      <c r="WY133" s="244"/>
      <c r="WZ133" s="244"/>
      <c r="XA133" s="244"/>
      <c r="XB133" s="244"/>
      <c r="XC133" s="244"/>
      <c r="XD133" s="244"/>
      <c r="XE133" s="244"/>
      <c r="XF133" s="244"/>
      <c r="XG133" s="244"/>
      <c r="XH133" s="244"/>
      <c r="XI133" s="244"/>
      <c r="XJ133" s="244"/>
      <c r="XK133" s="244"/>
      <c r="XL133" s="244"/>
      <c r="XM133" s="244"/>
      <c r="XN133" s="244"/>
      <c r="XO133" s="244"/>
      <c r="XP133" s="244"/>
      <c r="XQ133" s="244"/>
      <c r="XR133" s="244"/>
      <c r="XS133" s="244"/>
      <c r="XT133" s="244"/>
      <c r="XU133" s="244"/>
      <c r="XV133" s="244"/>
      <c r="XW133" s="244"/>
      <c r="XX133" s="244"/>
      <c r="XY133" s="244"/>
      <c r="XZ133" s="244"/>
      <c r="YA133" s="244"/>
      <c r="YB133" s="244"/>
      <c r="YC133" s="244"/>
      <c r="YD133" s="244"/>
      <c r="YE133" s="244"/>
      <c r="YF133" s="244"/>
      <c r="YG133" s="244"/>
      <c r="YH133" s="244"/>
      <c r="YI133" s="244"/>
      <c r="YJ133" s="244"/>
      <c r="YK133" s="244"/>
      <c r="YL133" s="244"/>
      <c r="YM133" s="244"/>
      <c r="YN133" s="244"/>
      <c r="YO133" s="244"/>
      <c r="YP133" s="244"/>
      <c r="YQ133" s="244"/>
      <c r="YR133" s="244"/>
      <c r="YS133" s="244"/>
      <c r="YT133" s="244"/>
      <c r="YU133" s="244"/>
      <c r="YV133" s="244"/>
      <c r="YW133" s="244"/>
      <c r="YX133" s="244"/>
      <c r="YY133" s="244"/>
      <c r="YZ133" s="244"/>
      <c r="ZA133" s="244"/>
      <c r="ZB133" s="244"/>
      <c r="ZC133" s="244"/>
      <c r="ZD133" s="244"/>
      <c r="ZE133" s="244"/>
      <c r="ZF133" s="244"/>
      <c r="ZG133" s="244"/>
      <c r="ZH133" s="244"/>
      <c r="ZI133" s="244"/>
      <c r="ZJ133" s="244"/>
      <c r="ZK133" s="244"/>
      <c r="ZL133" s="244"/>
      <c r="ZM133" s="244"/>
      <c r="ZN133" s="244"/>
      <c r="ZO133" s="244"/>
      <c r="ZP133" s="244"/>
      <c r="ZQ133" s="244"/>
      <c r="ZR133" s="244"/>
      <c r="ZS133" s="244"/>
      <c r="ZT133" s="244"/>
      <c r="ZU133" s="244"/>
      <c r="ZV133" s="244"/>
      <c r="ZW133" s="244"/>
      <c r="ZX133" s="244"/>
      <c r="ZY133" s="244"/>
      <c r="ZZ133" s="244"/>
      <c r="AAA133" s="244"/>
      <c r="AAB133" s="244"/>
      <c r="AAC133" s="244"/>
      <c r="AAD133" s="244"/>
      <c r="AAE133" s="244"/>
      <c r="AAF133" s="244"/>
      <c r="AAG133" s="244"/>
      <c r="AAH133" s="244"/>
      <c r="AAI133" s="244"/>
      <c r="AAJ133" s="244"/>
      <c r="AAK133" s="244"/>
      <c r="AAL133" s="244"/>
      <c r="AAM133" s="244"/>
      <c r="AAN133" s="244"/>
      <c r="AAO133" s="244"/>
      <c r="AAP133" s="244"/>
      <c r="AAQ133" s="244"/>
      <c r="AAR133" s="244"/>
      <c r="AAS133" s="244"/>
      <c r="AAT133" s="244"/>
      <c r="AAU133" s="244"/>
      <c r="AAV133" s="244"/>
      <c r="AAW133" s="244"/>
      <c r="AAX133" s="244"/>
      <c r="AAY133" s="244"/>
      <c r="AAZ133" s="244"/>
      <c r="ABA133" s="244"/>
      <c r="ABB133" s="244"/>
      <c r="ABC133" s="244"/>
      <c r="ABD133" s="244"/>
      <c r="ABE133" s="244"/>
      <c r="ABF133" s="244"/>
      <c r="ABG133" s="244"/>
      <c r="ABH133" s="244"/>
      <c r="ABI133" s="244"/>
      <c r="ABJ133" s="244"/>
      <c r="ABK133" s="244"/>
      <c r="ABL133" s="244"/>
      <c r="ABM133" s="244"/>
      <c r="ABN133" s="244"/>
      <c r="ABO133" s="244"/>
      <c r="ABP133" s="244"/>
      <c r="ABQ133" s="244"/>
      <c r="ABR133" s="244"/>
      <c r="ABS133" s="244"/>
      <c r="ABT133" s="244"/>
      <c r="ABU133" s="244"/>
      <c r="ABV133" s="244"/>
      <c r="ABW133" s="244"/>
      <c r="ABX133" s="244"/>
      <c r="ABY133" s="244"/>
      <c r="ABZ133" s="244"/>
      <c r="ACA133" s="244"/>
      <c r="ACB133" s="244"/>
      <c r="ACC133" s="244"/>
      <c r="ACD133" s="244"/>
      <c r="ACE133" s="244"/>
      <c r="ACF133" s="244"/>
      <c r="ACG133" s="244"/>
      <c r="ACH133" s="244"/>
      <c r="ACI133" s="244"/>
      <c r="ACJ133" s="244"/>
      <c r="ACK133" s="244"/>
      <c r="ACL133" s="244"/>
      <c r="ACM133" s="244"/>
      <c r="ACN133" s="244"/>
      <c r="ACO133" s="244"/>
      <c r="ACP133" s="244"/>
      <c r="ACQ133" s="244"/>
      <c r="ACR133" s="244"/>
      <c r="ACS133" s="244"/>
      <c r="ACT133" s="244"/>
      <c r="ACU133" s="244"/>
      <c r="ACV133" s="244"/>
      <c r="ACW133" s="244"/>
      <c r="ACX133" s="244"/>
      <c r="ACY133" s="244"/>
      <c r="ACZ133" s="244"/>
      <c r="ADA133" s="244"/>
      <c r="ADB133" s="244"/>
      <c r="ADC133" s="244"/>
      <c r="ADD133" s="244"/>
      <c r="ADE133" s="244"/>
      <c r="ADF133" s="244"/>
      <c r="ADG133" s="244"/>
      <c r="ADH133" s="244"/>
      <c r="ADI133" s="244"/>
      <c r="ADJ133" s="244"/>
      <c r="ADK133" s="244"/>
      <c r="ADL133" s="244"/>
      <c r="ADM133" s="244"/>
      <c r="ADN133" s="244"/>
      <c r="ADO133" s="244"/>
      <c r="ADP133" s="244"/>
      <c r="ADQ133" s="244"/>
      <c r="ADR133" s="244"/>
      <c r="ADS133" s="244"/>
      <c r="ADT133" s="244"/>
      <c r="ADU133" s="244"/>
      <c r="ADV133" s="244"/>
      <c r="ADW133" s="244"/>
      <c r="ADX133" s="244"/>
      <c r="ADY133" s="244"/>
      <c r="ADZ133" s="244"/>
      <c r="AEA133" s="244"/>
      <c r="AEB133" s="244"/>
      <c r="AEC133" s="244"/>
      <c r="AED133" s="244"/>
      <c r="AEE133" s="244"/>
      <c r="AEF133" s="244"/>
      <c r="AEG133" s="244"/>
      <c r="AEH133" s="244"/>
      <c r="AEI133" s="244"/>
      <c r="AEJ133" s="244"/>
      <c r="AEK133" s="244"/>
      <c r="AEL133" s="244"/>
      <c r="AEM133" s="244"/>
      <c r="AEN133" s="244"/>
      <c r="AEO133" s="244"/>
      <c r="AEP133" s="244"/>
      <c r="AEQ133" s="244"/>
      <c r="AER133" s="244"/>
      <c r="AES133" s="244"/>
      <c r="AET133" s="244"/>
      <c r="AEU133" s="244"/>
      <c r="AEV133" s="244"/>
      <c r="AEW133" s="244"/>
      <c r="AEX133" s="244"/>
      <c r="AEY133" s="244"/>
      <c r="AEZ133" s="244"/>
      <c r="AFA133" s="244"/>
      <c r="AFB133" s="244"/>
      <c r="AFC133" s="244"/>
      <c r="AFD133" s="244"/>
      <c r="AFE133" s="244"/>
      <c r="AFF133" s="244"/>
      <c r="AFG133" s="244"/>
      <c r="AFH133" s="244"/>
      <c r="AFI133" s="244"/>
      <c r="AFJ133" s="244"/>
      <c r="AFK133" s="244"/>
      <c r="AFL133" s="244"/>
      <c r="AFM133" s="244"/>
      <c r="AFN133" s="244"/>
      <c r="AFO133" s="244"/>
      <c r="AFP133" s="244"/>
      <c r="AFQ133" s="244"/>
      <c r="AFR133" s="244"/>
      <c r="AFS133" s="244"/>
      <c r="AFT133" s="244"/>
      <c r="AFU133" s="244"/>
      <c r="AFV133" s="244"/>
      <c r="AFW133" s="244"/>
      <c r="AFX133" s="244"/>
      <c r="AFY133" s="244"/>
      <c r="AFZ133" s="244"/>
      <c r="AGA133" s="244"/>
      <c r="AGB133" s="244"/>
      <c r="AGC133" s="244"/>
      <c r="AGD133" s="244"/>
      <c r="AGE133" s="244"/>
      <c r="AGF133" s="244"/>
      <c r="AGG133" s="244"/>
      <c r="AGH133" s="244"/>
      <c r="AGI133" s="244"/>
      <c r="AGJ133" s="244"/>
      <c r="AGK133" s="244"/>
      <c r="AGL133" s="244"/>
      <c r="AGM133" s="244"/>
      <c r="AGN133" s="244"/>
      <c r="AGO133" s="244"/>
      <c r="AGP133" s="244"/>
      <c r="AGQ133" s="244"/>
      <c r="AGR133" s="244"/>
      <c r="AGS133" s="244"/>
      <c r="AGT133" s="244"/>
      <c r="AGU133" s="244"/>
      <c r="AGV133" s="244"/>
      <c r="AGW133" s="244"/>
      <c r="AGX133" s="244"/>
      <c r="AGY133" s="244"/>
      <c r="AGZ133" s="244"/>
      <c r="AHA133" s="244"/>
      <c r="AHB133" s="244"/>
      <c r="AHC133" s="244"/>
      <c r="AHD133" s="244"/>
      <c r="AHE133" s="244"/>
      <c r="AHF133" s="244"/>
      <c r="AHG133" s="244"/>
      <c r="AHH133" s="244"/>
      <c r="AHI133" s="244"/>
      <c r="AHJ133" s="244"/>
      <c r="AHK133" s="244"/>
      <c r="AHL133" s="244"/>
      <c r="AHM133" s="244"/>
      <c r="AHN133" s="244"/>
      <c r="AHO133" s="244"/>
      <c r="AHP133" s="244"/>
      <c r="AHQ133" s="244"/>
      <c r="AHR133" s="244"/>
      <c r="AHS133" s="244"/>
      <c r="AHT133" s="244"/>
      <c r="AHU133" s="244"/>
      <c r="AHV133" s="244"/>
      <c r="AHW133" s="244"/>
      <c r="AHX133" s="244"/>
      <c r="AHY133" s="244"/>
      <c r="AHZ133" s="244"/>
      <c r="AIA133" s="244"/>
      <c r="AIB133" s="244"/>
      <c r="AIC133" s="244"/>
      <c r="AID133" s="244"/>
      <c r="AIE133" s="244"/>
      <c r="AIF133" s="244"/>
      <c r="AIG133" s="244"/>
      <c r="AIH133" s="244"/>
      <c r="AII133" s="244"/>
      <c r="AIJ133" s="244"/>
      <c r="AIK133" s="244"/>
      <c r="AIL133" s="244"/>
      <c r="AIM133" s="244"/>
      <c r="AIN133" s="244"/>
      <c r="AIO133" s="244"/>
      <c r="AIP133" s="244"/>
      <c r="AIQ133" s="244"/>
      <c r="AIR133" s="244"/>
      <c r="AIS133" s="244"/>
      <c r="AIT133" s="244"/>
      <c r="AIU133" s="244"/>
      <c r="AIV133" s="244"/>
      <c r="AIW133" s="244"/>
      <c r="AIX133" s="244"/>
      <c r="AIY133" s="244"/>
      <c r="AIZ133" s="244"/>
      <c r="AJA133" s="244"/>
      <c r="AJB133" s="244"/>
      <c r="AJC133" s="244"/>
      <c r="AJD133" s="244"/>
      <c r="AJE133" s="244"/>
      <c r="AJF133" s="244"/>
      <c r="AJG133" s="244"/>
      <c r="AJH133" s="244"/>
      <c r="AJI133" s="244"/>
      <c r="AJJ133" s="244"/>
      <c r="AJK133" s="244"/>
      <c r="AJL133" s="244"/>
      <c r="AJM133" s="244"/>
      <c r="AJN133" s="244"/>
      <c r="AJO133" s="244"/>
      <c r="AJP133" s="244"/>
      <c r="AJQ133" s="244"/>
      <c r="AJR133" s="244"/>
      <c r="AJS133" s="244"/>
      <c r="AJT133" s="244"/>
      <c r="AJU133" s="244"/>
      <c r="AJV133" s="244"/>
      <c r="AJW133" s="244"/>
      <c r="AJX133" s="244"/>
      <c r="AJY133" s="244"/>
      <c r="AJZ133" s="244"/>
      <c r="AKA133" s="244"/>
      <c r="AKB133" s="244"/>
      <c r="AKC133" s="244"/>
      <c r="AKD133" s="244"/>
      <c r="AKE133" s="244"/>
      <c r="AKF133" s="244"/>
      <c r="AKG133" s="244"/>
      <c r="AKH133" s="244"/>
      <c r="AKI133" s="244"/>
      <c r="AKJ133" s="244"/>
      <c r="AKK133" s="244"/>
      <c r="AKL133" s="244"/>
      <c r="AKM133" s="244"/>
      <c r="AKN133" s="244"/>
      <c r="AKO133" s="244"/>
      <c r="AKP133" s="244"/>
      <c r="AKQ133" s="244"/>
      <c r="AKR133" s="244"/>
      <c r="AKS133" s="244"/>
      <c r="AKT133" s="244"/>
      <c r="AKU133" s="244"/>
      <c r="AKV133" s="244"/>
      <c r="AKW133" s="244"/>
      <c r="AKX133" s="244"/>
      <c r="AKY133" s="244"/>
      <c r="AKZ133" s="244"/>
      <c r="ALA133" s="244"/>
      <c r="ALB133" s="244"/>
      <c r="ALC133" s="244"/>
      <c r="ALD133" s="244"/>
      <c r="ALE133" s="244"/>
      <c r="ALF133" s="244"/>
      <c r="ALG133" s="244"/>
      <c r="ALH133" s="244"/>
      <c r="ALI133" s="244"/>
      <c r="ALJ133" s="244"/>
      <c r="ALK133" s="244"/>
      <c r="ALL133" s="244"/>
      <c r="ALM133" s="244"/>
      <c r="ALN133" s="244"/>
      <c r="ALO133" s="244"/>
      <c r="ALP133" s="244"/>
      <c r="ALQ133" s="244"/>
      <c r="ALR133" s="244"/>
      <c r="ALS133" s="244"/>
      <c r="ALT133" s="244"/>
      <c r="ALU133" s="244"/>
      <c r="ALV133" s="244"/>
      <c r="ALW133" s="244"/>
      <c r="ALX133" s="244"/>
      <c r="ALY133" s="244"/>
      <c r="ALZ133" s="244"/>
      <c r="AMA133" s="244"/>
      <c r="AMB133" s="244"/>
    </row>
    <row r="134" spans="1:1016" s="83" customFormat="1" x14ac:dyDescent="0.25">
      <c r="A134" s="82"/>
      <c r="C134" s="84" t="s">
        <v>21</v>
      </c>
      <c r="D134" s="85">
        <f>SUM(E134:J134)</f>
        <v>100000</v>
      </c>
      <c r="E134" s="85">
        <v>0</v>
      </c>
      <c r="F134" s="85">
        <v>0</v>
      </c>
      <c r="G134" s="85">
        <v>100000</v>
      </c>
      <c r="H134" s="85">
        <v>0</v>
      </c>
      <c r="I134" s="86">
        <v>0</v>
      </c>
      <c r="J134" s="86">
        <v>0</v>
      </c>
      <c r="K134" s="87">
        <v>0</v>
      </c>
      <c r="L134" s="271">
        <v>0</v>
      </c>
      <c r="X134" s="144"/>
    </row>
    <row r="135" spans="1:1016" s="83" customFormat="1" ht="24" x14ac:dyDescent="0.2">
      <c r="C135" s="90" t="s">
        <v>146</v>
      </c>
      <c r="D135" s="146"/>
      <c r="E135" s="274"/>
      <c r="F135" s="274"/>
      <c r="G135" s="274"/>
      <c r="H135" s="274"/>
      <c r="I135" s="274"/>
      <c r="J135" s="274"/>
      <c r="K135" s="93"/>
      <c r="L135" s="94"/>
      <c r="X135" s="89"/>
    </row>
    <row r="136" spans="1:1016" ht="5.25" customHeight="1" thickBot="1" x14ac:dyDescent="0.3">
      <c r="C136" s="193"/>
      <c r="D136" s="53"/>
      <c r="E136" s="53"/>
      <c r="F136" s="53"/>
      <c r="G136" s="53"/>
      <c r="H136" s="53"/>
      <c r="I136" s="53"/>
      <c r="J136" s="53"/>
      <c r="K136" s="54"/>
      <c r="L136" s="194"/>
    </row>
    <row r="137" spans="1:1016" s="37" customFormat="1" ht="12.75" thickBot="1" x14ac:dyDescent="0.25">
      <c r="C137" s="200" t="s">
        <v>72</v>
      </c>
      <c r="D137" s="153">
        <f>SUM(D139:D149)</f>
        <v>3164069.21</v>
      </c>
      <c r="E137" s="153">
        <f t="shared" ref="E137:J137" si="8">SUM(E139:E149)</f>
        <v>0</v>
      </c>
      <c r="F137" s="153">
        <f t="shared" si="8"/>
        <v>3164069.21</v>
      </c>
      <c r="G137" s="153">
        <f t="shared" si="8"/>
        <v>0</v>
      </c>
      <c r="H137" s="153">
        <f t="shared" si="8"/>
        <v>0</v>
      </c>
      <c r="I137" s="153">
        <f t="shared" si="8"/>
        <v>0</v>
      </c>
      <c r="J137" s="153">
        <f t="shared" si="8"/>
        <v>0</v>
      </c>
      <c r="K137" s="154"/>
      <c r="L137" s="185"/>
      <c r="M137" s="39"/>
    </row>
    <row r="138" spans="1:1016" ht="5.25" customHeight="1" x14ac:dyDescent="0.25">
      <c r="C138" s="79"/>
      <c r="D138" s="23"/>
      <c r="E138" s="23"/>
      <c r="F138" s="23"/>
      <c r="G138" s="23"/>
      <c r="H138" s="23"/>
      <c r="I138" s="23"/>
      <c r="J138" s="23"/>
      <c r="K138" s="24"/>
      <c r="L138" s="81"/>
    </row>
    <row r="139" spans="1:1016" s="270" customFormat="1" x14ac:dyDescent="0.25">
      <c r="A139" s="82"/>
      <c r="C139" s="84" t="s">
        <v>65</v>
      </c>
      <c r="D139" s="85">
        <f>SUM(E139:J139)</f>
        <v>714942.08</v>
      </c>
      <c r="E139" s="85">
        <v>0</v>
      </c>
      <c r="F139" s="85">
        <v>714942.08</v>
      </c>
      <c r="G139" s="85">
        <v>0</v>
      </c>
      <c r="H139" s="85">
        <v>0</v>
      </c>
      <c r="I139" s="85">
        <v>0</v>
      </c>
      <c r="J139" s="86">
        <v>0</v>
      </c>
      <c r="K139" s="87">
        <v>1</v>
      </c>
      <c r="L139" s="271">
        <v>1</v>
      </c>
      <c r="M139" s="83"/>
      <c r="N139" s="92"/>
    </row>
    <row r="140" spans="1:1016" s="270" customFormat="1" ht="12" x14ac:dyDescent="0.2">
      <c r="C140" s="90" t="s">
        <v>66</v>
      </c>
      <c r="D140" s="85"/>
      <c r="E140" s="273"/>
      <c r="F140" s="273"/>
      <c r="G140" s="273"/>
      <c r="H140" s="273"/>
      <c r="I140" s="273"/>
      <c r="J140" s="274"/>
      <c r="K140" s="93"/>
      <c r="L140" s="94"/>
      <c r="M140" s="83"/>
    </row>
    <row r="141" spans="1:1016" ht="5.25" customHeight="1" x14ac:dyDescent="0.25">
      <c r="C141" s="79"/>
      <c r="D141" s="23"/>
      <c r="E141" s="23"/>
      <c r="F141" s="23"/>
      <c r="G141" s="23"/>
      <c r="H141" s="23"/>
      <c r="I141" s="23"/>
      <c r="J141" s="23"/>
      <c r="K141" s="24"/>
      <c r="L141" s="81"/>
    </row>
    <row r="142" spans="1:1016" s="270" customFormat="1" x14ac:dyDescent="0.25">
      <c r="A142" s="82"/>
      <c r="C142" s="84" t="s">
        <v>67</v>
      </c>
      <c r="D142" s="85">
        <f>SUM(E142:J142)</f>
        <v>1099898.22</v>
      </c>
      <c r="E142" s="85">
        <v>0</v>
      </c>
      <c r="F142" s="85">
        <v>1099898.22</v>
      </c>
      <c r="G142" s="85">
        <v>0</v>
      </c>
      <c r="H142" s="85">
        <v>0</v>
      </c>
      <c r="I142" s="85">
        <v>0</v>
      </c>
      <c r="J142" s="86">
        <v>0</v>
      </c>
      <c r="K142" s="87">
        <v>1</v>
      </c>
      <c r="L142" s="271">
        <v>1</v>
      </c>
      <c r="M142" s="83"/>
      <c r="N142" s="92"/>
    </row>
    <row r="143" spans="1:1016" s="270" customFormat="1" ht="11.25" customHeight="1" x14ac:dyDescent="0.2">
      <c r="C143" s="90" t="s">
        <v>68</v>
      </c>
      <c r="D143" s="85"/>
      <c r="E143" s="273"/>
      <c r="F143" s="273"/>
      <c r="G143" s="273"/>
      <c r="H143" s="273"/>
      <c r="I143" s="273"/>
      <c r="J143" s="274"/>
      <c r="K143" s="93"/>
      <c r="L143" s="94"/>
      <c r="M143" s="83"/>
    </row>
    <row r="144" spans="1:1016" s="3" customFormat="1" ht="4.5" customHeight="1" x14ac:dyDescent="0.25">
      <c r="C144" s="79"/>
      <c r="D144" s="23"/>
      <c r="E144" s="23"/>
      <c r="F144" s="23"/>
      <c r="G144" s="23"/>
      <c r="H144" s="23"/>
      <c r="I144" s="23"/>
      <c r="J144" s="23"/>
      <c r="K144" s="24"/>
      <c r="L144" s="81"/>
      <c r="M144" s="6"/>
    </row>
    <row r="145" spans="1:14" s="27" customFormat="1" x14ac:dyDescent="0.25">
      <c r="A145" s="26"/>
      <c r="C145" s="75" t="s">
        <v>69</v>
      </c>
      <c r="D145" s="29">
        <f>SUM(E145:J145)</f>
        <v>449917.25</v>
      </c>
      <c r="E145" s="29">
        <v>0</v>
      </c>
      <c r="F145" s="29">
        <v>449917.25</v>
      </c>
      <c r="G145" s="29">
        <v>0</v>
      </c>
      <c r="H145" s="29">
        <v>0</v>
      </c>
      <c r="I145" s="29">
        <v>0</v>
      </c>
      <c r="J145" s="30">
        <v>0</v>
      </c>
      <c r="K145" s="31">
        <v>1</v>
      </c>
      <c r="L145" s="186">
        <v>1</v>
      </c>
      <c r="M145" s="39"/>
      <c r="N145" s="36"/>
    </row>
    <row r="146" spans="1:14" s="27" customFormat="1" ht="12" x14ac:dyDescent="0.2">
      <c r="C146" s="61" t="s">
        <v>66</v>
      </c>
      <c r="D146" s="29"/>
      <c r="E146" s="187"/>
      <c r="F146" s="187"/>
      <c r="G146" s="187"/>
      <c r="H146" s="187"/>
      <c r="I146" s="187"/>
      <c r="J146" s="188"/>
      <c r="K146" s="50"/>
      <c r="L146" s="78"/>
      <c r="M146" s="39"/>
    </row>
    <row r="147" spans="1:14" s="3" customFormat="1" ht="5.25" customHeight="1" x14ac:dyDescent="0.25">
      <c r="C147" s="79"/>
      <c r="D147" s="23"/>
      <c r="E147" s="23"/>
      <c r="F147" s="23"/>
      <c r="G147" s="23"/>
      <c r="H147" s="23"/>
      <c r="I147" s="23"/>
      <c r="J147" s="23"/>
      <c r="K147" s="24"/>
      <c r="L147" s="81"/>
      <c r="M147" s="6"/>
    </row>
    <row r="148" spans="1:14" s="27" customFormat="1" x14ac:dyDescent="0.25">
      <c r="A148" s="26"/>
      <c r="C148" s="75" t="s">
        <v>70</v>
      </c>
      <c r="D148" s="29">
        <f>SUM(E148:J148)</f>
        <v>899311.66</v>
      </c>
      <c r="E148" s="29">
        <v>0</v>
      </c>
      <c r="F148" s="29">
        <v>899311.66</v>
      </c>
      <c r="G148" s="29">
        <v>0</v>
      </c>
      <c r="H148" s="29">
        <v>0</v>
      </c>
      <c r="I148" s="29">
        <v>0</v>
      </c>
      <c r="J148" s="30">
        <v>0</v>
      </c>
      <c r="K148" s="31">
        <v>1</v>
      </c>
      <c r="L148" s="186">
        <v>1</v>
      </c>
      <c r="M148" s="39"/>
      <c r="N148" s="36"/>
    </row>
    <row r="149" spans="1:14" s="27" customFormat="1" ht="12" x14ac:dyDescent="0.2">
      <c r="C149" s="61" t="s">
        <v>71</v>
      </c>
      <c r="D149" s="29"/>
      <c r="E149" s="187"/>
      <c r="F149" s="187"/>
      <c r="G149" s="187"/>
      <c r="H149" s="187"/>
      <c r="I149" s="187"/>
      <c r="J149" s="188"/>
      <c r="K149" s="50"/>
      <c r="L149" s="78"/>
      <c r="M149" s="39"/>
    </row>
    <row r="150" spans="1:14" s="3" customFormat="1" ht="5.25" customHeight="1" thickBot="1" x14ac:dyDescent="0.3">
      <c r="C150" s="191"/>
      <c r="D150" s="42"/>
      <c r="E150" s="42"/>
      <c r="F150" s="42"/>
      <c r="G150" s="42"/>
      <c r="H150" s="42"/>
      <c r="I150" s="42"/>
      <c r="J150" s="42"/>
      <c r="K150" s="43"/>
      <c r="L150" s="192"/>
      <c r="M150" s="6"/>
    </row>
    <row r="151" spans="1:14" s="37" customFormat="1" ht="12.75" thickBot="1" x14ac:dyDescent="0.25">
      <c r="C151" s="202" t="s">
        <v>76</v>
      </c>
      <c r="D151" s="180">
        <f>SUM(D153:D157)</f>
        <v>525358.32000000007</v>
      </c>
      <c r="E151" s="180">
        <f t="shared" ref="E151:J151" si="9">SUM(E153:E157)</f>
        <v>0</v>
      </c>
      <c r="F151" s="180">
        <f t="shared" si="9"/>
        <v>525358.32000000007</v>
      </c>
      <c r="G151" s="180">
        <f t="shared" si="9"/>
        <v>0</v>
      </c>
      <c r="H151" s="180">
        <f t="shared" si="9"/>
        <v>0</v>
      </c>
      <c r="I151" s="180">
        <f t="shared" si="9"/>
        <v>0</v>
      </c>
      <c r="J151" s="180">
        <f t="shared" si="9"/>
        <v>0</v>
      </c>
      <c r="K151" s="181"/>
      <c r="L151" s="203"/>
      <c r="M151" s="39"/>
    </row>
    <row r="152" spans="1:14" s="3" customFormat="1" ht="5.25" customHeight="1" x14ac:dyDescent="0.25">
      <c r="C152" s="79"/>
      <c r="D152" s="23"/>
      <c r="E152" s="23"/>
      <c r="F152" s="23"/>
      <c r="G152" s="23"/>
      <c r="H152" s="23"/>
      <c r="I152" s="23"/>
      <c r="J152" s="23"/>
      <c r="K152" s="24"/>
      <c r="L152" s="81"/>
      <c r="M152" s="6"/>
    </row>
    <row r="153" spans="1:14" s="27" customFormat="1" x14ac:dyDescent="0.25">
      <c r="A153" s="26"/>
      <c r="C153" s="75" t="s">
        <v>73</v>
      </c>
      <c r="D153" s="29">
        <f>SUM(E153:J153)</f>
        <v>219969.32</v>
      </c>
      <c r="E153" s="29">
        <v>0</v>
      </c>
      <c r="F153" s="29">
        <v>219969.32</v>
      </c>
      <c r="G153" s="29">
        <v>0</v>
      </c>
      <c r="H153" s="29">
        <v>0</v>
      </c>
      <c r="I153" s="29">
        <v>0</v>
      </c>
      <c r="J153" s="30">
        <v>0</v>
      </c>
      <c r="K153" s="31">
        <v>1</v>
      </c>
      <c r="L153" s="186">
        <v>1</v>
      </c>
      <c r="M153" s="39"/>
    </row>
    <row r="154" spans="1:14" s="27" customFormat="1" ht="24" x14ac:dyDescent="0.2">
      <c r="C154" s="61" t="s">
        <v>74</v>
      </c>
      <c r="D154" s="29"/>
      <c r="E154" s="187"/>
      <c r="F154" s="187"/>
      <c r="G154" s="187"/>
      <c r="H154" s="187"/>
      <c r="I154" s="187"/>
      <c r="J154" s="188"/>
      <c r="K154" s="50"/>
      <c r="L154" s="78"/>
      <c r="M154" s="39"/>
    </row>
    <row r="155" spans="1:14" s="3" customFormat="1" ht="5.25" customHeight="1" x14ac:dyDescent="0.25">
      <c r="C155" s="79"/>
      <c r="D155" s="23"/>
      <c r="E155" s="23"/>
      <c r="F155" s="23"/>
      <c r="G155" s="23"/>
      <c r="H155" s="23"/>
      <c r="I155" s="23"/>
      <c r="J155" s="23"/>
      <c r="K155" s="24"/>
      <c r="L155" s="81"/>
      <c r="M155" s="6"/>
    </row>
    <row r="156" spans="1:14" s="27" customFormat="1" x14ac:dyDescent="0.25">
      <c r="A156" s="26"/>
      <c r="C156" s="75" t="s">
        <v>21</v>
      </c>
      <c r="D156" s="29">
        <f>SUM(E156:J156)</f>
        <v>305389</v>
      </c>
      <c r="E156" s="29">
        <v>0</v>
      </c>
      <c r="F156" s="29">
        <f>256184.24+49204.76</f>
        <v>305389</v>
      </c>
      <c r="G156" s="29">
        <v>0</v>
      </c>
      <c r="H156" s="29">
        <v>0</v>
      </c>
      <c r="I156" s="29">
        <v>0</v>
      </c>
      <c r="J156" s="30">
        <v>0</v>
      </c>
      <c r="K156" s="31">
        <v>1</v>
      </c>
      <c r="L156" s="186">
        <v>1</v>
      </c>
      <c r="M156" s="39"/>
    </row>
    <row r="157" spans="1:14" s="27" customFormat="1" ht="24" x14ac:dyDescent="0.2">
      <c r="C157" s="61" t="s">
        <v>75</v>
      </c>
      <c r="D157" s="29"/>
      <c r="E157" s="187"/>
      <c r="F157" s="187"/>
      <c r="G157" s="187"/>
      <c r="H157" s="187"/>
      <c r="I157" s="187"/>
      <c r="J157" s="188"/>
      <c r="K157" s="50"/>
      <c r="L157" s="78"/>
      <c r="M157" s="39"/>
    </row>
    <row r="158" spans="1:14" s="3" customFormat="1" ht="5.25" customHeight="1" thickBot="1" x14ac:dyDescent="0.3">
      <c r="C158" s="193"/>
      <c r="D158" s="53"/>
      <c r="E158" s="53"/>
      <c r="F158" s="53"/>
      <c r="G158" s="53"/>
      <c r="H158" s="53"/>
      <c r="I158" s="53"/>
      <c r="J158" s="53"/>
      <c r="K158" s="54"/>
      <c r="L158" s="194"/>
      <c r="M158" s="6"/>
    </row>
    <row r="159" spans="1:14" s="37" customFormat="1" ht="12.75" thickBot="1" x14ac:dyDescent="0.25">
      <c r="C159" s="202" t="s">
        <v>78</v>
      </c>
      <c r="D159" s="180">
        <f>SUM(D161:D162)</f>
        <v>3030826.94</v>
      </c>
      <c r="E159" s="180">
        <f t="shared" ref="E159:J159" si="10">SUM(E161:E162)</f>
        <v>0</v>
      </c>
      <c r="F159" s="180">
        <f t="shared" si="10"/>
        <v>3030826.94</v>
      </c>
      <c r="G159" s="180">
        <f t="shared" si="10"/>
        <v>0</v>
      </c>
      <c r="H159" s="180">
        <f t="shared" si="10"/>
        <v>0</v>
      </c>
      <c r="I159" s="180">
        <f t="shared" si="10"/>
        <v>0</v>
      </c>
      <c r="J159" s="180">
        <f t="shared" si="10"/>
        <v>0</v>
      </c>
      <c r="K159" s="181"/>
      <c r="L159" s="203"/>
      <c r="M159" s="39"/>
    </row>
    <row r="160" spans="1:14" s="3" customFormat="1" ht="5.25" customHeight="1" x14ac:dyDescent="0.25">
      <c r="C160" s="79"/>
      <c r="D160" s="23"/>
      <c r="E160" s="23"/>
      <c r="F160" s="23"/>
      <c r="G160" s="23"/>
      <c r="H160" s="23"/>
      <c r="I160" s="23"/>
      <c r="J160" s="23"/>
      <c r="K160" s="24"/>
      <c r="L160" s="81"/>
      <c r="M160" s="6"/>
    </row>
    <row r="161" spans="1:13" s="270" customFormat="1" ht="12" x14ac:dyDescent="0.2">
      <c r="A161" s="301"/>
      <c r="C161" s="84" t="s">
        <v>21</v>
      </c>
      <c r="D161" s="85">
        <f>SUM(E161:J161)</f>
        <v>3030826.94</v>
      </c>
      <c r="E161" s="85">
        <v>0</v>
      </c>
      <c r="F161" s="85">
        <f>2971398.96+59427.98</f>
        <v>3030826.94</v>
      </c>
      <c r="G161" s="85">
        <f>+G167*0.03</f>
        <v>0</v>
      </c>
      <c r="H161" s="85">
        <v>0</v>
      </c>
      <c r="I161" s="85">
        <v>0</v>
      </c>
      <c r="J161" s="86">
        <v>0</v>
      </c>
      <c r="K161" s="87">
        <v>0.35</v>
      </c>
      <c r="L161" s="271">
        <v>0.3</v>
      </c>
      <c r="M161" s="89"/>
    </row>
    <row r="162" spans="1:13" s="270" customFormat="1" ht="24" x14ac:dyDescent="0.2">
      <c r="C162" s="90" t="s">
        <v>77</v>
      </c>
      <c r="D162" s="85"/>
      <c r="E162" s="273"/>
      <c r="F162" s="273"/>
      <c r="G162" s="273"/>
      <c r="H162" s="273"/>
      <c r="I162" s="273"/>
      <c r="J162" s="274"/>
      <c r="K162" s="87"/>
      <c r="L162" s="271"/>
      <c r="M162" s="83"/>
    </row>
    <row r="163" spans="1:13" s="3" customFormat="1" ht="5.25" customHeight="1" thickBot="1" x14ac:dyDescent="0.3">
      <c r="C163" s="191"/>
      <c r="D163" s="42"/>
      <c r="E163" s="42"/>
      <c r="F163" s="42"/>
      <c r="G163" s="42"/>
      <c r="H163" s="42"/>
      <c r="I163" s="42"/>
      <c r="J163" s="42"/>
      <c r="K163" s="43"/>
      <c r="L163" s="192"/>
      <c r="M163" s="6"/>
    </row>
    <row r="164" spans="1:13" s="37" customFormat="1" ht="12.75" thickBot="1" x14ac:dyDescent="0.25">
      <c r="C164" s="202" t="s">
        <v>79</v>
      </c>
      <c r="D164" s="180">
        <f>SUM(D166:D167)</f>
        <v>263800</v>
      </c>
      <c r="E164" s="180">
        <f t="shared" ref="E164:J164" si="11">SUM(E166:E167)</f>
        <v>0</v>
      </c>
      <c r="F164" s="180">
        <f t="shared" si="11"/>
        <v>0</v>
      </c>
      <c r="G164" s="180">
        <f t="shared" si="11"/>
        <v>263800</v>
      </c>
      <c r="H164" s="180">
        <f t="shared" si="11"/>
        <v>0</v>
      </c>
      <c r="I164" s="180">
        <f t="shared" si="11"/>
        <v>0</v>
      </c>
      <c r="J164" s="180">
        <f t="shared" si="11"/>
        <v>0</v>
      </c>
      <c r="K164" s="181"/>
      <c r="L164" s="203"/>
      <c r="M164" s="39"/>
    </row>
    <row r="165" spans="1:13" s="3" customFormat="1" ht="5.25" customHeight="1" x14ac:dyDescent="0.25">
      <c r="C165" s="79"/>
      <c r="D165" s="23"/>
      <c r="E165" s="23"/>
      <c r="F165" s="23"/>
      <c r="G165" s="23"/>
      <c r="H165" s="23"/>
      <c r="I165" s="23"/>
      <c r="J165" s="23"/>
      <c r="K165" s="24"/>
      <c r="L165" s="81"/>
      <c r="M165" s="6"/>
    </row>
    <row r="166" spans="1:13" s="27" customFormat="1" ht="12" x14ac:dyDescent="0.2">
      <c r="A166" s="115"/>
      <c r="C166" s="75" t="s">
        <v>21</v>
      </c>
      <c r="D166" s="29">
        <f>SUM(E166:J166)</f>
        <v>263800</v>
      </c>
      <c r="E166" s="29">
        <v>0</v>
      </c>
      <c r="F166" s="29">
        <v>0</v>
      </c>
      <c r="G166" s="29">
        <f>318404-54604</f>
        <v>263800</v>
      </c>
      <c r="H166" s="29">
        <v>0</v>
      </c>
      <c r="I166" s="29">
        <v>0</v>
      </c>
      <c r="J166" s="30">
        <v>0</v>
      </c>
      <c r="K166" s="31">
        <v>1</v>
      </c>
      <c r="L166" s="186">
        <v>1</v>
      </c>
      <c r="M166" s="58"/>
    </row>
    <row r="167" spans="1:13" s="27" customFormat="1" ht="12" x14ac:dyDescent="0.2">
      <c r="C167" s="61" t="s">
        <v>79</v>
      </c>
      <c r="D167" s="29"/>
      <c r="E167" s="187"/>
      <c r="F167" s="187"/>
      <c r="G167" s="187"/>
      <c r="H167" s="187"/>
      <c r="I167" s="187"/>
      <c r="J167" s="188"/>
      <c r="K167" s="31"/>
      <c r="L167" s="186"/>
      <c r="M167" s="39"/>
    </row>
    <row r="168" spans="1:13" s="3" customFormat="1" ht="5.25" customHeight="1" thickBot="1" x14ac:dyDescent="0.3">
      <c r="C168" s="204"/>
      <c r="D168" s="205"/>
      <c r="E168" s="205"/>
      <c r="F168" s="205"/>
      <c r="G168" s="205"/>
      <c r="H168" s="205"/>
      <c r="I168" s="205"/>
      <c r="J168" s="205"/>
      <c r="K168" s="206"/>
      <c r="L168" s="207"/>
      <c r="M168" s="6"/>
    </row>
    <row r="170" spans="1:13" s="3" customFormat="1" ht="3" customHeight="1" thickBot="1" x14ac:dyDescent="0.3">
      <c r="C170" s="116"/>
      <c r="D170" s="116"/>
      <c r="E170" s="116"/>
      <c r="F170" s="116"/>
      <c r="G170" s="116"/>
      <c r="H170" s="116"/>
      <c r="I170" s="116"/>
      <c r="J170" s="116"/>
      <c r="K170" s="116"/>
      <c r="L170" s="116"/>
      <c r="M170" s="6"/>
    </row>
    <row r="171" spans="1:13" s="3" customFormat="1" ht="15.75" thickBot="1" x14ac:dyDescent="0.3">
      <c r="C171" s="182" t="s">
        <v>80</v>
      </c>
      <c r="D171" s="118">
        <f t="shared" ref="D171:J171" si="12">+D13+D35+D45+D58+D63+D83+D91+D123+D137+D151+D159+D164</f>
        <v>35028111.890000001</v>
      </c>
      <c r="E171" s="118">
        <f t="shared" si="12"/>
        <v>1300000</v>
      </c>
      <c r="F171" s="118">
        <f t="shared" si="12"/>
        <v>23446783.000000004</v>
      </c>
      <c r="G171" s="118">
        <f t="shared" si="12"/>
        <v>10208636.91</v>
      </c>
      <c r="H171" s="118">
        <f t="shared" si="12"/>
        <v>0</v>
      </c>
      <c r="I171" s="118">
        <f t="shared" si="12"/>
        <v>0</v>
      </c>
      <c r="J171" s="118">
        <f t="shared" si="12"/>
        <v>72691.98</v>
      </c>
      <c r="K171" s="118">
        <f>K45+K58+K63+K83+K13+K35+K91+K123+K137+K151+K164+K159</f>
        <v>0</v>
      </c>
      <c r="L171" s="118">
        <f>L45+L58+L63+L83+L13+L35+L91+L123+L137+L151+L164+L159</f>
        <v>0</v>
      </c>
      <c r="M171" s="6"/>
    </row>
    <row r="172" spans="1:13" s="3" customFormat="1" ht="15.75" thickBot="1" x14ac:dyDescent="0.3">
      <c r="C172" s="183" t="s">
        <v>81</v>
      </c>
      <c r="D172" s="120"/>
      <c r="E172" s="121"/>
      <c r="F172" s="122">
        <v>23446783</v>
      </c>
      <c r="G172" s="122">
        <v>10337876</v>
      </c>
      <c r="H172" s="123"/>
      <c r="I172" s="120"/>
      <c r="J172" s="120"/>
      <c r="K172" s="120"/>
      <c r="L172" s="124"/>
      <c r="M172" s="6"/>
    </row>
    <row r="173" spans="1:13" s="3" customFormat="1" x14ac:dyDescent="0.25">
      <c r="E173" s="125"/>
      <c r="F173" s="126" t="s">
        <v>14</v>
      </c>
      <c r="G173" s="127" t="s">
        <v>15</v>
      </c>
      <c r="H173" s="128"/>
      <c r="I173" s="125"/>
      <c r="M173" s="129"/>
    </row>
    <row r="174" spans="1:13" s="130" customFormat="1" hidden="1" x14ac:dyDescent="0.25">
      <c r="D174" s="130" t="s">
        <v>82</v>
      </c>
      <c r="G174" s="131" t="s">
        <v>83</v>
      </c>
      <c r="I174" s="132"/>
      <c r="J174" s="133">
        <f>SUM(H175:H183)</f>
        <v>7753410</v>
      </c>
      <c r="K174" s="130" t="s">
        <v>84</v>
      </c>
    </row>
    <row r="175" spans="1:13" s="130" customFormat="1" hidden="1" x14ac:dyDescent="0.25">
      <c r="D175" s="130" t="s">
        <v>85</v>
      </c>
      <c r="E175" s="134">
        <v>2344678</v>
      </c>
      <c r="G175" s="131" t="s">
        <v>86</v>
      </c>
      <c r="H175" s="134">
        <v>861490</v>
      </c>
    </row>
    <row r="176" spans="1:13" s="130" customFormat="1" hidden="1" x14ac:dyDescent="0.25">
      <c r="D176" s="130" t="s">
        <v>87</v>
      </c>
      <c r="E176" s="134">
        <v>2344678</v>
      </c>
      <c r="G176" s="131" t="s">
        <v>88</v>
      </c>
      <c r="H176" s="134">
        <v>861490</v>
      </c>
      <c r="I176" s="130" t="s">
        <v>89</v>
      </c>
      <c r="J176" s="135">
        <v>10866000</v>
      </c>
    </row>
    <row r="177" spans="1:1016" s="130" customFormat="1" hidden="1" x14ac:dyDescent="0.25">
      <c r="D177" s="130" t="s">
        <v>90</v>
      </c>
      <c r="E177" s="134">
        <v>2344678</v>
      </c>
      <c r="G177" s="131" t="s">
        <v>91</v>
      </c>
      <c r="H177" s="134">
        <v>861490</v>
      </c>
      <c r="J177" s="135">
        <v>4600000</v>
      </c>
    </row>
    <row r="178" spans="1:1016" s="130" customFormat="1" hidden="1" x14ac:dyDescent="0.25">
      <c r="D178" s="130" t="s">
        <v>92</v>
      </c>
      <c r="E178" s="134">
        <v>2344678</v>
      </c>
      <c r="G178" s="131" t="s">
        <v>93</v>
      </c>
      <c r="H178" s="134">
        <v>861490</v>
      </c>
    </row>
    <row r="179" spans="1:1016" s="130" customFormat="1" hidden="1" x14ac:dyDescent="0.25">
      <c r="D179" s="130" t="s">
        <v>94</v>
      </c>
      <c r="E179" s="134">
        <v>2344678</v>
      </c>
      <c r="G179" s="131" t="s">
        <v>95</v>
      </c>
      <c r="H179" s="134">
        <v>861490</v>
      </c>
      <c r="J179" s="136" t="e">
        <f>+E183+H183-#REF!-#REF!</f>
        <v>#REF!</v>
      </c>
    </row>
    <row r="180" spans="1:1016" s="130" customFormat="1" hidden="1" x14ac:dyDescent="0.25">
      <c r="D180" s="130" t="s">
        <v>96</v>
      </c>
      <c r="E180" s="134">
        <v>2344678</v>
      </c>
      <c r="G180" s="131" t="s">
        <v>97</v>
      </c>
      <c r="H180" s="134">
        <v>861490</v>
      </c>
    </row>
    <row r="181" spans="1:1016" s="130" customFormat="1" hidden="1" x14ac:dyDescent="0.25">
      <c r="D181" s="130" t="s">
        <v>98</v>
      </c>
      <c r="E181" s="134">
        <v>2344678</v>
      </c>
      <c r="G181" s="131" t="s">
        <v>99</v>
      </c>
      <c r="H181" s="134">
        <v>861490</v>
      </c>
    </row>
    <row r="182" spans="1:1016" s="3" customFormat="1" ht="14.25" hidden="1" customHeight="1" x14ac:dyDescent="0.25">
      <c r="D182" s="3" t="s">
        <v>100</v>
      </c>
      <c r="E182" s="134">
        <v>2344678</v>
      </c>
      <c r="G182" s="131" t="s">
        <v>101</v>
      </c>
      <c r="H182" s="134">
        <v>861490</v>
      </c>
    </row>
    <row r="183" spans="1:1016" s="3" customFormat="1" hidden="1" x14ac:dyDescent="0.25">
      <c r="D183" s="3" t="s">
        <v>102</v>
      </c>
      <c r="E183" s="137">
        <v>2344678</v>
      </c>
      <c r="G183" s="131" t="s">
        <v>103</v>
      </c>
      <c r="H183" s="137">
        <v>861490</v>
      </c>
    </row>
    <row r="184" spans="1:1016" s="3" customFormat="1" hidden="1" x14ac:dyDescent="0.25">
      <c r="D184" s="3" t="s">
        <v>104</v>
      </c>
      <c r="E184" s="137">
        <v>2344681</v>
      </c>
      <c r="G184" s="131" t="s">
        <v>105</v>
      </c>
      <c r="H184" s="137">
        <v>861490</v>
      </c>
    </row>
    <row r="185" spans="1:1016" s="3" customFormat="1" hidden="1" x14ac:dyDescent="0.25">
      <c r="D185" s="3" t="s">
        <v>106</v>
      </c>
      <c r="G185" s="131" t="s">
        <v>107</v>
      </c>
      <c r="H185" s="40">
        <f>+H184*2</f>
        <v>1722980</v>
      </c>
    </row>
    <row r="186" spans="1:1016" s="3" customFormat="1" hidden="1" x14ac:dyDescent="0.25">
      <c r="G186" s="129"/>
      <c r="H186" s="137"/>
      <c r="J186" s="138">
        <v>7662316</v>
      </c>
    </row>
    <row r="187" spans="1:1016" s="3" customFormat="1" hidden="1" x14ac:dyDescent="0.25">
      <c r="E187" s="137">
        <f>SUM(E175:E182)</f>
        <v>18757424</v>
      </c>
      <c r="G187" s="129"/>
      <c r="H187" s="137">
        <f>SUM(H175:H182)</f>
        <v>6891920</v>
      </c>
    </row>
    <row r="188" spans="1:1016" s="3" customFormat="1" hidden="1" x14ac:dyDescent="0.25">
      <c r="H188" s="129"/>
    </row>
    <row r="189" spans="1:1016" s="3" customFormat="1" hidden="1" x14ac:dyDescent="0.25">
      <c r="E189" s="139"/>
      <c r="F189" s="137"/>
      <c r="G189" s="137">
        <f>+F172+G172</f>
        <v>33784659</v>
      </c>
      <c r="H189" s="137"/>
      <c r="M189" s="129"/>
    </row>
    <row r="190" spans="1:1016" s="3" customFormat="1" hidden="1" x14ac:dyDescent="0.25">
      <c r="E190" s="139">
        <f>+E175+E176+E177+E178+E179</f>
        <v>11723390</v>
      </c>
      <c r="F190" s="137"/>
      <c r="G190" s="137"/>
      <c r="H190" s="137"/>
      <c r="M190" s="129"/>
    </row>
    <row r="191" spans="1:1016" s="3" customFormat="1" x14ac:dyDescent="0.25">
      <c r="E191" s="139"/>
      <c r="F191" s="137"/>
      <c r="G191" s="137"/>
      <c r="H191" s="137"/>
      <c r="M191" s="129"/>
    </row>
    <row r="192" spans="1:1016" s="142" customFormat="1" x14ac:dyDescent="0.25">
      <c r="A192" s="3"/>
      <c r="B192" s="3"/>
      <c r="C192" s="3"/>
      <c r="D192" s="3"/>
      <c r="E192" s="140" t="s">
        <v>108</v>
      </c>
      <c r="F192" s="141">
        <f>+F172-F171</f>
        <v>0</v>
      </c>
      <c r="G192" s="141">
        <f>+G172-G171</f>
        <v>129239.08999999985</v>
      </c>
      <c r="H192" s="3"/>
      <c r="I192" s="3"/>
      <c r="J192" s="3"/>
      <c r="K192" s="3"/>
      <c r="L192" s="3"/>
      <c r="M192" s="129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  <c r="AF192" s="3"/>
      <c r="AG192" s="3"/>
      <c r="AH192" s="3"/>
      <c r="AI192" s="3"/>
      <c r="AJ192" s="3"/>
      <c r="AK192" s="3"/>
      <c r="AL192" s="3"/>
      <c r="AM192" s="3"/>
      <c r="AN192" s="3"/>
      <c r="AO192" s="3"/>
      <c r="AP192" s="3"/>
      <c r="AQ192" s="3"/>
      <c r="AR192" s="3"/>
      <c r="AS192" s="3"/>
      <c r="AT192" s="3"/>
      <c r="AU192" s="3"/>
      <c r="AV192" s="3"/>
      <c r="AW192" s="3"/>
      <c r="AX192" s="3"/>
      <c r="AY192" s="3"/>
      <c r="AZ192" s="3"/>
      <c r="BA192" s="3"/>
      <c r="BB192" s="3"/>
      <c r="BC192" s="3"/>
      <c r="BD192" s="3"/>
      <c r="BE192" s="3"/>
      <c r="BF192" s="3"/>
      <c r="BG192" s="3"/>
      <c r="BH192" s="3"/>
      <c r="BI192" s="3"/>
      <c r="BJ192" s="3"/>
      <c r="BK192" s="3"/>
      <c r="BL192" s="3"/>
      <c r="BM192" s="3"/>
      <c r="BN192" s="3"/>
      <c r="BO192" s="3"/>
      <c r="BP192" s="3"/>
      <c r="BQ192" s="3"/>
      <c r="BR192" s="3"/>
      <c r="BS192" s="3"/>
      <c r="BT192" s="3"/>
      <c r="BU192" s="3"/>
      <c r="BV192" s="3"/>
      <c r="BW192" s="3"/>
      <c r="BX192" s="3"/>
      <c r="BY192" s="3"/>
      <c r="BZ192" s="3"/>
      <c r="CA192" s="3"/>
      <c r="CB192" s="3"/>
      <c r="CC192" s="3"/>
      <c r="CD192" s="3"/>
      <c r="CE192" s="3"/>
      <c r="CF192" s="3"/>
      <c r="CG192" s="3"/>
      <c r="CH192" s="3"/>
      <c r="CI192" s="3"/>
      <c r="CJ192" s="3"/>
      <c r="CK192" s="3"/>
      <c r="CL192" s="3"/>
      <c r="CM192" s="3"/>
      <c r="CN192" s="3"/>
      <c r="CO192" s="3"/>
      <c r="CP192" s="3"/>
      <c r="CQ192" s="3"/>
      <c r="CR192" s="3"/>
      <c r="CS192" s="3"/>
      <c r="CT192" s="3"/>
      <c r="CU192" s="3"/>
      <c r="CV192" s="3"/>
      <c r="CW192" s="3"/>
      <c r="CX192" s="3"/>
      <c r="CY192" s="3"/>
      <c r="CZ192" s="3"/>
      <c r="DA192" s="3"/>
      <c r="DB192" s="3"/>
      <c r="DC192" s="3"/>
      <c r="DD192" s="3"/>
      <c r="DE192" s="3"/>
      <c r="DF192" s="3"/>
      <c r="DG192" s="3"/>
      <c r="DH192" s="3"/>
      <c r="DI192" s="3"/>
      <c r="DJ192" s="3"/>
      <c r="DK192" s="3"/>
      <c r="DL192" s="3"/>
      <c r="DM192" s="3"/>
      <c r="DN192" s="3"/>
      <c r="DO192" s="3"/>
      <c r="DP192" s="3"/>
      <c r="DQ192" s="3"/>
      <c r="DR192" s="3"/>
      <c r="DS192" s="3"/>
      <c r="DT192" s="3"/>
      <c r="DU192" s="3"/>
      <c r="DV192" s="3"/>
      <c r="DW192" s="3"/>
      <c r="DX192" s="3"/>
      <c r="DY192" s="3"/>
      <c r="DZ192" s="3"/>
      <c r="EA192" s="3"/>
      <c r="EB192" s="3"/>
      <c r="EC192" s="3"/>
      <c r="ED192" s="3"/>
      <c r="EE192" s="3"/>
      <c r="EF192" s="3"/>
      <c r="EG192" s="3"/>
      <c r="EH192" s="3"/>
      <c r="EI192" s="3"/>
      <c r="EJ192" s="3"/>
      <c r="EK192" s="3"/>
      <c r="EL192" s="3"/>
      <c r="EM192" s="3"/>
      <c r="EN192" s="3"/>
      <c r="EO192" s="3"/>
      <c r="EP192" s="3"/>
      <c r="EQ192" s="3"/>
      <c r="ER192" s="3"/>
      <c r="ES192" s="3"/>
      <c r="ET192" s="3"/>
      <c r="EU192" s="3"/>
      <c r="EV192" s="3"/>
      <c r="EW192" s="3"/>
      <c r="EX192" s="3"/>
      <c r="EY192" s="3"/>
      <c r="EZ192" s="3"/>
      <c r="FA192" s="3"/>
      <c r="FB192" s="3"/>
      <c r="FC192" s="3"/>
      <c r="FD192" s="3"/>
      <c r="FE192" s="3"/>
      <c r="FF192" s="3"/>
      <c r="FG192" s="3"/>
      <c r="FH192" s="3"/>
      <c r="FI192" s="3"/>
      <c r="FJ192" s="3"/>
      <c r="FK192" s="3"/>
      <c r="FL192" s="3"/>
      <c r="FM192" s="3"/>
      <c r="FN192" s="3"/>
      <c r="FO192" s="3"/>
      <c r="FP192" s="3"/>
      <c r="FQ192" s="3"/>
      <c r="FR192" s="3"/>
      <c r="FS192" s="3"/>
      <c r="FT192" s="3"/>
      <c r="FU192" s="3"/>
      <c r="FV192" s="3"/>
      <c r="FW192" s="3"/>
      <c r="FX192" s="3"/>
      <c r="FY192" s="3"/>
      <c r="FZ192" s="3"/>
      <c r="GA192" s="3"/>
      <c r="GB192" s="3"/>
      <c r="GC192" s="3"/>
      <c r="GD192" s="3"/>
      <c r="GE192" s="3"/>
      <c r="GF192" s="3"/>
      <c r="GG192" s="3"/>
      <c r="GH192" s="3"/>
      <c r="GI192" s="3"/>
      <c r="GJ192" s="3"/>
      <c r="GK192" s="3"/>
      <c r="GL192" s="3"/>
      <c r="GM192" s="3"/>
      <c r="GN192" s="3"/>
      <c r="GO192" s="3"/>
      <c r="GP192" s="3"/>
      <c r="GQ192" s="3"/>
      <c r="GR192" s="3"/>
      <c r="GS192" s="3"/>
      <c r="GT192" s="3"/>
      <c r="GU192" s="3"/>
      <c r="GV192" s="3"/>
      <c r="GW192" s="3"/>
      <c r="GX192" s="3"/>
      <c r="GY192" s="3"/>
      <c r="GZ192" s="3"/>
      <c r="HA192" s="3"/>
      <c r="HB192" s="3"/>
      <c r="HC192" s="3"/>
      <c r="HD192" s="3"/>
      <c r="HE192" s="3"/>
      <c r="HF192" s="3"/>
      <c r="HG192" s="3"/>
      <c r="HH192" s="3"/>
      <c r="HI192" s="3"/>
      <c r="HJ192" s="3"/>
      <c r="HK192" s="3"/>
      <c r="HL192" s="3"/>
      <c r="HM192" s="3"/>
      <c r="HN192" s="3"/>
      <c r="HO192" s="3"/>
      <c r="HP192" s="3"/>
      <c r="HQ192" s="3"/>
      <c r="HR192" s="3"/>
      <c r="HS192" s="3"/>
      <c r="HT192" s="3"/>
      <c r="HU192" s="3"/>
      <c r="HV192" s="3"/>
      <c r="HW192" s="3"/>
      <c r="HX192" s="3"/>
      <c r="HY192" s="3"/>
      <c r="HZ192" s="3"/>
      <c r="IA192" s="3"/>
      <c r="IB192" s="3"/>
      <c r="IC192" s="3"/>
      <c r="ID192" s="3"/>
      <c r="IE192" s="3"/>
      <c r="IF192" s="3"/>
      <c r="IG192" s="3"/>
      <c r="IH192" s="3"/>
      <c r="II192" s="3"/>
      <c r="IJ192" s="3"/>
      <c r="IK192" s="3"/>
      <c r="IL192" s="3"/>
      <c r="IM192" s="3"/>
      <c r="IN192" s="3"/>
      <c r="IO192" s="3"/>
      <c r="IP192" s="3"/>
      <c r="IQ192" s="3"/>
      <c r="IR192" s="3"/>
      <c r="IS192" s="3"/>
      <c r="IT192" s="3"/>
      <c r="IU192" s="3"/>
      <c r="IV192" s="3"/>
      <c r="IW192" s="3"/>
      <c r="IX192" s="3"/>
      <c r="IY192" s="3"/>
      <c r="IZ192" s="3"/>
      <c r="JA192" s="3"/>
      <c r="JB192" s="3"/>
      <c r="JC192" s="3"/>
      <c r="JD192" s="3"/>
      <c r="JE192" s="3"/>
      <c r="JF192" s="3"/>
      <c r="JG192" s="3"/>
      <c r="JH192" s="3"/>
      <c r="JI192" s="3"/>
      <c r="JJ192" s="3"/>
      <c r="JK192" s="3"/>
      <c r="JL192" s="3"/>
      <c r="JM192" s="3"/>
      <c r="JN192" s="3"/>
      <c r="JO192" s="3"/>
      <c r="JP192" s="3"/>
      <c r="JQ192" s="3"/>
      <c r="JR192" s="3"/>
      <c r="JS192" s="3"/>
      <c r="JT192" s="3"/>
      <c r="JU192" s="3"/>
      <c r="JV192" s="3"/>
      <c r="JW192" s="3"/>
      <c r="JX192" s="3"/>
      <c r="JY192" s="3"/>
      <c r="JZ192" s="3"/>
      <c r="KA192" s="3"/>
      <c r="KB192" s="3"/>
      <c r="KC192" s="3"/>
      <c r="KD192" s="3"/>
      <c r="KE192" s="3"/>
      <c r="KF192" s="3"/>
      <c r="KG192" s="3"/>
      <c r="KH192" s="3"/>
      <c r="KI192" s="3"/>
      <c r="KJ192" s="3"/>
      <c r="KK192" s="3"/>
      <c r="KL192" s="3"/>
      <c r="KM192" s="3"/>
      <c r="KN192" s="3"/>
      <c r="KO192" s="3"/>
      <c r="KP192" s="3"/>
      <c r="KQ192" s="3"/>
      <c r="KR192" s="3"/>
      <c r="KS192" s="3"/>
      <c r="KT192" s="3"/>
      <c r="KU192" s="3"/>
      <c r="KV192" s="3"/>
      <c r="KW192" s="3"/>
      <c r="KX192" s="3"/>
      <c r="KY192" s="3"/>
      <c r="KZ192" s="3"/>
      <c r="LA192" s="3"/>
      <c r="LB192" s="3"/>
      <c r="LC192" s="3"/>
      <c r="LD192" s="3"/>
      <c r="LE192" s="3"/>
      <c r="LF192" s="3"/>
      <c r="LG192" s="3"/>
      <c r="LH192" s="3"/>
      <c r="LI192" s="3"/>
      <c r="LJ192" s="3"/>
      <c r="LK192" s="3"/>
      <c r="LL192" s="3"/>
      <c r="LM192" s="3"/>
      <c r="LN192" s="3"/>
      <c r="LO192" s="3"/>
      <c r="LP192" s="3"/>
      <c r="LQ192" s="3"/>
      <c r="LR192" s="3"/>
      <c r="LS192" s="3"/>
      <c r="LT192" s="3"/>
      <c r="LU192" s="3"/>
      <c r="LV192" s="3"/>
      <c r="LW192" s="3"/>
      <c r="LX192" s="3"/>
      <c r="LY192" s="3"/>
      <c r="LZ192" s="3"/>
      <c r="MA192" s="3"/>
      <c r="MB192" s="3"/>
      <c r="MC192" s="3"/>
      <c r="MD192" s="3"/>
      <c r="ME192" s="3"/>
      <c r="MF192" s="3"/>
      <c r="MG192" s="3"/>
      <c r="MH192" s="3"/>
      <c r="MI192" s="3"/>
      <c r="MJ192" s="3"/>
      <c r="MK192" s="3"/>
      <c r="ML192" s="3"/>
      <c r="MM192" s="3"/>
      <c r="MN192" s="3"/>
      <c r="MO192" s="3"/>
      <c r="MP192" s="3"/>
      <c r="MQ192" s="3"/>
      <c r="MR192" s="3"/>
      <c r="MS192" s="3"/>
      <c r="MT192" s="3"/>
      <c r="MU192" s="3"/>
      <c r="MV192" s="3"/>
      <c r="MW192" s="3"/>
      <c r="MX192" s="3"/>
      <c r="MY192" s="3"/>
      <c r="MZ192" s="3"/>
      <c r="NA192" s="3"/>
      <c r="NB192" s="3"/>
      <c r="NC192" s="3"/>
      <c r="ND192" s="3"/>
      <c r="NE192" s="3"/>
      <c r="NF192" s="3"/>
      <c r="NG192" s="3"/>
      <c r="NH192" s="3"/>
      <c r="NI192" s="3"/>
      <c r="NJ192" s="3"/>
      <c r="NK192" s="3"/>
      <c r="NL192" s="3"/>
      <c r="NM192" s="3"/>
      <c r="NN192" s="3"/>
      <c r="NO192" s="3"/>
      <c r="NP192" s="3"/>
      <c r="NQ192" s="3"/>
      <c r="NR192" s="3"/>
      <c r="NS192" s="3"/>
      <c r="NT192" s="3"/>
      <c r="NU192" s="3"/>
      <c r="NV192" s="3"/>
      <c r="NW192" s="3"/>
      <c r="NX192" s="3"/>
      <c r="NY192" s="3"/>
      <c r="NZ192" s="3"/>
      <c r="OA192" s="3"/>
      <c r="OB192" s="3"/>
      <c r="OC192" s="3"/>
      <c r="OD192" s="3"/>
      <c r="OE192" s="3"/>
      <c r="OF192" s="3"/>
      <c r="OG192" s="3"/>
      <c r="OH192" s="3"/>
      <c r="OI192" s="3"/>
      <c r="OJ192" s="3"/>
      <c r="OK192" s="3"/>
      <c r="OL192" s="3"/>
      <c r="OM192" s="3"/>
      <c r="ON192" s="3"/>
      <c r="OO192" s="3"/>
      <c r="OP192" s="3"/>
      <c r="OQ192" s="3"/>
      <c r="OR192" s="3"/>
      <c r="OS192" s="3"/>
      <c r="OT192" s="3"/>
      <c r="OU192" s="3"/>
      <c r="OV192" s="3"/>
      <c r="OW192" s="3"/>
      <c r="OX192" s="3"/>
      <c r="OY192" s="3"/>
      <c r="OZ192" s="3"/>
      <c r="PA192" s="3"/>
      <c r="PB192" s="3"/>
      <c r="PC192" s="3"/>
      <c r="PD192" s="3"/>
      <c r="PE192" s="3"/>
      <c r="PF192" s="3"/>
      <c r="PG192" s="3"/>
      <c r="PH192" s="3"/>
      <c r="PI192" s="3"/>
      <c r="PJ192" s="3"/>
      <c r="PK192" s="3"/>
      <c r="PL192" s="3"/>
      <c r="PM192" s="3"/>
      <c r="PN192" s="3"/>
      <c r="PO192" s="3"/>
      <c r="PP192" s="3"/>
      <c r="PQ192" s="3"/>
      <c r="PR192" s="3"/>
      <c r="PS192" s="3"/>
      <c r="PT192" s="3"/>
      <c r="PU192" s="3"/>
      <c r="PV192" s="3"/>
      <c r="PW192" s="3"/>
      <c r="PX192" s="3"/>
      <c r="PY192" s="3"/>
      <c r="PZ192" s="3"/>
      <c r="QA192" s="3"/>
      <c r="QB192" s="3"/>
      <c r="QC192" s="3"/>
      <c r="QD192" s="3"/>
      <c r="QE192" s="3"/>
      <c r="QF192" s="3"/>
      <c r="QG192" s="3"/>
      <c r="QH192" s="3"/>
      <c r="QI192" s="3"/>
      <c r="QJ192" s="3"/>
      <c r="QK192" s="3"/>
      <c r="QL192" s="3"/>
      <c r="QM192" s="3"/>
      <c r="QN192" s="3"/>
      <c r="QO192" s="3"/>
      <c r="QP192" s="3"/>
      <c r="QQ192" s="3"/>
      <c r="QR192" s="3"/>
      <c r="QS192" s="3"/>
      <c r="QT192" s="3"/>
      <c r="QU192" s="3"/>
      <c r="QV192" s="3"/>
      <c r="QW192" s="3"/>
      <c r="QX192" s="3"/>
      <c r="QY192" s="3"/>
      <c r="QZ192" s="3"/>
      <c r="RA192" s="3"/>
      <c r="RB192" s="3"/>
      <c r="RC192" s="3"/>
      <c r="RD192" s="3"/>
      <c r="RE192" s="3"/>
      <c r="RF192" s="3"/>
      <c r="RG192" s="3"/>
      <c r="RH192" s="3"/>
      <c r="RI192" s="3"/>
      <c r="RJ192" s="3"/>
      <c r="RK192" s="3"/>
      <c r="RL192" s="3"/>
      <c r="RM192" s="3"/>
      <c r="RN192" s="3"/>
      <c r="RO192" s="3"/>
      <c r="RP192" s="3"/>
      <c r="RQ192" s="3"/>
      <c r="RR192" s="3"/>
      <c r="RS192" s="3"/>
      <c r="RT192" s="3"/>
      <c r="RU192" s="3"/>
      <c r="RV192" s="3"/>
      <c r="RW192" s="3"/>
      <c r="RX192" s="3"/>
      <c r="RY192" s="3"/>
      <c r="RZ192" s="3"/>
      <c r="SA192" s="3"/>
      <c r="SB192" s="3"/>
      <c r="SC192" s="3"/>
      <c r="SD192" s="3"/>
      <c r="SE192" s="3"/>
      <c r="SF192" s="3"/>
      <c r="SG192" s="3"/>
      <c r="SH192" s="3"/>
      <c r="SI192" s="3"/>
      <c r="SJ192" s="3"/>
      <c r="SK192" s="3"/>
      <c r="SL192" s="3"/>
      <c r="SM192" s="3"/>
      <c r="SN192" s="3"/>
      <c r="SO192" s="3"/>
      <c r="SP192" s="3"/>
      <c r="SQ192" s="3"/>
      <c r="SR192" s="3"/>
      <c r="SS192" s="3"/>
      <c r="ST192" s="3"/>
      <c r="SU192" s="3"/>
      <c r="SV192" s="3"/>
      <c r="SW192" s="3"/>
      <c r="SX192" s="3"/>
      <c r="SY192" s="3"/>
      <c r="SZ192" s="3"/>
      <c r="TA192" s="3"/>
      <c r="TB192" s="3"/>
      <c r="TC192" s="3"/>
      <c r="TD192" s="3"/>
      <c r="TE192" s="3"/>
      <c r="TF192" s="3"/>
      <c r="TG192" s="3"/>
      <c r="TH192" s="3"/>
      <c r="TI192" s="3"/>
      <c r="TJ192" s="3"/>
      <c r="TK192" s="3"/>
      <c r="TL192" s="3"/>
      <c r="TM192" s="3"/>
      <c r="TN192" s="3"/>
      <c r="TO192" s="3"/>
      <c r="TP192" s="3"/>
      <c r="TQ192" s="3"/>
      <c r="TR192" s="3"/>
      <c r="TS192" s="3"/>
      <c r="TT192" s="3"/>
      <c r="TU192" s="3"/>
      <c r="TV192" s="3"/>
      <c r="TW192" s="3"/>
      <c r="TX192" s="3"/>
      <c r="TY192" s="3"/>
      <c r="TZ192" s="3"/>
      <c r="UA192" s="3"/>
      <c r="UB192" s="3"/>
      <c r="UC192" s="3"/>
      <c r="UD192" s="3"/>
      <c r="UE192" s="3"/>
      <c r="UF192" s="3"/>
      <c r="UG192" s="3"/>
      <c r="UH192" s="3"/>
      <c r="UI192" s="3"/>
      <c r="UJ192" s="3"/>
      <c r="UK192" s="3"/>
      <c r="UL192" s="3"/>
      <c r="UM192" s="3"/>
      <c r="UN192" s="3"/>
      <c r="UO192" s="3"/>
      <c r="UP192" s="3"/>
      <c r="UQ192" s="3"/>
      <c r="UR192" s="3"/>
      <c r="US192" s="3"/>
      <c r="UT192" s="3"/>
      <c r="UU192" s="3"/>
      <c r="UV192" s="3"/>
      <c r="UW192" s="3"/>
      <c r="UX192" s="3"/>
      <c r="UY192" s="3"/>
      <c r="UZ192" s="3"/>
      <c r="VA192" s="3"/>
      <c r="VB192" s="3"/>
      <c r="VC192" s="3"/>
      <c r="VD192" s="3"/>
      <c r="VE192" s="3"/>
      <c r="VF192" s="3"/>
      <c r="VG192" s="3"/>
      <c r="VH192" s="3"/>
      <c r="VI192" s="3"/>
      <c r="VJ192" s="3"/>
      <c r="VK192" s="3"/>
      <c r="VL192" s="3"/>
      <c r="VM192" s="3"/>
      <c r="VN192" s="3"/>
      <c r="VO192" s="3"/>
      <c r="VP192" s="3"/>
      <c r="VQ192" s="3"/>
      <c r="VR192" s="3"/>
      <c r="VS192" s="3"/>
      <c r="VT192" s="3"/>
      <c r="VU192" s="3"/>
      <c r="VV192" s="3"/>
      <c r="VW192" s="3"/>
      <c r="VX192" s="3"/>
      <c r="VY192" s="3"/>
      <c r="VZ192" s="3"/>
      <c r="WA192" s="3"/>
      <c r="WB192" s="3"/>
      <c r="WC192" s="3"/>
      <c r="WD192" s="3"/>
      <c r="WE192" s="3"/>
      <c r="WF192" s="3"/>
      <c r="WG192" s="3"/>
      <c r="WH192" s="3"/>
      <c r="WI192" s="3"/>
      <c r="WJ192" s="3"/>
      <c r="WK192" s="3"/>
      <c r="WL192" s="3"/>
      <c r="WM192" s="3"/>
      <c r="WN192" s="3"/>
      <c r="WO192" s="3"/>
      <c r="WP192" s="3"/>
      <c r="WQ192" s="3"/>
      <c r="WR192" s="3"/>
      <c r="WS192" s="3"/>
      <c r="WT192" s="3"/>
      <c r="WU192" s="3"/>
      <c r="WV192" s="3"/>
      <c r="WW192" s="3"/>
      <c r="WX192" s="3"/>
      <c r="WY192" s="3"/>
      <c r="WZ192" s="3"/>
      <c r="XA192" s="3"/>
      <c r="XB192" s="3"/>
      <c r="XC192" s="3"/>
      <c r="XD192" s="3"/>
      <c r="XE192" s="3"/>
      <c r="XF192" s="3"/>
      <c r="XG192" s="3"/>
      <c r="XH192" s="3"/>
      <c r="XI192" s="3"/>
      <c r="XJ192" s="3"/>
      <c r="XK192" s="3"/>
      <c r="XL192" s="3"/>
      <c r="XM192" s="3"/>
      <c r="XN192" s="3"/>
      <c r="XO192" s="3"/>
      <c r="XP192" s="3"/>
      <c r="XQ192" s="3"/>
      <c r="XR192" s="3"/>
      <c r="XS192" s="3"/>
      <c r="XT192" s="3"/>
      <c r="XU192" s="3"/>
      <c r="XV192" s="3"/>
      <c r="XW192" s="3"/>
      <c r="XX192" s="3"/>
      <c r="XY192" s="3"/>
      <c r="XZ192" s="3"/>
      <c r="YA192" s="3"/>
      <c r="YB192" s="3"/>
      <c r="YC192" s="3"/>
      <c r="YD192" s="3"/>
      <c r="YE192" s="3"/>
      <c r="YF192" s="3"/>
      <c r="YG192" s="3"/>
      <c r="YH192" s="3"/>
      <c r="YI192" s="3"/>
      <c r="YJ192" s="3"/>
      <c r="YK192" s="3"/>
      <c r="YL192" s="3"/>
      <c r="YM192" s="3"/>
      <c r="YN192" s="3"/>
      <c r="YO192" s="3"/>
      <c r="YP192" s="3"/>
      <c r="YQ192" s="3"/>
      <c r="YR192" s="3"/>
      <c r="YS192" s="3"/>
      <c r="YT192" s="3"/>
      <c r="YU192" s="3"/>
      <c r="YV192" s="3"/>
      <c r="YW192" s="3"/>
      <c r="YX192" s="3"/>
      <c r="YY192" s="3"/>
      <c r="YZ192" s="3"/>
      <c r="ZA192" s="3"/>
      <c r="ZB192" s="3"/>
      <c r="ZC192" s="3"/>
      <c r="ZD192" s="3"/>
      <c r="ZE192" s="3"/>
      <c r="ZF192" s="3"/>
      <c r="ZG192" s="3"/>
      <c r="ZH192" s="3"/>
      <c r="ZI192" s="3"/>
      <c r="ZJ192" s="3"/>
      <c r="ZK192" s="3"/>
      <c r="ZL192" s="3"/>
      <c r="ZM192" s="3"/>
      <c r="ZN192" s="3"/>
      <c r="ZO192" s="3"/>
      <c r="ZP192" s="3"/>
      <c r="ZQ192" s="3"/>
      <c r="ZR192" s="3"/>
      <c r="ZS192" s="3"/>
      <c r="ZT192" s="3"/>
      <c r="ZU192" s="3"/>
      <c r="ZV192" s="3"/>
      <c r="ZW192" s="3"/>
      <c r="ZX192" s="3"/>
      <c r="ZY192" s="3"/>
      <c r="ZZ192" s="3"/>
      <c r="AAA192" s="3"/>
      <c r="AAB192" s="3"/>
      <c r="AAC192" s="3"/>
      <c r="AAD192" s="3"/>
      <c r="AAE192" s="3"/>
      <c r="AAF192" s="3"/>
      <c r="AAG192" s="3"/>
      <c r="AAH192" s="3"/>
      <c r="AAI192" s="3"/>
      <c r="AAJ192" s="3"/>
      <c r="AAK192" s="3"/>
      <c r="AAL192" s="3"/>
      <c r="AAM192" s="3"/>
      <c r="AAN192" s="3"/>
      <c r="AAO192" s="3"/>
      <c r="AAP192" s="3"/>
      <c r="AAQ192" s="3"/>
      <c r="AAR192" s="3"/>
      <c r="AAS192" s="3"/>
      <c r="AAT192" s="3"/>
      <c r="AAU192" s="3"/>
      <c r="AAV192" s="3"/>
      <c r="AAW192" s="3"/>
      <c r="AAX192" s="3"/>
      <c r="AAY192" s="3"/>
      <c r="AAZ192" s="3"/>
      <c r="ABA192" s="3"/>
      <c r="ABB192" s="3"/>
      <c r="ABC192" s="3"/>
      <c r="ABD192" s="3"/>
      <c r="ABE192" s="3"/>
      <c r="ABF192" s="3"/>
      <c r="ABG192" s="3"/>
      <c r="ABH192" s="3"/>
      <c r="ABI192" s="3"/>
      <c r="ABJ192" s="3"/>
      <c r="ABK192" s="3"/>
      <c r="ABL192" s="3"/>
      <c r="ABM192" s="3"/>
      <c r="ABN192" s="3"/>
      <c r="ABO192" s="3"/>
      <c r="ABP192" s="3"/>
      <c r="ABQ192" s="3"/>
      <c r="ABR192" s="3"/>
      <c r="ABS192" s="3"/>
      <c r="ABT192" s="3"/>
      <c r="ABU192" s="3"/>
      <c r="ABV192" s="3"/>
      <c r="ABW192" s="3"/>
      <c r="ABX192" s="3"/>
      <c r="ABY192" s="3"/>
      <c r="ABZ192" s="3"/>
      <c r="ACA192" s="3"/>
      <c r="ACB192" s="3"/>
      <c r="ACC192" s="3"/>
      <c r="ACD192" s="3"/>
      <c r="ACE192" s="3"/>
      <c r="ACF192" s="3"/>
      <c r="ACG192" s="3"/>
      <c r="ACH192" s="3"/>
      <c r="ACI192" s="3"/>
      <c r="ACJ192" s="3"/>
      <c r="ACK192" s="3"/>
      <c r="ACL192" s="3"/>
      <c r="ACM192" s="3"/>
      <c r="ACN192" s="3"/>
      <c r="ACO192" s="3"/>
      <c r="ACP192" s="3"/>
      <c r="ACQ192" s="3"/>
      <c r="ACR192" s="3"/>
      <c r="ACS192" s="3"/>
      <c r="ACT192" s="3"/>
      <c r="ACU192" s="3"/>
      <c r="ACV192" s="3"/>
      <c r="ACW192" s="3"/>
      <c r="ACX192" s="3"/>
      <c r="ACY192" s="3"/>
      <c r="ACZ192" s="3"/>
      <c r="ADA192" s="3"/>
      <c r="ADB192" s="3"/>
      <c r="ADC192" s="3"/>
      <c r="ADD192" s="3"/>
      <c r="ADE192" s="3"/>
      <c r="ADF192" s="3"/>
      <c r="ADG192" s="3"/>
      <c r="ADH192" s="3"/>
      <c r="ADI192" s="3"/>
      <c r="ADJ192" s="3"/>
      <c r="ADK192" s="3"/>
      <c r="ADL192" s="3"/>
      <c r="ADM192" s="3"/>
      <c r="ADN192" s="3"/>
      <c r="ADO192" s="3"/>
      <c r="ADP192" s="3"/>
      <c r="ADQ192" s="3"/>
      <c r="ADR192" s="3"/>
      <c r="ADS192" s="3"/>
      <c r="ADT192" s="3"/>
      <c r="ADU192" s="3"/>
      <c r="ADV192" s="3"/>
      <c r="ADW192" s="3"/>
      <c r="ADX192" s="3"/>
      <c r="ADY192" s="3"/>
      <c r="ADZ192" s="3"/>
      <c r="AEA192" s="3"/>
      <c r="AEB192" s="3"/>
      <c r="AEC192" s="3"/>
      <c r="AED192" s="3"/>
      <c r="AEE192" s="3"/>
      <c r="AEF192" s="3"/>
      <c r="AEG192" s="3"/>
      <c r="AEH192" s="3"/>
      <c r="AEI192" s="3"/>
      <c r="AEJ192" s="3"/>
      <c r="AEK192" s="3"/>
      <c r="AEL192" s="3"/>
      <c r="AEM192" s="3"/>
      <c r="AEN192" s="3"/>
      <c r="AEO192" s="3"/>
      <c r="AEP192" s="3"/>
      <c r="AEQ192" s="3"/>
      <c r="AER192" s="3"/>
      <c r="AES192" s="3"/>
      <c r="AET192" s="3"/>
      <c r="AEU192" s="3"/>
      <c r="AEV192" s="3"/>
      <c r="AEW192" s="3"/>
      <c r="AEX192" s="3"/>
      <c r="AEY192" s="3"/>
      <c r="AEZ192" s="3"/>
      <c r="AFA192" s="3"/>
      <c r="AFB192" s="3"/>
      <c r="AFC192" s="3"/>
      <c r="AFD192" s="3"/>
      <c r="AFE192" s="3"/>
      <c r="AFF192" s="3"/>
      <c r="AFG192" s="3"/>
      <c r="AFH192" s="3"/>
      <c r="AFI192" s="3"/>
      <c r="AFJ192" s="3"/>
      <c r="AFK192" s="3"/>
      <c r="AFL192" s="3"/>
      <c r="AFM192" s="3"/>
      <c r="AFN192" s="3"/>
      <c r="AFO192" s="3"/>
      <c r="AFP192" s="3"/>
      <c r="AFQ192" s="3"/>
      <c r="AFR192" s="3"/>
      <c r="AFS192" s="3"/>
      <c r="AFT192" s="3"/>
      <c r="AFU192" s="3"/>
      <c r="AFV192" s="3"/>
      <c r="AFW192" s="3"/>
      <c r="AFX192" s="3"/>
      <c r="AFY192" s="3"/>
      <c r="AFZ192" s="3"/>
      <c r="AGA192" s="3"/>
      <c r="AGB192" s="3"/>
      <c r="AGC192" s="3"/>
      <c r="AGD192" s="3"/>
      <c r="AGE192" s="3"/>
      <c r="AGF192" s="3"/>
      <c r="AGG192" s="3"/>
      <c r="AGH192" s="3"/>
      <c r="AGI192" s="3"/>
      <c r="AGJ192" s="3"/>
      <c r="AGK192" s="3"/>
      <c r="AGL192" s="3"/>
      <c r="AGM192" s="3"/>
      <c r="AGN192" s="3"/>
      <c r="AGO192" s="3"/>
      <c r="AGP192" s="3"/>
      <c r="AGQ192" s="3"/>
      <c r="AGR192" s="3"/>
      <c r="AGS192" s="3"/>
      <c r="AGT192" s="3"/>
      <c r="AGU192" s="3"/>
      <c r="AGV192" s="3"/>
      <c r="AGW192" s="3"/>
      <c r="AGX192" s="3"/>
      <c r="AGY192" s="3"/>
      <c r="AGZ192" s="3"/>
      <c r="AHA192" s="3"/>
      <c r="AHB192" s="3"/>
      <c r="AHC192" s="3"/>
      <c r="AHD192" s="3"/>
      <c r="AHE192" s="3"/>
      <c r="AHF192" s="3"/>
      <c r="AHG192" s="3"/>
      <c r="AHH192" s="3"/>
      <c r="AHI192" s="3"/>
      <c r="AHJ192" s="3"/>
      <c r="AHK192" s="3"/>
      <c r="AHL192" s="3"/>
      <c r="AHM192" s="3"/>
      <c r="AHN192" s="3"/>
      <c r="AHO192" s="3"/>
      <c r="AHP192" s="3"/>
      <c r="AHQ192" s="3"/>
      <c r="AHR192" s="3"/>
      <c r="AHS192" s="3"/>
      <c r="AHT192" s="3"/>
      <c r="AHU192" s="3"/>
      <c r="AHV192" s="3"/>
      <c r="AHW192" s="3"/>
      <c r="AHX192" s="3"/>
      <c r="AHY192" s="3"/>
      <c r="AHZ192" s="3"/>
      <c r="AIA192" s="3"/>
      <c r="AIB192" s="3"/>
      <c r="AIC192" s="3"/>
      <c r="AID192" s="3"/>
      <c r="AIE192" s="3"/>
      <c r="AIF192" s="3"/>
      <c r="AIG192" s="3"/>
      <c r="AIH192" s="3"/>
      <c r="AII192" s="3"/>
      <c r="AIJ192" s="3"/>
      <c r="AIK192" s="3"/>
      <c r="AIL192" s="3"/>
      <c r="AIM192" s="3"/>
      <c r="AIN192" s="3"/>
      <c r="AIO192" s="3"/>
      <c r="AIP192" s="3"/>
      <c r="AIQ192" s="3"/>
      <c r="AIR192" s="3"/>
      <c r="AIS192" s="3"/>
      <c r="AIT192" s="3"/>
      <c r="AIU192" s="3"/>
      <c r="AIV192" s="3"/>
      <c r="AIW192" s="3"/>
      <c r="AIX192" s="3"/>
      <c r="AIY192" s="3"/>
      <c r="AIZ192" s="3"/>
      <c r="AJA192" s="3"/>
      <c r="AJB192" s="3"/>
      <c r="AJC192" s="3"/>
      <c r="AJD192" s="3"/>
      <c r="AJE192" s="3"/>
      <c r="AJF192" s="3"/>
      <c r="AJG192" s="3"/>
      <c r="AJH192" s="3"/>
      <c r="AJI192" s="3"/>
      <c r="AJJ192" s="3"/>
      <c r="AJK192" s="3"/>
      <c r="AJL192" s="3"/>
      <c r="AJM192" s="3"/>
      <c r="AJN192" s="3"/>
      <c r="AJO192" s="3"/>
      <c r="AJP192" s="3"/>
      <c r="AJQ192" s="3"/>
      <c r="AJR192" s="3"/>
      <c r="AJS192" s="3"/>
      <c r="AJT192" s="3"/>
      <c r="AJU192" s="3"/>
      <c r="AJV192" s="3"/>
      <c r="AJW192" s="3"/>
      <c r="AJX192" s="3"/>
      <c r="AJY192" s="3"/>
      <c r="AJZ192" s="3"/>
      <c r="AKA192" s="3"/>
      <c r="AKB192" s="3"/>
      <c r="AKC192" s="3"/>
      <c r="AKD192" s="3"/>
      <c r="AKE192" s="3"/>
      <c r="AKF192" s="3"/>
      <c r="AKG192" s="3"/>
      <c r="AKH192" s="3"/>
      <c r="AKI192" s="3"/>
      <c r="AKJ192" s="3"/>
      <c r="AKK192" s="3"/>
      <c r="AKL192" s="3"/>
      <c r="AKM192" s="3"/>
      <c r="AKN192" s="3"/>
      <c r="AKO192" s="3"/>
      <c r="AKP192" s="3"/>
      <c r="AKQ192" s="3"/>
      <c r="AKR192" s="3"/>
      <c r="AKS192" s="3"/>
      <c r="AKT192" s="3"/>
      <c r="AKU192" s="3"/>
      <c r="AKV192" s="3"/>
      <c r="AKW192" s="3"/>
      <c r="AKX192" s="3"/>
      <c r="AKY192" s="3"/>
      <c r="AKZ192" s="3"/>
      <c r="ALA192" s="3"/>
      <c r="ALB192" s="3"/>
      <c r="ALC192" s="3"/>
      <c r="ALD192" s="3"/>
      <c r="ALE192" s="3"/>
      <c r="ALF192" s="3"/>
      <c r="ALG192" s="3"/>
      <c r="ALH192" s="3"/>
      <c r="ALI192" s="3"/>
      <c r="ALJ192" s="3"/>
      <c r="ALK192" s="3"/>
      <c r="ALL192" s="3"/>
      <c r="ALM192" s="3"/>
      <c r="ALN192" s="3"/>
      <c r="ALO192" s="3"/>
      <c r="ALP192" s="3"/>
      <c r="ALQ192" s="3"/>
      <c r="ALR192" s="3"/>
      <c r="ALS192" s="3"/>
      <c r="ALT192" s="3"/>
      <c r="ALU192" s="3"/>
      <c r="ALV192" s="3"/>
      <c r="ALW192" s="3"/>
      <c r="ALX192" s="3"/>
      <c r="ALY192" s="3"/>
      <c r="ALZ192" s="3"/>
      <c r="AMA192" s="3"/>
      <c r="AMB192" s="3"/>
    </row>
    <row r="193" spans="1:1016" s="142" customFormat="1" x14ac:dyDescent="0.25">
      <c r="A193" s="3"/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129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  <c r="AH193" s="3"/>
      <c r="AI193" s="3"/>
      <c r="AJ193" s="3"/>
      <c r="AK193" s="3"/>
      <c r="AL193" s="3"/>
      <c r="AM193" s="3"/>
      <c r="AN193" s="3"/>
      <c r="AO193" s="3"/>
      <c r="AP193" s="3"/>
      <c r="AQ193" s="3"/>
      <c r="AR193" s="3"/>
      <c r="AS193" s="3"/>
      <c r="AT193" s="3"/>
      <c r="AU193" s="3"/>
      <c r="AV193" s="3"/>
      <c r="AW193" s="3"/>
      <c r="AX193" s="3"/>
      <c r="AY193" s="3"/>
      <c r="AZ193" s="3"/>
      <c r="BA193" s="3"/>
      <c r="BB193" s="3"/>
      <c r="BC193" s="3"/>
      <c r="BD193" s="3"/>
      <c r="BE193" s="3"/>
      <c r="BF193" s="3"/>
      <c r="BG193" s="3"/>
      <c r="BH193" s="3"/>
      <c r="BI193" s="3"/>
      <c r="BJ193" s="3"/>
      <c r="BK193" s="3"/>
      <c r="BL193" s="3"/>
      <c r="BM193" s="3"/>
      <c r="BN193" s="3"/>
      <c r="BO193" s="3"/>
      <c r="BP193" s="3"/>
      <c r="BQ193" s="3"/>
      <c r="BR193" s="3"/>
      <c r="BS193" s="3"/>
      <c r="BT193" s="3"/>
      <c r="BU193" s="3"/>
      <c r="BV193" s="3"/>
      <c r="BW193" s="3"/>
      <c r="BX193" s="3"/>
      <c r="BY193" s="3"/>
      <c r="BZ193" s="3"/>
      <c r="CA193" s="3"/>
      <c r="CB193" s="3"/>
      <c r="CC193" s="3"/>
      <c r="CD193" s="3"/>
      <c r="CE193" s="3"/>
      <c r="CF193" s="3"/>
      <c r="CG193" s="3"/>
      <c r="CH193" s="3"/>
      <c r="CI193" s="3"/>
      <c r="CJ193" s="3"/>
      <c r="CK193" s="3"/>
      <c r="CL193" s="3"/>
      <c r="CM193" s="3"/>
      <c r="CN193" s="3"/>
      <c r="CO193" s="3"/>
      <c r="CP193" s="3"/>
      <c r="CQ193" s="3"/>
      <c r="CR193" s="3"/>
      <c r="CS193" s="3"/>
      <c r="CT193" s="3"/>
      <c r="CU193" s="3"/>
      <c r="CV193" s="3"/>
      <c r="CW193" s="3"/>
      <c r="CX193" s="3"/>
      <c r="CY193" s="3"/>
      <c r="CZ193" s="3"/>
      <c r="DA193" s="3"/>
      <c r="DB193" s="3"/>
      <c r="DC193" s="3"/>
      <c r="DD193" s="3"/>
      <c r="DE193" s="3"/>
      <c r="DF193" s="3"/>
      <c r="DG193" s="3"/>
      <c r="DH193" s="3"/>
      <c r="DI193" s="3"/>
      <c r="DJ193" s="3"/>
      <c r="DK193" s="3"/>
      <c r="DL193" s="3"/>
      <c r="DM193" s="3"/>
      <c r="DN193" s="3"/>
      <c r="DO193" s="3"/>
      <c r="DP193" s="3"/>
      <c r="DQ193" s="3"/>
      <c r="DR193" s="3"/>
      <c r="DS193" s="3"/>
      <c r="DT193" s="3"/>
      <c r="DU193" s="3"/>
      <c r="DV193" s="3"/>
      <c r="DW193" s="3"/>
      <c r="DX193" s="3"/>
      <c r="DY193" s="3"/>
      <c r="DZ193" s="3"/>
      <c r="EA193" s="3"/>
      <c r="EB193" s="3"/>
      <c r="EC193" s="3"/>
      <c r="ED193" s="3"/>
      <c r="EE193" s="3"/>
      <c r="EF193" s="3"/>
      <c r="EG193" s="3"/>
      <c r="EH193" s="3"/>
      <c r="EI193" s="3"/>
      <c r="EJ193" s="3"/>
      <c r="EK193" s="3"/>
      <c r="EL193" s="3"/>
      <c r="EM193" s="3"/>
      <c r="EN193" s="3"/>
      <c r="EO193" s="3"/>
      <c r="EP193" s="3"/>
      <c r="EQ193" s="3"/>
      <c r="ER193" s="3"/>
      <c r="ES193" s="3"/>
      <c r="ET193" s="3"/>
      <c r="EU193" s="3"/>
      <c r="EV193" s="3"/>
      <c r="EW193" s="3"/>
      <c r="EX193" s="3"/>
      <c r="EY193" s="3"/>
      <c r="EZ193" s="3"/>
      <c r="FA193" s="3"/>
      <c r="FB193" s="3"/>
      <c r="FC193" s="3"/>
      <c r="FD193" s="3"/>
      <c r="FE193" s="3"/>
      <c r="FF193" s="3"/>
      <c r="FG193" s="3"/>
      <c r="FH193" s="3"/>
      <c r="FI193" s="3"/>
      <c r="FJ193" s="3"/>
      <c r="FK193" s="3"/>
      <c r="FL193" s="3"/>
      <c r="FM193" s="3"/>
      <c r="FN193" s="3"/>
      <c r="FO193" s="3"/>
      <c r="FP193" s="3"/>
      <c r="FQ193" s="3"/>
      <c r="FR193" s="3"/>
      <c r="FS193" s="3"/>
      <c r="FT193" s="3"/>
      <c r="FU193" s="3"/>
      <c r="FV193" s="3"/>
      <c r="FW193" s="3"/>
      <c r="FX193" s="3"/>
      <c r="FY193" s="3"/>
      <c r="FZ193" s="3"/>
      <c r="GA193" s="3"/>
      <c r="GB193" s="3"/>
      <c r="GC193" s="3"/>
      <c r="GD193" s="3"/>
      <c r="GE193" s="3"/>
      <c r="GF193" s="3"/>
      <c r="GG193" s="3"/>
      <c r="GH193" s="3"/>
      <c r="GI193" s="3"/>
      <c r="GJ193" s="3"/>
      <c r="GK193" s="3"/>
      <c r="GL193" s="3"/>
      <c r="GM193" s="3"/>
      <c r="GN193" s="3"/>
      <c r="GO193" s="3"/>
      <c r="GP193" s="3"/>
      <c r="GQ193" s="3"/>
      <c r="GR193" s="3"/>
      <c r="GS193" s="3"/>
      <c r="GT193" s="3"/>
      <c r="GU193" s="3"/>
      <c r="GV193" s="3"/>
      <c r="GW193" s="3"/>
      <c r="GX193" s="3"/>
      <c r="GY193" s="3"/>
      <c r="GZ193" s="3"/>
      <c r="HA193" s="3"/>
      <c r="HB193" s="3"/>
      <c r="HC193" s="3"/>
      <c r="HD193" s="3"/>
      <c r="HE193" s="3"/>
      <c r="HF193" s="3"/>
      <c r="HG193" s="3"/>
      <c r="HH193" s="3"/>
      <c r="HI193" s="3"/>
      <c r="HJ193" s="3"/>
      <c r="HK193" s="3"/>
      <c r="HL193" s="3"/>
      <c r="HM193" s="3"/>
      <c r="HN193" s="3"/>
      <c r="HO193" s="3"/>
      <c r="HP193" s="3"/>
      <c r="HQ193" s="3"/>
      <c r="HR193" s="3"/>
      <c r="HS193" s="3"/>
      <c r="HT193" s="3"/>
      <c r="HU193" s="3"/>
      <c r="HV193" s="3"/>
      <c r="HW193" s="3"/>
      <c r="HX193" s="3"/>
      <c r="HY193" s="3"/>
      <c r="HZ193" s="3"/>
      <c r="IA193" s="3"/>
      <c r="IB193" s="3"/>
      <c r="IC193" s="3"/>
      <c r="ID193" s="3"/>
      <c r="IE193" s="3"/>
      <c r="IF193" s="3"/>
      <c r="IG193" s="3"/>
      <c r="IH193" s="3"/>
      <c r="II193" s="3"/>
      <c r="IJ193" s="3"/>
      <c r="IK193" s="3"/>
      <c r="IL193" s="3"/>
      <c r="IM193" s="3"/>
      <c r="IN193" s="3"/>
      <c r="IO193" s="3"/>
      <c r="IP193" s="3"/>
      <c r="IQ193" s="3"/>
      <c r="IR193" s="3"/>
      <c r="IS193" s="3"/>
      <c r="IT193" s="3"/>
      <c r="IU193" s="3"/>
      <c r="IV193" s="3"/>
      <c r="IW193" s="3"/>
      <c r="IX193" s="3"/>
      <c r="IY193" s="3"/>
      <c r="IZ193" s="3"/>
      <c r="JA193" s="3"/>
      <c r="JB193" s="3"/>
      <c r="JC193" s="3"/>
      <c r="JD193" s="3"/>
      <c r="JE193" s="3"/>
      <c r="JF193" s="3"/>
      <c r="JG193" s="3"/>
      <c r="JH193" s="3"/>
      <c r="JI193" s="3"/>
      <c r="JJ193" s="3"/>
      <c r="JK193" s="3"/>
      <c r="JL193" s="3"/>
      <c r="JM193" s="3"/>
      <c r="JN193" s="3"/>
      <c r="JO193" s="3"/>
      <c r="JP193" s="3"/>
      <c r="JQ193" s="3"/>
      <c r="JR193" s="3"/>
      <c r="JS193" s="3"/>
      <c r="JT193" s="3"/>
      <c r="JU193" s="3"/>
      <c r="JV193" s="3"/>
      <c r="JW193" s="3"/>
      <c r="JX193" s="3"/>
      <c r="JY193" s="3"/>
      <c r="JZ193" s="3"/>
      <c r="KA193" s="3"/>
      <c r="KB193" s="3"/>
      <c r="KC193" s="3"/>
      <c r="KD193" s="3"/>
      <c r="KE193" s="3"/>
      <c r="KF193" s="3"/>
      <c r="KG193" s="3"/>
      <c r="KH193" s="3"/>
      <c r="KI193" s="3"/>
      <c r="KJ193" s="3"/>
      <c r="KK193" s="3"/>
      <c r="KL193" s="3"/>
      <c r="KM193" s="3"/>
      <c r="KN193" s="3"/>
      <c r="KO193" s="3"/>
      <c r="KP193" s="3"/>
      <c r="KQ193" s="3"/>
      <c r="KR193" s="3"/>
      <c r="KS193" s="3"/>
      <c r="KT193" s="3"/>
      <c r="KU193" s="3"/>
      <c r="KV193" s="3"/>
      <c r="KW193" s="3"/>
      <c r="KX193" s="3"/>
      <c r="KY193" s="3"/>
      <c r="KZ193" s="3"/>
      <c r="LA193" s="3"/>
      <c r="LB193" s="3"/>
      <c r="LC193" s="3"/>
      <c r="LD193" s="3"/>
      <c r="LE193" s="3"/>
      <c r="LF193" s="3"/>
      <c r="LG193" s="3"/>
      <c r="LH193" s="3"/>
      <c r="LI193" s="3"/>
      <c r="LJ193" s="3"/>
      <c r="LK193" s="3"/>
      <c r="LL193" s="3"/>
      <c r="LM193" s="3"/>
      <c r="LN193" s="3"/>
      <c r="LO193" s="3"/>
      <c r="LP193" s="3"/>
      <c r="LQ193" s="3"/>
      <c r="LR193" s="3"/>
      <c r="LS193" s="3"/>
      <c r="LT193" s="3"/>
      <c r="LU193" s="3"/>
      <c r="LV193" s="3"/>
      <c r="LW193" s="3"/>
      <c r="LX193" s="3"/>
      <c r="LY193" s="3"/>
      <c r="LZ193" s="3"/>
      <c r="MA193" s="3"/>
      <c r="MB193" s="3"/>
      <c r="MC193" s="3"/>
      <c r="MD193" s="3"/>
      <c r="ME193" s="3"/>
      <c r="MF193" s="3"/>
      <c r="MG193" s="3"/>
      <c r="MH193" s="3"/>
      <c r="MI193" s="3"/>
      <c r="MJ193" s="3"/>
      <c r="MK193" s="3"/>
      <c r="ML193" s="3"/>
      <c r="MM193" s="3"/>
      <c r="MN193" s="3"/>
      <c r="MO193" s="3"/>
      <c r="MP193" s="3"/>
      <c r="MQ193" s="3"/>
      <c r="MR193" s="3"/>
      <c r="MS193" s="3"/>
      <c r="MT193" s="3"/>
      <c r="MU193" s="3"/>
      <c r="MV193" s="3"/>
      <c r="MW193" s="3"/>
      <c r="MX193" s="3"/>
      <c r="MY193" s="3"/>
      <c r="MZ193" s="3"/>
      <c r="NA193" s="3"/>
      <c r="NB193" s="3"/>
      <c r="NC193" s="3"/>
      <c r="ND193" s="3"/>
      <c r="NE193" s="3"/>
      <c r="NF193" s="3"/>
      <c r="NG193" s="3"/>
      <c r="NH193" s="3"/>
      <c r="NI193" s="3"/>
      <c r="NJ193" s="3"/>
      <c r="NK193" s="3"/>
      <c r="NL193" s="3"/>
      <c r="NM193" s="3"/>
      <c r="NN193" s="3"/>
      <c r="NO193" s="3"/>
      <c r="NP193" s="3"/>
      <c r="NQ193" s="3"/>
      <c r="NR193" s="3"/>
      <c r="NS193" s="3"/>
      <c r="NT193" s="3"/>
      <c r="NU193" s="3"/>
      <c r="NV193" s="3"/>
      <c r="NW193" s="3"/>
      <c r="NX193" s="3"/>
      <c r="NY193" s="3"/>
      <c r="NZ193" s="3"/>
      <c r="OA193" s="3"/>
      <c r="OB193" s="3"/>
      <c r="OC193" s="3"/>
      <c r="OD193" s="3"/>
      <c r="OE193" s="3"/>
      <c r="OF193" s="3"/>
      <c r="OG193" s="3"/>
      <c r="OH193" s="3"/>
      <c r="OI193" s="3"/>
      <c r="OJ193" s="3"/>
      <c r="OK193" s="3"/>
      <c r="OL193" s="3"/>
      <c r="OM193" s="3"/>
      <c r="ON193" s="3"/>
      <c r="OO193" s="3"/>
      <c r="OP193" s="3"/>
      <c r="OQ193" s="3"/>
      <c r="OR193" s="3"/>
      <c r="OS193" s="3"/>
      <c r="OT193" s="3"/>
      <c r="OU193" s="3"/>
      <c r="OV193" s="3"/>
      <c r="OW193" s="3"/>
      <c r="OX193" s="3"/>
      <c r="OY193" s="3"/>
      <c r="OZ193" s="3"/>
      <c r="PA193" s="3"/>
      <c r="PB193" s="3"/>
      <c r="PC193" s="3"/>
      <c r="PD193" s="3"/>
      <c r="PE193" s="3"/>
      <c r="PF193" s="3"/>
      <c r="PG193" s="3"/>
      <c r="PH193" s="3"/>
      <c r="PI193" s="3"/>
      <c r="PJ193" s="3"/>
      <c r="PK193" s="3"/>
      <c r="PL193" s="3"/>
      <c r="PM193" s="3"/>
      <c r="PN193" s="3"/>
      <c r="PO193" s="3"/>
      <c r="PP193" s="3"/>
      <c r="PQ193" s="3"/>
      <c r="PR193" s="3"/>
      <c r="PS193" s="3"/>
      <c r="PT193" s="3"/>
      <c r="PU193" s="3"/>
      <c r="PV193" s="3"/>
      <c r="PW193" s="3"/>
      <c r="PX193" s="3"/>
      <c r="PY193" s="3"/>
      <c r="PZ193" s="3"/>
      <c r="QA193" s="3"/>
      <c r="QB193" s="3"/>
      <c r="QC193" s="3"/>
      <c r="QD193" s="3"/>
      <c r="QE193" s="3"/>
      <c r="QF193" s="3"/>
      <c r="QG193" s="3"/>
      <c r="QH193" s="3"/>
      <c r="QI193" s="3"/>
      <c r="QJ193" s="3"/>
      <c r="QK193" s="3"/>
      <c r="QL193" s="3"/>
      <c r="QM193" s="3"/>
      <c r="QN193" s="3"/>
      <c r="QO193" s="3"/>
      <c r="QP193" s="3"/>
      <c r="QQ193" s="3"/>
      <c r="QR193" s="3"/>
      <c r="QS193" s="3"/>
      <c r="QT193" s="3"/>
      <c r="QU193" s="3"/>
      <c r="QV193" s="3"/>
      <c r="QW193" s="3"/>
      <c r="QX193" s="3"/>
      <c r="QY193" s="3"/>
      <c r="QZ193" s="3"/>
      <c r="RA193" s="3"/>
      <c r="RB193" s="3"/>
      <c r="RC193" s="3"/>
      <c r="RD193" s="3"/>
      <c r="RE193" s="3"/>
      <c r="RF193" s="3"/>
      <c r="RG193" s="3"/>
      <c r="RH193" s="3"/>
      <c r="RI193" s="3"/>
      <c r="RJ193" s="3"/>
      <c r="RK193" s="3"/>
      <c r="RL193" s="3"/>
      <c r="RM193" s="3"/>
      <c r="RN193" s="3"/>
      <c r="RO193" s="3"/>
      <c r="RP193" s="3"/>
      <c r="RQ193" s="3"/>
      <c r="RR193" s="3"/>
      <c r="RS193" s="3"/>
      <c r="RT193" s="3"/>
      <c r="RU193" s="3"/>
      <c r="RV193" s="3"/>
      <c r="RW193" s="3"/>
      <c r="RX193" s="3"/>
      <c r="RY193" s="3"/>
      <c r="RZ193" s="3"/>
      <c r="SA193" s="3"/>
      <c r="SB193" s="3"/>
      <c r="SC193" s="3"/>
      <c r="SD193" s="3"/>
      <c r="SE193" s="3"/>
      <c r="SF193" s="3"/>
      <c r="SG193" s="3"/>
      <c r="SH193" s="3"/>
      <c r="SI193" s="3"/>
      <c r="SJ193" s="3"/>
      <c r="SK193" s="3"/>
      <c r="SL193" s="3"/>
      <c r="SM193" s="3"/>
      <c r="SN193" s="3"/>
      <c r="SO193" s="3"/>
      <c r="SP193" s="3"/>
      <c r="SQ193" s="3"/>
      <c r="SR193" s="3"/>
      <c r="SS193" s="3"/>
      <c r="ST193" s="3"/>
      <c r="SU193" s="3"/>
      <c r="SV193" s="3"/>
      <c r="SW193" s="3"/>
      <c r="SX193" s="3"/>
      <c r="SY193" s="3"/>
      <c r="SZ193" s="3"/>
      <c r="TA193" s="3"/>
      <c r="TB193" s="3"/>
      <c r="TC193" s="3"/>
      <c r="TD193" s="3"/>
      <c r="TE193" s="3"/>
      <c r="TF193" s="3"/>
      <c r="TG193" s="3"/>
      <c r="TH193" s="3"/>
      <c r="TI193" s="3"/>
      <c r="TJ193" s="3"/>
      <c r="TK193" s="3"/>
      <c r="TL193" s="3"/>
      <c r="TM193" s="3"/>
      <c r="TN193" s="3"/>
      <c r="TO193" s="3"/>
      <c r="TP193" s="3"/>
      <c r="TQ193" s="3"/>
      <c r="TR193" s="3"/>
      <c r="TS193" s="3"/>
      <c r="TT193" s="3"/>
      <c r="TU193" s="3"/>
      <c r="TV193" s="3"/>
      <c r="TW193" s="3"/>
      <c r="TX193" s="3"/>
      <c r="TY193" s="3"/>
      <c r="TZ193" s="3"/>
      <c r="UA193" s="3"/>
      <c r="UB193" s="3"/>
      <c r="UC193" s="3"/>
      <c r="UD193" s="3"/>
      <c r="UE193" s="3"/>
      <c r="UF193" s="3"/>
      <c r="UG193" s="3"/>
      <c r="UH193" s="3"/>
      <c r="UI193" s="3"/>
      <c r="UJ193" s="3"/>
      <c r="UK193" s="3"/>
      <c r="UL193" s="3"/>
      <c r="UM193" s="3"/>
      <c r="UN193" s="3"/>
      <c r="UO193" s="3"/>
      <c r="UP193" s="3"/>
      <c r="UQ193" s="3"/>
      <c r="UR193" s="3"/>
      <c r="US193" s="3"/>
      <c r="UT193" s="3"/>
      <c r="UU193" s="3"/>
      <c r="UV193" s="3"/>
      <c r="UW193" s="3"/>
      <c r="UX193" s="3"/>
      <c r="UY193" s="3"/>
      <c r="UZ193" s="3"/>
      <c r="VA193" s="3"/>
      <c r="VB193" s="3"/>
      <c r="VC193" s="3"/>
      <c r="VD193" s="3"/>
      <c r="VE193" s="3"/>
      <c r="VF193" s="3"/>
      <c r="VG193" s="3"/>
      <c r="VH193" s="3"/>
      <c r="VI193" s="3"/>
      <c r="VJ193" s="3"/>
      <c r="VK193" s="3"/>
      <c r="VL193" s="3"/>
      <c r="VM193" s="3"/>
      <c r="VN193" s="3"/>
      <c r="VO193" s="3"/>
      <c r="VP193" s="3"/>
      <c r="VQ193" s="3"/>
      <c r="VR193" s="3"/>
      <c r="VS193" s="3"/>
      <c r="VT193" s="3"/>
      <c r="VU193" s="3"/>
      <c r="VV193" s="3"/>
      <c r="VW193" s="3"/>
      <c r="VX193" s="3"/>
      <c r="VY193" s="3"/>
      <c r="VZ193" s="3"/>
      <c r="WA193" s="3"/>
      <c r="WB193" s="3"/>
      <c r="WC193" s="3"/>
      <c r="WD193" s="3"/>
      <c r="WE193" s="3"/>
      <c r="WF193" s="3"/>
      <c r="WG193" s="3"/>
      <c r="WH193" s="3"/>
      <c r="WI193" s="3"/>
      <c r="WJ193" s="3"/>
      <c r="WK193" s="3"/>
      <c r="WL193" s="3"/>
      <c r="WM193" s="3"/>
      <c r="WN193" s="3"/>
      <c r="WO193" s="3"/>
      <c r="WP193" s="3"/>
      <c r="WQ193" s="3"/>
      <c r="WR193" s="3"/>
      <c r="WS193" s="3"/>
      <c r="WT193" s="3"/>
      <c r="WU193" s="3"/>
      <c r="WV193" s="3"/>
      <c r="WW193" s="3"/>
      <c r="WX193" s="3"/>
      <c r="WY193" s="3"/>
      <c r="WZ193" s="3"/>
      <c r="XA193" s="3"/>
      <c r="XB193" s="3"/>
      <c r="XC193" s="3"/>
      <c r="XD193" s="3"/>
      <c r="XE193" s="3"/>
      <c r="XF193" s="3"/>
      <c r="XG193" s="3"/>
      <c r="XH193" s="3"/>
      <c r="XI193" s="3"/>
      <c r="XJ193" s="3"/>
      <c r="XK193" s="3"/>
      <c r="XL193" s="3"/>
      <c r="XM193" s="3"/>
      <c r="XN193" s="3"/>
      <c r="XO193" s="3"/>
      <c r="XP193" s="3"/>
      <c r="XQ193" s="3"/>
      <c r="XR193" s="3"/>
      <c r="XS193" s="3"/>
      <c r="XT193" s="3"/>
      <c r="XU193" s="3"/>
      <c r="XV193" s="3"/>
      <c r="XW193" s="3"/>
      <c r="XX193" s="3"/>
      <c r="XY193" s="3"/>
      <c r="XZ193" s="3"/>
      <c r="YA193" s="3"/>
      <c r="YB193" s="3"/>
      <c r="YC193" s="3"/>
      <c r="YD193" s="3"/>
      <c r="YE193" s="3"/>
      <c r="YF193" s="3"/>
      <c r="YG193" s="3"/>
      <c r="YH193" s="3"/>
      <c r="YI193" s="3"/>
      <c r="YJ193" s="3"/>
      <c r="YK193" s="3"/>
      <c r="YL193" s="3"/>
      <c r="YM193" s="3"/>
      <c r="YN193" s="3"/>
      <c r="YO193" s="3"/>
      <c r="YP193" s="3"/>
      <c r="YQ193" s="3"/>
      <c r="YR193" s="3"/>
      <c r="YS193" s="3"/>
      <c r="YT193" s="3"/>
      <c r="YU193" s="3"/>
      <c r="YV193" s="3"/>
      <c r="YW193" s="3"/>
      <c r="YX193" s="3"/>
      <c r="YY193" s="3"/>
      <c r="YZ193" s="3"/>
      <c r="ZA193" s="3"/>
      <c r="ZB193" s="3"/>
      <c r="ZC193" s="3"/>
      <c r="ZD193" s="3"/>
      <c r="ZE193" s="3"/>
      <c r="ZF193" s="3"/>
      <c r="ZG193" s="3"/>
      <c r="ZH193" s="3"/>
      <c r="ZI193" s="3"/>
      <c r="ZJ193" s="3"/>
      <c r="ZK193" s="3"/>
      <c r="ZL193" s="3"/>
      <c r="ZM193" s="3"/>
      <c r="ZN193" s="3"/>
      <c r="ZO193" s="3"/>
      <c r="ZP193" s="3"/>
      <c r="ZQ193" s="3"/>
      <c r="ZR193" s="3"/>
      <c r="ZS193" s="3"/>
      <c r="ZT193" s="3"/>
      <c r="ZU193" s="3"/>
      <c r="ZV193" s="3"/>
      <c r="ZW193" s="3"/>
      <c r="ZX193" s="3"/>
      <c r="ZY193" s="3"/>
      <c r="ZZ193" s="3"/>
      <c r="AAA193" s="3"/>
      <c r="AAB193" s="3"/>
      <c r="AAC193" s="3"/>
      <c r="AAD193" s="3"/>
      <c r="AAE193" s="3"/>
      <c r="AAF193" s="3"/>
      <c r="AAG193" s="3"/>
      <c r="AAH193" s="3"/>
      <c r="AAI193" s="3"/>
      <c r="AAJ193" s="3"/>
      <c r="AAK193" s="3"/>
      <c r="AAL193" s="3"/>
      <c r="AAM193" s="3"/>
      <c r="AAN193" s="3"/>
      <c r="AAO193" s="3"/>
      <c r="AAP193" s="3"/>
      <c r="AAQ193" s="3"/>
      <c r="AAR193" s="3"/>
      <c r="AAS193" s="3"/>
      <c r="AAT193" s="3"/>
      <c r="AAU193" s="3"/>
      <c r="AAV193" s="3"/>
      <c r="AAW193" s="3"/>
      <c r="AAX193" s="3"/>
      <c r="AAY193" s="3"/>
      <c r="AAZ193" s="3"/>
      <c r="ABA193" s="3"/>
      <c r="ABB193" s="3"/>
      <c r="ABC193" s="3"/>
      <c r="ABD193" s="3"/>
      <c r="ABE193" s="3"/>
      <c r="ABF193" s="3"/>
      <c r="ABG193" s="3"/>
      <c r="ABH193" s="3"/>
      <c r="ABI193" s="3"/>
      <c r="ABJ193" s="3"/>
      <c r="ABK193" s="3"/>
      <c r="ABL193" s="3"/>
      <c r="ABM193" s="3"/>
      <c r="ABN193" s="3"/>
      <c r="ABO193" s="3"/>
      <c r="ABP193" s="3"/>
      <c r="ABQ193" s="3"/>
      <c r="ABR193" s="3"/>
      <c r="ABS193" s="3"/>
      <c r="ABT193" s="3"/>
      <c r="ABU193" s="3"/>
      <c r="ABV193" s="3"/>
      <c r="ABW193" s="3"/>
      <c r="ABX193" s="3"/>
      <c r="ABY193" s="3"/>
      <c r="ABZ193" s="3"/>
      <c r="ACA193" s="3"/>
      <c r="ACB193" s="3"/>
      <c r="ACC193" s="3"/>
      <c r="ACD193" s="3"/>
      <c r="ACE193" s="3"/>
      <c r="ACF193" s="3"/>
      <c r="ACG193" s="3"/>
      <c r="ACH193" s="3"/>
      <c r="ACI193" s="3"/>
      <c r="ACJ193" s="3"/>
      <c r="ACK193" s="3"/>
      <c r="ACL193" s="3"/>
      <c r="ACM193" s="3"/>
      <c r="ACN193" s="3"/>
      <c r="ACO193" s="3"/>
      <c r="ACP193" s="3"/>
      <c r="ACQ193" s="3"/>
      <c r="ACR193" s="3"/>
      <c r="ACS193" s="3"/>
      <c r="ACT193" s="3"/>
      <c r="ACU193" s="3"/>
      <c r="ACV193" s="3"/>
      <c r="ACW193" s="3"/>
      <c r="ACX193" s="3"/>
      <c r="ACY193" s="3"/>
      <c r="ACZ193" s="3"/>
      <c r="ADA193" s="3"/>
      <c r="ADB193" s="3"/>
      <c r="ADC193" s="3"/>
      <c r="ADD193" s="3"/>
      <c r="ADE193" s="3"/>
      <c r="ADF193" s="3"/>
      <c r="ADG193" s="3"/>
      <c r="ADH193" s="3"/>
      <c r="ADI193" s="3"/>
      <c r="ADJ193" s="3"/>
      <c r="ADK193" s="3"/>
      <c r="ADL193" s="3"/>
      <c r="ADM193" s="3"/>
      <c r="ADN193" s="3"/>
      <c r="ADO193" s="3"/>
      <c r="ADP193" s="3"/>
      <c r="ADQ193" s="3"/>
      <c r="ADR193" s="3"/>
      <c r="ADS193" s="3"/>
      <c r="ADT193" s="3"/>
      <c r="ADU193" s="3"/>
      <c r="ADV193" s="3"/>
      <c r="ADW193" s="3"/>
      <c r="ADX193" s="3"/>
      <c r="ADY193" s="3"/>
      <c r="ADZ193" s="3"/>
      <c r="AEA193" s="3"/>
      <c r="AEB193" s="3"/>
      <c r="AEC193" s="3"/>
      <c r="AED193" s="3"/>
      <c r="AEE193" s="3"/>
      <c r="AEF193" s="3"/>
      <c r="AEG193" s="3"/>
      <c r="AEH193" s="3"/>
      <c r="AEI193" s="3"/>
      <c r="AEJ193" s="3"/>
      <c r="AEK193" s="3"/>
      <c r="AEL193" s="3"/>
      <c r="AEM193" s="3"/>
      <c r="AEN193" s="3"/>
      <c r="AEO193" s="3"/>
      <c r="AEP193" s="3"/>
      <c r="AEQ193" s="3"/>
      <c r="AER193" s="3"/>
      <c r="AES193" s="3"/>
      <c r="AET193" s="3"/>
      <c r="AEU193" s="3"/>
      <c r="AEV193" s="3"/>
      <c r="AEW193" s="3"/>
      <c r="AEX193" s="3"/>
      <c r="AEY193" s="3"/>
      <c r="AEZ193" s="3"/>
      <c r="AFA193" s="3"/>
      <c r="AFB193" s="3"/>
      <c r="AFC193" s="3"/>
      <c r="AFD193" s="3"/>
      <c r="AFE193" s="3"/>
      <c r="AFF193" s="3"/>
      <c r="AFG193" s="3"/>
      <c r="AFH193" s="3"/>
      <c r="AFI193" s="3"/>
      <c r="AFJ193" s="3"/>
      <c r="AFK193" s="3"/>
      <c r="AFL193" s="3"/>
      <c r="AFM193" s="3"/>
      <c r="AFN193" s="3"/>
      <c r="AFO193" s="3"/>
      <c r="AFP193" s="3"/>
      <c r="AFQ193" s="3"/>
      <c r="AFR193" s="3"/>
      <c r="AFS193" s="3"/>
      <c r="AFT193" s="3"/>
      <c r="AFU193" s="3"/>
      <c r="AFV193" s="3"/>
      <c r="AFW193" s="3"/>
      <c r="AFX193" s="3"/>
      <c r="AFY193" s="3"/>
      <c r="AFZ193" s="3"/>
      <c r="AGA193" s="3"/>
      <c r="AGB193" s="3"/>
      <c r="AGC193" s="3"/>
      <c r="AGD193" s="3"/>
      <c r="AGE193" s="3"/>
      <c r="AGF193" s="3"/>
      <c r="AGG193" s="3"/>
      <c r="AGH193" s="3"/>
      <c r="AGI193" s="3"/>
      <c r="AGJ193" s="3"/>
      <c r="AGK193" s="3"/>
      <c r="AGL193" s="3"/>
      <c r="AGM193" s="3"/>
      <c r="AGN193" s="3"/>
      <c r="AGO193" s="3"/>
      <c r="AGP193" s="3"/>
      <c r="AGQ193" s="3"/>
      <c r="AGR193" s="3"/>
      <c r="AGS193" s="3"/>
      <c r="AGT193" s="3"/>
      <c r="AGU193" s="3"/>
      <c r="AGV193" s="3"/>
      <c r="AGW193" s="3"/>
      <c r="AGX193" s="3"/>
      <c r="AGY193" s="3"/>
      <c r="AGZ193" s="3"/>
      <c r="AHA193" s="3"/>
      <c r="AHB193" s="3"/>
      <c r="AHC193" s="3"/>
      <c r="AHD193" s="3"/>
      <c r="AHE193" s="3"/>
      <c r="AHF193" s="3"/>
      <c r="AHG193" s="3"/>
      <c r="AHH193" s="3"/>
      <c r="AHI193" s="3"/>
      <c r="AHJ193" s="3"/>
      <c r="AHK193" s="3"/>
      <c r="AHL193" s="3"/>
      <c r="AHM193" s="3"/>
      <c r="AHN193" s="3"/>
      <c r="AHO193" s="3"/>
      <c r="AHP193" s="3"/>
      <c r="AHQ193" s="3"/>
      <c r="AHR193" s="3"/>
      <c r="AHS193" s="3"/>
      <c r="AHT193" s="3"/>
      <c r="AHU193" s="3"/>
      <c r="AHV193" s="3"/>
      <c r="AHW193" s="3"/>
      <c r="AHX193" s="3"/>
      <c r="AHY193" s="3"/>
      <c r="AHZ193" s="3"/>
      <c r="AIA193" s="3"/>
      <c r="AIB193" s="3"/>
      <c r="AIC193" s="3"/>
      <c r="AID193" s="3"/>
      <c r="AIE193" s="3"/>
      <c r="AIF193" s="3"/>
      <c r="AIG193" s="3"/>
      <c r="AIH193" s="3"/>
      <c r="AII193" s="3"/>
      <c r="AIJ193" s="3"/>
      <c r="AIK193" s="3"/>
      <c r="AIL193" s="3"/>
      <c r="AIM193" s="3"/>
      <c r="AIN193" s="3"/>
      <c r="AIO193" s="3"/>
      <c r="AIP193" s="3"/>
      <c r="AIQ193" s="3"/>
      <c r="AIR193" s="3"/>
      <c r="AIS193" s="3"/>
      <c r="AIT193" s="3"/>
      <c r="AIU193" s="3"/>
      <c r="AIV193" s="3"/>
      <c r="AIW193" s="3"/>
      <c r="AIX193" s="3"/>
      <c r="AIY193" s="3"/>
      <c r="AIZ193" s="3"/>
      <c r="AJA193" s="3"/>
      <c r="AJB193" s="3"/>
      <c r="AJC193" s="3"/>
      <c r="AJD193" s="3"/>
      <c r="AJE193" s="3"/>
      <c r="AJF193" s="3"/>
      <c r="AJG193" s="3"/>
      <c r="AJH193" s="3"/>
      <c r="AJI193" s="3"/>
      <c r="AJJ193" s="3"/>
      <c r="AJK193" s="3"/>
      <c r="AJL193" s="3"/>
      <c r="AJM193" s="3"/>
      <c r="AJN193" s="3"/>
      <c r="AJO193" s="3"/>
      <c r="AJP193" s="3"/>
      <c r="AJQ193" s="3"/>
      <c r="AJR193" s="3"/>
      <c r="AJS193" s="3"/>
      <c r="AJT193" s="3"/>
      <c r="AJU193" s="3"/>
      <c r="AJV193" s="3"/>
      <c r="AJW193" s="3"/>
      <c r="AJX193" s="3"/>
      <c r="AJY193" s="3"/>
      <c r="AJZ193" s="3"/>
      <c r="AKA193" s="3"/>
      <c r="AKB193" s="3"/>
      <c r="AKC193" s="3"/>
      <c r="AKD193" s="3"/>
      <c r="AKE193" s="3"/>
      <c r="AKF193" s="3"/>
      <c r="AKG193" s="3"/>
      <c r="AKH193" s="3"/>
      <c r="AKI193" s="3"/>
      <c r="AKJ193" s="3"/>
      <c r="AKK193" s="3"/>
      <c r="AKL193" s="3"/>
      <c r="AKM193" s="3"/>
      <c r="AKN193" s="3"/>
      <c r="AKO193" s="3"/>
      <c r="AKP193" s="3"/>
      <c r="AKQ193" s="3"/>
      <c r="AKR193" s="3"/>
      <c r="AKS193" s="3"/>
      <c r="AKT193" s="3"/>
      <c r="AKU193" s="3"/>
      <c r="AKV193" s="3"/>
      <c r="AKW193" s="3"/>
      <c r="AKX193" s="3"/>
      <c r="AKY193" s="3"/>
      <c r="AKZ193" s="3"/>
      <c r="ALA193" s="3"/>
      <c r="ALB193" s="3"/>
      <c r="ALC193" s="3"/>
      <c r="ALD193" s="3"/>
      <c r="ALE193" s="3"/>
      <c r="ALF193" s="3"/>
      <c r="ALG193" s="3"/>
      <c r="ALH193" s="3"/>
      <c r="ALI193" s="3"/>
      <c r="ALJ193" s="3"/>
      <c r="ALK193" s="3"/>
      <c r="ALL193" s="3"/>
      <c r="ALM193" s="3"/>
      <c r="ALN193" s="3"/>
      <c r="ALO193" s="3"/>
      <c r="ALP193" s="3"/>
      <c r="ALQ193" s="3"/>
      <c r="ALR193" s="3"/>
      <c r="ALS193" s="3"/>
      <c r="ALT193" s="3"/>
      <c r="ALU193" s="3"/>
      <c r="ALV193" s="3"/>
      <c r="ALW193" s="3"/>
      <c r="ALX193" s="3"/>
      <c r="ALY193" s="3"/>
      <c r="ALZ193" s="3"/>
      <c r="AMA193" s="3"/>
      <c r="AMB193" s="3"/>
    </row>
    <row r="194" spans="1:1016" s="142" customFormat="1" x14ac:dyDescent="0.25">
      <c r="A194" s="3"/>
      <c r="B194" s="3"/>
      <c r="C194" s="3"/>
      <c r="D194" s="3"/>
      <c r="E194" s="3"/>
      <c r="F194" s="3"/>
      <c r="G194" s="40"/>
      <c r="H194" s="3"/>
      <c r="I194" s="3"/>
      <c r="J194" s="3"/>
      <c r="K194" s="3"/>
      <c r="L194" s="3"/>
      <c r="M194" s="129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  <c r="AH194" s="3"/>
      <c r="AI194" s="3"/>
      <c r="AJ194" s="3"/>
      <c r="AK194" s="3"/>
      <c r="AL194" s="3"/>
      <c r="AM194" s="3"/>
      <c r="AN194" s="3"/>
      <c r="AO194" s="3"/>
      <c r="AP194" s="3"/>
      <c r="AQ194" s="3"/>
      <c r="AR194" s="3"/>
      <c r="AS194" s="3"/>
      <c r="AT194" s="3"/>
      <c r="AU194" s="3"/>
      <c r="AV194" s="3"/>
      <c r="AW194" s="3"/>
      <c r="AX194" s="3"/>
      <c r="AY194" s="3"/>
      <c r="AZ194" s="3"/>
      <c r="BA194" s="3"/>
      <c r="BB194" s="3"/>
      <c r="BC194" s="3"/>
      <c r="BD194" s="3"/>
      <c r="BE194" s="3"/>
      <c r="BF194" s="3"/>
      <c r="BG194" s="3"/>
      <c r="BH194" s="3"/>
      <c r="BI194" s="3"/>
      <c r="BJ194" s="3"/>
      <c r="BK194" s="3"/>
      <c r="BL194" s="3"/>
      <c r="BM194" s="3"/>
      <c r="BN194" s="3"/>
      <c r="BO194" s="3"/>
      <c r="BP194" s="3"/>
      <c r="BQ194" s="3"/>
      <c r="BR194" s="3"/>
      <c r="BS194" s="3"/>
      <c r="BT194" s="3"/>
      <c r="BU194" s="3"/>
      <c r="BV194" s="3"/>
      <c r="BW194" s="3"/>
      <c r="BX194" s="3"/>
      <c r="BY194" s="3"/>
      <c r="BZ194" s="3"/>
      <c r="CA194" s="3"/>
      <c r="CB194" s="3"/>
      <c r="CC194" s="3"/>
      <c r="CD194" s="3"/>
      <c r="CE194" s="3"/>
      <c r="CF194" s="3"/>
      <c r="CG194" s="3"/>
      <c r="CH194" s="3"/>
      <c r="CI194" s="3"/>
      <c r="CJ194" s="3"/>
      <c r="CK194" s="3"/>
      <c r="CL194" s="3"/>
      <c r="CM194" s="3"/>
      <c r="CN194" s="3"/>
      <c r="CO194" s="3"/>
      <c r="CP194" s="3"/>
      <c r="CQ194" s="3"/>
      <c r="CR194" s="3"/>
      <c r="CS194" s="3"/>
      <c r="CT194" s="3"/>
      <c r="CU194" s="3"/>
      <c r="CV194" s="3"/>
      <c r="CW194" s="3"/>
      <c r="CX194" s="3"/>
      <c r="CY194" s="3"/>
      <c r="CZ194" s="3"/>
      <c r="DA194" s="3"/>
      <c r="DB194" s="3"/>
      <c r="DC194" s="3"/>
      <c r="DD194" s="3"/>
      <c r="DE194" s="3"/>
      <c r="DF194" s="3"/>
      <c r="DG194" s="3"/>
      <c r="DH194" s="3"/>
      <c r="DI194" s="3"/>
      <c r="DJ194" s="3"/>
      <c r="DK194" s="3"/>
      <c r="DL194" s="3"/>
      <c r="DM194" s="3"/>
      <c r="DN194" s="3"/>
      <c r="DO194" s="3"/>
      <c r="DP194" s="3"/>
      <c r="DQ194" s="3"/>
      <c r="DR194" s="3"/>
      <c r="DS194" s="3"/>
      <c r="DT194" s="3"/>
      <c r="DU194" s="3"/>
      <c r="DV194" s="3"/>
      <c r="DW194" s="3"/>
      <c r="DX194" s="3"/>
      <c r="DY194" s="3"/>
      <c r="DZ194" s="3"/>
      <c r="EA194" s="3"/>
      <c r="EB194" s="3"/>
      <c r="EC194" s="3"/>
      <c r="ED194" s="3"/>
      <c r="EE194" s="3"/>
      <c r="EF194" s="3"/>
      <c r="EG194" s="3"/>
      <c r="EH194" s="3"/>
      <c r="EI194" s="3"/>
      <c r="EJ194" s="3"/>
      <c r="EK194" s="3"/>
      <c r="EL194" s="3"/>
      <c r="EM194" s="3"/>
      <c r="EN194" s="3"/>
      <c r="EO194" s="3"/>
      <c r="EP194" s="3"/>
      <c r="EQ194" s="3"/>
      <c r="ER194" s="3"/>
      <c r="ES194" s="3"/>
      <c r="ET194" s="3"/>
      <c r="EU194" s="3"/>
      <c r="EV194" s="3"/>
      <c r="EW194" s="3"/>
      <c r="EX194" s="3"/>
      <c r="EY194" s="3"/>
      <c r="EZ194" s="3"/>
      <c r="FA194" s="3"/>
      <c r="FB194" s="3"/>
      <c r="FC194" s="3"/>
      <c r="FD194" s="3"/>
      <c r="FE194" s="3"/>
      <c r="FF194" s="3"/>
      <c r="FG194" s="3"/>
      <c r="FH194" s="3"/>
      <c r="FI194" s="3"/>
      <c r="FJ194" s="3"/>
      <c r="FK194" s="3"/>
      <c r="FL194" s="3"/>
      <c r="FM194" s="3"/>
      <c r="FN194" s="3"/>
      <c r="FO194" s="3"/>
      <c r="FP194" s="3"/>
      <c r="FQ194" s="3"/>
      <c r="FR194" s="3"/>
      <c r="FS194" s="3"/>
      <c r="FT194" s="3"/>
      <c r="FU194" s="3"/>
      <c r="FV194" s="3"/>
      <c r="FW194" s="3"/>
      <c r="FX194" s="3"/>
      <c r="FY194" s="3"/>
      <c r="FZ194" s="3"/>
      <c r="GA194" s="3"/>
      <c r="GB194" s="3"/>
      <c r="GC194" s="3"/>
      <c r="GD194" s="3"/>
      <c r="GE194" s="3"/>
      <c r="GF194" s="3"/>
      <c r="GG194" s="3"/>
      <c r="GH194" s="3"/>
      <c r="GI194" s="3"/>
      <c r="GJ194" s="3"/>
      <c r="GK194" s="3"/>
      <c r="GL194" s="3"/>
      <c r="GM194" s="3"/>
      <c r="GN194" s="3"/>
      <c r="GO194" s="3"/>
      <c r="GP194" s="3"/>
      <c r="GQ194" s="3"/>
      <c r="GR194" s="3"/>
      <c r="GS194" s="3"/>
      <c r="GT194" s="3"/>
      <c r="GU194" s="3"/>
      <c r="GV194" s="3"/>
      <c r="GW194" s="3"/>
      <c r="GX194" s="3"/>
      <c r="GY194" s="3"/>
      <c r="GZ194" s="3"/>
      <c r="HA194" s="3"/>
      <c r="HB194" s="3"/>
      <c r="HC194" s="3"/>
      <c r="HD194" s="3"/>
      <c r="HE194" s="3"/>
      <c r="HF194" s="3"/>
      <c r="HG194" s="3"/>
      <c r="HH194" s="3"/>
      <c r="HI194" s="3"/>
      <c r="HJ194" s="3"/>
      <c r="HK194" s="3"/>
      <c r="HL194" s="3"/>
      <c r="HM194" s="3"/>
      <c r="HN194" s="3"/>
      <c r="HO194" s="3"/>
      <c r="HP194" s="3"/>
      <c r="HQ194" s="3"/>
      <c r="HR194" s="3"/>
      <c r="HS194" s="3"/>
      <c r="HT194" s="3"/>
      <c r="HU194" s="3"/>
      <c r="HV194" s="3"/>
      <c r="HW194" s="3"/>
      <c r="HX194" s="3"/>
      <c r="HY194" s="3"/>
      <c r="HZ194" s="3"/>
      <c r="IA194" s="3"/>
      <c r="IB194" s="3"/>
      <c r="IC194" s="3"/>
      <c r="ID194" s="3"/>
      <c r="IE194" s="3"/>
      <c r="IF194" s="3"/>
      <c r="IG194" s="3"/>
      <c r="IH194" s="3"/>
      <c r="II194" s="3"/>
      <c r="IJ194" s="3"/>
      <c r="IK194" s="3"/>
      <c r="IL194" s="3"/>
      <c r="IM194" s="3"/>
      <c r="IN194" s="3"/>
      <c r="IO194" s="3"/>
      <c r="IP194" s="3"/>
      <c r="IQ194" s="3"/>
      <c r="IR194" s="3"/>
      <c r="IS194" s="3"/>
      <c r="IT194" s="3"/>
      <c r="IU194" s="3"/>
      <c r="IV194" s="3"/>
      <c r="IW194" s="3"/>
      <c r="IX194" s="3"/>
      <c r="IY194" s="3"/>
      <c r="IZ194" s="3"/>
      <c r="JA194" s="3"/>
      <c r="JB194" s="3"/>
      <c r="JC194" s="3"/>
      <c r="JD194" s="3"/>
      <c r="JE194" s="3"/>
      <c r="JF194" s="3"/>
      <c r="JG194" s="3"/>
      <c r="JH194" s="3"/>
      <c r="JI194" s="3"/>
      <c r="JJ194" s="3"/>
      <c r="JK194" s="3"/>
      <c r="JL194" s="3"/>
      <c r="JM194" s="3"/>
      <c r="JN194" s="3"/>
      <c r="JO194" s="3"/>
      <c r="JP194" s="3"/>
      <c r="JQ194" s="3"/>
      <c r="JR194" s="3"/>
      <c r="JS194" s="3"/>
      <c r="JT194" s="3"/>
      <c r="JU194" s="3"/>
      <c r="JV194" s="3"/>
      <c r="JW194" s="3"/>
      <c r="JX194" s="3"/>
      <c r="JY194" s="3"/>
      <c r="JZ194" s="3"/>
      <c r="KA194" s="3"/>
      <c r="KB194" s="3"/>
      <c r="KC194" s="3"/>
      <c r="KD194" s="3"/>
      <c r="KE194" s="3"/>
      <c r="KF194" s="3"/>
      <c r="KG194" s="3"/>
      <c r="KH194" s="3"/>
      <c r="KI194" s="3"/>
      <c r="KJ194" s="3"/>
      <c r="KK194" s="3"/>
      <c r="KL194" s="3"/>
      <c r="KM194" s="3"/>
      <c r="KN194" s="3"/>
      <c r="KO194" s="3"/>
      <c r="KP194" s="3"/>
      <c r="KQ194" s="3"/>
      <c r="KR194" s="3"/>
      <c r="KS194" s="3"/>
      <c r="KT194" s="3"/>
      <c r="KU194" s="3"/>
      <c r="KV194" s="3"/>
      <c r="KW194" s="3"/>
      <c r="KX194" s="3"/>
      <c r="KY194" s="3"/>
      <c r="KZ194" s="3"/>
      <c r="LA194" s="3"/>
      <c r="LB194" s="3"/>
      <c r="LC194" s="3"/>
      <c r="LD194" s="3"/>
      <c r="LE194" s="3"/>
      <c r="LF194" s="3"/>
      <c r="LG194" s="3"/>
      <c r="LH194" s="3"/>
      <c r="LI194" s="3"/>
      <c r="LJ194" s="3"/>
      <c r="LK194" s="3"/>
      <c r="LL194" s="3"/>
      <c r="LM194" s="3"/>
      <c r="LN194" s="3"/>
      <c r="LO194" s="3"/>
      <c r="LP194" s="3"/>
      <c r="LQ194" s="3"/>
      <c r="LR194" s="3"/>
      <c r="LS194" s="3"/>
      <c r="LT194" s="3"/>
      <c r="LU194" s="3"/>
      <c r="LV194" s="3"/>
      <c r="LW194" s="3"/>
      <c r="LX194" s="3"/>
      <c r="LY194" s="3"/>
      <c r="LZ194" s="3"/>
      <c r="MA194" s="3"/>
      <c r="MB194" s="3"/>
      <c r="MC194" s="3"/>
      <c r="MD194" s="3"/>
      <c r="ME194" s="3"/>
      <c r="MF194" s="3"/>
      <c r="MG194" s="3"/>
      <c r="MH194" s="3"/>
      <c r="MI194" s="3"/>
      <c r="MJ194" s="3"/>
      <c r="MK194" s="3"/>
      <c r="ML194" s="3"/>
      <c r="MM194" s="3"/>
      <c r="MN194" s="3"/>
      <c r="MO194" s="3"/>
      <c r="MP194" s="3"/>
      <c r="MQ194" s="3"/>
      <c r="MR194" s="3"/>
      <c r="MS194" s="3"/>
      <c r="MT194" s="3"/>
      <c r="MU194" s="3"/>
      <c r="MV194" s="3"/>
      <c r="MW194" s="3"/>
      <c r="MX194" s="3"/>
      <c r="MY194" s="3"/>
      <c r="MZ194" s="3"/>
      <c r="NA194" s="3"/>
      <c r="NB194" s="3"/>
      <c r="NC194" s="3"/>
      <c r="ND194" s="3"/>
      <c r="NE194" s="3"/>
      <c r="NF194" s="3"/>
      <c r="NG194" s="3"/>
      <c r="NH194" s="3"/>
      <c r="NI194" s="3"/>
      <c r="NJ194" s="3"/>
      <c r="NK194" s="3"/>
      <c r="NL194" s="3"/>
      <c r="NM194" s="3"/>
      <c r="NN194" s="3"/>
      <c r="NO194" s="3"/>
      <c r="NP194" s="3"/>
      <c r="NQ194" s="3"/>
      <c r="NR194" s="3"/>
      <c r="NS194" s="3"/>
      <c r="NT194" s="3"/>
      <c r="NU194" s="3"/>
      <c r="NV194" s="3"/>
      <c r="NW194" s="3"/>
      <c r="NX194" s="3"/>
      <c r="NY194" s="3"/>
      <c r="NZ194" s="3"/>
      <c r="OA194" s="3"/>
      <c r="OB194" s="3"/>
      <c r="OC194" s="3"/>
      <c r="OD194" s="3"/>
      <c r="OE194" s="3"/>
      <c r="OF194" s="3"/>
      <c r="OG194" s="3"/>
      <c r="OH194" s="3"/>
      <c r="OI194" s="3"/>
      <c r="OJ194" s="3"/>
      <c r="OK194" s="3"/>
      <c r="OL194" s="3"/>
      <c r="OM194" s="3"/>
      <c r="ON194" s="3"/>
      <c r="OO194" s="3"/>
      <c r="OP194" s="3"/>
      <c r="OQ194" s="3"/>
      <c r="OR194" s="3"/>
      <c r="OS194" s="3"/>
      <c r="OT194" s="3"/>
      <c r="OU194" s="3"/>
      <c r="OV194" s="3"/>
      <c r="OW194" s="3"/>
      <c r="OX194" s="3"/>
      <c r="OY194" s="3"/>
      <c r="OZ194" s="3"/>
      <c r="PA194" s="3"/>
      <c r="PB194" s="3"/>
      <c r="PC194" s="3"/>
      <c r="PD194" s="3"/>
      <c r="PE194" s="3"/>
      <c r="PF194" s="3"/>
      <c r="PG194" s="3"/>
      <c r="PH194" s="3"/>
      <c r="PI194" s="3"/>
      <c r="PJ194" s="3"/>
      <c r="PK194" s="3"/>
      <c r="PL194" s="3"/>
      <c r="PM194" s="3"/>
      <c r="PN194" s="3"/>
      <c r="PO194" s="3"/>
      <c r="PP194" s="3"/>
      <c r="PQ194" s="3"/>
      <c r="PR194" s="3"/>
      <c r="PS194" s="3"/>
      <c r="PT194" s="3"/>
      <c r="PU194" s="3"/>
      <c r="PV194" s="3"/>
      <c r="PW194" s="3"/>
      <c r="PX194" s="3"/>
      <c r="PY194" s="3"/>
      <c r="PZ194" s="3"/>
      <c r="QA194" s="3"/>
      <c r="QB194" s="3"/>
      <c r="QC194" s="3"/>
      <c r="QD194" s="3"/>
      <c r="QE194" s="3"/>
      <c r="QF194" s="3"/>
      <c r="QG194" s="3"/>
      <c r="QH194" s="3"/>
      <c r="QI194" s="3"/>
      <c r="QJ194" s="3"/>
      <c r="QK194" s="3"/>
      <c r="QL194" s="3"/>
      <c r="QM194" s="3"/>
      <c r="QN194" s="3"/>
      <c r="QO194" s="3"/>
      <c r="QP194" s="3"/>
      <c r="QQ194" s="3"/>
      <c r="QR194" s="3"/>
      <c r="QS194" s="3"/>
      <c r="QT194" s="3"/>
      <c r="QU194" s="3"/>
      <c r="QV194" s="3"/>
      <c r="QW194" s="3"/>
      <c r="QX194" s="3"/>
      <c r="QY194" s="3"/>
      <c r="QZ194" s="3"/>
      <c r="RA194" s="3"/>
      <c r="RB194" s="3"/>
      <c r="RC194" s="3"/>
      <c r="RD194" s="3"/>
      <c r="RE194" s="3"/>
      <c r="RF194" s="3"/>
      <c r="RG194" s="3"/>
      <c r="RH194" s="3"/>
      <c r="RI194" s="3"/>
      <c r="RJ194" s="3"/>
      <c r="RK194" s="3"/>
      <c r="RL194" s="3"/>
      <c r="RM194" s="3"/>
      <c r="RN194" s="3"/>
      <c r="RO194" s="3"/>
      <c r="RP194" s="3"/>
      <c r="RQ194" s="3"/>
      <c r="RR194" s="3"/>
      <c r="RS194" s="3"/>
      <c r="RT194" s="3"/>
      <c r="RU194" s="3"/>
      <c r="RV194" s="3"/>
      <c r="RW194" s="3"/>
      <c r="RX194" s="3"/>
      <c r="RY194" s="3"/>
      <c r="RZ194" s="3"/>
      <c r="SA194" s="3"/>
      <c r="SB194" s="3"/>
      <c r="SC194" s="3"/>
      <c r="SD194" s="3"/>
      <c r="SE194" s="3"/>
      <c r="SF194" s="3"/>
      <c r="SG194" s="3"/>
      <c r="SH194" s="3"/>
      <c r="SI194" s="3"/>
      <c r="SJ194" s="3"/>
      <c r="SK194" s="3"/>
      <c r="SL194" s="3"/>
      <c r="SM194" s="3"/>
      <c r="SN194" s="3"/>
      <c r="SO194" s="3"/>
      <c r="SP194" s="3"/>
      <c r="SQ194" s="3"/>
      <c r="SR194" s="3"/>
      <c r="SS194" s="3"/>
      <c r="ST194" s="3"/>
      <c r="SU194" s="3"/>
      <c r="SV194" s="3"/>
      <c r="SW194" s="3"/>
      <c r="SX194" s="3"/>
      <c r="SY194" s="3"/>
      <c r="SZ194" s="3"/>
      <c r="TA194" s="3"/>
      <c r="TB194" s="3"/>
      <c r="TC194" s="3"/>
      <c r="TD194" s="3"/>
      <c r="TE194" s="3"/>
      <c r="TF194" s="3"/>
      <c r="TG194" s="3"/>
      <c r="TH194" s="3"/>
      <c r="TI194" s="3"/>
      <c r="TJ194" s="3"/>
      <c r="TK194" s="3"/>
      <c r="TL194" s="3"/>
      <c r="TM194" s="3"/>
      <c r="TN194" s="3"/>
      <c r="TO194" s="3"/>
      <c r="TP194" s="3"/>
      <c r="TQ194" s="3"/>
      <c r="TR194" s="3"/>
      <c r="TS194" s="3"/>
      <c r="TT194" s="3"/>
      <c r="TU194" s="3"/>
      <c r="TV194" s="3"/>
      <c r="TW194" s="3"/>
      <c r="TX194" s="3"/>
      <c r="TY194" s="3"/>
      <c r="TZ194" s="3"/>
      <c r="UA194" s="3"/>
      <c r="UB194" s="3"/>
      <c r="UC194" s="3"/>
      <c r="UD194" s="3"/>
      <c r="UE194" s="3"/>
      <c r="UF194" s="3"/>
      <c r="UG194" s="3"/>
      <c r="UH194" s="3"/>
      <c r="UI194" s="3"/>
      <c r="UJ194" s="3"/>
      <c r="UK194" s="3"/>
      <c r="UL194" s="3"/>
      <c r="UM194" s="3"/>
      <c r="UN194" s="3"/>
      <c r="UO194" s="3"/>
      <c r="UP194" s="3"/>
      <c r="UQ194" s="3"/>
      <c r="UR194" s="3"/>
      <c r="US194" s="3"/>
      <c r="UT194" s="3"/>
      <c r="UU194" s="3"/>
      <c r="UV194" s="3"/>
      <c r="UW194" s="3"/>
      <c r="UX194" s="3"/>
      <c r="UY194" s="3"/>
      <c r="UZ194" s="3"/>
      <c r="VA194" s="3"/>
      <c r="VB194" s="3"/>
      <c r="VC194" s="3"/>
      <c r="VD194" s="3"/>
      <c r="VE194" s="3"/>
      <c r="VF194" s="3"/>
      <c r="VG194" s="3"/>
      <c r="VH194" s="3"/>
      <c r="VI194" s="3"/>
      <c r="VJ194" s="3"/>
      <c r="VK194" s="3"/>
      <c r="VL194" s="3"/>
      <c r="VM194" s="3"/>
      <c r="VN194" s="3"/>
      <c r="VO194" s="3"/>
      <c r="VP194" s="3"/>
      <c r="VQ194" s="3"/>
      <c r="VR194" s="3"/>
      <c r="VS194" s="3"/>
      <c r="VT194" s="3"/>
      <c r="VU194" s="3"/>
      <c r="VV194" s="3"/>
      <c r="VW194" s="3"/>
      <c r="VX194" s="3"/>
      <c r="VY194" s="3"/>
      <c r="VZ194" s="3"/>
      <c r="WA194" s="3"/>
      <c r="WB194" s="3"/>
      <c r="WC194" s="3"/>
      <c r="WD194" s="3"/>
      <c r="WE194" s="3"/>
      <c r="WF194" s="3"/>
      <c r="WG194" s="3"/>
      <c r="WH194" s="3"/>
      <c r="WI194" s="3"/>
      <c r="WJ194" s="3"/>
      <c r="WK194" s="3"/>
      <c r="WL194" s="3"/>
      <c r="WM194" s="3"/>
      <c r="WN194" s="3"/>
      <c r="WO194" s="3"/>
      <c r="WP194" s="3"/>
      <c r="WQ194" s="3"/>
      <c r="WR194" s="3"/>
      <c r="WS194" s="3"/>
      <c r="WT194" s="3"/>
      <c r="WU194" s="3"/>
      <c r="WV194" s="3"/>
      <c r="WW194" s="3"/>
      <c r="WX194" s="3"/>
      <c r="WY194" s="3"/>
      <c r="WZ194" s="3"/>
      <c r="XA194" s="3"/>
      <c r="XB194" s="3"/>
      <c r="XC194" s="3"/>
      <c r="XD194" s="3"/>
      <c r="XE194" s="3"/>
      <c r="XF194" s="3"/>
      <c r="XG194" s="3"/>
      <c r="XH194" s="3"/>
      <c r="XI194" s="3"/>
      <c r="XJ194" s="3"/>
      <c r="XK194" s="3"/>
      <c r="XL194" s="3"/>
      <c r="XM194" s="3"/>
      <c r="XN194" s="3"/>
      <c r="XO194" s="3"/>
      <c r="XP194" s="3"/>
      <c r="XQ194" s="3"/>
      <c r="XR194" s="3"/>
      <c r="XS194" s="3"/>
      <c r="XT194" s="3"/>
      <c r="XU194" s="3"/>
      <c r="XV194" s="3"/>
      <c r="XW194" s="3"/>
      <c r="XX194" s="3"/>
      <c r="XY194" s="3"/>
      <c r="XZ194" s="3"/>
      <c r="YA194" s="3"/>
      <c r="YB194" s="3"/>
      <c r="YC194" s="3"/>
      <c r="YD194" s="3"/>
      <c r="YE194" s="3"/>
      <c r="YF194" s="3"/>
      <c r="YG194" s="3"/>
      <c r="YH194" s="3"/>
      <c r="YI194" s="3"/>
      <c r="YJ194" s="3"/>
      <c r="YK194" s="3"/>
      <c r="YL194" s="3"/>
      <c r="YM194" s="3"/>
      <c r="YN194" s="3"/>
      <c r="YO194" s="3"/>
      <c r="YP194" s="3"/>
      <c r="YQ194" s="3"/>
      <c r="YR194" s="3"/>
      <c r="YS194" s="3"/>
      <c r="YT194" s="3"/>
      <c r="YU194" s="3"/>
      <c r="YV194" s="3"/>
      <c r="YW194" s="3"/>
      <c r="YX194" s="3"/>
      <c r="YY194" s="3"/>
      <c r="YZ194" s="3"/>
      <c r="ZA194" s="3"/>
      <c r="ZB194" s="3"/>
      <c r="ZC194" s="3"/>
      <c r="ZD194" s="3"/>
      <c r="ZE194" s="3"/>
      <c r="ZF194" s="3"/>
      <c r="ZG194" s="3"/>
      <c r="ZH194" s="3"/>
      <c r="ZI194" s="3"/>
      <c r="ZJ194" s="3"/>
      <c r="ZK194" s="3"/>
      <c r="ZL194" s="3"/>
      <c r="ZM194" s="3"/>
      <c r="ZN194" s="3"/>
      <c r="ZO194" s="3"/>
      <c r="ZP194" s="3"/>
      <c r="ZQ194" s="3"/>
      <c r="ZR194" s="3"/>
      <c r="ZS194" s="3"/>
      <c r="ZT194" s="3"/>
      <c r="ZU194" s="3"/>
      <c r="ZV194" s="3"/>
      <c r="ZW194" s="3"/>
      <c r="ZX194" s="3"/>
      <c r="ZY194" s="3"/>
      <c r="ZZ194" s="3"/>
      <c r="AAA194" s="3"/>
      <c r="AAB194" s="3"/>
      <c r="AAC194" s="3"/>
      <c r="AAD194" s="3"/>
      <c r="AAE194" s="3"/>
      <c r="AAF194" s="3"/>
      <c r="AAG194" s="3"/>
      <c r="AAH194" s="3"/>
      <c r="AAI194" s="3"/>
      <c r="AAJ194" s="3"/>
      <c r="AAK194" s="3"/>
      <c r="AAL194" s="3"/>
      <c r="AAM194" s="3"/>
      <c r="AAN194" s="3"/>
      <c r="AAO194" s="3"/>
      <c r="AAP194" s="3"/>
      <c r="AAQ194" s="3"/>
      <c r="AAR194" s="3"/>
      <c r="AAS194" s="3"/>
      <c r="AAT194" s="3"/>
      <c r="AAU194" s="3"/>
      <c r="AAV194" s="3"/>
      <c r="AAW194" s="3"/>
      <c r="AAX194" s="3"/>
      <c r="AAY194" s="3"/>
      <c r="AAZ194" s="3"/>
      <c r="ABA194" s="3"/>
      <c r="ABB194" s="3"/>
      <c r="ABC194" s="3"/>
      <c r="ABD194" s="3"/>
      <c r="ABE194" s="3"/>
      <c r="ABF194" s="3"/>
      <c r="ABG194" s="3"/>
      <c r="ABH194" s="3"/>
      <c r="ABI194" s="3"/>
      <c r="ABJ194" s="3"/>
      <c r="ABK194" s="3"/>
      <c r="ABL194" s="3"/>
      <c r="ABM194" s="3"/>
      <c r="ABN194" s="3"/>
      <c r="ABO194" s="3"/>
      <c r="ABP194" s="3"/>
      <c r="ABQ194" s="3"/>
      <c r="ABR194" s="3"/>
      <c r="ABS194" s="3"/>
      <c r="ABT194" s="3"/>
      <c r="ABU194" s="3"/>
      <c r="ABV194" s="3"/>
      <c r="ABW194" s="3"/>
      <c r="ABX194" s="3"/>
      <c r="ABY194" s="3"/>
      <c r="ABZ194" s="3"/>
      <c r="ACA194" s="3"/>
      <c r="ACB194" s="3"/>
      <c r="ACC194" s="3"/>
      <c r="ACD194" s="3"/>
      <c r="ACE194" s="3"/>
      <c r="ACF194" s="3"/>
      <c r="ACG194" s="3"/>
      <c r="ACH194" s="3"/>
      <c r="ACI194" s="3"/>
      <c r="ACJ194" s="3"/>
      <c r="ACK194" s="3"/>
      <c r="ACL194" s="3"/>
      <c r="ACM194" s="3"/>
      <c r="ACN194" s="3"/>
      <c r="ACO194" s="3"/>
      <c r="ACP194" s="3"/>
      <c r="ACQ194" s="3"/>
      <c r="ACR194" s="3"/>
      <c r="ACS194" s="3"/>
      <c r="ACT194" s="3"/>
      <c r="ACU194" s="3"/>
      <c r="ACV194" s="3"/>
      <c r="ACW194" s="3"/>
      <c r="ACX194" s="3"/>
      <c r="ACY194" s="3"/>
      <c r="ACZ194" s="3"/>
      <c r="ADA194" s="3"/>
      <c r="ADB194" s="3"/>
      <c r="ADC194" s="3"/>
      <c r="ADD194" s="3"/>
      <c r="ADE194" s="3"/>
      <c r="ADF194" s="3"/>
      <c r="ADG194" s="3"/>
      <c r="ADH194" s="3"/>
      <c r="ADI194" s="3"/>
      <c r="ADJ194" s="3"/>
      <c r="ADK194" s="3"/>
      <c r="ADL194" s="3"/>
      <c r="ADM194" s="3"/>
      <c r="ADN194" s="3"/>
      <c r="ADO194" s="3"/>
      <c r="ADP194" s="3"/>
      <c r="ADQ194" s="3"/>
      <c r="ADR194" s="3"/>
      <c r="ADS194" s="3"/>
      <c r="ADT194" s="3"/>
      <c r="ADU194" s="3"/>
      <c r="ADV194" s="3"/>
      <c r="ADW194" s="3"/>
      <c r="ADX194" s="3"/>
      <c r="ADY194" s="3"/>
      <c r="ADZ194" s="3"/>
      <c r="AEA194" s="3"/>
      <c r="AEB194" s="3"/>
      <c r="AEC194" s="3"/>
      <c r="AED194" s="3"/>
      <c r="AEE194" s="3"/>
      <c r="AEF194" s="3"/>
      <c r="AEG194" s="3"/>
      <c r="AEH194" s="3"/>
      <c r="AEI194" s="3"/>
      <c r="AEJ194" s="3"/>
      <c r="AEK194" s="3"/>
      <c r="AEL194" s="3"/>
      <c r="AEM194" s="3"/>
      <c r="AEN194" s="3"/>
      <c r="AEO194" s="3"/>
      <c r="AEP194" s="3"/>
      <c r="AEQ194" s="3"/>
      <c r="AER194" s="3"/>
      <c r="AES194" s="3"/>
      <c r="AET194" s="3"/>
      <c r="AEU194" s="3"/>
      <c r="AEV194" s="3"/>
      <c r="AEW194" s="3"/>
      <c r="AEX194" s="3"/>
      <c r="AEY194" s="3"/>
      <c r="AEZ194" s="3"/>
      <c r="AFA194" s="3"/>
      <c r="AFB194" s="3"/>
      <c r="AFC194" s="3"/>
      <c r="AFD194" s="3"/>
      <c r="AFE194" s="3"/>
      <c r="AFF194" s="3"/>
      <c r="AFG194" s="3"/>
      <c r="AFH194" s="3"/>
      <c r="AFI194" s="3"/>
      <c r="AFJ194" s="3"/>
      <c r="AFK194" s="3"/>
      <c r="AFL194" s="3"/>
      <c r="AFM194" s="3"/>
      <c r="AFN194" s="3"/>
      <c r="AFO194" s="3"/>
      <c r="AFP194" s="3"/>
      <c r="AFQ194" s="3"/>
      <c r="AFR194" s="3"/>
      <c r="AFS194" s="3"/>
      <c r="AFT194" s="3"/>
      <c r="AFU194" s="3"/>
      <c r="AFV194" s="3"/>
      <c r="AFW194" s="3"/>
      <c r="AFX194" s="3"/>
      <c r="AFY194" s="3"/>
      <c r="AFZ194" s="3"/>
      <c r="AGA194" s="3"/>
      <c r="AGB194" s="3"/>
      <c r="AGC194" s="3"/>
      <c r="AGD194" s="3"/>
      <c r="AGE194" s="3"/>
      <c r="AGF194" s="3"/>
      <c r="AGG194" s="3"/>
      <c r="AGH194" s="3"/>
      <c r="AGI194" s="3"/>
      <c r="AGJ194" s="3"/>
      <c r="AGK194" s="3"/>
      <c r="AGL194" s="3"/>
      <c r="AGM194" s="3"/>
      <c r="AGN194" s="3"/>
      <c r="AGO194" s="3"/>
      <c r="AGP194" s="3"/>
      <c r="AGQ194" s="3"/>
      <c r="AGR194" s="3"/>
      <c r="AGS194" s="3"/>
      <c r="AGT194" s="3"/>
      <c r="AGU194" s="3"/>
      <c r="AGV194" s="3"/>
      <c r="AGW194" s="3"/>
      <c r="AGX194" s="3"/>
      <c r="AGY194" s="3"/>
      <c r="AGZ194" s="3"/>
      <c r="AHA194" s="3"/>
      <c r="AHB194" s="3"/>
      <c r="AHC194" s="3"/>
      <c r="AHD194" s="3"/>
      <c r="AHE194" s="3"/>
      <c r="AHF194" s="3"/>
      <c r="AHG194" s="3"/>
      <c r="AHH194" s="3"/>
      <c r="AHI194" s="3"/>
      <c r="AHJ194" s="3"/>
      <c r="AHK194" s="3"/>
      <c r="AHL194" s="3"/>
      <c r="AHM194" s="3"/>
      <c r="AHN194" s="3"/>
      <c r="AHO194" s="3"/>
      <c r="AHP194" s="3"/>
      <c r="AHQ194" s="3"/>
      <c r="AHR194" s="3"/>
      <c r="AHS194" s="3"/>
      <c r="AHT194" s="3"/>
      <c r="AHU194" s="3"/>
      <c r="AHV194" s="3"/>
      <c r="AHW194" s="3"/>
      <c r="AHX194" s="3"/>
      <c r="AHY194" s="3"/>
      <c r="AHZ194" s="3"/>
      <c r="AIA194" s="3"/>
      <c r="AIB194" s="3"/>
      <c r="AIC194" s="3"/>
      <c r="AID194" s="3"/>
      <c r="AIE194" s="3"/>
      <c r="AIF194" s="3"/>
      <c r="AIG194" s="3"/>
      <c r="AIH194" s="3"/>
      <c r="AII194" s="3"/>
      <c r="AIJ194" s="3"/>
      <c r="AIK194" s="3"/>
      <c r="AIL194" s="3"/>
      <c r="AIM194" s="3"/>
      <c r="AIN194" s="3"/>
      <c r="AIO194" s="3"/>
      <c r="AIP194" s="3"/>
      <c r="AIQ194" s="3"/>
      <c r="AIR194" s="3"/>
      <c r="AIS194" s="3"/>
      <c r="AIT194" s="3"/>
      <c r="AIU194" s="3"/>
      <c r="AIV194" s="3"/>
      <c r="AIW194" s="3"/>
      <c r="AIX194" s="3"/>
      <c r="AIY194" s="3"/>
      <c r="AIZ194" s="3"/>
      <c r="AJA194" s="3"/>
      <c r="AJB194" s="3"/>
      <c r="AJC194" s="3"/>
      <c r="AJD194" s="3"/>
      <c r="AJE194" s="3"/>
      <c r="AJF194" s="3"/>
      <c r="AJG194" s="3"/>
      <c r="AJH194" s="3"/>
      <c r="AJI194" s="3"/>
      <c r="AJJ194" s="3"/>
      <c r="AJK194" s="3"/>
      <c r="AJL194" s="3"/>
      <c r="AJM194" s="3"/>
      <c r="AJN194" s="3"/>
      <c r="AJO194" s="3"/>
      <c r="AJP194" s="3"/>
      <c r="AJQ194" s="3"/>
      <c r="AJR194" s="3"/>
      <c r="AJS194" s="3"/>
      <c r="AJT194" s="3"/>
      <c r="AJU194" s="3"/>
      <c r="AJV194" s="3"/>
      <c r="AJW194" s="3"/>
      <c r="AJX194" s="3"/>
      <c r="AJY194" s="3"/>
      <c r="AJZ194" s="3"/>
      <c r="AKA194" s="3"/>
      <c r="AKB194" s="3"/>
      <c r="AKC194" s="3"/>
      <c r="AKD194" s="3"/>
      <c r="AKE194" s="3"/>
      <c r="AKF194" s="3"/>
      <c r="AKG194" s="3"/>
      <c r="AKH194" s="3"/>
      <c r="AKI194" s="3"/>
      <c r="AKJ194" s="3"/>
      <c r="AKK194" s="3"/>
      <c r="AKL194" s="3"/>
      <c r="AKM194" s="3"/>
      <c r="AKN194" s="3"/>
      <c r="AKO194" s="3"/>
      <c r="AKP194" s="3"/>
      <c r="AKQ194" s="3"/>
      <c r="AKR194" s="3"/>
      <c r="AKS194" s="3"/>
      <c r="AKT194" s="3"/>
      <c r="AKU194" s="3"/>
      <c r="AKV194" s="3"/>
      <c r="AKW194" s="3"/>
      <c r="AKX194" s="3"/>
      <c r="AKY194" s="3"/>
      <c r="AKZ194" s="3"/>
      <c r="ALA194" s="3"/>
      <c r="ALB194" s="3"/>
      <c r="ALC194" s="3"/>
      <c r="ALD194" s="3"/>
      <c r="ALE194" s="3"/>
      <c r="ALF194" s="3"/>
      <c r="ALG194" s="3"/>
      <c r="ALH194" s="3"/>
      <c r="ALI194" s="3"/>
      <c r="ALJ194" s="3"/>
      <c r="ALK194" s="3"/>
      <c r="ALL194" s="3"/>
      <c r="ALM194" s="3"/>
      <c r="ALN194" s="3"/>
      <c r="ALO194" s="3"/>
      <c r="ALP194" s="3"/>
      <c r="ALQ194" s="3"/>
      <c r="ALR194" s="3"/>
      <c r="ALS194" s="3"/>
      <c r="ALT194" s="3"/>
      <c r="ALU194" s="3"/>
      <c r="ALV194" s="3"/>
      <c r="ALW194" s="3"/>
      <c r="ALX194" s="3"/>
      <c r="ALY194" s="3"/>
      <c r="ALZ194" s="3"/>
      <c r="AMA194" s="3"/>
      <c r="AMB194" s="3"/>
    </row>
    <row r="195" spans="1:1016" s="142" customFormat="1" x14ac:dyDescent="0.25">
      <c r="A195" s="3"/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129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  <c r="AH195" s="3"/>
      <c r="AI195" s="3"/>
      <c r="AJ195" s="3"/>
      <c r="AK195" s="3"/>
      <c r="AL195" s="3"/>
      <c r="AM195" s="3"/>
      <c r="AN195" s="3"/>
      <c r="AO195" s="3"/>
      <c r="AP195" s="3"/>
      <c r="AQ195" s="3"/>
      <c r="AR195" s="3"/>
      <c r="AS195" s="3"/>
      <c r="AT195" s="3"/>
      <c r="AU195" s="3"/>
      <c r="AV195" s="3"/>
      <c r="AW195" s="3"/>
      <c r="AX195" s="3"/>
      <c r="AY195" s="3"/>
      <c r="AZ195" s="3"/>
      <c r="BA195" s="3"/>
      <c r="BB195" s="3"/>
      <c r="BC195" s="3"/>
      <c r="BD195" s="3"/>
      <c r="BE195" s="3"/>
      <c r="BF195" s="3"/>
      <c r="BG195" s="3"/>
      <c r="BH195" s="3"/>
      <c r="BI195" s="3"/>
      <c r="BJ195" s="3"/>
      <c r="BK195" s="3"/>
      <c r="BL195" s="3"/>
      <c r="BM195" s="3"/>
      <c r="BN195" s="3"/>
      <c r="BO195" s="3"/>
      <c r="BP195" s="3"/>
      <c r="BQ195" s="3"/>
      <c r="BR195" s="3"/>
      <c r="BS195" s="3"/>
      <c r="BT195" s="3"/>
      <c r="BU195" s="3"/>
      <c r="BV195" s="3"/>
      <c r="BW195" s="3"/>
      <c r="BX195" s="3"/>
      <c r="BY195" s="3"/>
      <c r="BZ195" s="3"/>
      <c r="CA195" s="3"/>
      <c r="CB195" s="3"/>
      <c r="CC195" s="3"/>
      <c r="CD195" s="3"/>
      <c r="CE195" s="3"/>
      <c r="CF195" s="3"/>
      <c r="CG195" s="3"/>
      <c r="CH195" s="3"/>
      <c r="CI195" s="3"/>
      <c r="CJ195" s="3"/>
      <c r="CK195" s="3"/>
      <c r="CL195" s="3"/>
      <c r="CM195" s="3"/>
      <c r="CN195" s="3"/>
      <c r="CO195" s="3"/>
      <c r="CP195" s="3"/>
      <c r="CQ195" s="3"/>
      <c r="CR195" s="3"/>
      <c r="CS195" s="3"/>
      <c r="CT195" s="3"/>
      <c r="CU195" s="3"/>
      <c r="CV195" s="3"/>
      <c r="CW195" s="3"/>
      <c r="CX195" s="3"/>
      <c r="CY195" s="3"/>
      <c r="CZ195" s="3"/>
      <c r="DA195" s="3"/>
      <c r="DB195" s="3"/>
      <c r="DC195" s="3"/>
      <c r="DD195" s="3"/>
      <c r="DE195" s="3"/>
      <c r="DF195" s="3"/>
      <c r="DG195" s="3"/>
      <c r="DH195" s="3"/>
      <c r="DI195" s="3"/>
      <c r="DJ195" s="3"/>
      <c r="DK195" s="3"/>
      <c r="DL195" s="3"/>
      <c r="DM195" s="3"/>
      <c r="DN195" s="3"/>
      <c r="DO195" s="3"/>
      <c r="DP195" s="3"/>
      <c r="DQ195" s="3"/>
      <c r="DR195" s="3"/>
      <c r="DS195" s="3"/>
      <c r="DT195" s="3"/>
      <c r="DU195" s="3"/>
      <c r="DV195" s="3"/>
      <c r="DW195" s="3"/>
      <c r="DX195" s="3"/>
      <c r="DY195" s="3"/>
      <c r="DZ195" s="3"/>
      <c r="EA195" s="3"/>
      <c r="EB195" s="3"/>
      <c r="EC195" s="3"/>
      <c r="ED195" s="3"/>
      <c r="EE195" s="3"/>
      <c r="EF195" s="3"/>
      <c r="EG195" s="3"/>
      <c r="EH195" s="3"/>
      <c r="EI195" s="3"/>
      <c r="EJ195" s="3"/>
      <c r="EK195" s="3"/>
      <c r="EL195" s="3"/>
      <c r="EM195" s="3"/>
      <c r="EN195" s="3"/>
      <c r="EO195" s="3"/>
      <c r="EP195" s="3"/>
      <c r="EQ195" s="3"/>
      <c r="ER195" s="3"/>
      <c r="ES195" s="3"/>
      <c r="ET195" s="3"/>
      <c r="EU195" s="3"/>
      <c r="EV195" s="3"/>
      <c r="EW195" s="3"/>
      <c r="EX195" s="3"/>
      <c r="EY195" s="3"/>
      <c r="EZ195" s="3"/>
      <c r="FA195" s="3"/>
      <c r="FB195" s="3"/>
      <c r="FC195" s="3"/>
      <c r="FD195" s="3"/>
      <c r="FE195" s="3"/>
      <c r="FF195" s="3"/>
      <c r="FG195" s="3"/>
      <c r="FH195" s="3"/>
      <c r="FI195" s="3"/>
      <c r="FJ195" s="3"/>
      <c r="FK195" s="3"/>
      <c r="FL195" s="3"/>
      <c r="FM195" s="3"/>
      <c r="FN195" s="3"/>
      <c r="FO195" s="3"/>
      <c r="FP195" s="3"/>
      <c r="FQ195" s="3"/>
      <c r="FR195" s="3"/>
      <c r="FS195" s="3"/>
      <c r="FT195" s="3"/>
      <c r="FU195" s="3"/>
      <c r="FV195" s="3"/>
      <c r="FW195" s="3"/>
      <c r="FX195" s="3"/>
      <c r="FY195" s="3"/>
      <c r="FZ195" s="3"/>
      <c r="GA195" s="3"/>
      <c r="GB195" s="3"/>
      <c r="GC195" s="3"/>
      <c r="GD195" s="3"/>
      <c r="GE195" s="3"/>
      <c r="GF195" s="3"/>
      <c r="GG195" s="3"/>
      <c r="GH195" s="3"/>
      <c r="GI195" s="3"/>
      <c r="GJ195" s="3"/>
      <c r="GK195" s="3"/>
      <c r="GL195" s="3"/>
      <c r="GM195" s="3"/>
      <c r="GN195" s="3"/>
      <c r="GO195" s="3"/>
      <c r="GP195" s="3"/>
      <c r="GQ195" s="3"/>
      <c r="GR195" s="3"/>
      <c r="GS195" s="3"/>
      <c r="GT195" s="3"/>
      <c r="GU195" s="3"/>
      <c r="GV195" s="3"/>
      <c r="GW195" s="3"/>
      <c r="GX195" s="3"/>
      <c r="GY195" s="3"/>
      <c r="GZ195" s="3"/>
      <c r="HA195" s="3"/>
      <c r="HB195" s="3"/>
      <c r="HC195" s="3"/>
      <c r="HD195" s="3"/>
      <c r="HE195" s="3"/>
      <c r="HF195" s="3"/>
      <c r="HG195" s="3"/>
      <c r="HH195" s="3"/>
      <c r="HI195" s="3"/>
      <c r="HJ195" s="3"/>
      <c r="HK195" s="3"/>
      <c r="HL195" s="3"/>
      <c r="HM195" s="3"/>
      <c r="HN195" s="3"/>
      <c r="HO195" s="3"/>
      <c r="HP195" s="3"/>
      <c r="HQ195" s="3"/>
      <c r="HR195" s="3"/>
      <c r="HS195" s="3"/>
      <c r="HT195" s="3"/>
      <c r="HU195" s="3"/>
      <c r="HV195" s="3"/>
      <c r="HW195" s="3"/>
      <c r="HX195" s="3"/>
      <c r="HY195" s="3"/>
      <c r="HZ195" s="3"/>
      <c r="IA195" s="3"/>
      <c r="IB195" s="3"/>
      <c r="IC195" s="3"/>
      <c r="ID195" s="3"/>
      <c r="IE195" s="3"/>
      <c r="IF195" s="3"/>
      <c r="IG195" s="3"/>
      <c r="IH195" s="3"/>
      <c r="II195" s="3"/>
      <c r="IJ195" s="3"/>
      <c r="IK195" s="3"/>
      <c r="IL195" s="3"/>
      <c r="IM195" s="3"/>
      <c r="IN195" s="3"/>
      <c r="IO195" s="3"/>
      <c r="IP195" s="3"/>
      <c r="IQ195" s="3"/>
      <c r="IR195" s="3"/>
      <c r="IS195" s="3"/>
      <c r="IT195" s="3"/>
      <c r="IU195" s="3"/>
      <c r="IV195" s="3"/>
      <c r="IW195" s="3"/>
      <c r="IX195" s="3"/>
      <c r="IY195" s="3"/>
      <c r="IZ195" s="3"/>
      <c r="JA195" s="3"/>
      <c r="JB195" s="3"/>
      <c r="JC195" s="3"/>
      <c r="JD195" s="3"/>
      <c r="JE195" s="3"/>
      <c r="JF195" s="3"/>
      <c r="JG195" s="3"/>
      <c r="JH195" s="3"/>
      <c r="JI195" s="3"/>
      <c r="JJ195" s="3"/>
      <c r="JK195" s="3"/>
      <c r="JL195" s="3"/>
      <c r="JM195" s="3"/>
      <c r="JN195" s="3"/>
      <c r="JO195" s="3"/>
      <c r="JP195" s="3"/>
      <c r="JQ195" s="3"/>
      <c r="JR195" s="3"/>
      <c r="JS195" s="3"/>
      <c r="JT195" s="3"/>
      <c r="JU195" s="3"/>
      <c r="JV195" s="3"/>
      <c r="JW195" s="3"/>
      <c r="JX195" s="3"/>
      <c r="JY195" s="3"/>
      <c r="JZ195" s="3"/>
      <c r="KA195" s="3"/>
      <c r="KB195" s="3"/>
      <c r="KC195" s="3"/>
      <c r="KD195" s="3"/>
      <c r="KE195" s="3"/>
      <c r="KF195" s="3"/>
      <c r="KG195" s="3"/>
      <c r="KH195" s="3"/>
      <c r="KI195" s="3"/>
      <c r="KJ195" s="3"/>
      <c r="KK195" s="3"/>
      <c r="KL195" s="3"/>
      <c r="KM195" s="3"/>
      <c r="KN195" s="3"/>
      <c r="KO195" s="3"/>
      <c r="KP195" s="3"/>
      <c r="KQ195" s="3"/>
      <c r="KR195" s="3"/>
      <c r="KS195" s="3"/>
      <c r="KT195" s="3"/>
      <c r="KU195" s="3"/>
      <c r="KV195" s="3"/>
      <c r="KW195" s="3"/>
      <c r="KX195" s="3"/>
      <c r="KY195" s="3"/>
      <c r="KZ195" s="3"/>
      <c r="LA195" s="3"/>
      <c r="LB195" s="3"/>
      <c r="LC195" s="3"/>
      <c r="LD195" s="3"/>
      <c r="LE195" s="3"/>
      <c r="LF195" s="3"/>
      <c r="LG195" s="3"/>
      <c r="LH195" s="3"/>
      <c r="LI195" s="3"/>
      <c r="LJ195" s="3"/>
      <c r="LK195" s="3"/>
      <c r="LL195" s="3"/>
      <c r="LM195" s="3"/>
      <c r="LN195" s="3"/>
      <c r="LO195" s="3"/>
      <c r="LP195" s="3"/>
      <c r="LQ195" s="3"/>
      <c r="LR195" s="3"/>
      <c r="LS195" s="3"/>
      <c r="LT195" s="3"/>
      <c r="LU195" s="3"/>
      <c r="LV195" s="3"/>
      <c r="LW195" s="3"/>
      <c r="LX195" s="3"/>
      <c r="LY195" s="3"/>
      <c r="LZ195" s="3"/>
      <c r="MA195" s="3"/>
      <c r="MB195" s="3"/>
      <c r="MC195" s="3"/>
      <c r="MD195" s="3"/>
      <c r="ME195" s="3"/>
      <c r="MF195" s="3"/>
      <c r="MG195" s="3"/>
      <c r="MH195" s="3"/>
      <c r="MI195" s="3"/>
      <c r="MJ195" s="3"/>
      <c r="MK195" s="3"/>
      <c r="ML195" s="3"/>
      <c r="MM195" s="3"/>
      <c r="MN195" s="3"/>
      <c r="MO195" s="3"/>
      <c r="MP195" s="3"/>
      <c r="MQ195" s="3"/>
      <c r="MR195" s="3"/>
      <c r="MS195" s="3"/>
      <c r="MT195" s="3"/>
      <c r="MU195" s="3"/>
      <c r="MV195" s="3"/>
      <c r="MW195" s="3"/>
      <c r="MX195" s="3"/>
      <c r="MY195" s="3"/>
      <c r="MZ195" s="3"/>
      <c r="NA195" s="3"/>
      <c r="NB195" s="3"/>
      <c r="NC195" s="3"/>
      <c r="ND195" s="3"/>
      <c r="NE195" s="3"/>
      <c r="NF195" s="3"/>
      <c r="NG195" s="3"/>
      <c r="NH195" s="3"/>
      <c r="NI195" s="3"/>
      <c r="NJ195" s="3"/>
      <c r="NK195" s="3"/>
      <c r="NL195" s="3"/>
      <c r="NM195" s="3"/>
      <c r="NN195" s="3"/>
      <c r="NO195" s="3"/>
      <c r="NP195" s="3"/>
      <c r="NQ195" s="3"/>
      <c r="NR195" s="3"/>
      <c r="NS195" s="3"/>
      <c r="NT195" s="3"/>
      <c r="NU195" s="3"/>
      <c r="NV195" s="3"/>
      <c r="NW195" s="3"/>
      <c r="NX195" s="3"/>
      <c r="NY195" s="3"/>
      <c r="NZ195" s="3"/>
      <c r="OA195" s="3"/>
      <c r="OB195" s="3"/>
      <c r="OC195" s="3"/>
      <c r="OD195" s="3"/>
      <c r="OE195" s="3"/>
      <c r="OF195" s="3"/>
      <c r="OG195" s="3"/>
      <c r="OH195" s="3"/>
      <c r="OI195" s="3"/>
      <c r="OJ195" s="3"/>
      <c r="OK195" s="3"/>
      <c r="OL195" s="3"/>
      <c r="OM195" s="3"/>
      <c r="ON195" s="3"/>
      <c r="OO195" s="3"/>
      <c r="OP195" s="3"/>
      <c r="OQ195" s="3"/>
      <c r="OR195" s="3"/>
      <c r="OS195" s="3"/>
      <c r="OT195" s="3"/>
      <c r="OU195" s="3"/>
      <c r="OV195" s="3"/>
      <c r="OW195" s="3"/>
      <c r="OX195" s="3"/>
      <c r="OY195" s="3"/>
      <c r="OZ195" s="3"/>
      <c r="PA195" s="3"/>
      <c r="PB195" s="3"/>
      <c r="PC195" s="3"/>
      <c r="PD195" s="3"/>
      <c r="PE195" s="3"/>
      <c r="PF195" s="3"/>
      <c r="PG195" s="3"/>
      <c r="PH195" s="3"/>
      <c r="PI195" s="3"/>
      <c r="PJ195" s="3"/>
      <c r="PK195" s="3"/>
      <c r="PL195" s="3"/>
      <c r="PM195" s="3"/>
      <c r="PN195" s="3"/>
      <c r="PO195" s="3"/>
      <c r="PP195" s="3"/>
      <c r="PQ195" s="3"/>
      <c r="PR195" s="3"/>
      <c r="PS195" s="3"/>
      <c r="PT195" s="3"/>
      <c r="PU195" s="3"/>
      <c r="PV195" s="3"/>
      <c r="PW195" s="3"/>
      <c r="PX195" s="3"/>
      <c r="PY195" s="3"/>
      <c r="PZ195" s="3"/>
      <c r="QA195" s="3"/>
      <c r="QB195" s="3"/>
      <c r="QC195" s="3"/>
      <c r="QD195" s="3"/>
      <c r="QE195" s="3"/>
      <c r="QF195" s="3"/>
      <c r="QG195" s="3"/>
      <c r="QH195" s="3"/>
      <c r="QI195" s="3"/>
      <c r="QJ195" s="3"/>
      <c r="QK195" s="3"/>
      <c r="QL195" s="3"/>
      <c r="QM195" s="3"/>
      <c r="QN195" s="3"/>
      <c r="QO195" s="3"/>
      <c r="QP195" s="3"/>
      <c r="QQ195" s="3"/>
      <c r="QR195" s="3"/>
      <c r="QS195" s="3"/>
      <c r="QT195" s="3"/>
      <c r="QU195" s="3"/>
      <c r="QV195" s="3"/>
      <c r="QW195" s="3"/>
      <c r="QX195" s="3"/>
      <c r="QY195" s="3"/>
      <c r="QZ195" s="3"/>
      <c r="RA195" s="3"/>
      <c r="RB195" s="3"/>
      <c r="RC195" s="3"/>
      <c r="RD195" s="3"/>
      <c r="RE195" s="3"/>
      <c r="RF195" s="3"/>
      <c r="RG195" s="3"/>
      <c r="RH195" s="3"/>
      <c r="RI195" s="3"/>
      <c r="RJ195" s="3"/>
      <c r="RK195" s="3"/>
      <c r="RL195" s="3"/>
      <c r="RM195" s="3"/>
      <c r="RN195" s="3"/>
      <c r="RO195" s="3"/>
      <c r="RP195" s="3"/>
      <c r="RQ195" s="3"/>
      <c r="RR195" s="3"/>
      <c r="RS195" s="3"/>
      <c r="RT195" s="3"/>
      <c r="RU195" s="3"/>
      <c r="RV195" s="3"/>
      <c r="RW195" s="3"/>
      <c r="RX195" s="3"/>
      <c r="RY195" s="3"/>
      <c r="RZ195" s="3"/>
      <c r="SA195" s="3"/>
      <c r="SB195" s="3"/>
      <c r="SC195" s="3"/>
      <c r="SD195" s="3"/>
      <c r="SE195" s="3"/>
      <c r="SF195" s="3"/>
      <c r="SG195" s="3"/>
      <c r="SH195" s="3"/>
      <c r="SI195" s="3"/>
      <c r="SJ195" s="3"/>
      <c r="SK195" s="3"/>
      <c r="SL195" s="3"/>
      <c r="SM195" s="3"/>
      <c r="SN195" s="3"/>
      <c r="SO195" s="3"/>
      <c r="SP195" s="3"/>
      <c r="SQ195" s="3"/>
      <c r="SR195" s="3"/>
      <c r="SS195" s="3"/>
      <c r="ST195" s="3"/>
      <c r="SU195" s="3"/>
      <c r="SV195" s="3"/>
      <c r="SW195" s="3"/>
      <c r="SX195" s="3"/>
      <c r="SY195" s="3"/>
      <c r="SZ195" s="3"/>
      <c r="TA195" s="3"/>
      <c r="TB195" s="3"/>
      <c r="TC195" s="3"/>
      <c r="TD195" s="3"/>
      <c r="TE195" s="3"/>
      <c r="TF195" s="3"/>
      <c r="TG195" s="3"/>
      <c r="TH195" s="3"/>
      <c r="TI195" s="3"/>
      <c r="TJ195" s="3"/>
      <c r="TK195" s="3"/>
      <c r="TL195" s="3"/>
      <c r="TM195" s="3"/>
      <c r="TN195" s="3"/>
      <c r="TO195" s="3"/>
      <c r="TP195" s="3"/>
      <c r="TQ195" s="3"/>
      <c r="TR195" s="3"/>
      <c r="TS195" s="3"/>
      <c r="TT195" s="3"/>
      <c r="TU195" s="3"/>
      <c r="TV195" s="3"/>
      <c r="TW195" s="3"/>
      <c r="TX195" s="3"/>
      <c r="TY195" s="3"/>
      <c r="TZ195" s="3"/>
      <c r="UA195" s="3"/>
      <c r="UB195" s="3"/>
      <c r="UC195" s="3"/>
      <c r="UD195" s="3"/>
      <c r="UE195" s="3"/>
      <c r="UF195" s="3"/>
      <c r="UG195" s="3"/>
      <c r="UH195" s="3"/>
      <c r="UI195" s="3"/>
      <c r="UJ195" s="3"/>
      <c r="UK195" s="3"/>
      <c r="UL195" s="3"/>
      <c r="UM195" s="3"/>
      <c r="UN195" s="3"/>
      <c r="UO195" s="3"/>
      <c r="UP195" s="3"/>
      <c r="UQ195" s="3"/>
      <c r="UR195" s="3"/>
      <c r="US195" s="3"/>
      <c r="UT195" s="3"/>
      <c r="UU195" s="3"/>
      <c r="UV195" s="3"/>
      <c r="UW195" s="3"/>
      <c r="UX195" s="3"/>
      <c r="UY195" s="3"/>
      <c r="UZ195" s="3"/>
      <c r="VA195" s="3"/>
      <c r="VB195" s="3"/>
      <c r="VC195" s="3"/>
      <c r="VD195" s="3"/>
      <c r="VE195" s="3"/>
      <c r="VF195" s="3"/>
      <c r="VG195" s="3"/>
      <c r="VH195" s="3"/>
      <c r="VI195" s="3"/>
      <c r="VJ195" s="3"/>
      <c r="VK195" s="3"/>
      <c r="VL195" s="3"/>
      <c r="VM195" s="3"/>
      <c r="VN195" s="3"/>
      <c r="VO195" s="3"/>
      <c r="VP195" s="3"/>
      <c r="VQ195" s="3"/>
      <c r="VR195" s="3"/>
      <c r="VS195" s="3"/>
      <c r="VT195" s="3"/>
      <c r="VU195" s="3"/>
      <c r="VV195" s="3"/>
      <c r="VW195" s="3"/>
      <c r="VX195" s="3"/>
      <c r="VY195" s="3"/>
      <c r="VZ195" s="3"/>
      <c r="WA195" s="3"/>
      <c r="WB195" s="3"/>
      <c r="WC195" s="3"/>
      <c r="WD195" s="3"/>
      <c r="WE195" s="3"/>
      <c r="WF195" s="3"/>
      <c r="WG195" s="3"/>
      <c r="WH195" s="3"/>
      <c r="WI195" s="3"/>
      <c r="WJ195" s="3"/>
      <c r="WK195" s="3"/>
      <c r="WL195" s="3"/>
      <c r="WM195" s="3"/>
      <c r="WN195" s="3"/>
      <c r="WO195" s="3"/>
      <c r="WP195" s="3"/>
      <c r="WQ195" s="3"/>
      <c r="WR195" s="3"/>
      <c r="WS195" s="3"/>
      <c r="WT195" s="3"/>
      <c r="WU195" s="3"/>
      <c r="WV195" s="3"/>
      <c r="WW195" s="3"/>
      <c r="WX195" s="3"/>
      <c r="WY195" s="3"/>
      <c r="WZ195" s="3"/>
      <c r="XA195" s="3"/>
      <c r="XB195" s="3"/>
      <c r="XC195" s="3"/>
      <c r="XD195" s="3"/>
      <c r="XE195" s="3"/>
      <c r="XF195" s="3"/>
      <c r="XG195" s="3"/>
      <c r="XH195" s="3"/>
      <c r="XI195" s="3"/>
      <c r="XJ195" s="3"/>
      <c r="XK195" s="3"/>
      <c r="XL195" s="3"/>
      <c r="XM195" s="3"/>
      <c r="XN195" s="3"/>
      <c r="XO195" s="3"/>
      <c r="XP195" s="3"/>
      <c r="XQ195" s="3"/>
      <c r="XR195" s="3"/>
      <c r="XS195" s="3"/>
      <c r="XT195" s="3"/>
      <c r="XU195" s="3"/>
      <c r="XV195" s="3"/>
      <c r="XW195" s="3"/>
      <c r="XX195" s="3"/>
      <c r="XY195" s="3"/>
      <c r="XZ195" s="3"/>
      <c r="YA195" s="3"/>
      <c r="YB195" s="3"/>
      <c r="YC195" s="3"/>
      <c r="YD195" s="3"/>
      <c r="YE195" s="3"/>
      <c r="YF195" s="3"/>
      <c r="YG195" s="3"/>
      <c r="YH195" s="3"/>
      <c r="YI195" s="3"/>
      <c r="YJ195" s="3"/>
      <c r="YK195" s="3"/>
      <c r="YL195" s="3"/>
      <c r="YM195" s="3"/>
      <c r="YN195" s="3"/>
      <c r="YO195" s="3"/>
      <c r="YP195" s="3"/>
      <c r="YQ195" s="3"/>
      <c r="YR195" s="3"/>
      <c r="YS195" s="3"/>
      <c r="YT195" s="3"/>
      <c r="YU195" s="3"/>
      <c r="YV195" s="3"/>
      <c r="YW195" s="3"/>
      <c r="YX195" s="3"/>
      <c r="YY195" s="3"/>
      <c r="YZ195" s="3"/>
      <c r="ZA195" s="3"/>
      <c r="ZB195" s="3"/>
      <c r="ZC195" s="3"/>
      <c r="ZD195" s="3"/>
      <c r="ZE195" s="3"/>
      <c r="ZF195" s="3"/>
      <c r="ZG195" s="3"/>
      <c r="ZH195" s="3"/>
      <c r="ZI195" s="3"/>
      <c r="ZJ195" s="3"/>
      <c r="ZK195" s="3"/>
      <c r="ZL195" s="3"/>
      <c r="ZM195" s="3"/>
      <c r="ZN195" s="3"/>
      <c r="ZO195" s="3"/>
      <c r="ZP195" s="3"/>
      <c r="ZQ195" s="3"/>
      <c r="ZR195" s="3"/>
      <c r="ZS195" s="3"/>
      <c r="ZT195" s="3"/>
      <c r="ZU195" s="3"/>
      <c r="ZV195" s="3"/>
      <c r="ZW195" s="3"/>
      <c r="ZX195" s="3"/>
      <c r="ZY195" s="3"/>
      <c r="ZZ195" s="3"/>
      <c r="AAA195" s="3"/>
      <c r="AAB195" s="3"/>
      <c r="AAC195" s="3"/>
      <c r="AAD195" s="3"/>
      <c r="AAE195" s="3"/>
      <c r="AAF195" s="3"/>
      <c r="AAG195" s="3"/>
      <c r="AAH195" s="3"/>
      <c r="AAI195" s="3"/>
      <c r="AAJ195" s="3"/>
      <c r="AAK195" s="3"/>
      <c r="AAL195" s="3"/>
      <c r="AAM195" s="3"/>
      <c r="AAN195" s="3"/>
      <c r="AAO195" s="3"/>
      <c r="AAP195" s="3"/>
      <c r="AAQ195" s="3"/>
      <c r="AAR195" s="3"/>
      <c r="AAS195" s="3"/>
      <c r="AAT195" s="3"/>
      <c r="AAU195" s="3"/>
      <c r="AAV195" s="3"/>
      <c r="AAW195" s="3"/>
      <c r="AAX195" s="3"/>
      <c r="AAY195" s="3"/>
      <c r="AAZ195" s="3"/>
      <c r="ABA195" s="3"/>
      <c r="ABB195" s="3"/>
      <c r="ABC195" s="3"/>
      <c r="ABD195" s="3"/>
      <c r="ABE195" s="3"/>
      <c r="ABF195" s="3"/>
      <c r="ABG195" s="3"/>
      <c r="ABH195" s="3"/>
      <c r="ABI195" s="3"/>
      <c r="ABJ195" s="3"/>
      <c r="ABK195" s="3"/>
      <c r="ABL195" s="3"/>
      <c r="ABM195" s="3"/>
      <c r="ABN195" s="3"/>
      <c r="ABO195" s="3"/>
      <c r="ABP195" s="3"/>
      <c r="ABQ195" s="3"/>
      <c r="ABR195" s="3"/>
      <c r="ABS195" s="3"/>
      <c r="ABT195" s="3"/>
      <c r="ABU195" s="3"/>
      <c r="ABV195" s="3"/>
      <c r="ABW195" s="3"/>
      <c r="ABX195" s="3"/>
      <c r="ABY195" s="3"/>
      <c r="ABZ195" s="3"/>
      <c r="ACA195" s="3"/>
      <c r="ACB195" s="3"/>
      <c r="ACC195" s="3"/>
      <c r="ACD195" s="3"/>
      <c r="ACE195" s="3"/>
      <c r="ACF195" s="3"/>
      <c r="ACG195" s="3"/>
      <c r="ACH195" s="3"/>
      <c r="ACI195" s="3"/>
      <c r="ACJ195" s="3"/>
      <c r="ACK195" s="3"/>
      <c r="ACL195" s="3"/>
      <c r="ACM195" s="3"/>
      <c r="ACN195" s="3"/>
      <c r="ACO195" s="3"/>
      <c r="ACP195" s="3"/>
      <c r="ACQ195" s="3"/>
      <c r="ACR195" s="3"/>
      <c r="ACS195" s="3"/>
      <c r="ACT195" s="3"/>
      <c r="ACU195" s="3"/>
      <c r="ACV195" s="3"/>
      <c r="ACW195" s="3"/>
      <c r="ACX195" s="3"/>
      <c r="ACY195" s="3"/>
      <c r="ACZ195" s="3"/>
      <c r="ADA195" s="3"/>
      <c r="ADB195" s="3"/>
      <c r="ADC195" s="3"/>
      <c r="ADD195" s="3"/>
      <c r="ADE195" s="3"/>
      <c r="ADF195" s="3"/>
      <c r="ADG195" s="3"/>
      <c r="ADH195" s="3"/>
      <c r="ADI195" s="3"/>
      <c r="ADJ195" s="3"/>
      <c r="ADK195" s="3"/>
      <c r="ADL195" s="3"/>
      <c r="ADM195" s="3"/>
      <c r="ADN195" s="3"/>
      <c r="ADO195" s="3"/>
      <c r="ADP195" s="3"/>
      <c r="ADQ195" s="3"/>
      <c r="ADR195" s="3"/>
      <c r="ADS195" s="3"/>
      <c r="ADT195" s="3"/>
      <c r="ADU195" s="3"/>
      <c r="ADV195" s="3"/>
      <c r="ADW195" s="3"/>
      <c r="ADX195" s="3"/>
      <c r="ADY195" s="3"/>
      <c r="ADZ195" s="3"/>
      <c r="AEA195" s="3"/>
      <c r="AEB195" s="3"/>
      <c r="AEC195" s="3"/>
      <c r="AED195" s="3"/>
      <c r="AEE195" s="3"/>
      <c r="AEF195" s="3"/>
      <c r="AEG195" s="3"/>
      <c r="AEH195" s="3"/>
      <c r="AEI195" s="3"/>
      <c r="AEJ195" s="3"/>
      <c r="AEK195" s="3"/>
      <c r="AEL195" s="3"/>
      <c r="AEM195" s="3"/>
      <c r="AEN195" s="3"/>
      <c r="AEO195" s="3"/>
      <c r="AEP195" s="3"/>
      <c r="AEQ195" s="3"/>
      <c r="AER195" s="3"/>
      <c r="AES195" s="3"/>
      <c r="AET195" s="3"/>
      <c r="AEU195" s="3"/>
      <c r="AEV195" s="3"/>
      <c r="AEW195" s="3"/>
      <c r="AEX195" s="3"/>
      <c r="AEY195" s="3"/>
      <c r="AEZ195" s="3"/>
      <c r="AFA195" s="3"/>
      <c r="AFB195" s="3"/>
      <c r="AFC195" s="3"/>
      <c r="AFD195" s="3"/>
      <c r="AFE195" s="3"/>
      <c r="AFF195" s="3"/>
      <c r="AFG195" s="3"/>
      <c r="AFH195" s="3"/>
      <c r="AFI195" s="3"/>
      <c r="AFJ195" s="3"/>
      <c r="AFK195" s="3"/>
      <c r="AFL195" s="3"/>
      <c r="AFM195" s="3"/>
      <c r="AFN195" s="3"/>
      <c r="AFO195" s="3"/>
      <c r="AFP195" s="3"/>
      <c r="AFQ195" s="3"/>
      <c r="AFR195" s="3"/>
      <c r="AFS195" s="3"/>
      <c r="AFT195" s="3"/>
      <c r="AFU195" s="3"/>
      <c r="AFV195" s="3"/>
      <c r="AFW195" s="3"/>
      <c r="AFX195" s="3"/>
      <c r="AFY195" s="3"/>
      <c r="AFZ195" s="3"/>
      <c r="AGA195" s="3"/>
      <c r="AGB195" s="3"/>
      <c r="AGC195" s="3"/>
      <c r="AGD195" s="3"/>
      <c r="AGE195" s="3"/>
      <c r="AGF195" s="3"/>
      <c r="AGG195" s="3"/>
      <c r="AGH195" s="3"/>
      <c r="AGI195" s="3"/>
      <c r="AGJ195" s="3"/>
      <c r="AGK195" s="3"/>
      <c r="AGL195" s="3"/>
      <c r="AGM195" s="3"/>
      <c r="AGN195" s="3"/>
      <c r="AGO195" s="3"/>
      <c r="AGP195" s="3"/>
      <c r="AGQ195" s="3"/>
      <c r="AGR195" s="3"/>
      <c r="AGS195" s="3"/>
      <c r="AGT195" s="3"/>
      <c r="AGU195" s="3"/>
      <c r="AGV195" s="3"/>
      <c r="AGW195" s="3"/>
      <c r="AGX195" s="3"/>
      <c r="AGY195" s="3"/>
      <c r="AGZ195" s="3"/>
      <c r="AHA195" s="3"/>
      <c r="AHB195" s="3"/>
      <c r="AHC195" s="3"/>
      <c r="AHD195" s="3"/>
      <c r="AHE195" s="3"/>
      <c r="AHF195" s="3"/>
      <c r="AHG195" s="3"/>
      <c r="AHH195" s="3"/>
      <c r="AHI195" s="3"/>
      <c r="AHJ195" s="3"/>
      <c r="AHK195" s="3"/>
      <c r="AHL195" s="3"/>
      <c r="AHM195" s="3"/>
      <c r="AHN195" s="3"/>
      <c r="AHO195" s="3"/>
      <c r="AHP195" s="3"/>
      <c r="AHQ195" s="3"/>
      <c r="AHR195" s="3"/>
      <c r="AHS195" s="3"/>
      <c r="AHT195" s="3"/>
      <c r="AHU195" s="3"/>
      <c r="AHV195" s="3"/>
      <c r="AHW195" s="3"/>
      <c r="AHX195" s="3"/>
      <c r="AHY195" s="3"/>
      <c r="AHZ195" s="3"/>
      <c r="AIA195" s="3"/>
      <c r="AIB195" s="3"/>
      <c r="AIC195" s="3"/>
      <c r="AID195" s="3"/>
      <c r="AIE195" s="3"/>
      <c r="AIF195" s="3"/>
      <c r="AIG195" s="3"/>
      <c r="AIH195" s="3"/>
      <c r="AII195" s="3"/>
      <c r="AIJ195" s="3"/>
      <c r="AIK195" s="3"/>
      <c r="AIL195" s="3"/>
      <c r="AIM195" s="3"/>
      <c r="AIN195" s="3"/>
      <c r="AIO195" s="3"/>
      <c r="AIP195" s="3"/>
      <c r="AIQ195" s="3"/>
      <c r="AIR195" s="3"/>
      <c r="AIS195" s="3"/>
      <c r="AIT195" s="3"/>
      <c r="AIU195" s="3"/>
      <c r="AIV195" s="3"/>
      <c r="AIW195" s="3"/>
      <c r="AIX195" s="3"/>
      <c r="AIY195" s="3"/>
      <c r="AIZ195" s="3"/>
      <c r="AJA195" s="3"/>
      <c r="AJB195" s="3"/>
      <c r="AJC195" s="3"/>
      <c r="AJD195" s="3"/>
      <c r="AJE195" s="3"/>
      <c r="AJF195" s="3"/>
      <c r="AJG195" s="3"/>
      <c r="AJH195" s="3"/>
      <c r="AJI195" s="3"/>
      <c r="AJJ195" s="3"/>
      <c r="AJK195" s="3"/>
      <c r="AJL195" s="3"/>
      <c r="AJM195" s="3"/>
      <c r="AJN195" s="3"/>
      <c r="AJO195" s="3"/>
      <c r="AJP195" s="3"/>
      <c r="AJQ195" s="3"/>
      <c r="AJR195" s="3"/>
      <c r="AJS195" s="3"/>
      <c r="AJT195" s="3"/>
      <c r="AJU195" s="3"/>
      <c r="AJV195" s="3"/>
      <c r="AJW195" s="3"/>
      <c r="AJX195" s="3"/>
      <c r="AJY195" s="3"/>
      <c r="AJZ195" s="3"/>
      <c r="AKA195" s="3"/>
      <c r="AKB195" s="3"/>
      <c r="AKC195" s="3"/>
      <c r="AKD195" s="3"/>
      <c r="AKE195" s="3"/>
      <c r="AKF195" s="3"/>
      <c r="AKG195" s="3"/>
      <c r="AKH195" s="3"/>
      <c r="AKI195" s="3"/>
      <c r="AKJ195" s="3"/>
      <c r="AKK195" s="3"/>
      <c r="AKL195" s="3"/>
      <c r="AKM195" s="3"/>
      <c r="AKN195" s="3"/>
      <c r="AKO195" s="3"/>
      <c r="AKP195" s="3"/>
      <c r="AKQ195" s="3"/>
      <c r="AKR195" s="3"/>
      <c r="AKS195" s="3"/>
      <c r="AKT195" s="3"/>
      <c r="AKU195" s="3"/>
      <c r="AKV195" s="3"/>
      <c r="AKW195" s="3"/>
      <c r="AKX195" s="3"/>
      <c r="AKY195" s="3"/>
      <c r="AKZ195" s="3"/>
      <c r="ALA195" s="3"/>
      <c r="ALB195" s="3"/>
      <c r="ALC195" s="3"/>
      <c r="ALD195" s="3"/>
      <c r="ALE195" s="3"/>
      <c r="ALF195" s="3"/>
      <c r="ALG195" s="3"/>
      <c r="ALH195" s="3"/>
      <c r="ALI195" s="3"/>
      <c r="ALJ195" s="3"/>
      <c r="ALK195" s="3"/>
      <c r="ALL195" s="3"/>
      <c r="ALM195" s="3"/>
      <c r="ALN195" s="3"/>
      <c r="ALO195" s="3"/>
      <c r="ALP195" s="3"/>
      <c r="ALQ195" s="3"/>
      <c r="ALR195" s="3"/>
      <c r="ALS195" s="3"/>
      <c r="ALT195" s="3"/>
      <c r="ALU195" s="3"/>
      <c r="ALV195" s="3"/>
      <c r="ALW195" s="3"/>
      <c r="ALX195" s="3"/>
      <c r="ALY195" s="3"/>
      <c r="ALZ195" s="3"/>
      <c r="AMA195" s="3"/>
      <c r="AMB195" s="3"/>
    </row>
    <row r="196" spans="1:1016" s="142" customFormat="1" x14ac:dyDescent="0.25">
      <c r="A196" s="3"/>
      <c r="B196" s="3"/>
      <c r="C196" s="3"/>
      <c r="D196" s="3"/>
      <c r="E196" s="3"/>
      <c r="F196" s="3"/>
      <c r="G196" s="40"/>
      <c r="H196" s="3"/>
      <c r="I196" s="3"/>
      <c r="J196" s="3"/>
      <c r="K196" s="3"/>
      <c r="L196" s="3"/>
      <c r="M196" s="129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  <c r="AF196" s="3"/>
      <c r="AG196" s="3"/>
      <c r="AH196" s="3"/>
      <c r="AI196" s="3"/>
      <c r="AJ196" s="3"/>
      <c r="AK196" s="3"/>
      <c r="AL196" s="3"/>
      <c r="AM196" s="3"/>
      <c r="AN196" s="3"/>
      <c r="AO196" s="3"/>
      <c r="AP196" s="3"/>
      <c r="AQ196" s="3"/>
      <c r="AR196" s="3"/>
      <c r="AS196" s="3"/>
      <c r="AT196" s="3"/>
      <c r="AU196" s="3"/>
      <c r="AV196" s="3"/>
      <c r="AW196" s="3"/>
      <c r="AX196" s="3"/>
      <c r="AY196" s="3"/>
      <c r="AZ196" s="3"/>
      <c r="BA196" s="3"/>
      <c r="BB196" s="3"/>
      <c r="BC196" s="3"/>
      <c r="BD196" s="3"/>
      <c r="BE196" s="3"/>
      <c r="BF196" s="3"/>
      <c r="BG196" s="3"/>
      <c r="BH196" s="3"/>
      <c r="BI196" s="3"/>
      <c r="BJ196" s="3"/>
      <c r="BK196" s="3"/>
      <c r="BL196" s="3"/>
      <c r="BM196" s="3"/>
      <c r="BN196" s="3"/>
      <c r="BO196" s="3"/>
      <c r="BP196" s="3"/>
      <c r="BQ196" s="3"/>
      <c r="BR196" s="3"/>
      <c r="BS196" s="3"/>
      <c r="BT196" s="3"/>
      <c r="BU196" s="3"/>
      <c r="BV196" s="3"/>
      <c r="BW196" s="3"/>
      <c r="BX196" s="3"/>
      <c r="BY196" s="3"/>
      <c r="BZ196" s="3"/>
      <c r="CA196" s="3"/>
      <c r="CB196" s="3"/>
      <c r="CC196" s="3"/>
      <c r="CD196" s="3"/>
      <c r="CE196" s="3"/>
      <c r="CF196" s="3"/>
      <c r="CG196" s="3"/>
      <c r="CH196" s="3"/>
      <c r="CI196" s="3"/>
      <c r="CJ196" s="3"/>
      <c r="CK196" s="3"/>
      <c r="CL196" s="3"/>
      <c r="CM196" s="3"/>
      <c r="CN196" s="3"/>
      <c r="CO196" s="3"/>
      <c r="CP196" s="3"/>
      <c r="CQ196" s="3"/>
      <c r="CR196" s="3"/>
      <c r="CS196" s="3"/>
      <c r="CT196" s="3"/>
      <c r="CU196" s="3"/>
      <c r="CV196" s="3"/>
      <c r="CW196" s="3"/>
      <c r="CX196" s="3"/>
      <c r="CY196" s="3"/>
      <c r="CZ196" s="3"/>
      <c r="DA196" s="3"/>
      <c r="DB196" s="3"/>
      <c r="DC196" s="3"/>
      <c r="DD196" s="3"/>
      <c r="DE196" s="3"/>
      <c r="DF196" s="3"/>
      <c r="DG196" s="3"/>
      <c r="DH196" s="3"/>
      <c r="DI196" s="3"/>
      <c r="DJ196" s="3"/>
      <c r="DK196" s="3"/>
      <c r="DL196" s="3"/>
      <c r="DM196" s="3"/>
      <c r="DN196" s="3"/>
      <c r="DO196" s="3"/>
      <c r="DP196" s="3"/>
      <c r="DQ196" s="3"/>
      <c r="DR196" s="3"/>
      <c r="DS196" s="3"/>
      <c r="DT196" s="3"/>
      <c r="DU196" s="3"/>
      <c r="DV196" s="3"/>
      <c r="DW196" s="3"/>
      <c r="DX196" s="3"/>
      <c r="DY196" s="3"/>
      <c r="DZ196" s="3"/>
      <c r="EA196" s="3"/>
      <c r="EB196" s="3"/>
      <c r="EC196" s="3"/>
      <c r="ED196" s="3"/>
      <c r="EE196" s="3"/>
      <c r="EF196" s="3"/>
      <c r="EG196" s="3"/>
      <c r="EH196" s="3"/>
      <c r="EI196" s="3"/>
      <c r="EJ196" s="3"/>
      <c r="EK196" s="3"/>
      <c r="EL196" s="3"/>
      <c r="EM196" s="3"/>
      <c r="EN196" s="3"/>
      <c r="EO196" s="3"/>
      <c r="EP196" s="3"/>
      <c r="EQ196" s="3"/>
      <c r="ER196" s="3"/>
      <c r="ES196" s="3"/>
      <c r="ET196" s="3"/>
      <c r="EU196" s="3"/>
      <c r="EV196" s="3"/>
      <c r="EW196" s="3"/>
      <c r="EX196" s="3"/>
      <c r="EY196" s="3"/>
      <c r="EZ196" s="3"/>
      <c r="FA196" s="3"/>
      <c r="FB196" s="3"/>
      <c r="FC196" s="3"/>
      <c r="FD196" s="3"/>
      <c r="FE196" s="3"/>
      <c r="FF196" s="3"/>
      <c r="FG196" s="3"/>
      <c r="FH196" s="3"/>
      <c r="FI196" s="3"/>
      <c r="FJ196" s="3"/>
      <c r="FK196" s="3"/>
      <c r="FL196" s="3"/>
      <c r="FM196" s="3"/>
      <c r="FN196" s="3"/>
      <c r="FO196" s="3"/>
      <c r="FP196" s="3"/>
      <c r="FQ196" s="3"/>
      <c r="FR196" s="3"/>
      <c r="FS196" s="3"/>
      <c r="FT196" s="3"/>
      <c r="FU196" s="3"/>
      <c r="FV196" s="3"/>
      <c r="FW196" s="3"/>
      <c r="FX196" s="3"/>
      <c r="FY196" s="3"/>
      <c r="FZ196" s="3"/>
      <c r="GA196" s="3"/>
      <c r="GB196" s="3"/>
      <c r="GC196" s="3"/>
      <c r="GD196" s="3"/>
      <c r="GE196" s="3"/>
      <c r="GF196" s="3"/>
      <c r="GG196" s="3"/>
      <c r="GH196" s="3"/>
      <c r="GI196" s="3"/>
      <c r="GJ196" s="3"/>
      <c r="GK196" s="3"/>
      <c r="GL196" s="3"/>
      <c r="GM196" s="3"/>
      <c r="GN196" s="3"/>
      <c r="GO196" s="3"/>
      <c r="GP196" s="3"/>
      <c r="GQ196" s="3"/>
      <c r="GR196" s="3"/>
      <c r="GS196" s="3"/>
      <c r="GT196" s="3"/>
      <c r="GU196" s="3"/>
      <c r="GV196" s="3"/>
      <c r="GW196" s="3"/>
      <c r="GX196" s="3"/>
      <c r="GY196" s="3"/>
      <c r="GZ196" s="3"/>
      <c r="HA196" s="3"/>
      <c r="HB196" s="3"/>
      <c r="HC196" s="3"/>
      <c r="HD196" s="3"/>
      <c r="HE196" s="3"/>
      <c r="HF196" s="3"/>
      <c r="HG196" s="3"/>
      <c r="HH196" s="3"/>
      <c r="HI196" s="3"/>
      <c r="HJ196" s="3"/>
      <c r="HK196" s="3"/>
      <c r="HL196" s="3"/>
      <c r="HM196" s="3"/>
      <c r="HN196" s="3"/>
      <c r="HO196" s="3"/>
      <c r="HP196" s="3"/>
      <c r="HQ196" s="3"/>
      <c r="HR196" s="3"/>
      <c r="HS196" s="3"/>
      <c r="HT196" s="3"/>
      <c r="HU196" s="3"/>
      <c r="HV196" s="3"/>
      <c r="HW196" s="3"/>
      <c r="HX196" s="3"/>
      <c r="HY196" s="3"/>
      <c r="HZ196" s="3"/>
      <c r="IA196" s="3"/>
      <c r="IB196" s="3"/>
      <c r="IC196" s="3"/>
      <c r="ID196" s="3"/>
      <c r="IE196" s="3"/>
      <c r="IF196" s="3"/>
      <c r="IG196" s="3"/>
      <c r="IH196" s="3"/>
      <c r="II196" s="3"/>
      <c r="IJ196" s="3"/>
      <c r="IK196" s="3"/>
      <c r="IL196" s="3"/>
      <c r="IM196" s="3"/>
      <c r="IN196" s="3"/>
      <c r="IO196" s="3"/>
      <c r="IP196" s="3"/>
      <c r="IQ196" s="3"/>
      <c r="IR196" s="3"/>
      <c r="IS196" s="3"/>
      <c r="IT196" s="3"/>
      <c r="IU196" s="3"/>
      <c r="IV196" s="3"/>
      <c r="IW196" s="3"/>
      <c r="IX196" s="3"/>
      <c r="IY196" s="3"/>
      <c r="IZ196" s="3"/>
      <c r="JA196" s="3"/>
      <c r="JB196" s="3"/>
      <c r="JC196" s="3"/>
      <c r="JD196" s="3"/>
      <c r="JE196" s="3"/>
      <c r="JF196" s="3"/>
      <c r="JG196" s="3"/>
      <c r="JH196" s="3"/>
      <c r="JI196" s="3"/>
      <c r="JJ196" s="3"/>
      <c r="JK196" s="3"/>
      <c r="JL196" s="3"/>
      <c r="JM196" s="3"/>
      <c r="JN196" s="3"/>
      <c r="JO196" s="3"/>
      <c r="JP196" s="3"/>
      <c r="JQ196" s="3"/>
      <c r="JR196" s="3"/>
      <c r="JS196" s="3"/>
      <c r="JT196" s="3"/>
      <c r="JU196" s="3"/>
      <c r="JV196" s="3"/>
      <c r="JW196" s="3"/>
      <c r="JX196" s="3"/>
      <c r="JY196" s="3"/>
      <c r="JZ196" s="3"/>
      <c r="KA196" s="3"/>
      <c r="KB196" s="3"/>
      <c r="KC196" s="3"/>
      <c r="KD196" s="3"/>
      <c r="KE196" s="3"/>
      <c r="KF196" s="3"/>
      <c r="KG196" s="3"/>
      <c r="KH196" s="3"/>
      <c r="KI196" s="3"/>
      <c r="KJ196" s="3"/>
      <c r="KK196" s="3"/>
      <c r="KL196" s="3"/>
      <c r="KM196" s="3"/>
      <c r="KN196" s="3"/>
      <c r="KO196" s="3"/>
      <c r="KP196" s="3"/>
      <c r="KQ196" s="3"/>
      <c r="KR196" s="3"/>
      <c r="KS196" s="3"/>
      <c r="KT196" s="3"/>
      <c r="KU196" s="3"/>
      <c r="KV196" s="3"/>
      <c r="KW196" s="3"/>
      <c r="KX196" s="3"/>
      <c r="KY196" s="3"/>
      <c r="KZ196" s="3"/>
      <c r="LA196" s="3"/>
      <c r="LB196" s="3"/>
      <c r="LC196" s="3"/>
      <c r="LD196" s="3"/>
      <c r="LE196" s="3"/>
      <c r="LF196" s="3"/>
      <c r="LG196" s="3"/>
      <c r="LH196" s="3"/>
      <c r="LI196" s="3"/>
      <c r="LJ196" s="3"/>
      <c r="LK196" s="3"/>
      <c r="LL196" s="3"/>
      <c r="LM196" s="3"/>
      <c r="LN196" s="3"/>
      <c r="LO196" s="3"/>
      <c r="LP196" s="3"/>
      <c r="LQ196" s="3"/>
      <c r="LR196" s="3"/>
      <c r="LS196" s="3"/>
      <c r="LT196" s="3"/>
      <c r="LU196" s="3"/>
      <c r="LV196" s="3"/>
      <c r="LW196" s="3"/>
      <c r="LX196" s="3"/>
      <c r="LY196" s="3"/>
      <c r="LZ196" s="3"/>
      <c r="MA196" s="3"/>
      <c r="MB196" s="3"/>
      <c r="MC196" s="3"/>
      <c r="MD196" s="3"/>
      <c r="ME196" s="3"/>
      <c r="MF196" s="3"/>
      <c r="MG196" s="3"/>
      <c r="MH196" s="3"/>
      <c r="MI196" s="3"/>
      <c r="MJ196" s="3"/>
      <c r="MK196" s="3"/>
      <c r="ML196" s="3"/>
      <c r="MM196" s="3"/>
      <c r="MN196" s="3"/>
      <c r="MO196" s="3"/>
      <c r="MP196" s="3"/>
      <c r="MQ196" s="3"/>
      <c r="MR196" s="3"/>
      <c r="MS196" s="3"/>
      <c r="MT196" s="3"/>
      <c r="MU196" s="3"/>
      <c r="MV196" s="3"/>
      <c r="MW196" s="3"/>
      <c r="MX196" s="3"/>
      <c r="MY196" s="3"/>
      <c r="MZ196" s="3"/>
      <c r="NA196" s="3"/>
      <c r="NB196" s="3"/>
      <c r="NC196" s="3"/>
      <c r="ND196" s="3"/>
      <c r="NE196" s="3"/>
      <c r="NF196" s="3"/>
      <c r="NG196" s="3"/>
      <c r="NH196" s="3"/>
      <c r="NI196" s="3"/>
      <c r="NJ196" s="3"/>
      <c r="NK196" s="3"/>
      <c r="NL196" s="3"/>
      <c r="NM196" s="3"/>
      <c r="NN196" s="3"/>
      <c r="NO196" s="3"/>
      <c r="NP196" s="3"/>
      <c r="NQ196" s="3"/>
      <c r="NR196" s="3"/>
      <c r="NS196" s="3"/>
      <c r="NT196" s="3"/>
      <c r="NU196" s="3"/>
      <c r="NV196" s="3"/>
      <c r="NW196" s="3"/>
      <c r="NX196" s="3"/>
      <c r="NY196" s="3"/>
      <c r="NZ196" s="3"/>
      <c r="OA196" s="3"/>
      <c r="OB196" s="3"/>
      <c r="OC196" s="3"/>
      <c r="OD196" s="3"/>
      <c r="OE196" s="3"/>
      <c r="OF196" s="3"/>
      <c r="OG196" s="3"/>
      <c r="OH196" s="3"/>
      <c r="OI196" s="3"/>
      <c r="OJ196" s="3"/>
      <c r="OK196" s="3"/>
      <c r="OL196" s="3"/>
      <c r="OM196" s="3"/>
      <c r="ON196" s="3"/>
      <c r="OO196" s="3"/>
      <c r="OP196" s="3"/>
      <c r="OQ196" s="3"/>
      <c r="OR196" s="3"/>
      <c r="OS196" s="3"/>
      <c r="OT196" s="3"/>
      <c r="OU196" s="3"/>
      <c r="OV196" s="3"/>
      <c r="OW196" s="3"/>
      <c r="OX196" s="3"/>
      <c r="OY196" s="3"/>
      <c r="OZ196" s="3"/>
      <c r="PA196" s="3"/>
      <c r="PB196" s="3"/>
      <c r="PC196" s="3"/>
      <c r="PD196" s="3"/>
      <c r="PE196" s="3"/>
      <c r="PF196" s="3"/>
      <c r="PG196" s="3"/>
      <c r="PH196" s="3"/>
      <c r="PI196" s="3"/>
      <c r="PJ196" s="3"/>
      <c r="PK196" s="3"/>
      <c r="PL196" s="3"/>
      <c r="PM196" s="3"/>
      <c r="PN196" s="3"/>
      <c r="PO196" s="3"/>
      <c r="PP196" s="3"/>
      <c r="PQ196" s="3"/>
      <c r="PR196" s="3"/>
      <c r="PS196" s="3"/>
      <c r="PT196" s="3"/>
      <c r="PU196" s="3"/>
      <c r="PV196" s="3"/>
      <c r="PW196" s="3"/>
      <c r="PX196" s="3"/>
      <c r="PY196" s="3"/>
      <c r="PZ196" s="3"/>
      <c r="QA196" s="3"/>
      <c r="QB196" s="3"/>
      <c r="QC196" s="3"/>
      <c r="QD196" s="3"/>
      <c r="QE196" s="3"/>
      <c r="QF196" s="3"/>
      <c r="QG196" s="3"/>
      <c r="QH196" s="3"/>
      <c r="QI196" s="3"/>
      <c r="QJ196" s="3"/>
      <c r="QK196" s="3"/>
      <c r="QL196" s="3"/>
      <c r="QM196" s="3"/>
      <c r="QN196" s="3"/>
      <c r="QO196" s="3"/>
      <c r="QP196" s="3"/>
      <c r="QQ196" s="3"/>
      <c r="QR196" s="3"/>
      <c r="QS196" s="3"/>
      <c r="QT196" s="3"/>
      <c r="QU196" s="3"/>
      <c r="QV196" s="3"/>
      <c r="QW196" s="3"/>
      <c r="QX196" s="3"/>
      <c r="QY196" s="3"/>
      <c r="QZ196" s="3"/>
      <c r="RA196" s="3"/>
      <c r="RB196" s="3"/>
      <c r="RC196" s="3"/>
      <c r="RD196" s="3"/>
      <c r="RE196" s="3"/>
      <c r="RF196" s="3"/>
      <c r="RG196" s="3"/>
      <c r="RH196" s="3"/>
      <c r="RI196" s="3"/>
      <c r="RJ196" s="3"/>
      <c r="RK196" s="3"/>
      <c r="RL196" s="3"/>
      <c r="RM196" s="3"/>
      <c r="RN196" s="3"/>
      <c r="RO196" s="3"/>
      <c r="RP196" s="3"/>
      <c r="RQ196" s="3"/>
      <c r="RR196" s="3"/>
      <c r="RS196" s="3"/>
      <c r="RT196" s="3"/>
      <c r="RU196" s="3"/>
      <c r="RV196" s="3"/>
      <c r="RW196" s="3"/>
      <c r="RX196" s="3"/>
      <c r="RY196" s="3"/>
      <c r="RZ196" s="3"/>
      <c r="SA196" s="3"/>
      <c r="SB196" s="3"/>
      <c r="SC196" s="3"/>
      <c r="SD196" s="3"/>
      <c r="SE196" s="3"/>
      <c r="SF196" s="3"/>
      <c r="SG196" s="3"/>
      <c r="SH196" s="3"/>
      <c r="SI196" s="3"/>
      <c r="SJ196" s="3"/>
      <c r="SK196" s="3"/>
      <c r="SL196" s="3"/>
      <c r="SM196" s="3"/>
      <c r="SN196" s="3"/>
      <c r="SO196" s="3"/>
      <c r="SP196" s="3"/>
      <c r="SQ196" s="3"/>
      <c r="SR196" s="3"/>
      <c r="SS196" s="3"/>
      <c r="ST196" s="3"/>
      <c r="SU196" s="3"/>
      <c r="SV196" s="3"/>
      <c r="SW196" s="3"/>
      <c r="SX196" s="3"/>
      <c r="SY196" s="3"/>
      <c r="SZ196" s="3"/>
      <c r="TA196" s="3"/>
      <c r="TB196" s="3"/>
      <c r="TC196" s="3"/>
      <c r="TD196" s="3"/>
      <c r="TE196" s="3"/>
      <c r="TF196" s="3"/>
      <c r="TG196" s="3"/>
      <c r="TH196" s="3"/>
      <c r="TI196" s="3"/>
      <c r="TJ196" s="3"/>
      <c r="TK196" s="3"/>
      <c r="TL196" s="3"/>
      <c r="TM196" s="3"/>
      <c r="TN196" s="3"/>
      <c r="TO196" s="3"/>
      <c r="TP196" s="3"/>
      <c r="TQ196" s="3"/>
      <c r="TR196" s="3"/>
      <c r="TS196" s="3"/>
      <c r="TT196" s="3"/>
      <c r="TU196" s="3"/>
      <c r="TV196" s="3"/>
      <c r="TW196" s="3"/>
      <c r="TX196" s="3"/>
      <c r="TY196" s="3"/>
      <c r="TZ196" s="3"/>
      <c r="UA196" s="3"/>
      <c r="UB196" s="3"/>
      <c r="UC196" s="3"/>
      <c r="UD196" s="3"/>
      <c r="UE196" s="3"/>
      <c r="UF196" s="3"/>
      <c r="UG196" s="3"/>
      <c r="UH196" s="3"/>
      <c r="UI196" s="3"/>
      <c r="UJ196" s="3"/>
      <c r="UK196" s="3"/>
      <c r="UL196" s="3"/>
      <c r="UM196" s="3"/>
      <c r="UN196" s="3"/>
      <c r="UO196" s="3"/>
      <c r="UP196" s="3"/>
      <c r="UQ196" s="3"/>
      <c r="UR196" s="3"/>
      <c r="US196" s="3"/>
      <c r="UT196" s="3"/>
      <c r="UU196" s="3"/>
      <c r="UV196" s="3"/>
      <c r="UW196" s="3"/>
      <c r="UX196" s="3"/>
      <c r="UY196" s="3"/>
      <c r="UZ196" s="3"/>
      <c r="VA196" s="3"/>
      <c r="VB196" s="3"/>
      <c r="VC196" s="3"/>
      <c r="VD196" s="3"/>
      <c r="VE196" s="3"/>
      <c r="VF196" s="3"/>
      <c r="VG196" s="3"/>
      <c r="VH196" s="3"/>
      <c r="VI196" s="3"/>
      <c r="VJ196" s="3"/>
      <c r="VK196" s="3"/>
      <c r="VL196" s="3"/>
      <c r="VM196" s="3"/>
      <c r="VN196" s="3"/>
      <c r="VO196" s="3"/>
      <c r="VP196" s="3"/>
      <c r="VQ196" s="3"/>
      <c r="VR196" s="3"/>
      <c r="VS196" s="3"/>
      <c r="VT196" s="3"/>
      <c r="VU196" s="3"/>
      <c r="VV196" s="3"/>
      <c r="VW196" s="3"/>
      <c r="VX196" s="3"/>
      <c r="VY196" s="3"/>
      <c r="VZ196" s="3"/>
      <c r="WA196" s="3"/>
      <c r="WB196" s="3"/>
      <c r="WC196" s="3"/>
      <c r="WD196" s="3"/>
      <c r="WE196" s="3"/>
      <c r="WF196" s="3"/>
      <c r="WG196" s="3"/>
      <c r="WH196" s="3"/>
      <c r="WI196" s="3"/>
      <c r="WJ196" s="3"/>
      <c r="WK196" s="3"/>
      <c r="WL196" s="3"/>
      <c r="WM196" s="3"/>
      <c r="WN196" s="3"/>
      <c r="WO196" s="3"/>
      <c r="WP196" s="3"/>
      <c r="WQ196" s="3"/>
      <c r="WR196" s="3"/>
      <c r="WS196" s="3"/>
      <c r="WT196" s="3"/>
      <c r="WU196" s="3"/>
      <c r="WV196" s="3"/>
      <c r="WW196" s="3"/>
      <c r="WX196" s="3"/>
      <c r="WY196" s="3"/>
      <c r="WZ196" s="3"/>
      <c r="XA196" s="3"/>
      <c r="XB196" s="3"/>
      <c r="XC196" s="3"/>
      <c r="XD196" s="3"/>
      <c r="XE196" s="3"/>
      <c r="XF196" s="3"/>
      <c r="XG196" s="3"/>
      <c r="XH196" s="3"/>
      <c r="XI196" s="3"/>
      <c r="XJ196" s="3"/>
      <c r="XK196" s="3"/>
      <c r="XL196" s="3"/>
      <c r="XM196" s="3"/>
      <c r="XN196" s="3"/>
      <c r="XO196" s="3"/>
      <c r="XP196" s="3"/>
      <c r="XQ196" s="3"/>
      <c r="XR196" s="3"/>
      <c r="XS196" s="3"/>
      <c r="XT196" s="3"/>
      <c r="XU196" s="3"/>
      <c r="XV196" s="3"/>
      <c r="XW196" s="3"/>
      <c r="XX196" s="3"/>
      <c r="XY196" s="3"/>
      <c r="XZ196" s="3"/>
      <c r="YA196" s="3"/>
      <c r="YB196" s="3"/>
      <c r="YC196" s="3"/>
      <c r="YD196" s="3"/>
      <c r="YE196" s="3"/>
      <c r="YF196" s="3"/>
      <c r="YG196" s="3"/>
      <c r="YH196" s="3"/>
      <c r="YI196" s="3"/>
      <c r="YJ196" s="3"/>
      <c r="YK196" s="3"/>
      <c r="YL196" s="3"/>
      <c r="YM196" s="3"/>
      <c r="YN196" s="3"/>
      <c r="YO196" s="3"/>
      <c r="YP196" s="3"/>
      <c r="YQ196" s="3"/>
      <c r="YR196" s="3"/>
      <c r="YS196" s="3"/>
      <c r="YT196" s="3"/>
      <c r="YU196" s="3"/>
      <c r="YV196" s="3"/>
      <c r="YW196" s="3"/>
      <c r="YX196" s="3"/>
      <c r="YY196" s="3"/>
      <c r="YZ196" s="3"/>
      <c r="ZA196" s="3"/>
      <c r="ZB196" s="3"/>
      <c r="ZC196" s="3"/>
      <c r="ZD196" s="3"/>
      <c r="ZE196" s="3"/>
      <c r="ZF196" s="3"/>
      <c r="ZG196" s="3"/>
      <c r="ZH196" s="3"/>
      <c r="ZI196" s="3"/>
      <c r="ZJ196" s="3"/>
      <c r="ZK196" s="3"/>
      <c r="ZL196" s="3"/>
      <c r="ZM196" s="3"/>
      <c r="ZN196" s="3"/>
      <c r="ZO196" s="3"/>
      <c r="ZP196" s="3"/>
      <c r="ZQ196" s="3"/>
      <c r="ZR196" s="3"/>
      <c r="ZS196" s="3"/>
      <c r="ZT196" s="3"/>
      <c r="ZU196" s="3"/>
      <c r="ZV196" s="3"/>
      <c r="ZW196" s="3"/>
      <c r="ZX196" s="3"/>
      <c r="ZY196" s="3"/>
      <c r="ZZ196" s="3"/>
      <c r="AAA196" s="3"/>
      <c r="AAB196" s="3"/>
      <c r="AAC196" s="3"/>
      <c r="AAD196" s="3"/>
      <c r="AAE196" s="3"/>
      <c r="AAF196" s="3"/>
      <c r="AAG196" s="3"/>
      <c r="AAH196" s="3"/>
      <c r="AAI196" s="3"/>
      <c r="AAJ196" s="3"/>
      <c r="AAK196" s="3"/>
      <c r="AAL196" s="3"/>
      <c r="AAM196" s="3"/>
      <c r="AAN196" s="3"/>
      <c r="AAO196" s="3"/>
      <c r="AAP196" s="3"/>
      <c r="AAQ196" s="3"/>
      <c r="AAR196" s="3"/>
      <c r="AAS196" s="3"/>
      <c r="AAT196" s="3"/>
      <c r="AAU196" s="3"/>
      <c r="AAV196" s="3"/>
      <c r="AAW196" s="3"/>
      <c r="AAX196" s="3"/>
      <c r="AAY196" s="3"/>
      <c r="AAZ196" s="3"/>
      <c r="ABA196" s="3"/>
      <c r="ABB196" s="3"/>
      <c r="ABC196" s="3"/>
      <c r="ABD196" s="3"/>
      <c r="ABE196" s="3"/>
      <c r="ABF196" s="3"/>
      <c r="ABG196" s="3"/>
      <c r="ABH196" s="3"/>
      <c r="ABI196" s="3"/>
      <c r="ABJ196" s="3"/>
      <c r="ABK196" s="3"/>
      <c r="ABL196" s="3"/>
      <c r="ABM196" s="3"/>
      <c r="ABN196" s="3"/>
      <c r="ABO196" s="3"/>
      <c r="ABP196" s="3"/>
      <c r="ABQ196" s="3"/>
      <c r="ABR196" s="3"/>
      <c r="ABS196" s="3"/>
      <c r="ABT196" s="3"/>
      <c r="ABU196" s="3"/>
      <c r="ABV196" s="3"/>
      <c r="ABW196" s="3"/>
      <c r="ABX196" s="3"/>
      <c r="ABY196" s="3"/>
      <c r="ABZ196" s="3"/>
      <c r="ACA196" s="3"/>
      <c r="ACB196" s="3"/>
      <c r="ACC196" s="3"/>
      <c r="ACD196" s="3"/>
      <c r="ACE196" s="3"/>
      <c r="ACF196" s="3"/>
      <c r="ACG196" s="3"/>
      <c r="ACH196" s="3"/>
      <c r="ACI196" s="3"/>
      <c r="ACJ196" s="3"/>
      <c r="ACK196" s="3"/>
      <c r="ACL196" s="3"/>
      <c r="ACM196" s="3"/>
      <c r="ACN196" s="3"/>
      <c r="ACO196" s="3"/>
      <c r="ACP196" s="3"/>
      <c r="ACQ196" s="3"/>
      <c r="ACR196" s="3"/>
      <c r="ACS196" s="3"/>
      <c r="ACT196" s="3"/>
      <c r="ACU196" s="3"/>
      <c r="ACV196" s="3"/>
      <c r="ACW196" s="3"/>
      <c r="ACX196" s="3"/>
      <c r="ACY196" s="3"/>
      <c r="ACZ196" s="3"/>
      <c r="ADA196" s="3"/>
      <c r="ADB196" s="3"/>
      <c r="ADC196" s="3"/>
      <c r="ADD196" s="3"/>
      <c r="ADE196" s="3"/>
      <c r="ADF196" s="3"/>
      <c r="ADG196" s="3"/>
      <c r="ADH196" s="3"/>
      <c r="ADI196" s="3"/>
      <c r="ADJ196" s="3"/>
      <c r="ADK196" s="3"/>
      <c r="ADL196" s="3"/>
      <c r="ADM196" s="3"/>
      <c r="ADN196" s="3"/>
      <c r="ADO196" s="3"/>
      <c r="ADP196" s="3"/>
      <c r="ADQ196" s="3"/>
      <c r="ADR196" s="3"/>
      <c r="ADS196" s="3"/>
      <c r="ADT196" s="3"/>
      <c r="ADU196" s="3"/>
      <c r="ADV196" s="3"/>
      <c r="ADW196" s="3"/>
      <c r="ADX196" s="3"/>
      <c r="ADY196" s="3"/>
      <c r="ADZ196" s="3"/>
      <c r="AEA196" s="3"/>
      <c r="AEB196" s="3"/>
      <c r="AEC196" s="3"/>
      <c r="AED196" s="3"/>
      <c r="AEE196" s="3"/>
      <c r="AEF196" s="3"/>
      <c r="AEG196" s="3"/>
      <c r="AEH196" s="3"/>
      <c r="AEI196" s="3"/>
      <c r="AEJ196" s="3"/>
      <c r="AEK196" s="3"/>
      <c r="AEL196" s="3"/>
      <c r="AEM196" s="3"/>
      <c r="AEN196" s="3"/>
      <c r="AEO196" s="3"/>
      <c r="AEP196" s="3"/>
      <c r="AEQ196" s="3"/>
      <c r="AER196" s="3"/>
      <c r="AES196" s="3"/>
      <c r="AET196" s="3"/>
      <c r="AEU196" s="3"/>
      <c r="AEV196" s="3"/>
      <c r="AEW196" s="3"/>
      <c r="AEX196" s="3"/>
      <c r="AEY196" s="3"/>
      <c r="AEZ196" s="3"/>
      <c r="AFA196" s="3"/>
      <c r="AFB196" s="3"/>
      <c r="AFC196" s="3"/>
      <c r="AFD196" s="3"/>
      <c r="AFE196" s="3"/>
      <c r="AFF196" s="3"/>
      <c r="AFG196" s="3"/>
      <c r="AFH196" s="3"/>
      <c r="AFI196" s="3"/>
      <c r="AFJ196" s="3"/>
      <c r="AFK196" s="3"/>
      <c r="AFL196" s="3"/>
      <c r="AFM196" s="3"/>
      <c r="AFN196" s="3"/>
      <c r="AFO196" s="3"/>
      <c r="AFP196" s="3"/>
      <c r="AFQ196" s="3"/>
      <c r="AFR196" s="3"/>
      <c r="AFS196" s="3"/>
      <c r="AFT196" s="3"/>
      <c r="AFU196" s="3"/>
      <c r="AFV196" s="3"/>
      <c r="AFW196" s="3"/>
      <c r="AFX196" s="3"/>
      <c r="AFY196" s="3"/>
      <c r="AFZ196" s="3"/>
      <c r="AGA196" s="3"/>
      <c r="AGB196" s="3"/>
      <c r="AGC196" s="3"/>
      <c r="AGD196" s="3"/>
      <c r="AGE196" s="3"/>
      <c r="AGF196" s="3"/>
      <c r="AGG196" s="3"/>
      <c r="AGH196" s="3"/>
      <c r="AGI196" s="3"/>
      <c r="AGJ196" s="3"/>
      <c r="AGK196" s="3"/>
      <c r="AGL196" s="3"/>
      <c r="AGM196" s="3"/>
      <c r="AGN196" s="3"/>
      <c r="AGO196" s="3"/>
      <c r="AGP196" s="3"/>
      <c r="AGQ196" s="3"/>
      <c r="AGR196" s="3"/>
      <c r="AGS196" s="3"/>
      <c r="AGT196" s="3"/>
      <c r="AGU196" s="3"/>
      <c r="AGV196" s="3"/>
      <c r="AGW196" s="3"/>
      <c r="AGX196" s="3"/>
      <c r="AGY196" s="3"/>
      <c r="AGZ196" s="3"/>
      <c r="AHA196" s="3"/>
      <c r="AHB196" s="3"/>
      <c r="AHC196" s="3"/>
      <c r="AHD196" s="3"/>
      <c r="AHE196" s="3"/>
      <c r="AHF196" s="3"/>
      <c r="AHG196" s="3"/>
      <c r="AHH196" s="3"/>
      <c r="AHI196" s="3"/>
      <c r="AHJ196" s="3"/>
      <c r="AHK196" s="3"/>
      <c r="AHL196" s="3"/>
      <c r="AHM196" s="3"/>
      <c r="AHN196" s="3"/>
      <c r="AHO196" s="3"/>
      <c r="AHP196" s="3"/>
      <c r="AHQ196" s="3"/>
      <c r="AHR196" s="3"/>
      <c r="AHS196" s="3"/>
      <c r="AHT196" s="3"/>
      <c r="AHU196" s="3"/>
      <c r="AHV196" s="3"/>
      <c r="AHW196" s="3"/>
      <c r="AHX196" s="3"/>
      <c r="AHY196" s="3"/>
      <c r="AHZ196" s="3"/>
      <c r="AIA196" s="3"/>
      <c r="AIB196" s="3"/>
      <c r="AIC196" s="3"/>
      <c r="AID196" s="3"/>
      <c r="AIE196" s="3"/>
      <c r="AIF196" s="3"/>
      <c r="AIG196" s="3"/>
      <c r="AIH196" s="3"/>
      <c r="AII196" s="3"/>
      <c r="AIJ196" s="3"/>
      <c r="AIK196" s="3"/>
      <c r="AIL196" s="3"/>
      <c r="AIM196" s="3"/>
      <c r="AIN196" s="3"/>
      <c r="AIO196" s="3"/>
      <c r="AIP196" s="3"/>
      <c r="AIQ196" s="3"/>
      <c r="AIR196" s="3"/>
      <c r="AIS196" s="3"/>
      <c r="AIT196" s="3"/>
      <c r="AIU196" s="3"/>
      <c r="AIV196" s="3"/>
      <c r="AIW196" s="3"/>
      <c r="AIX196" s="3"/>
      <c r="AIY196" s="3"/>
      <c r="AIZ196" s="3"/>
      <c r="AJA196" s="3"/>
      <c r="AJB196" s="3"/>
      <c r="AJC196" s="3"/>
      <c r="AJD196" s="3"/>
      <c r="AJE196" s="3"/>
      <c r="AJF196" s="3"/>
      <c r="AJG196" s="3"/>
      <c r="AJH196" s="3"/>
      <c r="AJI196" s="3"/>
      <c r="AJJ196" s="3"/>
      <c r="AJK196" s="3"/>
      <c r="AJL196" s="3"/>
      <c r="AJM196" s="3"/>
      <c r="AJN196" s="3"/>
      <c r="AJO196" s="3"/>
      <c r="AJP196" s="3"/>
      <c r="AJQ196" s="3"/>
      <c r="AJR196" s="3"/>
      <c r="AJS196" s="3"/>
      <c r="AJT196" s="3"/>
      <c r="AJU196" s="3"/>
      <c r="AJV196" s="3"/>
      <c r="AJW196" s="3"/>
      <c r="AJX196" s="3"/>
      <c r="AJY196" s="3"/>
      <c r="AJZ196" s="3"/>
      <c r="AKA196" s="3"/>
      <c r="AKB196" s="3"/>
      <c r="AKC196" s="3"/>
      <c r="AKD196" s="3"/>
      <c r="AKE196" s="3"/>
      <c r="AKF196" s="3"/>
      <c r="AKG196" s="3"/>
      <c r="AKH196" s="3"/>
      <c r="AKI196" s="3"/>
      <c r="AKJ196" s="3"/>
      <c r="AKK196" s="3"/>
      <c r="AKL196" s="3"/>
      <c r="AKM196" s="3"/>
      <c r="AKN196" s="3"/>
      <c r="AKO196" s="3"/>
      <c r="AKP196" s="3"/>
      <c r="AKQ196" s="3"/>
      <c r="AKR196" s="3"/>
      <c r="AKS196" s="3"/>
      <c r="AKT196" s="3"/>
      <c r="AKU196" s="3"/>
      <c r="AKV196" s="3"/>
      <c r="AKW196" s="3"/>
      <c r="AKX196" s="3"/>
      <c r="AKY196" s="3"/>
      <c r="AKZ196" s="3"/>
      <c r="ALA196" s="3"/>
      <c r="ALB196" s="3"/>
      <c r="ALC196" s="3"/>
      <c r="ALD196" s="3"/>
      <c r="ALE196" s="3"/>
      <c r="ALF196" s="3"/>
      <c r="ALG196" s="3"/>
      <c r="ALH196" s="3"/>
      <c r="ALI196" s="3"/>
      <c r="ALJ196" s="3"/>
      <c r="ALK196" s="3"/>
      <c r="ALL196" s="3"/>
      <c r="ALM196" s="3"/>
      <c r="ALN196" s="3"/>
      <c r="ALO196" s="3"/>
      <c r="ALP196" s="3"/>
      <c r="ALQ196" s="3"/>
      <c r="ALR196" s="3"/>
      <c r="ALS196" s="3"/>
      <c r="ALT196" s="3"/>
      <c r="ALU196" s="3"/>
      <c r="ALV196" s="3"/>
      <c r="ALW196" s="3"/>
      <c r="ALX196" s="3"/>
      <c r="ALY196" s="3"/>
      <c r="ALZ196" s="3"/>
      <c r="AMA196" s="3"/>
      <c r="AMB196" s="3"/>
    </row>
    <row r="197" spans="1:1016" s="142" customFormat="1" x14ac:dyDescent="0.25">
      <c r="A197" s="3"/>
      <c r="B197" s="3"/>
      <c r="C197" s="3"/>
      <c r="D197" s="3"/>
      <c r="E197" s="3"/>
      <c r="F197" s="3"/>
      <c r="G197" s="148"/>
      <c r="H197" s="3"/>
      <c r="I197" s="3"/>
      <c r="J197" s="3"/>
      <c r="K197" s="3"/>
      <c r="L197" s="3"/>
      <c r="M197" s="129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  <c r="AF197" s="3"/>
      <c r="AG197" s="3"/>
      <c r="AH197" s="3"/>
      <c r="AI197" s="3"/>
      <c r="AJ197" s="3"/>
      <c r="AK197" s="3"/>
      <c r="AL197" s="3"/>
      <c r="AM197" s="3"/>
      <c r="AN197" s="3"/>
      <c r="AO197" s="3"/>
      <c r="AP197" s="3"/>
      <c r="AQ197" s="3"/>
      <c r="AR197" s="3"/>
      <c r="AS197" s="3"/>
      <c r="AT197" s="3"/>
      <c r="AU197" s="3"/>
      <c r="AV197" s="3"/>
      <c r="AW197" s="3"/>
      <c r="AX197" s="3"/>
      <c r="AY197" s="3"/>
      <c r="AZ197" s="3"/>
      <c r="BA197" s="3"/>
      <c r="BB197" s="3"/>
      <c r="BC197" s="3"/>
      <c r="BD197" s="3"/>
      <c r="BE197" s="3"/>
      <c r="BF197" s="3"/>
      <c r="BG197" s="3"/>
      <c r="BH197" s="3"/>
      <c r="BI197" s="3"/>
      <c r="BJ197" s="3"/>
      <c r="BK197" s="3"/>
      <c r="BL197" s="3"/>
      <c r="BM197" s="3"/>
      <c r="BN197" s="3"/>
      <c r="BO197" s="3"/>
      <c r="BP197" s="3"/>
      <c r="BQ197" s="3"/>
      <c r="BR197" s="3"/>
      <c r="BS197" s="3"/>
      <c r="BT197" s="3"/>
      <c r="BU197" s="3"/>
      <c r="BV197" s="3"/>
      <c r="BW197" s="3"/>
      <c r="BX197" s="3"/>
      <c r="BY197" s="3"/>
      <c r="BZ197" s="3"/>
      <c r="CA197" s="3"/>
      <c r="CB197" s="3"/>
      <c r="CC197" s="3"/>
      <c r="CD197" s="3"/>
      <c r="CE197" s="3"/>
      <c r="CF197" s="3"/>
      <c r="CG197" s="3"/>
      <c r="CH197" s="3"/>
      <c r="CI197" s="3"/>
      <c r="CJ197" s="3"/>
      <c r="CK197" s="3"/>
      <c r="CL197" s="3"/>
      <c r="CM197" s="3"/>
      <c r="CN197" s="3"/>
      <c r="CO197" s="3"/>
      <c r="CP197" s="3"/>
      <c r="CQ197" s="3"/>
      <c r="CR197" s="3"/>
      <c r="CS197" s="3"/>
      <c r="CT197" s="3"/>
      <c r="CU197" s="3"/>
      <c r="CV197" s="3"/>
      <c r="CW197" s="3"/>
      <c r="CX197" s="3"/>
      <c r="CY197" s="3"/>
      <c r="CZ197" s="3"/>
      <c r="DA197" s="3"/>
      <c r="DB197" s="3"/>
      <c r="DC197" s="3"/>
      <c r="DD197" s="3"/>
      <c r="DE197" s="3"/>
      <c r="DF197" s="3"/>
      <c r="DG197" s="3"/>
      <c r="DH197" s="3"/>
      <c r="DI197" s="3"/>
      <c r="DJ197" s="3"/>
      <c r="DK197" s="3"/>
      <c r="DL197" s="3"/>
      <c r="DM197" s="3"/>
      <c r="DN197" s="3"/>
      <c r="DO197" s="3"/>
      <c r="DP197" s="3"/>
      <c r="DQ197" s="3"/>
      <c r="DR197" s="3"/>
      <c r="DS197" s="3"/>
      <c r="DT197" s="3"/>
      <c r="DU197" s="3"/>
      <c r="DV197" s="3"/>
      <c r="DW197" s="3"/>
      <c r="DX197" s="3"/>
      <c r="DY197" s="3"/>
      <c r="DZ197" s="3"/>
      <c r="EA197" s="3"/>
      <c r="EB197" s="3"/>
      <c r="EC197" s="3"/>
      <c r="ED197" s="3"/>
      <c r="EE197" s="3"/>
      <c r="EF197" s="3"/>
      <c r="EG197" s="3"/>
      <c r="EH197" s="3"/>
      <c r="EI197" s="3"/>
      <c r="EJ197" s="3"/>
      <c r="EK197" s="3"/>
      <c r="EL197" s="3"/>
      <c r="EM197" s="3"/>
      <c r="EN197" s="3"/>
      <c r="EO197" s="3"/>
      <c r="EP197" s="3"/>
      <c r="EQ197" s="3"/>
      <c r="ER197" s="3"/>
      <c r="ES197" s="3"/>
      <c r="ET197" s="3"/>
      <c r="EU197" s="3"/>
      <c r="EV197" s="3"/>
      <c r="EW197" s="3"/>
      <c r="EX197" s="3"/>
      <c r="EY197" s="3"/>
      <c r="EZ197" s="3"/>
      <c r="FA197" s="3"/>
      <c r="FB197" s="3"/>
      <c r="FC197" s="3"/>
      <c r="FD197" s="3"/>
      <c r="FE197" s="3"/>
      <c r="FF197" s="3"/>
      <c r="FG197" s="3"/>
      <c r="FH197" s="3"/>
      <c r="FI197" s="3"/>
      <c r="FJ197" s="3"/>
      <c r="FK197" s="3"/>
      <c r="FL197" s="3"/>
      <c r="FM197" s="3"/>
      <c r="FN197" s="3"/>
      <c r="FO197" s="3"/>
      <c r="FP197" s="3"/>
      <c r="FQ197" s="3"/>
      <c r="FR197" s="3"/>
      <c r="FS197" s="3"/>
      <c r="FT197" s="3"/>
      <c r="FU197" s="3"/>
      <c r="FV197" s="3"/>
      <c r="FW197" s="3"/>
      <c r="FX197" s="3"/>
      <c r="FY197" s="3"/>
      <c r="FZ197" s="3"/>
      <c r="GA197" s="3"/>
      <c r="GB197" s="3"/>
      <c r="GC197" s="3"/>
      <c r="GD197" s="3"/>
      <c r="GE197" s="3"/>
      <c r="GF197" s="3"/>
      <c r="GG197" s="3"/>
      <c r="GH197" s="3"/>
      <c r="GI197" s="3"/>
      <c r="GJ197" s="3"/>
      <c r="GK197" s="3"/>
      <c r="GL197" s="3"/>
      <c r="GM197" s="3"/>
      <c r="GN197" s="3"/>
      <c r="GO197" s="3"/>
      <c r="GP197" s="3"/>
      <c r="GQ197" s="3"/>
      <c r="GR197" s="3"/>
      <c r="GS197" s="3"/>
      <c r="GT197" s="3"/>
      <c r="GU197" s="3"/>
      <c r="GV197" s="3"/>
      <c r="GW197" s="3"/>
      <c r="GX197" s="3"/>
      <c r="GY197" s="3"/>
      <c r="GZ197" s="3"/>
      <c r="HA197" s="3"/>
      <c r="HB197" s="3"/>
      <c r="HC197" s="3"/>
      <c r="HD197" s="3"/>
      <c r="HE197" s="3"/>
      <c r="HF197" s="3"/>
      <c r="HG197" s="3"/>
      <c r="HH197" s="3"/>
      <c r="HI197" s="3"/>
      <c r="HJ197" s="3"/>
      <c r="HK197" s="3"/>
      <c r="HL197" s="3"/>
      <c r="HM197" s="3"/>
      <c r="HN197" s="3"/>
      <c r="HO197" s="3"/>
      <c r="HP197" s="3"/>
      <c r="HQ197" s="3"/>
      <c r="HR197" s="3"/>
      <c r="HS197" s="3"/>
      <c r="HT197" s="3"/>
      <c r="HU197" s="3"/>
      <c r="HV197" s="3"/>
      <c r="HW197" s="3"/>
      <c r="HX197" s="3"/>
      <c r="HY197" s="3"/>
      <c r="HZ197" s="3"/>
      <c r="IA197" s="3"/>
      <c r="IB197" s="3"/>
      <c r="IC197" s="3"/>
      <c r="ID197" s="3"/>
      <c r="IE197" s="3"/>
      <c r="IF197" s="3"/>
      <c r="IG197" s="3"/>
      <c r="IH197" s="3"/>
      <c r="II197" s="3"/>
      <c r="IJ197" s="3"/>
      <c r="IK197" s="3"/>
      <c r="IL197" s="3"/>
      <c r="IM197" s="3"/>
      <c r="IN197" s="3"/>
      <c r="IO197" s="3"/>
      <c r="IP197" s="3"/>
      <c r="IQ197" s="3"/>
      <c r="IR197" s="3"/>
      <c r="IS197" s="3"/>
      <c r="IT197" s="3"/>
      <c r="IU197" s="3"/>
      <c r="IV197" s="3"/>
      <c r="IW197" s="3"/>
      <c r="IX197" s="3"/>
      <c r="IY197" s="3"/>
      <c r="IZ197" s="3"/>
      <c r="JA197" s="3"/>
      <c r="JB197" s="3"/>
      <c r="JC197" s="3"/>
      <c r="JD197" s="3"/>
      <c r="JE197" s="3"/>
      <c r="JF197" s="3"/>
      <c r="JG197" s="3"/>
      <c r="JH197" s="3"/>
      <c r="JI197" s="3"/>
      <c r="JJ197" s="3"/>
      <c r="JK197" s="3"/>
      <c r="JL197" s="3"/>
      <c r="JM197" s="3"/>
      <c r="JN197" s="3"/>
      <c r="JO197" s="3"/>
      <c r="JP197" s="3"/>
      <c r="JQ197" s="3"/>
      <c r="JR197" s="3"/>
      <c r="JS197" s="3"/>
      <c r="JT197" s="3"/>
      <c r="JU197" s="3"/>
      <c r="JV197" s="3"/>
      <c r="JW197" s="3"/>
      <c r="JX197" s="3"/>
      <c r="JY197" s="3"/>
      <c r="JZ197" s="3"/>
      <c r="KA197" s="3"/>
      <c r="KB197" s="3"/>
      <c r="KC197" s="3"/>
      <c r="KD197" s="3"/>
      <c r="KE197" s="3"/>
      <c r="KF197" s="3"/>
      <c r="KG197" s="3"/>
      <c r="KH197" s="3"/>
      <c r="KI197" s="3"/>
      <c r="KJ197" s="3"/>
      <c r="KK197" s="3"/>
      <c r="KL197" s="3"/>
      <c r="KM197" s="3"/>
      <c r="KN197" s="3"/>
      <c r="KO197" s="3"/>
      <c r="KP197" s="3"/>
      <c r="KQ197" s="3"/>
      <c r="KR197" s="3"/>
      <c r="KS197" s="3"/>
      <c r="KT197" s="3"/>
      <c r="KU197" s="3"/>
      <c r="KV197" s="3"/>
      <c r="KW197" s="3"/>
      <c r="KX197" s="3"/>
      <c r="KY197" s="3"/>
      <c r="KZ197" s="3"/>
      <c r="LA197" s="3"/>
      <c r="LB197" s="3"/>
      <c r="LC197" s="3"/>
      <c r="LD197" s="3"/>
      <c r="LE197" s="3"/>
      <c r="LF197" s="3"/>
      <c r="LG197" s="3"/>
      <c r="LH197" s="3"/>
      <c r="LI197" s="3"/>
      <c r="LJ197" s="3"/>
      <c r="LK197" s="3"/>
      <c r="LL197" s="3"/>
      <c r="LM197" s="3"/>
      <c r="LN197" s="3"/>
      <c r="LO197" s="3"/>
      <c r="LP197" s="3"/>
      <c r="LQ197" s="3"/>
      <c r="LR197" s="3"/>
      <c r="LS197" s="3"/>
      <c r="LT197" s="3"/>
      <c r="LU197" s="3"/>
      <c r="LV197" s="3"/>
      <c r="LW197" s="3"/>
      <c r="LX197" s="3"/>
      <c r="LY197" s="3"/>
      <c r="LZ197" s="3"/>
      <c r="MA197" s="3"/>
      <c r="MB197" s="3"/>
      <c r="MC197" s="3"/>
      <c r="MD197" s="3"/>
      <c r="ME197" s="3"/>
      <c r="MF197" s="3"/>
      <c r="MG197" s="3"/>
      <c r="MH197" s="3"/>
      <c r="MI197" s="3"/>
      <c r="MJ197" s="3"/>
      <c r="MK197" s="3"/>
      <c r="ML197" s="3"/>
      <c r="MM197" s="3"/>
      <c r="MN197" s="3"/>
      <c r="MO197" s="3"/>
      <c r="MP197" s="3"/>
      <c r="MQ197" s="3"/>
      <c r="MR197" s="3"/>
      <c r="MS197" s="3"/>
      <c r="MT197" s="3"/>
      <c r="MU197" s="3"/>
      <c r="MV197" s="3"/>
      <c r="MW197" s="3"/>
      <c r="MX197" s="3"/>
      <c r="MY197" s="3"/>
      <c r="MZ197" s="3"/>
      <c r="NA197" s="3"/>
      <c r="NB197" s="3"/>
      <c r="NC197" s="3"/>
      <c r="ND197" s="3"/>
      <c r="NE197" s="3"/>
      <c r="NF197" s="3"/>
      <c r="NG197" s="3"/>
      <c r="NH197" s="3"/>
      <c r="NI197" s="3"/>
      <c r="NJ197" s="3"/>
      <c r="NK197" s="3"/>
      <c r="NL197" s="3"/>
      <c r="NM197" s="3"/>
      <c r="NN197" s="3"/>
      <c r="NO197" s="3"/>
      <c r="NP197" s="3"/>
      <c r="NQ197" s="3"/>
      <c r="NR197" s="3"/>
      <c r="NS197" s="3"/>
      <c r="NT197" s="3"/>
      <c r="NU197" s="3"/>
      <c r="NV197" s="3"/>
      <c r="NW197" s="3"/>
      <c r="NX197" s="3"/>
      <c r="NY197" s="3"/>
      <c r="NZ197" s="3"/>
      <c r="OA197" s="3"/>
      <c r="OB197" s="3"/>
      <c r="OC197" s="3"/>
      <c r="OD197" s="3"/>
      <c r="OE197" s="3"/>
      <c r="OF197" s="3"/>
      <c r="OG197" s="3"/>
      <c r="OH197" s="3"/>
      <c r="OI197" s="3"/>
      <c r="OJ197" s="3"/>
      <c r="OK197" s="3"/>
      <c r="OL197" s="3"/>
      <c r="OM197" s="3"/>
      <c r="ON197" s="3"/>
      <c r="OO197" s="3"/>
      <c r="OP197" s="3"/>
      <c r="OQ197" s="3"/>
      <c r="OR197" s="3"/>
      <c r="OS197" s="3"/>
      <c r="OT197" s="3"/>
      <c r="OU197" s="3"/>
      <c r="OV197" s="3"/>
      <c r="OW197" s="3"/>
      <c r="OX197" s="3"/>
      <c r="OY197" s="3"/>
      <c r="OZ197" s="3"/>
      <c r="PA197" s="3"/>
      <c r="PB197" s="3"/>
      <c r="PC197" s="3"/>
      <c r="PD197" s="3"/>
      <c r="PE197" s="3"/>
      <c r="PF197" s="3"/>
      <c r="PG197" s="3"/>
      <c r="PH197" s="3"/>
      <c r="PI197" s="3"/>
      <c r="PJ197" s="3"/>
      <c r="PK197" s="3"/>
      <c r="PL197" s="3"/>
      <c r="PM197" s="3"/>
      <c r="PN197" s="3"/>
      <c r="PO197" s="3"/>
      <c r="PP197" s="3"/>
      <c r="PQ197" s="3"/>
      <c r="PR197" s="3"/>
      <c r="PS197" s="3"/>
      <c r="PT197" s="3"/>
      <c r="PU197" s="3"/>
      <c r="PV197" s="3"/>
      <c r="PW197" s="3"/>
      <c r="PX197" s="3"/>
      <c r="PY197" s="3"/>
      <c r="PZ197" s="3"/>
      <c r="QA197" s="3"/>
      <c r="QB197" s="3"/>
      <c r="QC197" s="3"/>
      <c r="QD197" s="3"/>
      <c r="QE197" s="3"/>
      <c r="QF197" s="3"/>
      <c r="QG197" s="3"/>
      <c r="QH197" s="3"/>
      <c r="QI197" s="3"/>
      <c r="QJ197" s="3"/>
      <c r="QK197" s="3"/>
      <c r="QL197" s="3"/>
      <c r="QM197" s="3"/>
      <c r="QN197" s="3"/>
      <c r="QO197" s="3"/>
      <c r="QP197" s="3"/>
      <c r="QQ197" s="3"/>
      <c r="QR197" s="3"/>
      <c r="QS197" s="3"/>
      <c r="QT197" s="3"/>
      <c r="QU197" s="3"/>
      <c r="QV197" s="3"/>
      <c r="QW197" s="3"/>
      <c r="QX197" s="3"/>
      <c r="QY197" s="3"/>
      <c r="QZ197" s="3"/>
      <c r="RA197" s="3"/>
      <c r="RB197" s="3"/>
      <c r="RC197" s="3"/>
      <c r="RD197" s="3"/>
      <c r="RE197" s="3"/>
      <c r="RF197" s="3"/>
      <c r="RG197" s="3"/>
      <c r="RH197" s="3"/>
      <c r="RI197" s="3"/>
      <c r="RJ197" s="3"/>
      <c r="RK197" s="3"/>
      <c r="RL197" s="3"/>
      <c r="RM197" s="3"/>
      <c r="RN197" s="3"/>
      <c r="RO197" s="3"/>
      <c r="RP197" s="3"/>
      <c r="RQ197" s="3"/>
      <c r="RR197" s="3"/>
      <c r="RS197" s="3"/>
      <c r="RT197" s="3"/>
      <c r="RU197" s="3"/>
      <c r="RV197" s="3"/>
      <c r="RW197" s="3"/>
      <c r="RX197" s="3"/>
      <c r="RY197" s="3"/>
      <c r="RZ197" s="3"/>
      <c r="SA197" s="3"/>
      <c r="SB197" s="3"/>
      <c r="SC197" s="3"/>
      <c r="SD197" s="3"/>
      <c r="SE197" s="3"/>
      <c r="SF197" s="3"/>
      <c r="SG197" s="3"/>
      <c r="SH197" s="3"/>
      <c r="SI197" s="3"/>
      <c r="SJ197" s="3"/>
      <c r="SK197" s="3"/>
      <c r="SL197" s="3"/>
      <c r="SM197" s="3"/>
      <c r="SN197" s="3"/>
      <c r="SO197" s="3"/>
      <c r="SP197" s="3"/>
      <c r="SQ197" s="3"/>
      <c r="SR197" s="3"/>
      <c r="SS197" s="3"/>
      <c r="ST197" s="3"/>
      <c r="SU197" s="3"/>
      <c r="SV197" s="3"/>
      <c r="SW197" s="3"/>
      <c r="SX197" s="3"/>
      <c r="SY197" s="3"/>
      <c r="SZ197" s="3"/>
      <c r="TA197" s="3"/>
      <c r="TB197" s="3"/>
      <c r="TC197" s="3"/>
      <c r="TD197" s="3"/>
      <c r="TE197" s="3"/>
      <c r="TF197" s="3"/>
      <c r="TG197" s="3"/>
      <c r="TH197" s="3"/>
      <c r="TI197" s="3"/>
      <c r="TJ197" s="3"/>
      <c r="TK197" s="3"/>
      <c r="TL197" s="3"/>
      <c r="TM197" s="3"/>
      <c r="TN197" s="3"/>
      <c r="TO197" s="3"/>
      <c r="TP197" s="3"/>
      <c r="TQ197" s="3"/>
      <c r="TR197" s="3"/>
      <c r="TS197" s="3"/>
      <c r="TT197" s="3"/>
      <c r="TU197" s="3"/>
      <c r="TV197" s="3"/>
      <c r="TW197" s="3"/>
      <c r="TX197" s="3"/>
      <c r="TY197" s="3"/>
      <c r="TZ197" s="3"/>
      <c r="UA197" s="3"/>
      <c r="UB197" s="3"/>
      <c r="UC197" s="3"/>
      <c r="UD197" s="3"/>
      <c r="UE197" s="3"/>
      <c r="UF197" s="3"/>
      <c r="UG197" s="3"/>
      <c r="UH197" s="3"/>
      <c r="UI197" s="3"/>
      <c r="UJ197" s="3"/>
      <c r="UK197" s="3"/>
      <c r="UL197" s="3"/>
      <c r="UM197" s="3"/>
      <c r="UN197" s="3"/>
      <c r="UO197" s="3"/>
      <c r="UP197" s="3"/>
      <c r="UQ197" s="3"/>
      <c r="UR197" s="3"/>
      <c r="US197" s="3"/>
      <c r="UT197" s="3"/>
      <c r="UU197" s="3"/>
      <c r="UV197" s="3"/>
      <c r="UW197" s="3"/>
      <c r="UX197" s="3"/>
      <c r="UY197" s="3"/>
      <c r="UZ197" s="3"/>
      <c r="VA197" s="3"/>
      <c r="VB197" s="3"/>
      <c r="VC197" s="3"/>
      <c r="VD197" s="3"/>
      <c r="VE197" s="3"/>
      <c r="VF197" s="3"/>
      <c r="VG197" s="3"/>
      <c r="VH197" s="3"/>
      <c r="VI197" s="3"/>
      <c r="VJ197" s="3"/>
      <c r="VK197" s="3"/>
      <c r="VL197" s="3"/>
      <c r="VM197" s="3"/>
      <c r="VN197" s="3"/>
      <c r="VO197" s="3"/>
      <c r="VP197" s="3"/>
      <c r="VQ197" s="3"/>
      <c r="VR197" s="3"/>
      <c r="VS197" s="3"/>
      <c r="VT197" s="3"/>
      <c r="VU197" s="3"/>
      <c r="VV197" s="3"/>
      <c r="VW197" s="3"/>
      <c r="VX197" s="3"/>
      <c r="VY197" s="3"/>
      <c r="VZ197" s="3"/>
      <c r="WA197" s="3"/>
      <c r="WB197" s="3"/>
      <c r="WC197" s="3"/>
      <c r="WD197" s="3"/>
      <c r="WE197" s="3"/>
      <c r="WF197" s="3"/>
      <c r="WG197" s="3"/>
      <c r="WH197" s="3"/>
      <c r="WI197" s="3"/>
      <c r="WJ197" s="3"/>
      <c r="WK197" s="3"/>
      <c r="WL197" s="3"/>
      <c r="WM197" s="3"/>
      <c r="WN197" s="3"/>
      <c r="WO197" s="3"/>
      <c r="WP197" s="3"/>
      <c r="WQ197" s="3"/>
      <c r="WR197" s="3"/>
      <c r="WS197" s="3"/>
      <c r="WT197" s="3"/>
      <c r="WU197" s="3"/>
      <c r="WV197" s="3"/>
      <c r="WW197" s="3"/>
      <c r="WX197" s="3"/>
      <c r="WY197" s="3"/>
      <c r="WZ197" s="3"/>
      <c r="XA197" s="3"/>
      <c r="XB197" s="3"/>
      <c r="XC197" s="3"/>
      <c r="XD197" s="3"/>
      <c r="XE197" s="3"/>
      <c r="XF197" s="3"/>
      <c r="XG197" s="3"/>
      <c r="XH197" s="3"/>
      <c r="XI197" s="3"/>
      <c r="XJ197" s="3"/>
      <c r="XK197" s="3"/>
      <c r="XL197" s="3"/>
      <c r="XM197" s="3"/>
      <c r="XN197" s="3"/>
      <c r="XO197" s="3"/>
      <c r="XP197" s="3"/>
      <c r="XQ197" s="3"/>
      <c r="XR197" s="3"/>
      <c r="XS197" s="3"/>
      <c r="XT197" s="3"/>
      <c r="XU197" s="3"/>
      <c r="XV197" s="3"/>
      <c r="XW197" s="3"/>
      <c r="XX197" s="3"/>
      <c r="XY197" s="3"/>
      <c r="XZ197" s="3"/>
      <c r="YA197" s="3"/>
      <c r="YB197" s="3"/>
      <c r="YC197" s="3"/>
      <c r="YD197" s="3"/>
      <c r="YE197" s="3"/>
      <c r="YF197" s="3"/>
      <c r="YG197" s="3"/>
      <c r="YH197" s="3"/>
      <c r="YI197" s="3"/>
      <c r="YJ197" s="3"/>
      <c r="YK197" s="3"/>
      <c r="YL197" s="3"/>
      <c r="YM197" s="3"/>
      <c r="YN197" s="3"/>
      <c r="YO197" s="3"/>
      <c r="YP197" s="3"/>
      <c r="YQ197" s="3"/>
      <c r="YR197" s="3"/>
      <c r="YS197" s="3"/>
      <c r="YT197" s="3"/>
      <c r="YU197" s="3"/>
      <c r="YV197" s="3"/>
      <c r="YW197" s="3"/>
      <c r="YX197" s="3"/>
      <c r="YY197" s="3"/>
      <c r="YZ197" s="3"/>
      <c r="ZA197" s="3"/>
      <c r="ZB197" s="3"/>
      <c r="ZC197" s="3"/>
      <c r="ZD197" s="3"/>
      <c r="ZE197" s="3"/>
      <c r="ZF197" s="3"/>
      <c r="ZG197" s="3"/>
      <c r="ZH197" s="3"/>
      <c r="ZI197" s="3"/>
      <c r="ZJ197" s="3"/>
      <c r="ZK197" s="3"/>
      <c r="ZL197" s="3"/>
      <c r="ZM197" s="3"/>
      <c r="ZN197" s="3"/>
      <c r="ZO197" s="3"/>
      <c r="ZP197" s="3"/>
      <c r="ZQ197" s="3"/>
      <c r="ZR197" s="3"/>
      <c r="ZS197" s="3"/>
      <c r="ZT197" s="3"/>
      <c r="ZU197" s="3"/>
      <c r="ZV197" s="3"/>
      <c r="ZW197" s="3"/>
      <c r="ZX197" s="3"/>
      <c r="ZY197" s="3"/>
      <c r="ZZ197" s="3"/>
      <c r="AAA197" s="3"/>
      <c r="AAB197" s="3"/>
      <c r="AAC197" s="3"/>
      <c r="AAD197" s="3"/>
      <c r="AAE197" s="3"/>
      <c r="AAF197" s="3"/>
      <c r="AAG197" s="3"/>
      <c r="AAH197" s="3"/>
      <c r="AAI197" s="3"/>
      <c r="AAJ197" s="3"/>
      <c r="AAK197" s="3"/>
      <c r="AAL197" s="3"/>
      <c r="AAM197" s="3"/>
      <c r="AAN197" s="3"/>
      <c r="AAO197" s="3"/>
      <c r="AAP197" s="3"/>
      <c r="AAQ197" s="3"/>
      <c r="AAR197" s="3"/>
      <c r="AAS197" s="3"/>
      <c r="AAT197" s="3"/>
      <c r="AAU197" s="3"/>
      <c r="AAV197" s="3"/>
      <c r="AAW197" s="3"/>
      <c r="AAX197" s="3"/>
      <c r="AAY197" s="3"/>
      <c r="AAZ197" s="3"/>
      <c r="ABA197" s="3"/>
      <c r="ABB197" s="3"/>
      <c r="ABC197" s="3"/>
      <c r="ABD197" s="3"/>
      <c r="ABE197" s="3"/>
      <c r="ABF197" s="3"/>
      <c r="ABG197" s="3"/>
      <c r="ABH197" s="3"/>
      <c r="ABI197" s="3"/>
      <c r="ABJ197" s="3"/>
      <c r="ABK197" s="3"/>
      <c r="ABL197" s="3"/>
      <c r="ABM197" s="3"/>
      <c r="ABN197" s="3"/>
      <c r="ABO197" s="3"/>
      <c r="ABP197" s="3"/>
      <c r="ABQ197" s="3"/>
      <c r="ABR197" s="3"/>
      <c r="ABS197" s="3"/>
      <c r="ABT197" s="3"/>
      <c r="ABU197" s="3"/>
      <c r="ABV197" s="3"/>
      <c r="ABW197" s="3"/>
      <c r="ABX197" s="3"/>
      <c r="ABY197" s="3"/>
      <c r="ABZ197" s="3"/>
      <c r="ACA197" s="3"/>
      <c r="ACB197" s="3"/>
      <c r="ACC197" s="3"/>
      <c r="ACD197" s="3"/>
      <c r="ACE197" s="3"/>
      <c r="ACF197" s="3"/>
      <c r="ACG197" s="3"/>
      <c r="ACH197" s="3"/>
      <c r="ACI197" s="3"/>
      <c r="ACJ197" s="3"/>
      <c r="ACK197" s="3"/>
      <c r="ACL197" s="3"/>
      <c r="ACM197" s="3"/>
      <c r="ACN197" s="3"/>
      <c r="ACO197" s="3"/>
      <c r="ACP197" s="3"/>
      <c r="ACQ197" s="3"/>
      <c r="ACR197" s="3"/>
      <c r="ACS197" s="3"/>
      <c r="ACT197" s="3"/>
      <c r="ACU197" s="3"/>
      <c r="ACV197" s="3"/>
      <c r="ACW197" s="3"/>
      <c r="ACX197" s="3"/>
      <c r="ACY197" s="3"/>
      <c r="ACZ197" s="3"/>
      <c r="ADA197" s="3"/>
      <c r="ADB197" s="3"/>
      <c r="ADC197" s="3"/>
      <c r="ADD197" s="3"/>
      <c r="ADE197" s="3"/>
      <c r="ADF197" s="3"/>
      <c r="ADG197" s="3"/>
      <c r="ADH197" s="3"/>
      <c r="ADI197" s="3"/>
      <c r="ADJ197" s="3"/>
      <c r="ADK197" s="3"/>
      <c r="ADL197" s="3"/>
      <c r="ADM197" s="3"/>
      <c r="ADN197" s="3"/>
      <c r="ADO197" s="3"/>
      <c r="ADP197" s="3"/>
      <c r="ADQ197" s="3"/>
      <c r="ADR197" s="3"/>
      <c r="ADS197" s="3"/>
      <c r="ADT197" s="3"/>
      <c r="ADU197" s="3"/>
      <c r="ADV197" s="3"/>
      <c r="ADW197" s="3"/>
      <c r="ADX197" s="3"/>
      <c r="ADY197" s="3"/>
      <c r="ADZ197" s="3"/>
      <c r="AEA197" s="3"/>
      <c r="AEB197" s="3"/>
      <c r="AEC197" s="3"/>
      <c r="AED197" s="3"/>
      <c r="AEE197" s="3"/>
      <c r="AEF197" s="3"/>
      <c r="AEG197" s="3"/>
      <c r="AEH197" s="3"/>
      <c r="AEI197" s="3"/>
      <c r="AEJ197" s="3"/>
      <c r="AEK197" s="3"/>
      <c r="AEL197" s="3"/>
      <c r="AEM197" s="3"/>
      <c r="AEN197" s="3"/>
      <c r="AEO197" s="3"/>
      <c r="AEP197" s="3"/>
      <c r="AEQ197" s="3"/>
      <c r="AER197" s="3"/>
      <c r="AES197" s="3"/>
      <c r="AET197" s="3"/>
      <c r="AEU197" s="3"/>
      <c r="AEV197" s="3"/>
      <c r="AEW197" s="3"/>
      <c r="AEX197" s="3"/>
      <c r="AEY197" s="3"/>
      <c r="AEZ197" s="3"/>
      <c r="AFA197" s="3"/>
      <c r="AFB197" s="3"/>
      <c r="AFC197" s="3"/>
      <c r="AFD197" s="3"/>
      <c r="AFE197" s="3"/>
      <c r="AFF197" s="3"/>
      <c r="AFG197" s="3"/>
      <c r="AFH197" s="3"/>
      <c r="AFI197" s="3"/>
      <c r="AFJ197" s="3"/>
      <c r="AFK197" s="3"/>
      <c r="AFL197" s="3"/>
      <c r="AFM197" s="3"/>
      <c r="AFN197" s="3"/>
      <c r="AFO197" s="3"/>
      <c r="AFP197" s="3"/>
      <c r="AFQ197" s="3"/>
      <c r="AFR197" s="3"/>
      <c r="AFS197" s="3"/>
      <c r="AFT197" s="3"/>
      <c r="AFU197" s="3"/>
      <c r="AFV197" s="3"/>
      <c r="AFW197" s="3"/>
      <c r="AFX197" s="3"/>
      <c r="AFY197" s="3"/>
      <c r="AFZ197" s="3"/>
      <c r="AGA197" s="3"/>
      <c r="AGB197" s="3"/>
      <c r="AGC197" s="3"/>
      <c r="AGD197" s="3"/>
      <c r="AGE197" s="3"/>
      <c r="AGF197" s="3"/>
      <c r="AGG197" s="3"/>
      <c r="AGH197" s="3"/>
      <c r="AGI197" s="3"/>
      <c r="AGJ197" s="3"/>
      <c r="AGK197" s="3"/>
      <c r="AGL197" s="3"/>
      <c r="AGM197" s="3"/>
      <c r="AGN197" s="3"/>
      <c r="AGO197" s="3"/>
      <c r="AGP197" s="3"/>
      <c r="AGQ197" s="3"/>
      <c r="AGR197" s="3"/>
      <c r="AGS197" s="3"/>
      <c r="AGT197" s="3"/>
      <c r="AGU197" s="3"/>
      <c r="AGV197" s="3"/>
      <c r="AGW197" s="3"/>
      <c r="AGX197" s="3"/>
      <c r="AGY197" s="3"/>
      <c r="AGZ197" s="3"/>
      <c r="AHA197" s="3"/>
      <c r="AHB197" s="3"/>
      <c r="AHC197" s="3"/>
      <c r="AHD197" s="3"/>
      <c r="AHE197" s="3"/>
      <c r="AHF197" s="3"/>
      <c r="AHG197" s="3"/>
      <c r="AHH197" s="3"/>
      <c r="AHI197" s="3"/>
      <c r="AHJ197" s="3"/>
      <c r="AHK197" s="3"/>
      <c r="AHL197" s="3"/>
      <c r="AHM197" s="3"/>
      <c r="AHN197" s="3"/>
      <c r="AHO197" s="3"/>
      <c r="AHP197" s="3"/>
      <c r="AHQ197" s="3"/>
      <c r="AHR197" s="3"/>
      <c r="AHS197" s="3"/>
      <c r="AHT197" s="3"/>
      <c r="AHU197" s="3"/>
      <c r="AHV197" s="3"/>
      <c r="AHW197" s="3"/>
      <c r="AHX197" s="3"/>
      <c r="AHY197" s="3"/>
      <c r="AHZ197" s="3"/>
      <c r="AIA197" s="3"/>
      <c r="AIB197" s="3"/>
      <c r="AIC197" s="3"/>
      <c r="AID197" s="3"/>
      <c r="AIE197" s="3"/>
      <c r="AIF197" s="3"/>
      <c r="AIG197" s="3"/>
      <c r="AIH197" s="3"/>
      <c r="AII197" s="3"/>
      <c r="AIJ197" s="3"/>
      <c r="AIK197" s="3"/>
      <c r="AIL197" s="3"/>
      <c r="AIM197" s="3"/>
      <c r="AIN197" s="3"/>
      <c r="AIO197" s="3"/>
      <c r="AIP197" s="3"/>
      <c r="AIQ197" s="3"/>
      <c r="AIR197" s="3"/>
      <c r="AIS197" s="3"/>
      <c r="AIT197" s="3"/>
      <c r="AIU197" s="3"/>
      <c r="AIV197" s="3"/>
      <c r="AIW197" s="3"/>
      <c r="AIX197" s="3"/>
      <c r="AIY197" s="3"/>
      <c r="AIZ197" s="3"/>
      <c r="AJA197" s="3"/>
      <c r="AJB197" s="3"/>
      <c r="AJC197" s="3"/>
      <c r="AJD197" s="3"/>
      <c r="AJE197" s="3"/>
      <c r="AJF197" s="3"/>
      <c r="AJG197" s="3"/>
      <c r="AJH197" s="3"/>
      <c r="AJI197" s="3"/>
      <c r="AJJ197" s="3"/>
      <c r="AJK197" s="3"/>
      <c r="AJL197" s="3"/>
      <c r="AJM197" s="3"/>
      <c r="AJN197" s="3"/>
      <c r="AJO197" s="3"/>
      <c r="AJP197" s="3"/>
      <c r="AJQ197" s="3"/>
      <c r="AJR197" s="3"/>
      <c r="AJS197" s="3"/>
      <c r="AJT197" s="3"/>
      <c r="AJU197" s="3"/>
      <c r="AJV197" s="3"/>
      <c r="AJW197" s="3"/>
      <c r="AJX197" s="3"/>
      <c r="AJY197" s="3"/>
      <c r="AJZ197" s="3"/>
      <c r="AKA197" s="3"/>
      <c r="AKB197" s="3"/>
      <c r="AKC197" s="3"/>
      <c r="AKD197" s="3"/>
      <c r="AKE197" s="3"/>
      <c r="AKF197" s="3"/>
      <c r="AKG197" s="3"/>
      <c r="AKH197" s="3"/>
      <c r="AKI197" s="3"/>
      <c r="AKJ197" s="3"/>
      <c r="AKK197" s="3"/>
      <c r="AKL197" s="3"/>
      <c r="AKM197" s="3"/>
      <c r="AKN197" s="3"/>
      <c r="AKO197" s="3"/>
      <c r="AKP197" s="3"/>
      <c r="AKQ197" s="3"/>
      <c r="AKR197" s="3"/>
      <c r="AKS197" s="3"/>
      <c r="AKT197" s="3"/>
      <c r="AKU197" s="3"/>
      <c r="AKV197" s="3"/>
      <c r="AKW197" s="3"/>
      <c r="AKX197" s="3"/>
      <c r="AKY197" s="3"/>
      <c r="AKZ197" s="3"/>
      <c r="ALA197" s="3"/>
      <c r="ALB197" s="3"/>
      <c r="ALC197" s="3"/>
      <c r="ALD197" s="3"/>
      <c r="ALE197" s="3"/>
      <c r="ALF197" s="3"/>
      <c r="ALG197" s="3"/>
      <c r="ALH197" s="3"/>
      <c r="ALI197" s="3"/>
      <c r="ALJ197" s="3"/>
      <c r="ALK197" s="3"/>
      <c r="ALL197" s="3"/>
      <c r="ALM197" s="3"/>
      <c r="ALN197" s="3"/>
      <c r="ALO197" s="3"/>
      <c r="ALP197" s="3"/>
      <c r="ALQ197" s="3"/>
      <c r="ALR197" s="3"/>
      <c r="ALS197" s="3"/>
      <c r="ALT197" s="3"/>
      <c r="ALU197" s="3"/>
      <c r="ALV197" s="3"/>
      <c r="ALW197" s="3"/>
      <c r="ALX197" s="3"/>
      <c r="ALY197" s="3"/>
      <c r="ALZ197" s="3"/>
      <c r="AMA197" s="3"/>
      <c r="AMB197" s="3"/>
    </row>
    <row r="198" spans="1:1016" x14ac:dyDescent="0.25">
      <c r="F198" s="256"/>
      <c r="G198" s="148"/>
    </row>
    <row r="200" spans="1:1016" x14ac:dyDescent="0.25">
      <c r="G200" s="40"/>
    </row>
    <row r="201" spans="1:1016" x14ac:dyDescent="0.25">
      <c r="G201" s="40"/>
    </row>
    <row r="202" spans="1:1016" x14ac:dyDescent="0.25">
      <c r="G202" s="40"/>
    </row>
    <row r="203" spans="1:1016" x14ac:dyDescent="0.25">
      <c r="G203" s="40"/>
    </row>
    <row r="204" spans="1:1016" x14ac:dyDescent="0.25">
      <c r="G204" s="40"/>
    </row>
    <row r="205" spans="1:1016" x14ac:dyDescent="0.25">
      <c r="G205" s="40"/>
    </row>
    <row r="207" spans="1:1016" s="3" customFormat="1" x14ac:dyDescent="0.25">
      <c r="G207" s="256"/>
      <c r="M207" s="6"/>
    </row>
  </sheetData>
  <mergeCells count="11">
    <mergeCell ref="K9:L9"/>
    <mergeCell ref="C1:L1"/>
    <mergeCell ref="C2:L2"/>
    <mergeCell ref="C3:L3"/>
    <mergeCell ref="C4:L4"/>
    <mergeCell ref="D9:D10"/>
    <mergeCell ref="E9:E10"/>
    <mergeCell ref="F9:G9"/>
    <mergeCell ref="H9:H10"/>
    <mergeCell ref="I9:I10"/>
    <mergeCell ref="J9:J10"/>
  </mergeCells>
  <pageMargins left="0.11811023622047245" right="0.15748031496062992" top="0.31496062992125984" bottom="0.74803149606299213" header="0.51181102362204722" footer="0.23622047244094491"/>
  <pageSetup scale="68" firstPageNumber="0" fitToHeight="0" orientation="landscape" horizontalDpi="300" verticalDpi="300" r:id="rId1"/>
  <headerFooter>
    <oddFooter>&amp;R&amp;P de &amp;N</oddFooter>
  </headerFooter>
  <drawing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MB204"/>
  <sheetViews>
    <sheetView tabSelected="1" topLeftCell="A113" zoomScale="120" zoomScaleNormal="120" workbookViewId="0">
      <selection activeCell="G132" sqref="G132"/>
    </sheetView>
  </sheetViews>
  <sheetFormatPr baseColWidth="10" defaultColWidth="11.42578125" defaultRowHeight="15" x14ac:dyDescent="0.25"/>
  <cols>
    <col min="1" max="1" width="3.28515625" style="3" customWidth="1"/>
    <col min="2" max="2" width="1.5703125" style="3" customWidth="1"/>
    <col min="3" max="3" width="37.85546875" style="3" customWidth="1"/>
    <col min="4" max="4" width="17.140625" style="3" customWidth="1"/>
    <col min="5" max="5" width="19.7109375" style="3" customWidth="1"/>
    <col min="6" max="8" width="20.7109375" style="3" customWidth="1"/>
    <col min="9" max="9" width="17.85546875" style="3" customWidth="1"/>
    <col min="10" max="10" width="17.5703125" style="3" customWidth="1"/>
    <col min="11" max="12" width="7.5703125" style="3" customWidth="1"/>
    <col min="13" max="13" width="14.140625" style="6" customWidth="1"/>
    <col min="14" max="14" width="17.5703125" style="3" customWidth="1"/>
    <col min="15" max="15" width="11.42578125" style="3" customWidth="1"/>
    <col min="16" max="16" width="14.5703125" style="3" customWidth="1"/>
    <col min="17" max="22" width="11.42578125" style="3" customWidth="1"/>
    <col min="23" max="23" width="13" style="3" customWidth="1"/>
    <col min="24" max="24" width="14.5703125" style="3" customWidth="1"/>
    <col min="25" max="25" width="13" style="3" bestFit="1" customWidth="1"/>
    <col min="26" max="26" width="13.42578125" style="3" bestFit="1" customWidth="1"/>
    <col min="27" max="30" width="11.42578125" style="3"/>
    <col min="31" max="31" width="12.28515625" style="3" customWidth="1"/>
    <col min="32" max="39" width="11.42578125" style="3"/>
    <col min="40" max="41" width="6.28515625" style="3" customWidth="1"/>
    <col min="42" max="1016" width="11.42578125" style="3"/>
  </cols>
  <sheetData>
    <row r="1" spans="1:13" s="1" customFormat="1" ht="23.25" x14ac:dyDescent="0.35">
      <c r="C1" s="352" t="s">
        <v>0</v>
      </c>
      <c r="D1" s="352"/>
      <c r="E1" s="352"/>
      <c r="F1" s="352"/>
      <c r="G1" s="352"/>
      <c r="H1" s="352"/>
      <c r="I1" s="352"/>
      <c r="J1" s="352"/>
      <c r="K1" s="352"/>
      <c r="L1" s="352"/>
      <c r="M1" s="2"/>
    </row>
    <row r="2" spans="1:13" s="1" customFormat="1" ht="15.75" x14ac:dyDescent="0.25">
      <c r="C2" s="353" t="s">
        <v>109</v>
      </c>
      <c r="D2" s="353"/>
      <c r="E2" s="353"/>
      <c r="F2" s="353"/>
      <c r="G2" s="353"/>
      <c r="H2" s="353"/>
      <c r="I2" s="353"/>
      <c r="J2" s="353"/>
      <c r="K2" s="353"/>
      <c r="L2" s="353"/>
      <c r="M2" s="2"/>
    </row>
    <row r="3" spans="1:13" s="1" customFormat="1" ht="15.75" x14ac:dyDescent="0.25">
      <c r="C3" s="353" t="s">
        <v>2</v>
      </c>
      <c r="D3" s="353"/>
      <c r="E3" s="353"/>
      <c r="F3" s="353"/>
      <c r="G3" s="353"/>
      <c r="H3" s="353"/>
      <c r="I3" s="353"/>
      <c r="J3" s="353"/>
      <c r="K3" s="353"/>
      <c r="L3" s="353"/>
      <c r="M3" s="2"/>
    </row>
    <row r="4" spans="1:13" s="1" customFormat="1" ht="18" x14ac:dyDescent="0.25">
      <c r="C4" s="354" t="s">
        <v>3</v>
      </c>
      <c r="D4" s="354"/>
      <c r="E4" s="354"/>
      <c r="F4" s="354"/>
      <c r="G4" s="354"/>
      <c r="H4" s="354"/>
      <c r="I4" s="354"/>
      <c r="J4" s="354"/>
      <c r="K4" s="354"/>
      <c r="L4" s="354"/>
      <c r="M4" s="2"/>
    </row>
    <row r="5" spans="1:13" ht="16.5" customHeight="1" x14ac:dyDescent="0.25">
      <c r="C5" s="4"/>
      <c r="H5" s="5"/>
    </row>
    <row r="6" spans="1:13" ht="16.149999999999999" customHeight="1" x14ac:dyDescent="0.25">
      <c r="C6" s="151" t="s">
        <v>4</v>
      </c>
      <c r="H6" s="8"/>
    </row>
    <row r="7" spans="1:13" ht="16.149999999999999" customHeight="1" x14ac:dyDescent="0.25">
      <c r="C7" s="152">
        <v>44519</v>
      </c>
      <c r="H7" s="10"/>
      <c r="I7" s="11"/>
    </row>
    <row r="8" spans="1:13" ht="11.45" customHeight="1" thickBot="1" x14ac:dyDescent="0.3">
      <c r="C8" s="4"/>
    </row>
    <row r="9" spans="1:13" s="12" customFormat="1" ht="15.75" customHeight="1" thickBot="1" x14ac:dyDescent="0.25">
      <c r="C9" s="307" t="s">
        <v>5</v>
      </c>
      <c r="D9" s="372" t="s">
        <v>6</v>
      </c>
      <c r="E9" s="373" t="s">
        <v>7</v>
      </c>
      <c r="F9" s="374" t="s">
        <v>8</v>
      </c>
      <c r="G9" s="374"/>
      <c r="H9" s="373" t="s">
        <v>9</v>
      </c>
      <c r="I9" s="375" t="s">
        <v>10</v>
      </c>
      <c r="J9" s="372" t="s">
        <v>11</v>
      </c>
      <c r="K9" s="371" t="s">
        <v>12</v>
      </c>
      <c r="L9" s="371"/>
      <c r="M9" s="14"/>
    </row>
    <row r="10" spans="1:13" s="12" customFormat="1" ht="15" customHeight="1" thickBot="1" x14ac:dyDescent="0.25">
      <c r="A10" s="15"/>
      <c r="C10" s="307" t="s">
        <v>13</v>
      </c>
      <c r="D10" s="372"/>
      <c r="E10" s="373"/>
      <c r="F10" s="307" t="s">
        <v>14</v>
      </c>
      <c r="G10" s="307" t="s">
        <v>15</v>
      </c>
      <c r="H10" s="373"/>
      <c r="I10" s="375"/>
      <c r="J10" s="372"/>
      <c r="K10" s="306" t="s">
        <v>16</v>
      </c>
      <c r="L10" s="306" t="s">
        <v>17</v>
      </c>
      <c r="M10" s="14"/>
    </row>
    <row r="11" spans="1:13" ht="5.25" customHeight="1" x14ac:dyDescent="0.25">
      <c r="C11" s="49"/>
      <c r="D11" s="155"/>
      <c r="E11" s="23"/>
      <c r="F11" s="23"/>
      <c r="G11" s="23"/>
      <c r="H11" s="23"/>
      <c r="I11" s="23"/>
      <c r="J11" s="23"/>
      <c r="K11" s="156"/>
      <c r="L11" s="157"/>
    </row>
    <row r="12" spans="1:13" s="3" customFormat="1" ht="7.5" customHeight="1" thickBot="1" x14ac:dyDescent="0.3">
      <c r="C12" s="22"/>
      <c r="D12" s="23"/>
      <c r="E12" s="23"/>
      <c r="F12" s="23"/>
      <c r="G12" s="23"/>
      <c r="H12" s="23"/>
      <c r="I12" s="23"/>
      <c r="J12" s="23"/>
      <c r="K12" s="24"/>
      <c r="L12" s="25"/>
      <c r="M12" s="6"/>
    </row>
    <row r="13" spans="1:13" s="37" customFormat="1" ht="12.75" thickBot="1" x14ac:dyDescent="0.25">
      <c r="C13" s="184" t="s">
        <v>30</v>
      </c>
      <c r="D13" s="153">
        <f t="shared" ref="D13:J13" si="0">SUM(D14:D33)</f>
        <v>2575626.38</v>
      </c>
      <c r="E13" s="153">
        <f t="shared" si="0"/>
        <v>0</v>
      </c>
      <c r="F13" s="153">
        <f t="shared" si="0"/>
        <v>2502492.38</v>
      </c>
      <c r="G13" s="153">
        <f t="shared" si="0"/>
        <v>73134</v>
      </c>
      <c r="H13" s="153">
        <f t="shared" si="0"/>
        <v>0</v>
      </c>
      <c r="I13" s="153">
        <f t="shared" si="0"/>
        <v>0</v>
      </c>
      <c r="J13" s="153">
        <f t="shared" si="0"/>
        <v>0</v>
      </c>
      <c r="K13" s="154"/>
      <c r="L13" s="185"/>
      <c r="M13" s="39"/>
    </row>
    <row r="14" spans="1:13" s="308" customFormat="1" x14ac:dyDescent="0.25">
      <c r="A14" s="226"/>
      <c r="C14" s="228" t="s">
        <v>18</v>
      </c>
      <c r="D14" s="229">
        <f>SUM(E14:J14)</f>
        <v>1356617.67</v>
      </c>
      <c r="E14" s="229">
        <v>0</v>
      </c>
      <c r="F14" s="229">
        <v>1356617.67</v>
      </c>
      <c r="G14" s="229">
        <v>0</v>
      </c>
      <c r="H14" s="229">
        <v>0</v>
      </c>
      <c r="I14" s="230">
        <v>0</v>
      </c>
      <c r="J14" s="230">
        <v>0</v>
      </c>
      <c r="K14" s="231">
        <v>1</v>
      </c>
      <c r="L14" s="232">
        <v>1</v>
      </c>
      <c r="M14" s="309"/>
    </row>
    <row r="15" spans="1:13" s="308" customFormat="1" ht="12" x14ac:dyDescent="0.2">
      <c r="C15" s="234" t="s">
        <v>19</v>
      </c>
      <c r="D15" s="229" t="s">
        <v>20</v>
      </c>
      <c r="E15" s="235"/>
      <c r="F15" s="235"/>
      <c r="G15" s="235"/>
      <c r="H15" s="235"/>
      <c r="I15" s="236"/>
      <c r="J15" s="236"/>
      <c r="K15" s="310"/>
      <c r="L15" s="311"/>
      <c r="M15" s="227"/>
    </row>
    <row r="16" spans="1:13" s="312" customFormat="1" ht="6.2" customHeight="1" x14ac:dyDescent="0.25">
      <c r="C16" s="313"/>
      <c r="D16" s="314"/>
      <c r="E16" s="314"/>
      <c r="F16" s="314"/>
      <c r="G16" s="314"/>
      <c r="H16" s="314"/>
      <c r="I16" s="314"/>
      <c r="J16" s="314"/>
      <c r="K16" s="315"/>
      <c r="L16" s="316"/>
      <c r="M16" s="250"/>
    </row>
    <row r="17" spans="1:23" s="308" customFormat="1" x14ac:dyDescent="0.25">
      <c r="A17" s="226"/>
      <c r="C17" s="228" t="s">
        <v>21</v>
      </c>
      <c r="D17" s="229">
        <f>SUM(E17:J17)</f>
        <v>419625.95</v>
      </c>
      <c r="E17" s="229">
        <v>0</v>
      </c>
      <c r="F17" s="229">
        <v>419625.95</v>
      </c>
      <c r="G17" s="229">
        <v>0</v>
      </c>
      <c r="H17" s="229">
        <v>0</v>
      </c>
      <c r="I17" s="230">
        <v>0</v>
      </c>
      <c r="J17" s="230">
        <v>0</v>
      </c>
      <c r="K17" s="231">
        <v>1</v>
      </c>
      <c r="L17" s="232">
        <v>1</v>
      </c>
      <c r="M17" s="309"/>
    </row>
    <row r="18" spans="1:23" s="308" customFormat="1" ht="36" x14ac:dyDescent="0.2">
      <c r="C18" s="234" t="s">
        <v>22</v>
      </c>
      <c r="D18" s="229" t="s">
        <v>20</v>
      </c>
      <c r="E18" s="235"/>
      <c r="F18" s="235"/>
      <c r="G18" s="235"/>
      <c r="H18" s="235"/>
      <c r="I18" s="236"/>
      <c r="J18" s="236"/>
      <c r="K18" s="310"/>
      <c r="L18" s="311"/>
      <c r="M18" s="227"/>
    </row>
    <row r="19" spans="1:23" s="312" customFormat="1" ht="6.2" customHeight="1" x14ac:dyDescent="0.25">
      <c r="C19" s="313"/>
      <c r="D19" s="314"/>
      <c r="E19" s="314"/>
      <c r="F19" s="314"/>
      <c r="G19" s="314"/>
      <c r="H19" s="314"/>
      <c r="I19" s="314"/>
      <c r="J19" s="314"/>
      <c r="K19" s="315"/>
      <c r="L19" s="316"/>
      <c r="M19" s="250"/>
    </row>
    <row r="20" spans="1:23" s="308" customFormat="1" x14ac:dyDescent="0.25">
      <c r="A20" s="226"/>
      <c r="C20" s="228" t="s">
        <v>23</v>
      </c>
      <c r="D20" s="229">
        <f>SUM(E20:J20)</f>
        <v>43500</v>
      </c>
      <c r="E20" s="229">
        <v>0</v>
      </c>
      <c r="F20" s="229">
        <f>43500</f>
        <v>43500</v>
      </c>
      <c r="G20" s="229">
        <v>0</v>
      </c>
      <c r="H20" s="229">
        <v>0</v>
      </c>
      <c r="I20" s="230">
        <v>0</v>
      </c>
      <c r="J20" s="230">
        <v>0</v>
      </c>
      <c r="K20" s="231">
        <v>1</v>
      </c>
      <c r="L20" s="232">
        <v>1</v>
      </c>
      <c r="M20" s="309"/>
    </row>
    <row r="21" spans="1:23" s="308" customFormat="1" ht="24" x14ac:dyDescent="0.2">
      <c r="C21" s="234" t="s">
        <v>24</v>
      </c>
      <c r="D21" s="229" t="s">
        <v>20</v>
      </c>
      <c r="E21" s="235"/>
      <c r="F21" s="235"/>
      <c r="G21" s="235"/>
      <c r="H21" s="235"/>
      <c r="I21" s="236"/>
      <c r="J21" s="236"/>
      <c r="K21" s="310"/>
      <c r="L21" s="311"/>
      <c r="M21" s="227"/>
    </row>
    <row r="22" spans="1:23" s="312" customFormat="1" ht="6.2" customHeight="1" x14ac:dyDescent="0.25">
      <c r="C22" s="313"/>
      <c r="D22" s="314"/>
      <c r="E22" s="314"/>
      <c r="F22" s="314"/>
      <c r="G22" s="314"/>
      <c r="H22" s="314"/>
      <c r="I22" s="314"/>
      <c r="J22" s="314"/>
      <c r="K22" s="315"/>
      <c r="L22" s="316"/>
      <c r="M22" s="250"/>
    </row>
    <row r="23" spans="1:23" s="308" customFormat="1" x14ac:dyDescent="0.25">
      <c r="A23" s="226"/>
      <c r="C23" s="228" t="s">
        <v>21</v>
      </c>
      <c r="D23" s="229">
        <f>SUM(E23:J23)</f>
        <v>249984.49</v>
      </c>
      <c r="E23" s="229">
        <v>0</v>
      </c>
      <c r="F23" s="229">
        <v>249984.49</v>
      </c>
      <c r="G23" s="229">
        <v>0</v>
      </c>
      <c r="H23" s="229">
        <v>0</v>
      </c>
      <c r="I23" s="230">
        <v>0</v>
      </c>
      <c r="J23" s="230">
        <v>0</v>
      </c>
      <c r="K23" s="231">
        <v>1</v>
      </c>
      <c r="L23" s="232">
        <v>1</v>
      </c>
      <c r="M23" s="309"/>
    </row>
    <row r="24" spans="1:23" s="308" customFormat="1" ht="24" x14ac:dyDescent="0.2">
      <c r="C24" s="234" t="s">
        <v>25</v>
      </c>
      <c r="D24" s="229" t="s">
        <v>20</v>
      </c>
      <c r="E24" s="235"/>
      <c r="F24" s="235"/>
      <c r="G24" s="235"/>
      <c r="H24" s="235"/>
      <c r="I24" s="236"/>
      <c r="J24" s="236"/>
      <c r="K24" s="310"/>
      <c r="L24" s="311"/>
      <c r="M24" s="227"/>
    </row>
    <row r="25" spans="1:23" s="312" customFormat="1" ht="6.2" customHeight="1" x14ac:dyDescent="0.25">
      <c r="C25" s="313"/>
      <c r="D25" s="314"/>
      <c r="E25" s="314"/>
      <c r="F25" s="314"/>
      <c r="G25" s="314"/>
      <c r="H25" s="314"/>
      <c r="I25" s="314"/>
      <c r="J25" s="314"/>
      <c r="K25" s="315"/>
      <c r="L25" s="316"/>
      <c r="M25" s="250"/>
    </row>
    <row r="26" spans="1:23" s="308" customFormat="1" x14ac:dyDescent="0.25">
      <c r="A26" s="226"/>
      <c r="C26" s="228" t="s">
        <v>26</v>
      </c>
      <c r="D26" s="229">
        <f>SUM(E26:J26)</f>
        <v>132799</v>
      </c>
      <c r="E26" s="229">
        <v>0</v>
      </c>
      <c r="F26" s="229">
        <v>132799</v>
      </c>
      <c r="G26" s="229">
        <v>0</v>
      </c>
      <c r="H26" s="229">
        <v>0</v>
      </c>
      <c r="I26" s="230">
        <v>0</v>
      </c>
      <c r="J26" s="230">
        <v>0</v>
      </c>
      <c r="K26" s="231">
        <v>1</v>
      </c>
      <c r="L26" s="232">
        <v>1</v>
      </c>
      <c r="M26" s="309"/>
      <c r="W26" s="252">
        <v>112996</v>
      </c>
    </row>
    <row r="27" spans="1:23" s="308" customFormat="1" ht="12" x14ac:dyDescent="0.2">
      <c r="C27" s="234" t="s">
        <v>27</v>
      </c>
      <c r="D27" s="229" t="s">
        <v>20</v>
      </c>
      <c r="E27" s="235"/>
      <c r="F27" s="235"/>
      <c r="G27" s="235"/>
      <c r="H27" s="235"/>
      <c r="I27" s="236"/>
      <c r="J27" s="236"/>
      <c r="K27" s="310"/>
      <c r="L27" s="311"/>
      <c r="M27" s="227"/>
    </row>
    <row r="28" spans="1:23" s="312" customFormat="1" ht="6.2" customHeight="1" x14ac:dyDescent="0.25">
      <c r="C28" s="313"/>
      <c r="D28" s="314"/>
      <c r="E28" s="314"/>
      <c r="F28" s="314"/>
      <c r="G28" s="314"/>
      <c r="H28" s="314"/>
      <c r="I28" s="314"/>
      <c r="J28" s="314"/>
      <c r="K28" s="315"/>
      <c r="L28" s="316"/>
      <c r="M28" s="250"/>
    </row>
    <row r="29" spans="1:23" s="308" customFormat="1" ht="15.75" customHeight="1" x14ac:dyDescent="0.25">
      <c r="A29" s="226"/>
      <c r="C29" s="228" t="s">
        <v>28</v>
      </c>
      <c r="D29" s="229">
        <f>SUM(E29:J29)</f>
        <v>299965.27</v>
      </c>
      <c r="E29" s="229">
        <v>0</v>
      </c>
      <c r="F29" s="229">
        <v>299965.27</v>
      </c>
      <c r="G29" s="229">
        <v>0</v>
      </c>
      <c r="H29" s="229">
        <v>0</v>
      </c>
      <c r="I29" s="230">
        <v>0</v>
      </c>
      <c r="J29" s="230">
        <v>0</v>
      </c>
      <c r="K29" s="231">
        <v>1</v>
      </c>
      <c r="L29" s="232">
        <v>1</v>
      </c>
      <c r="M29" s="309"/>
    </row>
    <row r="30" spans="1:23" s="308" customFormat="1" ht="12" x14ac:dyDescent="0.2">
      <c r="C30" s="234" t="s">
        <v>27</v>
      </c>
      <c r="D30" s="229" t="s">
        <v>20</v>
      </c>
      <c r="E30" s="235"/>
      <c r="F30" s="235"/>
      <c r="G30" s="235"/>
      <c r="H30" s="235"/>
      <c r="I30" s="236"/>
      <c r="J30" s="236"/>
      <c r="K30" s="310"/>
      <c r="L30" s="311"/>
      <c r="M30" s="227"/>
    </row>
    <row r="31" spans="1:23" s="312" customFormat="1" ht="6.2" customHeight="1" x14ac:dyDescent="0.25">
      <c r="C31" s="313"/>
      <c r="D31" s="314"/>
      <c r="E31" s="314"/>
      <c r="F31" s="314"/>
      <c r="G31" s="314"/>
      <c r="H31" s="314"/>
      <c r="I31" s="314"/>
      <c r="J31" s="314"/>
      <c r="K31" s="315"/>
      <c r="L31" s="316"/>
      <c r="M31" s="250"/>
    </row>
    <row r="32" spans="1:23" s="308" customFormat="1" ht="15.75" customHeight="1" x14ac:dyDescent="0.25">
      <c r="A32" s="226"/>
      <c r="C32" s="228" t="s">
        <v>21</v>
      </c>
      <c r="D32" s="229">
        <f>SUM(E32:J32)</f>
        <v>73134</v>
      </c>
      <c r="E32" s="229">
        <v>0</v>
      </c>
      <c r="F32" s="229">
        <v>0</v>
      </c>
      <c r="G32" s="229">
        <f>54604+18530</f>
        <v>73134</v>
      </c>
      <c r="H32" s="229">
        <v>0</v>
      </c>
      <c r="I32" s="230">
        <v>0</v>
      </c>
      <c r="J32" s="230">
        <v>0</v>
      </c>
      <c r="K32" s="231">
        <v>1</v>
      </c>
      <c r="L32" s="232">
        <v>1</v>
      </c>
      <c r="M32" s="309"/>
    </row>
    <row r="33" spans="1:14" s="308" customFormat="1" ht="24" x14ac:dyDescent="0.2">
      <c r="C33" s="234" t="s">
        <v>29</v>
      </c>
      <c r="D33" s="229" t="s">
        <v>20</v>
      </c>
      <c r="E33" s="235"/>
      <c r="F33" s="235"/>
      <c r="G33" s="235"/>
      <c r="H33" s="235"/>
      <c r="I33" s="236"/>
      <c r="J33" s="236"/>
      <c r="K33" s="310"/>
      <c r="L33" s="311"/>
      <c r="M33" s="227"/>
    </row>
    <row r="34" spans="1:14" s="3" customFormat="1" ht="6.75" customHeight="1" thickBot="1" x14ac:dyDescent="0.3">
      <c r="C34" s="191"/>
      <c r="D34" s="42"/>
      <c r="E34" s="42"/>
      <c r="F34" s="42"/>
      <c r="G34" s="42"/>
      <c r="H34" s="42"/>
      <c r="I34" s="42"/>
      <c r="J34" s="42"/>
      <c r="K34" s="43"/>
      <c r="L34" s="192"/>
      <c r="M34" s="6"/>
    </row>
    <row r="35" spans="1:14" s="37" customFormat="1" ht="12.75" thickBot="1" x14ac:dyDescent="0.25">
      <c r="C35" s="184" t="s">
        <v>32</v>
      </c>
      <c r="D35" s="153">
        <f t="shared" ref="D35:J35" si="1">SUM(D36:D43)</f>
        <v>1978066.13</v>
      </c>
      <c r="E35" s="153">
        <f t="shared" si="1"/>
        <v>0</v>
      </c>
      <c r="F35" s="153">
        <f t="shared" si="1"/>
        <v>1659536.1400000001</v>
      </c>
      <c r="G35" s="153">
        <f t="shared" si="1"/>
        <v>318529.99000000005</v>
      </c>
      <c r="H35" s="153">
        <f t="shared" si="1"/>
        <v>0</v>
      </c>
      <c r="I35" s="153">
        <f t="shared" si="1"/>
        <v>0</v>
      </c>
      <c r="J35" s="153">
        <f t="shared" si="1"/>
        <v>0</v>
      </c>
      <c r="K35" s="153"/>
      <c r="L35" s="185"/>
      <c r="M35" s="39"/>
    </row>
    <row r="36" spans="1:14" s="308" customFormat="1" x14ac:dyDescent="0.25">
      <c r="A36" s="226"/>
      <c r="C36" s="228" t="s">
        <v>21</v>
      </c>
      <c r="D36" s="230">
        <f>SUM(E36:J36)</f>
        <v>1099134.8</v>
      </c>
      <c r="E36" s="229">
        <v>0</v>
      </c>
      <c r="F36" s="229">
        <f>825000+6632.71</f>
        <v>831632.71</v>
      </c>
      <c r="G36" s="229">
        <f>1099134.8-825000-6632.71</f>
        <v>267502.09000000003</v>
      </c>
      <c r="H36" s="229">
        <v>0</v>
      </c>
      <c r="I36" s="229">
        <v>0</v>
      </c>
      <c r="J36" s="230">
        <v>0</v>
      </c>
      <c r="K36" s="231">
        <v>1</v>
      </c>
      <c r="L36" s="232">
        <v>1</v>
      </c>
      <c r="M36" s="309"/>
    </row>
    <row r="37" spans="1:14" s="308" customFormat="1" ht="24" x14ac:dyDescent="0.2">
      <c r="C37" s="234" t="s">
        <v>31</v>
      </c>
      <c r="D37" s="230"/>
      <c r="E37" s="235"/>
      <c r="F37" s="235"/>
      <c r="G37" s="235"/>
      <c r="H37" s="235"/>
      <c r="I37" s="235"/>
      <c r="J37" s="236"/>
      <c r="K37" s="237"/>
      <c r="L37" s="238"/>
      <c r="M37" s="227"/>
    </row>
    <row r="38" spans="1:14" s="312" customFormat="1" ht="6.2" customHeight="1" x14ac:dyDescent="0.25">
      <c r="C38" s="313"/>
      <c r="D38" s="314"/>
      <c r="E38" s="314"/>
      <c r="F38" s="314"/>
      <c r="G38" s="314"/>
      <c r="H38" s="314"/>
      <c r="I38" s="314"/>
      <c r="J38" s="314"/>
      <c r="K38" s="315"/>
      <c r="L38" s="316"/>
      <c r="M38" s="250"/>
    </row>
    <row r="39" spans="1:14" s="322" customFormat="1" x14ac:dyDescent="0.25">
      <c r="A39" s="321"/>
      <c r="C39" s="323" t="s">
        <v>21</v>
      </c>
      <c r="D39" s="324">
        <f>SUM(E39:J39)</f>
        <v>273534.48</v>
      </c>
      <c r="E39" s="324">
        <v>0</v>
      </c>
      <c r="F39" s="324">
        <f>273534.48-51027.9</f>
        <v>222506.58</v>
      </c>
      <c r="G39" s="324">
        <v>51027.9</v>
      </c>
      <c r="H39" s="324">
        <v>0</v>
      </c>
      <c r="I39" s="325">
        <v>0</v>
      </c>
      <c r="J39" s="325">
        <v>0</v>
      </c>
      <c r="K39" s="326">
        <v>0</v>
      </c>
      <c r="L39" s="327">
        <v>0</v>
      </c>
      <c r="M39" s="328"/>
    </row>
    <row r="40" spans="1:14" s="322" customFormat="1" ht="36" x14ac:dyDescent="0.2">
      <c r="C40" s="329" t="s">
        <v>123</v>
      </c>
      <c r="D40" s="324" t="s">
        <v>20</v>
      </c>
      <c r="E40" s="330"/>
      <c r="F40" s="330"/>
      <c r="G40" s="330"/>
      <c r="H40" s="330"/>
      <c r="I40" s="331"/>
      <c r="J40" s="331"/>
      <c r="K40" s="332"/>
      <c r="L40" s="333"/>
      <c r="M40" s="334"/>
    </row>
    <row r="41" spans="1:14" s="312" customFormat="1" ht="6.2" customHeight="1" x14ac:dyDescent="0.25">
      <c r="C41" s="313"/>
      <c r="D41" s="314"/>
      <c r="E41" s="314"/>
      <c r="F41" s="314"/>
      <c r="G41" s="314"/>
      <c r="H41" s="314"/>
      <c r="I41" s="314"/>
      <c r="J41" s="314"/>
      <c r="K41" s="315"/>
      <c r="L41" s="316"/>
      <c r="M41" s="250"/>
    </row>
    <row r="42" spans="1:14" s="322" customFormat="1" x14ac:dyDescent="0.25">
      <c r="A42" s="321"/>
      <c r="C42" s="323" t="s">
        <v>21</v>
      </c>
      <c r="D42" s="324">
        <f>SUM(E42:J42)</f>
        <v>605396.85</v>
      </c>
      <c r="E42" s="324">
        <v>0</v>
      </c>
      <c r="F42" s="324">
        <v>605396.85</v>
      </c>
      <c r="G42" s="324">
        <v>0</v>
      </c>
      <c r="H42" s="324">
        <v>0</v>
      </c>
      <c r="I42" s="325">
        <v>0</v>
      </c>
      <c r="J42" s="325">
        <v>0</v>
      </c>
      <c r="K42" s="326">
        <v>0</v>
      </c>
      <c r="L42" s="327">
        <v>0</v>
      </c>
      <c r="M42" s="328"/>
    </row>
    <row r="43" spans="1:14" s="322" customFormat="1" ht="36" x14ac:dyDescent="0.2">
      <c r="C43" s="329" t="s">
        <v>143</v>
      </c>
      <c r="D43" s="324" t="s">
        <v>20</v>
      </c>
      <c r="E43" s="330"/>
      <c r="F43" s="330"/>
      <c r="G43" s="330"/>
      <c r="H43" s="330"/>
      <c r="I43" s="331"/>
      <c r="J43" s="331"/>
      <c r="K43" s="332"/>
      <c r="L43" s="333"/>
      <c r="M43" s="334"/>
    </row>
    <row r="44" spans="1:14" s="3" customFormat="1" ht="6.75" customHeight="1" thickBot="1" x14ac:dyDescent="0.3">
      <c r="C44" s="193"/>
      <c r="D44" s="53"/>
      <c r="E44" s="53"/>
      <c r="F44" s="53"/>
      <c r="G44" s="53"/>
      <c r="H44" s="53"/>
      <c r="I44" s="53"/>
      <c r="J44" s="53"/>
      <c r="K44" s="54"/>
      <c r="L44" s="194"/>
      <c r="M44" s="6"/>
    </row>
    <row r="45" spans="1:14" s="37" customFormat="1" ht="12.75" thickBot="1" x14ac:dyDescent="0.25">
      <c r="C45" s="195" t="s">
        <v>36</v>
      </c>
      <c r="D45" s="153">
        <f>SUM(D46:D56)</f>
        <v>4070507.86</v>
      </c>
      <c r="E45" s="153">
        <f t="shared" ref="E45:J45" si="2">SUM(E46:E56)</f>
        <v>0</v>
      </c>
      <c r="F45" s="153">
        <f t="shared" si="2"/>
        <v>3299911.86</v>
      </c>
      <c r="G45" s="153">
        <f t="shared" si="2"/>
        <v>770596</v>
      </c>
      <c r="H45" s="153">
        <f t="shared" si="2"/>
        <v>0</v>
      </c>
      <c r="I45" s="153">
        <f t="shared" si="2"/>
        <v>0</v>
      </c>
      <c r="J45" s="153">
        <f t="shared" si="2"/>
        <v>0</v>
      </c>
      <c r="K45" s="153"/>
      <c r="L45" s="185"/>
      <c r="M45" s="39"/>
    </row>
    <row r="46" spans="1:14" s="39" customFormat="1" x14ac:dyDescent="0.25">
      <c r="A46" s="26"/>
      <c r="C46" s="75" t="s">
        <v>21</v>
      </c>
      <c r="D46" s="29">
        <f>SUM(E46:J46)</f>
        <v>65716</v>
      </c>
      <c r="E46" s="29">
        <v>0</v>
      </c>
      <c r="F46" s="29">
        <v>0</v>
      </c>
      <c r="G46" s="29">
        <v>65716</v>
      </c>
      <c r="H46" s="29">
        <v>0</v>
      </c>
      <c r="I46" s="29">
        <v>0</v>
      </c>
      <c r="J46" s="30">
        <v>0</v>
      </c>
      <c r="K46" s="31">
        <v>1</v>
      </c>
      <c r="L46" s="186">
        <v>1</v>
      </c>
      <c r="M46" s="33">
        <f>0.0833333333333333*9</f>
        <v>0.74999999999999967</v>
      </c>
      <c r="N46" s="56"/>
    </row>
    <row r="47" spans="1:14" s="39" customFormat="1" ht="36" x14ac:dyDescent="0.2">
      <c r="C47" s="61" t="s">
        <v>33</v>
      </c>
      <c r="D47" s="29"/>
      <c r="E47" s="187"/>
      <c r="F47" s="187"/>
      <c r="G47" s="187"/>
      <c r="H47" s="187"/>
      <c r="I47" s="187"/>
      <c r="J47" s="188"/>
      <c r="K47" s="50"/>
      <c r="L47" s="78"/>
    </row>
    <row r="48" spans="1:14" s="3" customFormat="1" ht="5.25" customHeight="1" x14ac:dyDescent="0.25">
      <c r="C48" s="22"/>
      <c r="D48" s="57"/>
      <c r="E48" s="57"/>
      <c r="F48" s="57"/>
      <c r="G48" s="57"/>
      <c r="H48" s="57"/>
      <c r="I48" s="57"/>
      <c r="J48" s="19"/>
      <c r="K48" s="20"/>
      <c r="L48" s="196"/>
      <c r="M48" s="6"/>
    </row>
    <row r="49" spans="1:25" s="39" customFormat="1" x14ac:dyDescent="0.25">
      <c r="A49" s="26"/>
      <c r="C49" s="75" t="s">
        <v>21</v>
      </c>
      <c r="D49" s="29">
        <f>SUM(E49:J49)</f>
        <v>344880</v>
      </c>
      <c r="E49" s="29">
        <v>0</v>
      </c>
      <c r="F49" s="29">
        <v>0</v>
      </c>
      <c r="G49" s="29">
        <v>344880</v>
      </c>
      <c r="H49" s="29">
        <v>0</v>
      </c>
      <c r="I49" s="29">
        <v>0</v>
      </c>
      <c r="J49" s="30">
        <v>0</v>
      </c>
      <c r="K49" s="31">
        <v>1</v>
      </c>
      <c r="L49" s="186">
        <v>1</v>
      </c>
      <c r="M49" s="58"/>
    </row>
    <row r="50" spans="1:25" s="227" customFormat="1" ht="24" x14ac:dyDescent="0.25">
      <c r="C50" s="234" t="s">
        <v>34</v>
      </c>
      <c r="D50" s="229"/>
      <c r="E50" s="235"/>
      <c r="F50" s="235"/>
      <c r="G50" s="235"/>
      <c r="H50" s="235"/>
      <c r="I50" s="235"/>
      <c r="J50" s="236"/>
      <c r="K50" s="237"/>
      <c r="L50" s="238"/>
      <c r="Y50" s="252"/>
    </row>
    <row r="51" spans="1:25" s="312" customFormat="1" ht="5.25" customHeight="1" x14ac:dyDescent="0.25">
      <c r="C51" s="313"/>
      <c r="D51" s="335"/>
      <c r="E51" s="335"/>
      <c r="F51" s="335"/>
      <c r="G51" s="335"/>
      <c r="H51" s="335"/>
      <c r="I51" s="335"/>
      <c r="J51" s="336"/>
      <c r="K51" s="337"/>
      <c r="L51" s="338"/>
      <c r="M51" s="250"/>
    </row>
    <row r="52" spans="1:25" s="227" customFormat="1" x14ac:dyDescent="0.25">
      <c r="A52" s="226"/>
      <c r="C52" s="228" t="s">
        <v>21</v>
      </c>
      <c r="D52" s="229">
        <f>SUM(E52:J52)</f>
        <v>3299911.86</v>
      </c>
      <c r="E52" s="229">
        <v>0</v>
      </c>
      <c r="F52" s="229">
        <v>3299911.86</v>
      </c>
      <c r="G52" s="229">
        <v>0</v>
      </c>
      <c r="H52" s="229">
        <v>0</v>
      </c>
      <c r="I52" s="229">
        <v>0</v>
      </c>
      <c r="J52" s="230">
        <v>0</v>
      </c>
      <c r="K52" s="231">
        <v>1</v>
      </c>
      <c r="L52" s="232">
        <v>1</v>
      </c>
      <c r="M52" s="309"/>
    </row>
    <row r="53" spans="1:25" s="227" customFormat="1" ht="12" x14ac:dyDescent="0.2">
      <c r="C53" s="234" t="s">
        <v>35</v>
      </c>
      <c r="D53" s="229"/>
      <c r="E53" s="235"/>
      <c r="F53" s="235"/>
      <c r="G53" s="235"/>
      <c r="H53" s="235"/>
      <c r="I53" s="235"/>
      <c r="J53" s="236"/>
      <c r="K53" s="237"/>
      <c r="L53" s="238"/>
    </row>
    <row r="54" spans="1:25" s="312" customFormat="1" ht="5.25" customHeight="1" x14ac:dyDescent="0.25">
      <c r="C54" s="313"/>
      <c r="D54" s="335"/>
      <c r="E54" s="335"/>
      <c r="F54" s="335"/>
      <c r="G54" s="335"/>
      <c r="H54" s="335"/>
      <c r="I54" s="335"/>
      <c r="J54" s="336"/>
      <c r="K54" s="337"/>
      <c r="L54" s="338"/>
      <c r="M54" s="250"/>
    </row>
    <row r="55" spans="1:25" s="227" customFormat="1" x14ac:dyDescent="0.25">
      <c r="A55" s="226"/>
      <c r="C55" s="228" t="s">
        <v>21</v>
      </c>
      <c r="D55" s="229">
        <f>SUM(E55:J55)</f>
        <v>360000</v>
      </c>
      <c r="E55" s="229">
        <v>0</v>
      </c>
      <c r="F55" s="229">
        <v>0</v>
      </c>
      <c r="G55" s="229">
        <v>360000</v>
      </c>
      <c r="H55" s="229">
        <v>0</v>
      </c>
      <c r="I55" s="229">
        <v>0</v>
      </c>
      <c r="J55" s="230">
        <v>0</v>
      </c>
      <c r="K55" s="231">
        <v>1</v>
      </c>
      <c r="L55" s="232">
        <v>1</v>
      </c>
      <c r="M55" s="233"/>
    </row>
    <row r="56" spans="1:25" s="227" customFormat="1" ht="36" x14ac:dyDescent="0.25">
      <c r="C56" s="234" t="s">
        <v>144</v>
      </c>
      <c r="D56" s="229"/>
      <c r="E56" s="235"/>
      <c r="F56" s="235"/>
      <c r="G56" s="235"/>
      <c r="H56" s="235"/>
      <c r="I56" s="235"/>
      <c r="J56" s="236"/>
      <c r="K56" s="237"/>
      <c r="L56" s="238"/>
      <c r="Y56" s="252"/>
    </row>
    <row r="57" spans="1:25" s="3" customFormat="1" ht="6.75" customHeight="1" thickBot="1" x14ac:dyDescent="0.3">
      <c r="C57" s="193"/>
      <c r="D57" s="53"/>
      <c r="E57" s="53"/>
      <c r="F57" s="53"/>
      <c r="G57" s="53"/>
      <c r="H57" s="53"/>
      <c r="I57" s="53"/>
      <c r="J57" s="53"/>
      <c r="K57" s="54"/>
      <c r="L57" s="194"/>
      <c r="M57" s="6"/>
    </row>
    <row r="58" spans="1:25" s="37" customFormat="1" ht="12.75" thickBot="1" x14ac:dyDescent="0.25">
      <c r="C58" s="184" t="s">
        <v>38</v>
      </c>
      <c r="D58" s="153">
        <f>SUM(D60:D61)</f>
        <v>699900.52</v>
      </c>
      <c r="E58" s="153">
        <f t="shared" ref="E58:J58" si="3">SUM(E60:E61)</f>
        <v>0</v>
      </c>
      <c r="F58" s="153">
        <f t="shared" si="3"/>
        <v>699900.52</v>
      </c>
      <c r="G58" s="153">
        <f t="shared" si="3"/>
        <v>0</v>
      </c>
      <c r="H58" s="153">
        <f t="shared" si="3"/>
        <v>0</v>
      </c>
      <c r="I58" s="153">
        <f t="shared" si="3"/>
        <v>0</v>
      </c>
      <c r="J58" s="153">
        <f t="shared" si="3"/>
        <v>0</v>
      </c>
      <c r="K58" s="154"/>
      <c r="L58" s="185"/>
      <c r="M58" s="39"/>
    </row>
    <row r="59" spans="1:25" s="3" customFormat="1" ht="5.25" customHeight="1" x14ac:dyDescent="0.25">
      <c r="C59" s="79"/>
      <c r="D59" s="23"/>
      <c r="E59" s="23"/>
      <c r="F59" s="23"/>
      <c r="G59" s="23"/>
      <c r="H59" s="23"/>
      <c r="I59" s="23"/>
      <c r="J59" s="23"/>
      <c r="K59" s="24"/>
      <c r="L59" s="81"/>
      <c r="M59" s="6"/>
    </row>
    <row r="60" spans="1:25" s="308" customFormat="1" ht="12" x14ac:dyDescent="0.2">
      <c r="C60" s="339" t="s">
        <v>21</v>
      </c>
      <c r="D60" s="229">
        <f>SUM(E60:J60)</f>
        <v>699900.52</v>
      </c>
      <c r="E60" s="229">
        <v>0</v>
      </c>
      <c r="F60" s="229">
        <v>699900.52</v>
      </c>
      <c r="G60" s="229">
        <v>0</v>
      </c>
      <c r="H60" s="229">
        <v>0</v>
      </c>
      <c r="I60" s="229">
        <v>0</v>
      </c>
      <c r="J60" s="230">
        <v>0</v>
      </c>
      <c r="K60" s="231">
        <v>1</v>
      </c>
      <c r="L60" s="232">
        <v>1</v>
      </c>
      <c r="M60" s="227"/>
    </row>
    <row r="61" spans="1:25" s="308" customFormat="1" ht="48" x14ac:dyDescent="0.2">
      <c r="C61" s="234" t="s">
        <v>37</v>
      </c>
      <c r="D61" s="229"/>
      <c r="E61" s="229"/>
      <c r="F61" s="229"/>
      <c r="G61" s="229"/>
      <c r="H61" s="229"/>
      <c r="I61" s="235"/>
      <c r="J61" s="236"/>
      <c r="K61" s="231"/>
      <c r="L61" s="232"/>
      <c r="M61" s="227"/>
    </row>
    <row r="62" spans="1:25" s="3" customFormat="1" ht="5.25" customHeight="1" thickBot="1" x14ac:dyDescent="0.3">
      <c r="C62" s="191"/>
      <c r="D62" s="42"/>
      <c r="E62" s="42"/>
      <c r="F62" s="42"/>
      <c r="G62" s="42"/>
      <c r="H62" s="42"/>
      <c r="I62" s="42"/>
      <c r="J62" s="42"/>
      <c r="K62" s="43"/>
      <c r="L62" s="192"/>
      <c r="M62" s="6"/>
    </row>
    <row r="63" spans="1:25" s="37" customFormat="1" ht="12.75" thickBot="1" x14ac:dyDescent="0.25">
      <c r="C63" s="184" t="s">
        <v>46</v>
      </c>
      <c r="D63" s="153">
        <f>SUM(D65:D81)</f>
        <v>1749226.0599999998</v>
      </c>
      <c r="E63" s="153">
        <f t="shared" ref="E63:J63" si="4">SUM(E65:E81)</f>
        <v>0</v>
      </c>
      <c r="F63" s="153">
        <f t="shared" si="4"/>
        <v>1626534.0799999998</v>
      </c>
      <c r="G63" s="153">
        <f t="shared" si="4"/>
        <v>50000</v>
      </c>
      <c r="H63" s="153">
        <f t="shared" si="4"/>
        <v>0</v>
      </c>
      <c r="I63" s="153">
        <f t="shared" si="4"/>
        <v>0</v>
      </c>
      <c r="J63" s="153">
        <f t="shared" si="4"/>
        <v>72691.98</v>
      </c>
      <c r="K63" s="153"/>
      <c r="L63" s="185"/>
      <c r="M63" s="39"/>
    </row>
    <row r="64" spans="1:25" s="3" customFormat="1" ht="5.25" customHeight="1" x14ac:dyDescent="0.25">
      <c r="C64" s="79"/>
      <c r="D64" s="23"/>
      <c r="E64" s="23"/>
      <c r="F64" s="23"/>
      <c r="G64" s="23"/>
      <c r="H64" s="23"/>
      <c r="I64" s="23"/>
      <c r="J64" s="23"/>
      <c r="K64" s="24"/>
      <c r="L64" s="81"/>
      <c r="M64" s="6"/>
    </row>
    <row r="65" spans="1:13" s="308" customFormat="1" x14ac:dyDescent="0.25">
      <c r="A65" s="226"/>
      <c r="C65" s="228" t="s">
        <v>21</v>
      </c>
      <c r="D65" s="229">
        <f>SUM(E65:J65)</f>
        <v>959400</v>
      </c>
      <c r="E65" s="229">
        <v>0</v>
      </c>
      <c r="F65" s="229">
        <v>959400</v>
      </c>
      <c r="G65" s="229">
        <v>0</v>
      </c>
      <c r="H65" s="229">
        <v>0</v>
      </c>
      <c r="I65" s="229">
        <v>0</v>
      </c>
      <c r="J65" s="229">
        <v>0</v>
      </c>
      <c r="K65" s="231">
        <v>1</v>
      </c>
      <c r="L65" s="232">
        <v>1</v>
      </c>
      <c r="M65" s="309"/>
    </row>
    <row r="66" spans="1:13" s="308" customFormat="1" ht="24" x14ac:dyDescent="0.2">
      <c r="C66" s="234" t="s">
        <v>39</v>
      </c>
      <c r="D66" s="229"/>
      <c r="E66" s="235"/>
      <c r="F66" s="235"/>
      <c r="G66" s="235"/>
      <c r="H66" s="235"/>
      <c r="I66" s="235"/>
      <c r="J66" s="235"/>
      <c r="K66" s="310"/>
      <c r="L66" s="311"/>
      <c r="M66" s="227"/>
    </row>
    <row r="67" spans="1:13" s="312" customFormat="1" ht="5.25" customHeight="1" x14ac:dyDescent="0.25">
      <c r="C67" s="317"/>
      <c r="D67" s="314"/>
      <c r="E67" s="314"/>
      <c r="F67" s="314"/>
      <c r="G67" s="314"/>
      <c r="H67" s="314"/>
      <c r="I67" s="314"/>
      <c r="J67" s="314"/>
      <c r="K67" s="315"/>
      <c r="L67" s="316"/>
      <c r="M67" s="250"/>
    </row>
    <row r="68" spans="1:13" s="308" customFormat="1" x14ac:dyDescent="0.25">
      <c r="A68" s="226"/>
      <c r="C68" s="228" t="s">
        <v>21</v>
      </c>
      <c r="D68" s="229">
        <f>SUM(E68:J68)</f>
        <v>145383.96</v>
      </c>
      <c r="E68" s="229">
        <v>0</v>
      </c>
      <c r="F68" s="229">
        <v>72691.98</v>
      </c>
      <c r="G68" s="229">
        <v>0</v>
      </c>
      <c r="H68" s="229">
        <v>0</v>
      </c>
      <c r="I68" s="229">
        <v>0</v>
      </c>
      <c r="J68" s="229">
        <v>72691.98</v>
      </c>
      <c r="K68" s="231">
        <v>1</v>
      </c>
      <c r="L68" s="232">
        <v>1</v>
      </c>
      <c r="M68" s="309"/>
    </row>
    <row r="69" spans="1:13" s="308" customFormat="1" ht="12" x14ac:dyDescent="0.2">
      <c r="C69" s="234" t="s">
        <v>40</v>
      </c>
      <c r="D69" s="229"/>
      <c r="E69" s="235"/>
      <c r="F69" s="235"/>
      <c r="G69" s="235"/>
      <c r="H69" s="235"/>
      <c r="I69" s="235"/>
      <c r="J69" s="235"/>
      <c r="K69" s="310"/>
      <c r="L69" s="311"/>
      <c r="M69" s="227"/>
    </row>
    <row r="70" spans="1:13" s="312" customFormat="1" ht="5.25" customHeight="1" x14ac:dyDescent="0.25">
      <c r="C70" s="317"/>
      <c r="D70" s="314"/>
      <c r="E70" s="314"/>
      <c r="F70" s="314"/>
      <c r="G70" s="314"/>
      <c r="H70" s="314"/>
      <c r="I70" s="314"/>
      <c r="J70" s="314"/>
      <c r="K70" s="315"/>
      <c r="L70" s="316"/>
      <c r="M70" s="250"/>
    </row>
    <row r="71" spans="1:13" s="308" customFormat="1" x14ac:dyDescent="0.25">
      <c r="A71" s="226"/>
      <c r="C71" s="228" t="s">
        <v>21</v>
      </c>
      <c r="D71" s="229">
        <f>SUM(E71:J71)</f>
        <v>495442.11</v>
      </c>
      <c r="E71" s="229">
        <v>0</v>
      </c>
      <c r="F71" s="229">
        <v>495442.11</v>
      </c>
      <c r="G71" s="229">
        <v>0</v>
      </c>
      <c r="H71" s="229">
        <v>0</v>
      </c>
      <c r="I71" s="229">
        <v>0</v>
      </c>
      <c r="J71" s="229">
        <v>0</v>
      </c>
      <c r="K71" s="231">
        <v>1</v>
      </c>
      <c r="L71" s="232">
        <v>1</v>
      </c>
      <c r="M71" s="309"/>
    </row>
    <row r="72" spans="1:13" s="308" customFormat="1" ht="24" x14ac:dyDescent="0.2">
      <c r="C72" s="234" t="s">
        <v>41</v>
      </c>
      <c r="D72" s="229"/>
      <c r="E72" s="235"/>
      <c r="F72" s="235"/>
      <c r="G72" s="235"/>
      <c r="H72" s="235"/>
      <c r="I72" s="235"/>
      <c r="J72" s="235"/>
      <c r="K72" s="310"/>
      <c r="L72" s="311"/>
      <c r="M72" s="227"/>
    </row>
    <row r="73" spans="1:13" s="312" customFormat="1" ht="5.25" customHeight="1" x14ac:dyDescent="0.25">
      <c r="C73" s="317"/>
      <c r="D73" s="314"/>
      <c r="E73" s="314"/>
      <c r="F73" s="314"/>
      <c r="G73" s="314"/>
      <c r="H73" s="314"/>
      <c r="I73" s="314"/>
      <c r="J73" s="314"/>
      <c r="K73" s="315"/>
      <c r="L73" s="316"/>
      <c r="M73" s="250"/>
    </row>
    <row r="74" spans="1:13" s="308" customFormat="1" x14ac:dyDescent="0.25">
      <c r="A74" s="226"/>
      <c r="C74" s="228" t="s">
        <v>42</v>
      </c>
      <c r="D74" s="229">
        <f>SUM(E74:J74)</f>
        <v>43999.99</v>
      </c>
      <c r="E74" s="229">
        <v>0</v>
      </c>
      <c r="F74" s="229">
        <v>43999.99</v>
      </c>
      <c r="G74" s="229">
        <v>0</v>
      </c>
      <c r="H74" s="229">
        <v>0</v>
      </c>
      <c r="I74" s="229">
        <v>0</v>
      </c>
      <c r="J74" s="229">
        <v>0</v>
      </c>
      <c r="K74" s="231">
        <v>1</v>
      </c>
      <c r="L74" s="232">
        <v>1</v>
      </c>
      <c r="M74" s="309"/>
    </row>
    <row r="75" spans="1:13" s="308" customFormat="1" ht="12" x14ac:dyDescent="0.2">
      <c r="C75" s="234" t="s">
        <v>43</v>
      </c>
      <c r="D75" s="229"/>
      <c r="E75" s="235"/>
      <c r="F75" s="235"/>
      <c r="G75" s="235"/>
      <c r="H75" s="235"/>
      <c r="I75" s="235"/>
      <c r="J75" s="235"/>
      <c r="K75" s="310"/>
      <c r="L75" s="311"/>
      <c r="M75" s="227"/>
    </row>
    <row r="76" spans="1:13" s="312" customFormat="1" ht="5.25" customHeight="1" x14ac:dyDescent="0.25">
      <c r="C76" s="317"/>
      <c r="D76" s="314"/>
      <c r="E76" s="314"/>
      <c r="F76" s="314"/>
      <c r="G76" s="314"/>
      <c r="H76" s="314"/>
      <c r="I76" s="314"/>
      <c r="J76" s="314"/>
      <c r="K76" s="315"/>
      <c r="L76" s="316"/>
      <c r="M76" s="250"/>
    </row>
    <row r="77" spans="1:13" s="308" customFormat="1" x14ac:dyDescent="0.25">
      <c r="A77" s="226"/>
      <c r="C77" s="228" t="s">
        <v>44</v>
      </c>
      <c r="D77" s="229">
        <f>SUM(E77:J77)</f>
        <v>55000</v>
      </c>
      <c r="E77" s="229">
        <v>0</v>
      </c>
      <c r="F77" s="229">
        <v>55000</v>
      </c>
      <c r="G77" s="229">
        <v>0</v>
      </c>
      <c r="H77" s="229">
        <v>0</v>
      </c>
      <c r="I77" s="229">
        <v>0</v>
      </c>
      <c r="J77" s="229">
        <v>0</v>
      </c>
      <c r="K77" s="231">
        <v>1</v>
      </c>
      <c r="L77" s="232">
        <v>1</v>
      </c>
      <c r="M77" s="309"/>
    </row>
    <row r="78" spans="1:13" s="308" customFormat="1" ht="12" x14ac:dyDescent="0.2">
      <c r="C78" s="234" t="s">
        <v>45</v>
      </c>
      <c r="D78" s="229"/>
      <c r="E78" s="235"/>
      <c r="F78" s="235"/>
      <c r="G78" s="235"/>
      <c r="H78" s="235"/>
      <c r="I78" s="235"/>
      <c r="J78" s="235"/>
      <c r="K78" s="310"/>
      <c r="L78" s="311"/>
      <c r="M78" s="227"/>
    </row>
    <row r="79" spans="1:13" s="3" customFormat="1" ht="5.25" customHeight="1" x14ac:dyDescent="0.25">
      <c r="C79" s="79"/>
      <c r="D79" s="23"/>
      <c r="E79" s="23"/>
      <c r="F79" s="23"/>
      <c r="G79" s="23"/>
      <c r="H79" s="23"/>
      <c r="I79" s="23"/>
      <c r="J79" s="23"/>
      <c r="K79" s="24"/>
      <c r="L79" s="81"/>
      <c r="M79" s="6"/>
    </row>
    <row r="80" spans="1:13" s="308" customFormat="1" x14ac:dyDescent="0.25">
      <c r="A80" s="226"/>
      <c r="C80" s="228" t="s">
        <v>21</v>
      </c>
      <c r="D80" s="229">
        <f>SUM(E80:J80)</f>
        <v>50000</v>
      </c>
      <c r="E80" s="229">
        <v>0</v>
      </c>
      <c r="F80" s="229">
        <v>0</v>
      </c>
      <c r="G80" s="229">
        <v>50000</v>
      </c>
      <c r="H80" s="229">
        <v>0</v>
      </c>
      <c r="I80" s="229">
        <v>0</v>
      </c>
      <c r="J80" s="229">
        <v>0</v>
      </c>
      <c r="K80" s="231">
        <v>0</v>
      </c>
      <c r="L80" s="232">
        <v>0</v>
      </c>
      <c r="M80" s="309"/>
    </row>
    <row r="81" spans="1:26" s="308" customFormat="1" ht="12" x14ac:dyDescent="0.2">
      <c r="C81" s="234" t="s">
        <v>126</v>
      </c>
      <c r="D81" s="229"/>
      <c r="E81" s="235"/>
      <c r="F81" s="235"/>
      <c r="G81" s="235"/>
      <c r="H81" s="235"/>
      <c r="I81" s="235"/>
      <c r="J81" s="235"/>
      <c r="K81" s="310"/>
      <c r="L81" s="311"/>
      <c r="M81" s="227"/>
    </row>
    <row r="82" spans="1:26" s="3" customFormat="1" ht="5.25" customHeight="1" thickBot="1" x14ac:dyDescent="0.3">
      <c r="C82" s="197"/>
      <c r="D82" s="150"/>
      <c r="E82" s="150"/>
      <c r="F82" s="150"/>
      <c r="G82" s="150"/>
      <c r="H82" s="150"/>
      <c r="I82" s="150"/>
      <c r="J82" s="150"/>
      <c r="K82" s="149"/>
      <c r="L82" s="198"/>
      <c r="M82" s="6"/>
    </row>
    <row r="83" spans="1:26" s="37" customFormat="1" ht="12.75" thickBot="1" x14ac:dyDescent="0.25">
      <c r="C83" s="184" t="s">
        <v>50</v>
      </c>
      <c r="D83" s="153">
        <f>SUM(D85:D89)</f>
        <v>850658.24</v>
      </c>
      <c r="E83" s="153">
        <f t="shared" ref="E83:J83" si="5">SUM(E85:E89)</f>
        <v>0</v>
      </c>
      <c r="F83" s="153">
        <f t="shared" si="5"/>
        <v>850658.24</v>
      </c>
      <c r="G83" s="153">
        <f t="shared" si="5"/>
        <v>0</v>
      </c>
      <c r="H83" s="153">
        <f t="shared" si="5"/>
        <v>0</v>
      </c>
      <c r="I83" s="153">
        <f t="shared" si="5"/>
        <v>0</v>
      </c>
      <c r="J83" s="153">
        <f t="shared" si="5"/>
        <v>0</v>
      </c>
      <c r="K83" s="153"/>
      <c r="L83" s="185"/>
      <c r="M83" s="39"/>
    </row>
    <row r="84" spans="1:26" s="3" customFormat="1" ht="5.25" customHeight="1" x14ac:dyDescent="0.25">
      <c r="C84" s="79"/>
      <c r="D84" s="23"/>
      <c r="E84" s="23"/>
      <c r="F84" s="23"/>
      <c r="G84" s="23"/>
      <c r="H84" s="23"/>
      <c r="I84" s="23"/>
      <c r="J84" s="23"/>
      <c r="K84" s="24"/>
      <c r="L84" s="81"/>
      <c r="M84" s="6"/>
    </row>
    <row r="85" spans="1:26" s="308" customFormat="1" x14ac:dyDescent="0.25">
      <c r="A85" s="226"/>
      <c r="C85" s="340" t="s">
        <v>47</v>
      </c>
      <c r="D85" s="229">
        <f>SUM(E85:J85)</f>
        <v>325471.51</v>
      </c>
      <c r="E85" s="229">
        <v>0</v>
      </c>
      <c r="F85" s="229">
        <v>325471.51</v>
      </c>
      <c r="G85" s="229">
        <v>0</v>
      </c>
      <c r="H85" s="229">
        <v>0</v>
      </c>
      <c r="I85" s="229">
        <v>0</v>
      </c>
      <c r="J85" s="229">
        <v>0</v>
      </c>
      <c r="K85" s="231">
        <v>1</v>
      </c>
      <c r="L85" s="232">
        <v>1</v>
      </c>
      <c r="M85" s="309"/>
    </row>
    <row r="86" spans="1:26" s="308" customFormat="1" ht="24" x14ac:dyDescent="0.25">
      <c r="C86" s="341" t="s">
        <v>48</v>
      </c>
      <c r="D86" s="229"/>
      <c r="E86" s="235" t="s">
        <v>20</v>
      </c>
      <c r="F86" s="235"/>
      <c r="G86" s="235"/>
      <c r="H86" s="235"/>
      <c r="I86" s="235"/>
      <c r="J86" s="235"/>
      <c r="K86" s="342"/>
      <c r="L86" s="311"/>
      <c r="M86" s="227"/>
      <c r="X86" s="343"/>
      <c r="Y86" s="252"/>
      <c r="Z86" s="344"/>
    </row>
    <row r="87" spans="1:26" s="312" customFormat="1" ht="5.25" customHeight="1" x14ac:dyDescent="0.25">
      <c r="C87" s="317"/>
      <c r="D87" s="314"/>
      <c r="E87" s="314"/>
      <c r="F87" s="314"/>
      <c r="G87" s="314"/>
      <c r="H87" s="314"/>
      <c r="I87" s="314"/>
      <c r="J87" s="314"/>
      <c r="K87" s="315"/>
      <c r="L87" s="316"/>
      <c r="M87" s="250"/>
    </row>
    <row r="88" spans="1:26" s="308" customFormat="1" x14ac:dyDescent="0.25">
      <c r="A88" s="226"/>
      <c r="C88" s="340" t="s">
        <v>21</v>
      </c>
      <c r="D88" s="229">
        <f>SUM(E88:J88)</f>
        <v>525186.73</v>
      </c>
      <c r="E88" s="229">
        <v>0</v>
      </c>
      <c r="F88" s="229">
        <v>525186.73</v>
      </c>
      <c r="G88" s="229">
        <v>0</v>
      </c>
      <c r="H88" s="229">
        <v>0</v>
      </c>
      <c r="I88" s="229">
        <v>0</v>
      </c>
      <c r="J88" s="229">
        <v>0</v>
      </c>
      <c r="K88" s="231">
        <v>1</v>
      </c>
      <c r="L88" s="232">
        <v>1</v>
      </c>
      <c r="M88" s="309"/>
    </row>
    <row r="89" spans="1:26" s="308" customFormat="1" ht="36" x14ac:dyDescent="0.2">
      <c r="C89" s="341" t="s">
        <v>49</v>
      </c>
      <c r="D89" s="229"/>
      <c r="E89" s="235" t="s">
        <v>20</v>
      </c>
      <c r="F89" s="235"/>
      <c r="G89" s="235"/>
      <c r="H89" s="235"/>
      <c r="I89" s="235"/>
      <c r="J89" s="235"/>
      <c r="K89" s="342"/>
      <c r="L89" s="311"/>
      <c r="M89" s="227"/>
    </row>
    <row r="90" spans="1:26" s="3" customFormat="1" ht="5.25" customHeight="1" thickBot="1" x14ac:dyDescent="0.3">
      <c r="C90" s="197"/>
      <c r="D90" s="150"/>
      <c r="E90" s="150"/>
      <c r="F90" s="150"/>
      <c r="G90" s="150"/>
      <c r="H90" s="150"/>
      <c r="I90" s="150"/>
      <c r="J90" s="150"/>
      <c r="K90" s="149"/>
      <c r="L90" s="198"/>
      <c r="M90" s="6"/>
    </row>
    <row r="91" spans="1:26" s="37" customFormat="1" ht="12.75" thickBot="1" x14ac:dyDescent="0.25">
      <c r="C91" s="184" t="s">
        <v>61</v>
      </c>
      <c r="D91" s="153">
        <f t="shared" ref="D91:J91" si="6">SUM(D93:D121)</f>
        <v>10928250.279999999</v>
      </c>
      <c r="E91" s="153">
        <f t="shared" si="6"/>
        <v>1300000</v>
      </c>
      <c r="F91" s="153">
        <f t="shared" si="6"/>
        <v>6084769</v>
      </c>
      <c r="G91" s="153">
        <f t="shared" si="6"/>
        <v>3543481.28</v>
      </c>
      <c r="H91" s="153">
        <f t="shared" si="6"/>
        <v>0</v>
      </c>
      <c r="I91" s="153">
        <f t="shared" si="6"/>
        <v>0</v>
      </c>
      <c r="J91" s="153">
        <f t="shared" si="6"/>
        <v>0</v>
      </c>
      <c r="K91" s="154"/>
      <c r="L91" s="185"/>
      <c r="M91" s="39"/>
    </row>
    <row r="92" spans="1:26" s="3" customFormat="1" ht="5.25" customHeight="1" x14ac:dyDescent="0.25">
      <c r="C92" s="70"/>
      <c r="D92" s="71"/>
      <c r="E92" s="72"/>
      <c r="F92" s="72"/>
      <c r="G92" s="72"/>
      <c r="H92" s="72"/>
      <c r="I92" s="72"/>
      <c r="J92" s="72"/>
      <c r="K92" s="73"/>
      <c r="L92" s="74"/>
      <c r="M92" s="6"/>
    </row>
    <row r="93" spans="1:26" s="39" customFormat="1" x14ac:dyDescent="0.25">
      <c r="A93" s="26"/>
      <c r="C93" s="75" t="s">
        <v>51</v>
      </c>
      <c r="D93" s="76">
        <f>SUM(E93:J93)</f>
        <v>799907.34</v>
      </c>
      <c r="E93" s="76"/>
      <c r="F93" s="76">
        <v>0</v>
      </c>
      <c r="G93" s="76">
        <v>799907.34</v>
      </c>
      <c r="H93" s="76"/>
      <c r="I93" s="77">
        <v>0</v>
      </c>
      <c r="J93" s="77">
        <v>0</v>
      </c>
      <c r="K93" s="31">
        <v>1</v>
      </c>
      <c r="L93" s="186">
        <v>1</v>
      </c>
      <c r="M93" s="58"/>
    </row>
    <row r="94" spans="1:26" s="39" customFormat="1" ht="24" x14ac:dyDescent="0.2">
      <c r="C94" s="61" t="s">
        <v>52</v>
      </c>
      <c r="D94" s="29"/>
      <c r="E94" s="187"/>
      <c r="F94" s="187"/>
      <c r="G94" s="187"/>
      <c r="H94" s="187"/>
      <c r="I94" s="188"/>
      <c r="J94" s="188"/>
      <c r="K94" s="50"/>
      <c r="L94" s="78"/>
    </row>
    <row r="95" spans="1:26" s="3" customFormat="1" ht="5.25" customHeight="1" x14ac:dyDescent="0.25">
      <c r="C95" s="79"/>
      <c r="D95" s="80"/>
      <c r="E95" s="150"/>
      <c r="F95" s="23"/>
      <c r="G95" s="23"/>
      <c r="H95" s="23"/>
      <c r="I95" s="23"/>
      <c r="J95" s="23"/>
      <c r="K95" s="24"/>
      <c r="L95" s="81"/>
      <c r="M95" s="6"/>
    </row>
    <row r="96" spans="1:26" s="227" customFormat="1" x14ac:dyDescent="0.25">
      <c r="A96" s="226"/>
      <c r="C96" s="228" t="s">
        <v>21</v>
      </c>
      <c r="D96" s="345">
        <f>SUM(E96:J96)</f>
        <v>597436.75</v>
      </c>
      <c r="E96" s="345"/>
      <c r="F96" s="229">
        <v>597436.75</v>
      </c>
      <c r="G96" s="229">
        <v>0</v>
      </c>
      <c r="H96" s="229"/>
      <c r="I96" s="230">
        <v>0</v>
      </c>
      <c r="J96" s="230">
        <v>0</v>
      </c>
      <c r="K96" s="231">
        <v>1</v>
      </c>
      <c r="L96" s="232">
        <v>1</v>
      </c>
      <c r="M96" s="233"/>
    </row>
    <row r="97" spans="1:13" s="227" customFormat="1" ht="24" x14ac:dyDescent="0.2">
      <c r="C97" s="234" t="s">
        <v>53</v>
      </c>
      <c r="D97" s="229"/>
      <c r="E97" s="235"/>
      <c r="F97" s="235"/>
      <c r="G97" s="235"/>
      <c r="H97" s="235"/>
      <c r="I97" s="236"/>
      <c r="J97" s="236"/>
      <c r="K97" s="237"/>
      <c r="L97" s="238"/>
    </row>
    <row r="98" spans="1:13" s="312" customFormat="1" ht="5.25" customHeight="1" x14ac:dyDescent="0.25">
      <c r="C98" s="317"/>
      <c r="D98" s="253"/>
      <c r="E98" s="314"/>
      <c r="F98" s="314"/>
      <c r="G98" s="314"/>
      <c r="H98" s="314"/>
      <c r="I98" s="314"/>
      <c r="J98" s="314"/>
      <c r="K98" s="315"/>
      <c r="L98" s="316"/>
      <c r="M98" s="250"/>
    </row>
    <row r="99" spans="1:13" s="227" customFormat="1" x14ac:dyDescent="0.25">
      <c r="A99" s="226"/>
      <c r="C99" s="228" t="s">
        <v>21</v>
      </c>
      <c r="D99" s="229">
        <f>SUM(E99:J99)</f>
        <v>749511.47</v>
      </c>
      <c r="E99" s="229"/>
      <c r="F99" s="229">
        <f>699511.47+50000</f>
        <v>749511.47</v>
      </c>
      <c r="G99" s="229">
        <v>0</v>
      </c>
      <c r="H99" s="229"/>
      <c r="I99" s="230">
        <v>0</v>
      </c>
      <c r="J99" s="230">
        <v>0</v>
      </c>
      <c r="K99" s="231">
        <v>1</v>
      </c>
      <c r="L99" s="232">
        <v>1</v>
      </c>
      <c r="M99" s="233"/>
    </row>
    <row r="100" spans="1:13" s="227" customFormat="1" ht="24" x14ac:dyDescent="0.2">
      <c r="C100" s="234" t="s">
        <v>54</v>
      </c>
      <c r="D100" s="229"/>
      <c r="E100" s="235"/>
      <c r="F100" s="235"/>
      <c r="G100" s="235"/>
      <c r="H100" s="235"/>
      <c r="I100" s="236"/>
      <c r="J100" s="236"/>
      <c r="K100" s="237"/>
      <c r="L100" s="238"/>
    </row>
    <row r="101" spans="1:13" s="312" customFormat="1" ht="5.25" customHeight="1" x14ac:dyDescent="0.25">
      <c r="C101" s="317"/>
      <c r="D101" s="253"/>
      <c r="E101" s="314"/>
      <c r="F101" s="314"/>
      <c r="G101" s="314"/>
      <c r="H101" s="314"/>
      <c r="I101" s="314"/>
      <c r="J101" s="314"/>
      <c r="K101" s="315"/>
      <c r="L101" s="316"/>
      <c r="M101" s="250"/>
    </row>
    <row r="102" spans="1:13" s="227" customFormat="1" x14ac:dyDescent="0.25">
      <c r="A102" s="226"/>
      <c r="C102" s="228" t="s">
        <v>21</v>
      </c>
      <c r="D102" s="229">
        <f>SUM(E102:J102)</f>
        <v>927233.75</v>
      </c>
      <c r="E102" s="229"/>
      <c r="F102" s="229">
        <v>927233.75</v>
      </c>
      <c r="G102" s="229"/>
      <c r="H102" s="229"/>
      <c r="I102" s="230">
        <v>0</v>
      </c>
      <c r="J102" s="230">
        <v>0</v>
      </c>
      <c r="K102" s="231">
        <v>1</v>
      </c>
      <c r="L102" s="232">
        <v>1</v>
      </c>
      <c r="M102" s="233"/>
    </row>
    <row r="103" spans="1:13" s="227" customFormat="1" ht="24" x14ac:dyDescent="0.2">
      <c r="C103" s="234" t="s">
        <v>55</v>
      </c>
      <c r="D103" s="229"/>
      <c r="E103" s="235"/>
      <c r="F103" s="235"/>
      <c r="G103" s="235"/>
      <c r="H103" s="235"/>
      <c r="I103" s="236"/>
      <c r="J103" s="236"/>
      <c r="K103" s="237"/>
      <c r="L103" s="238"/>
    </row>
    <row r="104" spans="1:13" s="312" customFormat="1" ht="5.25" customHeight="1" x14ac:dyDescent="0.25">
      <c r="C104" s="317"/>
      <c r="D104" s="253"/>
      <c r="E104" s="314"/>
      <c r="F104" s="314"/>
      <c r="G104" s="314"/>
      <c r="H104" s="314"/>
      <c r="I104" s="314"/>
      <c r="J104" s="314"/>
      <c r="K104" s="315"/>
      <c r="L104" s="316"/>
      <c r="M104" s="250"/>
    </row>
    <row r="105" spans="1:13" s="227" customFormat="1" x14ac:dyDescent="0.25">
      <c r="A105" s="226"/>
      <c r="C105" s="228" t="s">
        <v>21</v>
      </c>
      <c r="D105" s="229">
        <f>SUM(E105:J105)</f>
        <v>1068422.29</v>
      </c>
      <c r="E105" s="229"/>
      <c r="F105" s="229">
        <v>812244.74</v>
      </c>
      <c r="G105" s="229">
        <v>256177.55</v>
      </c>
      <c r="H105" s="229"/>
      <c r="I105" s="230">
        <v>0</v>
      </c>
      <c r="J105" s="230">
        <v>0</v>
      </c>
      <c r="K105" s="231">
        <v>1</v>
      </c>
      <c r="L105" s="232">
        <v>1</v>
      </c>
      <c r="M105" s="233"/>
    </row>
    <row r="106" spans="1:13" s="227" customFormat="1" ht="24" x14ac:dyDescent="0.2">
      <c r="C106" s="234" t="s">
        <v>56</v>
      </c>
      <c r="D106" s="229"/>
      <c r="E106" s="235"/>
      <c r="F106" s="235"/>
      <c r="G106" s="235"/>
      <c r="H106" s="235"/>
      <c r="I106" s="236"/>
      <c r="J106" s="236"/>
      <c r="K106" s="237"/>
      <c r="L106" s="238"/>
    </row>
    <row r="107" spans="1:13" s="312" customFormat="1" ht="5.25" customHeight="1" x14ac:dyDescent="0.25">
      <c r="C107" s="317"/>
      <c r="D107" s="253"/>
      <c r="E107" s="314"/>
      <c r="F107" s="314"/>
      <c r="G107" s="314"/>
      <c r="H107" s="314"/>
      <c r="I107" s="314"/>
      <c r="J107" s="314"/>
      <c r="K107" s="315"/>
      <c r="L107" s="316"/>
      <c r="M107" s="250"/>
    </row>
    <row r="108" spans="1:13" s="227" customFormat="1" x14ac:dyDescent="0.25">
      <c r="A108" s="226"/>
      <c r="C108" s="228" t="s">
        <v>21</v>
      </c>
      <c r="D108" s="229">
        <f>SUM(E108:J108)</f>
        <v>2002487.39</v>
      </c>
      <c r="E108" s="229"/>
      <c r="F108" s="229">
        <v>0</v>
      </c>
      <c r="G108" s="229">
        <v>2002487.39</v>
      </c>
      <c r="H108" s="229"/>
      <c r="I108" s="230">
        <v>0</v>
      </c>
      <c r="J108" s="230">
        <v>0</v>
      </c>
      <c r="K108" s="231">
        <v>1</v>
      </c>
      <c r="L108" s="232">
        <v>1</v>
      </c>
      <c r="M108" s="233"/>
    </row>
    <row r="109" spans="1:13" s="227" customFormat="1" ht="24" x14ac:dyDescent="0.2">
      <c r="C109" s="234" t="s">
        <v>57</v>
      </c>
      <c r="D109" s="229"/>
      <c r="E109" s="235"/>
      <c r="F109" s="235"/>
      <c r="G109" s="235"/>
      <c r="H109" s="235"/>
      <c r="I109" s="236"/>
      <c r="J109" s="236"/>
      <c r="K109" s="237"/>
      <c r="L109" s="238"/>
    </row>
    <row r="110" spans="1:13" s="312" customFormat="1" ht="5.25" customHeight="1" x14ac:dyDescent="0.25">
      <c r="C110" s="317"/>
      <c r="D110" s="253"/>
      <c r="E110" s="314"/>
      <c r="F110" s="314"/>
      <c r="G110" s="314"/>
      <c r="H110" s="314"/>
      <c r="I110" s="314"/>
      <c r="J110" s="314"/>
      <c r="K110" s="315"/>
      <c r="L110" s="316"/>
      <c r="M110" s="250"/>
    </row>
    <row r="111" spans="1:13" s="227" customFormat="1" x14ac:dyDescent="0.25">
      <c r="A111" s="226"/>
      <c r="C111" s="228" t="s">
        <v>21</v>
      </c>
      <c r="D111" s="229">
        <f>SUM(E111:J111)</f>
        <v>1349885.02</v>
      </c>
      <c r="E111" s="229">
        <v>0</v>
      </c>
      <c r="F111" s="229">
        <v>1349885.02</v>
      </c>
      <c r="G111" s="229">
        <v>0</v>
      </c>
      <c r="H111" s="229"/>
      <c r="I111" s="230">
        <v>0</v>
      </c>
      <c r="J111" s="230">
        <v>0</v>
      </c>
      <c r="K111" s="231">
        <v>1</v>
      </c>
      <c r="L111" s="232">
        <v>0.42</v>
      </c>
      <c r="M111" s="233"/>
    </row>
    <row r="112" spans="1:13" s="227" customFormat="1" ht="24" x14ac:dyDescent="0.2">
      <c r="C112" s="234" t="s">
        <v>58</v>
      </c>
      <c r="D112" s="229"/>
      <c r="E112" s="235"/>
      <c r="F112" s="235"/>
      <c r="G112" s="235"/>
      <c r="H112" s="235"/>
      <c r="I112" s="236"/>
      <c r="J112" s="236"/>
      <c r="K112" s="237"/>
      <c r="L112" s="238"/>
    </row>
    <row r="113" spans="1:1016" s="312" customFormat="1" ht="5.25" customHeight="1" x14ac:dyDescent="0.25">
      <c r="C113" s="317"/>
      <c r="D113" s="253"/>
      <c r="E113" s="314"/>
      <c r="F113" s="314"/>
      <c r="G113" s="314"/>
      <c r="H113" s="314"/>
      <c r="I113" s="314"/>
      <c r="J113" s="314"/>
      <c r="K113" s="315"/>
      <c r="L113" s="316"/>
      <c r="M113" s="250"/>
    </row>
    <row r="114" spans="1:1016" s="227" customFormat="1" x14ac:dyDescent="0.25">
      <c r="A114" s="226"/>
      <c r="C114" s="228" t="s">
        <v>21</v>
      </c>
      <c r="D114" s="229">
        <f>SUM(E114:J114)</f>
        <v>649207.85</v>
      </c>
      <c r="E114" s="229">
        <v>0</v>
      </c>
      <c r="F114" s="229">
        <v>649207.85</v>
      </c>
      <c r="G114" s="229">
        <v>0</v>
      </c>
      <c r="H114" s="229"/>
      <c r="I114" s="230">
        <v>0</v>
      </c>
      <c r="J114" s="230">
        <v>0</v>
      </c>
      <c r="K114" s="231">
        <v>1</v>
      </c>
      <c r="L114" s="232">
        <v>1</v>
      </c>
      <c r="M114" s="233"/>
    </row>
    <row r="115" spans="1:1016" s="227" customFormat="1" ht="24" x14ac:dyDescent="0.2">
      <c r="C115" s="234" t="s">
        <v>59</v>
      </c>
      <c r="D115" s="229"/>
      <c r="E115" s="235"/>
      <c r="F115" s="235"/>
      <c r="G115" s="235"/>
      <c r="H115" s="235"/>
      <c r="I115" s="236"/>
      <c r="J115" s="236"/>
      <c r="K115" s="237"/>
      <c r="L115" s="238"/>
    </row>
    <row r="116" spans="1:1016" s="312" customFormat="1" ht="5.25" customHeight="1" x14ac:dyDescent="0.25">
      <c r="C116" s="317"/>
      <c r="D116" s="253"/>
      <c r="E116" s="314"/>
      <c r="F116" s="314"/>
      <c r="G116" s="314"/>
      <c r="H116" s="314"/>
      <c r="I116" s="314"/>
      <c r="J116" s="314"/>
      <c r="K116" s="315"/>
      <c r="L116" s="316"/>
      <c r="M116" s="250"/>
    </row>
    <row r="117" spans="1:1016" s="227" customFormat="1" x14ac:dyDescent="0.25">
      <c r="A117" s="226"/>
      <c r="C117" s="228" t="s">
        <v>21</v>
      </c>
      <c r="D117" s="229">
        <f>SUM(E117:J117)</f>
        <v>2299249.42</v>
      </c>
      <c r="E117" s="229">
        <v>1300000</v>
      </c>
      <c r="F117" s="229">
        <v>999249.41999999993</v>
      </c>
      <c r="G117" s="229">
        <v>0</v>
      </c>
      <c r="H117" s="229"/>
      <c r="I117" s="230">
        <v>0</v>
      </c>
      <c r="J117" s="230">
        <v>0</v>
      </c>
      <c r="K117" s="318">
        <v>0</v>
      </c>
      <c r="L117" s="319">
        <f>+A117/F117</f>
        <v>0</v>
      </c>
      <c r="M117" s="233"/>
    </row>
    <row r="118" spans="1:1016" s="227" customFormat="1" ht="36" x14ac:dyDescent="0.2">
      <c r="C118" s="234" t="s">
        <v>60</v>
      </c>
      <c r="D118" s="229"/>
      <c r="E118" s="235"/>
      <c r="F118" s="235"/>
      <c r="G118" s="235"/>
      <c r="H118" s="235"/>
      <c r="I118" s="236"/>
      <c r="J118" s="236"/>
      <c r="K118" s="237"/>
      <c r="L118" s="238"/>
    </row>
    <row r="119" spans="1:1016" s="312" customFormat="1" ht="5.25" customHeight="1" x14ac:dyDescent="0.25">
      <c r="C119" s="317"/>
      <c r="D119" s="253"/>
      <c r="E119" s="314"/>
      <c r="F119" s="314"/>
      <c r="G119" s="314"/>
      <c r="H119" s="314"/>
      <c r="I119" s="314"/>
      <c r="J119" s="314"/>
      <c r="K119" s="315"/>
      <c r="L119" s="316"/>
      <c r="M119" s="250"/>
    </row>
    <row r="120" spans="1:1016" s="227" customFormat="1" x14ac:dyDescent="0.25">
      <c r="A120" s="226"/>
      <c r="C120" s="228" t="s">
        <v>21</v>
      </c>
      <c r="D120" s="229">
        <f>SUM(E120:J120)</f>
        <v>484909</v>
      </c>
      <c r="E120" s="229">
        <v>0</v>
      </c>
      <c r="F120" s="229">
        <v>0</v>
      </c>
      <c r="G120" s="229">
        <v>484909</v>
      </c>
      <c r="H120" s="229"/>
      <c r="I120" s="230">
        <v>0</v>
      </c>
      <c r="J120" s="230">
        <v>0</v>
      </c>
      <c r="K120" s="318">
        <v>0</v>
      </c>
      <c r="L120" s="319">
        <v>0</v>
      </c>
      <c r="M120" s="233"/>
    </row>
    <row r="121" spans="1:1016" s="227" customFormat="1" ht="24" x14ac:dyDescent="0.2">
      <c r="C121" s="234" t="s">
        <v>145</v>
      </c>
      <c r="D121" s="229"/>
      <c r="E121" s="235"/>
      <c r="F121" s="235"/>
      <c r="G121" s="235"/>
      <c r="H121" s="235"/>
      <c r="I121" s="236"/>
      <c r="J121" s="236"/>
      <c r="K121" s="237"/>
      <c r="L121" s="238"/>
    </row>
    <row r="122" spans="1:1016" s="3" customFormat="1" ht="5.25" customHeight="1" thickBot="1" x14ac:dyDescent="0.3">
      <c r="C122" s="97"/>
      <c r="D122" s="98"/>
      <c r="E122" s="99"/>
      <c r="F122" s="99"/>
      <c r="G122" s="99"/>
      <c r="H122" s="99"/>
      <c r="I122" s="99"/>
      <c r="J122" s="99"/>
      <c r="K122" s="100"/>
      <c r="L122" s="101"/>
      <c r="M122" s="6"/>
    </row>
    <row r="123" spans="1:1016" s="37" customFormat="1" ht="12.75" thickBot="1" x14ac:dyDescent="0.25">
      <c r="C123" s="200" t="s">
        <v>64</v>
      </c>
      <c r="D123" s="153">
        <f t="shared" ref="D123:J123" si="7">SUM(D125:D132)</f>
        <v>5318334.7300000004</v>
      </c>
      <c r="E123" s="153">
        <f t="shared" si="7"/>
        <v>0</v>
      </c>
      <c r="F123" s="153">
        <f t="shared" si="7"/>
        <v>0</v>
      </c>
      <c r="G123" s="153">
        <f t="shared" si="7"/>
        <v>5318334.7300000004</v>
      </c>
      <c r="H123" s="153">
        <f t="shared" si="7"/>
        <v>0</v>
      </c>
      <c r="I123" s="153">
        <f t="shared" si="7"/>
        <v>0</v>
      </c>
      <c r="J123" s="153">
        <f t="shared" si="7"/>
        <v>0</v>
      </c>
      <c r="K123" s="154"/>
      <c r="L123" s="185"/>
      <c r="M123" s="39"/>
    </row>
    <row r="124" spans="1:1016" s="3" customFormat="1" ht="5.25" customHeight="1" x14ac:dyDescent="0.25">
      <c r="C124" s="79"/>
      <c r="D124" s="23"/>
      <c r="E124" s="23"/>
      <c r="F124" s="23"/>
      <c r="G124" s="23"/>
      <c r="H124" s="23"/>
      <c r="I124" s="23"/>
      <c r="J124" s="23"/>
      <c r="K124" s="24"/>
      <c r="L124" s="81"/>
      <c r="M124" s="6"/>
    </row>
    <row r="125" spans="1:1016" s="308" customFormat="1" x14ac:dyDescent="0.25">
      <c r="C125" s="228" t="s">
        <v>21</v>
      </c>
      <c r="D125" s="229">
        <f>SUM(E125:J125)</f>
        <v>2631152.2999999998</v>
      </c>
      <c r="E125" s="229">
        <v>0</v>
      </c>
      <c r="F125" s="229">
        <v>0</v>
      </c>
      <c r="G125" s="346">
        <v>2631152.2999999998</v>
      </c>
      <c r="H125" s="229">
        <v>0</v>
      </c>
      <c r="I125" s="229">
        <v>0</v>
      </c>
      <c r="J125" s="230">
        <v>0</v>
      </c>
      <c r="K125" s="231">
        <f>+L125</f>
        <v>0.74999999999999967</v>
      </c>
      <c r="L125" s="232">
        <f>0.0833333333333333*9</f>
        <v>0.74999999999999967</v>
      </c>
      <c r="M125" s="227"/>
      <c r="N125" s="347"/>
      <c r="O125" s="343"/>
      <c r="P125" s="252"/>
      <c r="W125" s="308">
        <f>1/12*9</f>
        <v>0.75</v>
      </c>
      <c r="X125" s="252">
        <v>1579182.7</v>
      </c>
    </row>
    <row r="126" spans="1:1016" s="308" customFormat="1" ht="24" x14ac:dyDescent="0.25">
      <c r="C126" s="234" t="s">
        <v>62</v>
      </c>
      <c r="D126" s="229"/>
      <c r="E126" s="235"/>
      <c r="F126" s="235"/>
      <c r="G126" s="348"/>
      <c r="H126" s="235"/>
      <c r="I126" s="235"/>
      <c r="J126" s="236"/>
      <c r="K126" s="231"/>
      <c r="L126" s="232"/>
      <c r="M126" s="227"/>
      <c r="N126" s="343"/>
      <c r="P126" s="343"/>
      <c r="X126" s="252"/>
      <c r="Z126" s="344"/>
    </row>
    <row r="127" spans="1:1016" s="251" customFormat="1" ht="5.25" customHeight="1" x14ac:dyDescent="0.25">
      <c r="A127" s="244"/>
      <c r="B127" s="244"/>
      <c r="C127" s="245"/>
      <c r="D127" s="246"/>
      <c r="E127" s="246"/>
      <c r="F127" s="246"/>
      <c r="G127" s="246"/>
      <c r="H127" s="246"/>
      <c r="I127" s="246"/>
      <c r="J127" s="247"/>
      <c r="K127" s="248"/>
      <c r="L127" s="249"/>
      <c r="M127" s="250"/>
      <c r="N127" s="244"/>
      <c r="O127" s="244"/>
      <c r="P127" s="244"/>
      <c r="Q127" s="244"/>
      <c r="R127" s="244"/>
      <c r="S127" s="244"/>
      <c r="T127" s="244"/>
      <c r="U127" s="244"/>
      <c r="V127" s="244"/>
      <c r="W127" s="244"/>
      <c r="X127" s="244"/>
      <c r="Y127" s="244"/>
      <c r="Z127" s="244"/>
      <c r="AA127" s="244"/>
      <c r="AB127" s="244"/>
      <c r="AC127" s="244"/>
      <c r="AD127" s="244"/>
      <c r="AE127" s="244"/>
      <c r="AF127" s="244"/>
      <c r="AG127" s="244"/>
      <c r="AH127" s="244"/>
      <c r="AI127" s="244"/>
      <c r="AJ127" s="244"/>
      <c r="AK127" s="244"/>
      <c r="AL127" s="244"/>
      <c r="AM127" s="244"/>
      <c r="AN127" s="244"/>
      <c r="AO127" s="244"/>
      <c r="AP127" s="244"/>
      <c r="AQ127" s="244"/>
      <c r="AR127" s="244"/>
      <c r="AS127" s="244"/>
      <c r="AT127" s="244"/>
      <c r="AU127" s="244"/>
      <c r="AV127" s="244"/>
      <c r="AW127" s="244"/>
      <c r="AX127" s="244"/>
      <c r="AY127" s="244"/>
      <c r="AZ127" s="244"/>
      <c r="BA127" s="244"/>
      <c r="BB127" s="244"/>
      <c r="BC127" s="244"/>
      <c r="BD127" s="244"/>
      <c r="BE127" s="244"/>
      <c r="BF127" s="244"/>
      <c r="BG127" s="244"/>
      <c r="BH127" s="244"/>
      <c r="BI127" s="244"/>
      <c r="BJ127" s="244"/>
      <c r="BK127" s="244"/>
      <c r="BL127" s="244"/>
      <c r="BM127" s="244"/>
      <c r="BN127" s="244"/>
      <c r="BO127" s="244"/>
      <c r="BP127" s="244"/>
      <c r="BQ127" s="244"/>
      <c r="BR127" s="244"/>
      <c r="BS127" s="244"/>
      <c r="BT127" s="244"/>
      <c r="BU127" s="244"/>
      <c r="BV127" s="244"/>
      <c r="BW127" s="244"/>
      <c r="BX127" s="244"/>
      <c r="BY127" s="244"/>
      <c r="BZ127" s="244"/>
      <c r="CA127" s="244"/>
      <c r="CB127" s="244"/>
      <c r="CC127" s="244"/>
      <c r="CD127" s="244"/>
      <c r="CE127" s="244"/>
      <c r="CF127" s="244"/>
      <c r="CG127" s="244"/>
      <c r="CH127" s="244"/>
      <c r="CI127" s="244"/>
      <c r="CJ127" s="244"/>
      <c r="CK127" s="244"/>
      <c r="CL127" s="244"/>
      <c r="CM127" s="244"/>
      <c r="CN127" s="244"/>
      <c r="CO127" s="244"/>
      <c r="CP127" s="244"/>
      <c r="CQ127" s="244"/>
      <c r="CR127" s="244"/>
      <c r="CS127" s="244"/>
      <c r="CT127" s="244"/>
      <c r="CU127" s="244"/>
      <c r="CV127" s="244"/>
      <c r="CW127" s="244"/>
      <c r="CX127" s="244"/>
      <c r="CY127" s="244"/>
      <c r="CZ127" s="244"/>
      <c r="DA127" s="244"/>
      <c r="DB127" s="244"/>
      <c r="DC127" s="244"/>
      <c r="DD127" s="244"/>
      <c r="DE127" s="244"/>
      <c r="DF127" s="244"/>
      <c r="DG127" s="244"/>
      <c r="DH127" s="244"/>
      <c r="DI127" s="244"/>
      <c r="DJ127" s="244"/>
      <c r="DK127" s="244"/>
      <c r="DL127" s="244"/>
      <c r="DM127" s="244"/>
      <c r="DN127" s="244"/>
      <c r="DO127" s="244"/>
      <c r="DP127" s="244"/>
      <c r="DQ127" s="244"/>
      <c r="DR127" s="244"/>
      <c r="DS127" s="244"/>
      <c r="DT127" s="244"/>
      <c r="DU127" s="244"/>
      <c r="DV127" s="244"/>
      <c r="DW127" s="244"/>
      <c r="DX127" s="244"/>
      <c r="DY127" s="244"/>
      <c r="DZ127" s="244"/>
      <c r="EA127" s="244"/>
      <c r="EB127" s="244"/>
      <c r="EC127" s="244"/>
      <c r="ED127" s="244"/>
      <c r="EE127" s="244"/>
      <c r="EF127" s="244"/>
      <c r="EG127" s="244"/>
      <c r="EH127" s="244"/>
      <c r="EI127" s="244"/>
      <c r="EJ127" s="244"/>
      <c r="EK127" s="244"/>
      <c r="EL127" s="244"/>
      <c r="EM127" s="244"/>
      <c r="EN127" s="244"/>
      <c r="EO127" s="244"/>
      <c r="EP127" s="244"/>
      <c r="EQ127" s="244"/>
      <c r="ER127" s="244"/>
      <c r="ES127" s="244"/>
      <c r="ET127" s="244"/>
      <c r="EU127" s="244"/>
      <c r="EV127" s="244"/>
      <c r="EW127" s="244"/>
      <c r="EX127" s="244"/>
      <c r="EY127" s="244"/>
      <c r="EZ127" s="244"/>
      <c r="FA127" s="244"/>
      <c r="FB127" s="244"/>
      <c r="FC127" s="244"/>
      <c r="FD127" s="244"/>
      <c r="FE127" s="244"/>
      <c r="FF127" s="244"/>
      <c r="FG127" s="244"/>
      <c r="FH127" s="244"/>
      <c r="FI127" s="244"/>
      <c r="FJ127" s="244"/>
      <c r="FK127" s="244"/>
      <c r="FL127" s="244"/>
      <c r="FM127" s="244"/>
      <c r="FN127" s="244"/>
      <c r="FO127" s="244"/>
      <c r="FP127" s="244"/>
      <c r="FQ127" s="244"/>
      <c r="FR127" s="244"/>
      <c r="FS127" s="244"/>
      <c r="FT127" s="244"/>
      <c r="FU127" s="244"/>
      <c r="FV127" s="244"/>
      <c r="FW127" s="244"/>
      <c r="FX127" s="244"/>
      <c r="FY127" s="244"/>
      <c r="FZ127" s="244"/>
      <c r="GA127" s="244"/>
      <c r="GB127" s="244"/>
      <c r="GC127" s="244"/>
      <c r="GD127" s="244"/>
      <c r="GE127" s="244"/>
      <c r="GF127" s="244"/>
      <c r="GG127" s="244"/>
      <c r="GH127" s="244"/>
      <c r="GI127" s="244"/>
      <c r="GJ127" s="244"/>
      <c r="GK127" s="244"/>
      <c r="GL127" s="244"/>
      <c r="GM127" s="244"/>
      <c r="GN127" s="244"/>
      <c r="GO127" s="244"/>
      <c r="GP127" s="244"/>
      <c r="GQ127" s="244"/>
      <c r="GR127" s="244"/>
      <c r="GS127" s="244"/>
      <c r="GT127" s="244"/>
      <c r="GU127" s="244"/>
      <c r="GV127" s="244"/>
      <c r="GW127" s="244"/>
      <c r="GX127" s="244"/>
      <c r="GY127" s="244"/>
      <c r="GZ127" s="244"/>
      <c r="HA127" s="244"/>
      <c r="HB127" s="244"/>
      <c r="HC127" s="244"/>
      <c r="HD127" s="244"/>
      <c r="HE127" s="244"/>
      <c r="HF127" s="244"/>
      <c r="HG127" s="244"/>
      <c r="HH127" s="244"/>
      <c r="HI127" s="244"/>
      <c r="HJ127" s="244"/>
      <c r="HK127" s="244"/>
      <c r="HL127" s="244"/>
      <c r="HM127" s="244"/>
      <c r="HN127" s="244"/>
      <c r="HO127" s="244"/>
      <c r="HP127" s="244"/>
      <c r="HQ127" s="244"/>
      <c r="HR127" s="244"/>
      <c r="HS127" s="244"/>
      <c r="HT127" s="244"/>
      <c r="HU127" s="244"/>
      <c r="HV127" s="244"/>
      <c r="HW127" s="244"/>
      <c r="HX127" s="244"/>
      <c r="HY127" s="244"/>
      <c r="HZ127" s="244"/>
      <c r="IA127" s="244"/>
      <c r="IB127" s="244"/>
      <c r="IC127" s="244"/>
      <c r="ID127" s="244"/>
      <c r="IE127" s="244"/>
      <c r="IF127" s="244"/>
      <c r="IG127" s="244"/>
      <c r="IH127" s="244"/>
      <c r="II127" s="244"/>
      <c r="IJ127" s="244"/>
      <c r="IK127" s="244"/>
      <c r="IL127" s="244"/>
      <c r="IM127" s="244"/>
      <c r="IN127" s="244"/>
      <c r="IO127" s="244"/>
      <c r="IP127" s="244"/>
      <c r="IQ127" s="244"/>
      <c r="IR127" s="244"/>
      <c r="IS127" s="244"/>
      <c r="IT127" s="244"/>
      <c r="IU127" s="244"/>
      <c r="IV127" s="244"/>
      <c r="IW127" s="244"/>
      <c r="IX127" s="244"/>
      <c r="IY127" s="244"/>
      <c r="IZ127" s="244"/>
      <c r="JA127" s="244"/>
      <c r="JB127" s="244"/>
      <c r="JC127" s="244"/>
      <c r="JD127" s="244"/>
      <c r="JE127" s="244"/>
      <c r="JF127" s="244"/>
      <c r="JG127" s="244"/>
      <c r="JH127" s="244"/>
      <c r="JI127" s="244"/>
      <c r="JJ127" s="244"/>
      <c r="JK127" s="244"/>
      <c r="JL127" s="244"/>
      <c r="JM127" s="244"/>
      <c r="JN127" s="244"/>
      <c r="JO127" s="244"/>
      <c r="JP127" s="244"/>
      <c r="JQ127" s="244"/>
      <c r="JR127" s="244"/>
      <c r="JS127" s="244"/>
      <c r="JT127" s="244"/>
      <c r="JU127" s="244"/>
      <c r="JV127" s="244"/>
      <c r="JW127" s="244"/>
      <c r="JX127" s="244"/>
      <c r="JY127" s="244"/>
      <c r="JZ127" s="244"/>
      <c r="KA127" s="244"/>
      <c r="KB127" s="244"/>
      <c r="KC127" s="244"/>
      <c r="KD127" s="244"/>
      <c r="KE127" s="244"/>
      <c r="KF127" s="244"/>
      <c r="KG127" s="244"/>
      <c r="KH127" s="244"/>
      <c r="KI127" s="244"/>
      <c r="KJ127" s="244"/>
      <c r="KK127" s="244"/>
      <c r="KL127" s="244"/>
      <c r="KM127" s="244"/>
      <c r="KN127" s="244"/>
      <c r="KO127" s="244"/>
      <c r="KP127" s="244"/>
      <c r="KQ127" s="244"/>
      <c r="KR127" s="244"/>
      <c r="KS127" s="244"/>
      <c r="KT127" s="244"/>
      <c r="KU127" s="244"/>
      <c r="KV127" s="244"/>
      <c r="KW127" s="244"/>
      <c r="KX127" s="244"/>
      <c r="KY127" s="244"/>
      <c r="KZ127" s="244"/>
      <c r="LA127" s="244"/>
      <c r="LB127" s="244"/>
      <c r="LC127" s="244"/>
      <c r="LD127" s="244"/>
      <c r="LE127" s="244"/>
      <c r="LF127" s="244"/>
      <c r="LG127" s="244"/>
      <c r="LH127" s="244"/>
      <c r="LI127" s="244"/>
      <c r="LJ127" s="244"/>
      <c r="LK127" s="244"/>
      <c r="LL127" s="244"/>
      <c r="LM127" s="244"/>
      <c r="LN127" s="244"/>
      <c r="LO127" s="244"/>
      <c r="LP127" s="244"/>
      <c r="LQ127" s="244"/>
      <c r="LR127" s="244"/>
      <c r="LS127" s="244"/>
      <c r="LT127" s="244"/>
      <c r="LU127" s="244"/>
      <c r="LV127" s="244"/>
      <c r="LW127" s="244"/>
      <c r="LX127" s="244"/>
      <c r="LY127" s="244"/>
      <c r="LZ127" s="244"/>
      <c r="MA127" s="244"/>
      <c r="MB127" s="244"/>
      <c r="MC127" s="244"/>
      <c r="MD127" s="244"/>
      <c r="ME127" s="244"/>
      <c r="MF127" s="244"/>
      <c r="MG127" s="244"/>
      <c r="MH127" s="244"/>
      <c r="MI127" s="244"/>
      <c r="MJ127" s="244"/>
      <c r="MK127" s="244"/>
      <c r="ML127" s="244"/>
      <c r="MM127" s="244"/>
      <c r="MN127" s="244"/>
      <c r="MO127" s="244"/>
      <c r="MP127" s="244"/>
      <c r="MQ127" s="244"/>
      <c r="MR127" s="244"/>
      <c r="MS127" s="244"/>
      <c r="MT127" s="244"/>
      <c r="MU127" s="244"/>
      <c r="MV127" s="244"/>
      <c r="MW127" s="244"/>
      <c r="MX127" s="244"/>
      <c r="MY127" s="244"/>
      <c r="MZ127" s="244"/>
      <c r="NA127" s="244"/>
      <c r="NB127" s="244"/>
      <c r="NC127" s="244"/>
      <c r="ND127" s="244"/>
      <c r="NE127" s="244"/>
      <c r="NF127" s="244"/>
      <c r="NG127" s="244"/>
      <c r="NH127" s="244"/>
      <c r="NI127" s="244"/>
      <c r="NJ127" s="244"/>
      <c r="NK127" s="244"/>
      <c r="NL127" s="244"/>
      <c r="NM127" s="244"/>
      <c r="NN127" s="244"/>
      <c r="NO127" s="244"/>
      <c r="NP127" s="244"/>
      <c r="NQ127" s="244"/>
      <c r="NR127" s="244"/>
      <c r="NS127" s="244"/>
      <c r="NT127" s="244"/>
      <c r="NU127" s="244"/>
      <c r="NV127" s="244"/>
      <c r="NW127" s="244"/>
      <c r="NX127" s="244"/>
      <c r="NY127" s="244"/>
      <c r="NZ127" s="244"/>
      <c r="OA127" s="244"/>
      <c r="OB127" s="244"/>
      <c r="OC127" s="244"/>
      <c r="OD127" s="244"/>
      <c r="OE127" s="244"/>
      <c r="OF127" s="244"/>
      <c r="OG127" s="244"/>
      <c r="OH127" s="244"/>
      <c r="OI127" s="244"/>
      <c r="OJ127" s="244"/>
      <c r="OK127" s="244"/>
      <c r="OL127" s="244"/>
      <c r="OM127" s="244"/>
      <c r="ON127" s="244"/>
      <c r="OO127" s="244"/>
      <c r="OP127" s="244"/>
      <c r="OQ127" s="244"/>
      <c r="OR127" s="244"/>
      <c r="OS127" s="244"/>
      <c r="OT127" s="244"/>
      <c r="OU127" s="244"/>
      <c r="OV127" s="244"/>
      <c r="OW127" s="244"/>
      <c r="OX127" s="244"/>
      <c r="OY127" s="244"/>
      <c r="OZ127" s="244"/>
      <c r="PA127" s="244"/>
      <c r="PB127" s="244"/>
      <c r="PC127" s="244"/>
      <c r="PD127" s="244"/>
      <c r="PE127" s="244"/>
      <c r="PF127" s="244"/>
      <c r="PG127" s="244"/>
      <c r="PH127" s="244"/>
      <c r="PI127" s="244"/>
      <c r="PJ127" s="244"/>
      <c r="PK127" s="244"/>
      <c r="PL127" s="244"/>
      <c r="PM127" s="244"/>
      <c r="PN127" s="244"/>
      <c r="PO127" s="244"/>
      <c r="PP127" s="244"/>
      <c r="PQ127" s="244"/>
      <c r="PR127" s="244"/>
      <c r="PS127" s="244"/>
      <c r="PT127" s="244"/>
      <c r="PU127" s="244"/>
      <c r="PV127" s="244"/>
      <c r="PW127" s="244"/>
      <c r="PX127" s="244"/>
      <c r="PY127" s="244"/>
      <c r="PZ127" s="244"/>
      <c r="QA127" s="244"/>
      <c r="QB127" s="244"/>
      <c r="QC127" s="244"/>
      <c r="QD127" s="244"/>
      <c r="QE127" s="244"/>
      <c r="QF127" s="244"/>
      <c r="QG127" s="244"/>
      <c r="QH127" s="244"/>
      <c r="QI127" s="244"/>
      <c r="QJ127" s="244"/>
      <c r="QK127" s="244"/>
      <c r="QL127" s="244"/>
      <c r="QM127" s="244"/>
      <c r="QN127" s="244"/>
      <c r="QO127" s="244"/>
      <c r="QP127" s="244"/>
      <c r="QQ127" s="244"/>
      <c r="QR127" s="244"/>
      <c r="QS127" s="244"/>
      <c r="QT127" s="244"/>
      <c r="QU127" s="244"/>
      <c r="QV127" s="244"/>
      <c r="QW127" s="244"/>
      <c r="QX127" s="244"/>
      <c r="QY127" s="244"/>
      <c r="QZ127" s="244"/>
      <c r="RA127" s="244"/>
      <c r="RB127" s="244"/>
      <c r="RC127" s="244"/>
      <c r="RD127" s="244"/>
      <c r="RE127" s="244"/>
      <c r="RF127" s="244"/>
      <c r="RG127" s="244"/>
      <c r="RH127" s="244"/>
      <c r="RI127" s="244"/>
      <c r="RJ127" s="244"/>
      <c r="RK127" s="244"/>
      <c r="RL127" s="244"/>
      <c r="RM127" s="244"/>
      <c r="RN127" s="244"/>
      <c r="RO127" s="244"/>
      <c r="RP127" s="244"/>
      <c r="RQ127" s="244"/>
      <c r="RR127" s="244"/>
      <c r="RS127" s="244"/>
      <c r="RT127" s="244"/>
      <c r="RU127" s="244"/>
      <c r="RV127" s="244"/>
      <c r="RW127" s="244"/>
      <c r="RX127" s="244"/>
      <c r="RY127" s="244"/>
      <c r="RZ127" s="244"/>
      <c r="SA127" s="244"/>
      <c r="SB127" s="244"/>
      <c r="SC127" s="244"/>
      <c r="SD127" s="244"/>
      <c r="SE127" s="244"/>
      <c r="SF127" s="244"/>
      <c r="SG127" s="244"/>
      <c r="SH127" s="244"/>
      <c r="SI127" s="244"/>
      <c r="SJ127" s="244"/>
      <c r="SK127" s="244"/>
      <c r="SL127" s="244"/>
      <c r="SM127" s="244"/>
      <c r="SN127" s="244"/>
      <c r="SO127" s="244"/>
      <c r="SP127" s="244"/>
      <c r="SQ127" s="244"/>
      <c r="SR127" s="244"/>
      <c r="SS127" s="244"/>
      <c r="ST127" s="244"/>
      <c r="SU127" s="244"/>
      <c r="SV127" s="244"/>
      <c r="SW127" s="244"/>
      <c r="SX127" s="244"/>
      <c r="SY127" s="244"/>
      <c r="SZ127" s="244"/>
      <c r="TA127" s="244"/>
      <c r="TB127" s="244"/>
      <c r="TC127" s="244"/>
      <c r="TD127" s="244"/>
      <c r="TE127" s="244"/>
      <c r="TF127" s="244"/>
      <c r="TG127" s="244"/>
      <c r="TH127" s="244"/>
      <c r="TI127" s="244"/>
      <c r="TJ127" s="244"/>
      <c r="TK127" s="244"/>
      <c r="TL127" s="244"/>
      <c r="TM127" s="244"/>
      <c r="TN127" s="244"/>
      <c r="TO127" s="244"/>
      <c r="TP127" s="244"/>
      <c r="TQ127" s="244"/>
      <c r="TR127" s="244"/>
      <c r="TS127" s="244"/>
      <c r="TT127" s="244"/>
      <c r="TU127" s="244"/>
      <c r="TV127" s="244"/>
      <c r="TW127" s="244"/>
      <c r="TX127" s="244"/>
      <c r="TY127" s="244"/>
      <c r="TZ127" s="244"/>
      <c r="UA127" s="244"/>
      <c r="UB127" s="244"/>
      <c r="UC127" s="244"/>
      <c r="UD127" s="244"/>
      <c r="UE127" s="244"/>
      <c r="UF127" s="244"/>
      <c r="UG127" s="244"/>
      <c r="UH127" s="244"/>
      <c r="UI127" s="244"/>
      <c r="UJ127" s="244"/>
      <c r="UK127" s="244"/>
      <c r="UL127" s="244"/>
      <c r="UM127" s="244"/>
      <c r="UN127" s="244"/>
      <c r="UO127" s="244"/>
      <c r="UP127" s="244"/>
      <c r="UQ127" s="244"/>
      <c r="UR127" s="244"/>
      <c r="US127" s="244"/>
      <c r="UT127" s="244"/>
      <c r="UU127" s="244"/>
      <c r="UV127" s="244"/>
      <c r="UW127" s="244"/>
      <c r="UX127" s="244"/>
      <c r="UY127" s="244"/>
      <c r="UZ127" s="244"/>
      <c r="VA127" s="244"/>
      <c r="VB127" s="244"/>
      <c r="VC127" s="244"/>
      <c r="VD127" s="244"/>
      <c r="VE127" s="244"/>
      <c r="VF127" s="244"/>
      <c r="VG127" s="244"/>
      <c r="VH127" s="244"/>
      <c r="VI127" s="244"/>
      <c r="VJ127" s="244"/>
      <c r="VK127" s="244"/>
      <c r="VL127" s="244"/>
      <c r="VM127" s="244"/>
      <c r="VN127" s="244"/>
      <c r="VO127" s="244"/>
      <c r="VP127" s="244"/>
      <c r="VQ127" s="244"/>
      <c r="VR127" s="244"/>
      <c r="VS127" s="244"/>
      <c r="VT127" s="244"/>
      <c r="VU127" s="244"/>
      <c r="VV127" s="244"/>
      <c r="VW127" s="244"/>
      <c r="VX127" s="244"/>
      <c r="VY127" s="244"/>
      <c r="VZ127" s="244"/>
      <c r="WA127" s="244"/>
      <c r="WB127" s="244"/>
      <c r="WC127" s="244"/>
      <c r="WD127" s="244"/>
      <c r="WE127" s="244"/>
      <c r="WF127" s="244"/>
      <c r="WG127" s="244"/>
      <c r="WH127" s="244"/>
      <c r="WI127" s="244"/>
      <c r="WJ127" s="244"/>
      <c r="WK127" s="244"/>
      <c r="WL127" s="244"/>
      <c r="WM127" s="244"/>
      <c r="WN127" s="244"/>
      <c r="WO127" s="244"/>
      <c r="WP127" s="244"/>
      <c r="WQ127" s="244"/>
      <c r="WR127" s="244"/>
      <c r="WS127" s="244"/>
      <c r="WT127" s="244"/>
      <c r="WU127" s="244"/>
      <c r="WV127" s="244"/>
      <c r="WW127" s="244"/>
      <c r="WX127" s="244"/>
      <c r="WY127" s="244"/>
      <c r="WZ127" s="244"/>
      <c r="XA127" s="244"/>
      <c r="XB127" s="244"/>
      <c r="XC127" s="244"/>
      <c r="XD127" s="244"/>
      <c r="XE127" s="244"/>
      <c r="XF127" s="244"/>
      <c r="XG127" s="244"/>
      <c r="XH127" s="244"/>
      <c r="XI127" s="244"/>
      <c r="XJ127" s="244"/>
      <c r="XK127" s="244"/>
      <c r="XL127" s="244"/>
      <c r="XM127" s="244"/>
      <c r="XN127" s="244"/>
      <c r="XO127" s="244"/>
      <c r="XP127" s="244"/>
      <c r="XQ127" s="244"/>
      <c r="XR127" s="244"/>
      <c r="XS127" s="244"/>
      <c r="XT127" s="244"/>
      <c r="XU127" s="244"/>
      <c r="XV127" s="244"/>
      <c r="XW127" s="244"/>
      <c r="XX127" s="244"/>
      <c r="XY127" s="244"/>
      <c r="XZ127" s="244"/>
      <c r="YA127" s="244"/>
      <c r="YB127" s="244"/>
      <c r="YC127" s="244"/>
      <c r="YD127" s="244"/>
      <c r="YE127" s="244"/>
      <c r="YF127" s="244"/>
      <c r="YG127" s="244"/>
      <c r="YH127" s="244"/>
      <c r="YI127" s="244"/>
      <c r="YJ127" s="244"/>
      <c r="YK127" s="244"/>
      <c r="YL127" s="244"/>
      <c r="YM127" s="244"/>
      <c r="YN127" s="244"/>
      <c r="YO127" s="244"/>
      <c r="YP127" s="244"/>
      <c r="YQ127" s="244"/>
      <c r="YR127" s="244"/>
      <c r="YS127" s="244"/>
      <c r="YT127" s="244"/>
      <c r="YU127" s="244"/>
      <c r="YV127" s="244"/>
      <c r="YW127" s="244"/>
      <c r="YX127" s="244"/>
      <c r="YY127" s="244"/>
      <c r="YZ127" s="244"/>
      <c r="ZA127" s="244"/>
      <c r="ZB127" s="244"/>
      <c r="ZC127" s="244"/>
      <c r="ZD127" s="244"/>
      <c r="ZE127" s="244"/>
      <c r="ZF127" s="244"/>
      <c r="ZG127" s="244"/>
      <c r="ZH127" s="244"/>
      <c r="ZI127" s="244"/>
      <c r="ZJ127" s="244"/>
      <c r="ZK127" s="244"/>
      <c r="ZL127" s="244"/>
      <c r="ZM127" s="244"/>
      <c r="ZN127" s="244"/>
      <c r="ZO127" s="244"/>
      <c r="ZP127" s="244"/>
      <c r="ZQ127" s="244"/>
      <c r="ZR127" s="244"/>
      <c r="ZS127" s="244"/>
      <c r="ZT127" s="244"/>
      <c r="ZU127" s="244"/>
      <c r="ZV127" s="244"/>
      <c r="ZW127" s="244"/>
      <c r="ZX127" s="244"/>
      <c r="ZY127" s="244"/>
      <c r="ZZ127" s="244"/>
      <c r="AAA127" s="244"/>
      <c r="AAB127" s="244"/>
      <c r="AAC127" s="244"/>
      <c r="AAD127" s="244"/>
      <c r="AAE127" s="244"/>
      <c r="AAF127" s="244"/>
      <c r="AAG127" s="244"/>
      <c r="AAH127" s="244"/>
      <c r="AAI127" s="244"/>
      <c r="AAJ127" s="244"/>
      <c r="AAK127" s="244"/>
      <c r="AAL127" s="244"/>
      <c r="AAM127" s="244"/>
      <c r="AAN127" s="244"/>
      <c r="AAO127" s="244"/>
      <c r="AAP127" s="244"/>
      <c r="AAQ127" s="244"/>
      <c r="AAR127" s="244"/>
      <c r="AAS127" s="244"/>
      <c r="AAT127" s="244"/>
      <c r="AAU127" s="244"/>
      <c r="AAV127" s="244"/>
      <c r="AAW127" s="244"/>
      <c r="AAX127" s="244"/>
      <c r="AAY127" s="244"/>
      <c r="AAZ127" s="244"/>
      <c r="ABA127" s="244"/>
      <c r="ABB127" s="244"/>
      <c r="ABC127" s="244"/>
      <c r="ABD127" s="244"/>
      <c r="ABE127" s="244"/>
      <c r="ABF127" s="244"/>
      <c r="ABG127" s="244"/>
      <c r="ABH127" s="244"/>
      <c r="ABI127" s="244"/>
      <c r="ABJ127" s="244"/>
      <c r="ABK127" s="244"/>
      <c r="ABL127" s="244"/>
      <c r="ABM127" s="244"/>
      <c r="ABN127" s="244"/>
      <c r="ABO127" s="244"/>
      <c r="ABP127" s="244"/>
      <c r="ABQ127" s="244"/>
      <c r="ABR127" s="244"/>
      <c r="ABS127" s="244"/>
      <c r="ABT127" s="244"/>
      <c r="ABU127" s="244"/>
      <c r="ABV127" s="244"/>
      <c r="ABW127" s="244"/>
      <c r="ABX127" s="244"/>
      <c r="ABY127" s="244"/>
      <c r="ABZ127" s="244"/>
      <c r="ACA127" s="244"/>
      <c r="ACB127" s="244"/>
      <c r="ACC127" s="244"/>
      <c r="ACD127" s="244"/>
      <c r="ACE127" s="244"/>
      <c r="ACF127" s="244"/>
      <c r="ACG127" s="244"/>
      <c r="ACH127" s="244"/>
      <c r="ACI127" s="244"/>
      <c r="ACJ127" s="244"/>
      <c r="ACK127" s="244"/>
      <c r="ACL127" s="244"/>
      <c r="ACM127" s="244"/>
      <c r="ACN127" s="244"/>
      <c r="ACO127" s="244"/>
      <c r="ACP127" s="244"/>
      <c r="ACQ127" s="244"/>
      <c r="ACR127" s="244"/>
      <c r="ACS127" s="244"/>
      <c r="ACT127" s="244"/>
      <c r="ACU127" s="244"/>
      <c r="ACV127" s="244"/>
      <c r="ACW127" s="244"/>
      <c r="ACX127" s="244"/>
      <c r="ACY127" s="244"/>
      <c r="ACZ127" s="244"/>
      <c r="ADA127" s="244"/>
      <c r="ADB127" s="244"/>
      <c r="ADC127" s="244"/>
      <c r="ADD127" s="244"/>
      <c r="ADE127" s="244"/>
      <c r="ADF127" s="244"/>
      <c r="ADG127" s="244"/>
      <c r="ADH127" s="244"/>
      <c r="ADI127" s="244"/>
      <c r="ADJ127" s="244"/>
      <c r="ADK127" s="244"/>
      <c r="ADL127" s="244"/>
      <c r="ADM127" s="244"/>
      <c r="ADN127" s="244"/>
      <c r="ADO127" s="244"/>
      <c r="ADP127" s="244"/>
      <c r="ADQ127" s="244"/>
      <c r="ADR127" s="244"/>
      <c r="ADS127" s="244"/>
      <c r="ADT127" s="244"/>
      <c r="ADU127" s="244"/>
      <c r="ADV127" s="244"/>
      <c r="ADW127" s="244"/>
      <c r="ADX127" s="244"/>
      <c r="ADY127" s="244"/>
      <c r="ADZ127" s="244"/>
      <c r="AEA127" s="244"/>
      <c r="AEB127" s="244"/>
      <c r="AEC127" s="244"/>
      <c r="AED127" s="244"/>
      <c r="AEE127" s="244"/>
      <c r="AEF127" s="244"/>
      <c r="AEG127" s="244"/>
      <c r="AEH127" s="244"/>
      <c r="AEI127" s="244"/>
      <c r="AEJ127" s="244"/>
      <c r="AEK127" s="244"/>
      <c r="AEL127" s="244"/>
      <c r="AEM127" s="244"/>
      <c r="AEN127" s="244"/>
      <c r="AEO127" s="244"/>
      <c r="AEP127" s="244"/>
      <c r="AEQ127" s="244"/>
      <c r="AER127" s="244"/>
      <c r="AES127" s="244"/>
      <c r="AET127" s="244"/>
      <c r="AEU127" s="244"/>
      <c r="AEV127" s="244"/>
      <c r="AEW127" s="244"/>
      <c r="AEX127" s="244"/>
      <c r="AEY127" s="244"/>
      <c r="AEZ127" s="244"/>
      <c r="AFA127" s="244"/>
      <c r="AFB127" s="244"/>
      <c r="AFC127" s="244"/>
      <c r="AFD127" s="244"/>
      <c r="AFE127" s="244"/>
      <c r="AFF127" s="244"/>
      <c r="AFG127" s="244"/>
      <c r="AFH127" s="244"/>
      <c r="AFI127" s="244"/>
      <c r="AFJ127" s="244"/>
      <c r="AFK127" s="244"/>
      <c r="AFL127" s="244"/>
      <c r="AFM127" s="244"/>
      <c r="AFN127" s="244"/>
      <c r="AFO127" s="244"/>
      <c r="AFP127" s="244"/>
      <c r="AFQ127" s="244"/>
      <c r="AFR127" s="244"/>
      <c r="AFS127" s="244"/>
      <c r="AFT127" s="244"/>
      <c r="AFU127" s="244"/>
      <c r="AFV127" s="244"/>
      <c r="AFW127" s="244"/>
      <c r="AFX127" s="244"/>
      <c r="AFY127" s="244"/>
      <c r="AFZ127" s="244"/>
      <c r="AGA127" s="244"/>
      <c r="AGB127" s="244"/>
      <c r="AGC127" s="244"/>
      <c r="AGD127" s="244"/>
      <c r="AGE127" s="244"/>
      <c r="AGF127" s="244"/>
      <c r="AGG127" s="244"/>
      <c r="AGH127" s="244"/>
      <c r="AGI127" s="244"/>
      <c r="AGJ127" s="244"/>
      <c r="AGK127" s="244"/>
      <c r="AGL127" s="244"/>
      <c r="AGM127" s="244"/>
      <c r="AGN127" s="244"/>
      <c r="AGO127" s="244"/>
      <c r="AGP127" s="244"/>
      <c r="AGQ127" s="244"/>
      <c r="AGR127" s="244"/>
      <c r="AGS127" s="244"/>
      <c r="AGT127" s="244"/>
      <c r="AGU127" s="244"/>
      <c r="AGV127" s="244"/>
      <c r="AGW127" s="244"/>
      <c r="AGX127" s="244"/>
      <c r="AGY127" s="244"/>
      <c r="AGZ127" s="244"/>
      <c r="AHA127" s="244"/>
      <c r="AHB127" s="244"/>
      <c r="AHC127" s="244"/>
      <c r="AHD127" s="244"/>
      <c r="AHE127" s="244"/>
      <c r="AHF127" s="244"/>
      <c r="AHG127" s="244"/>
      <c r="AHH127" s="244"/>
      <c r="AHI127" s="244"/>
      <c r="AHJ127" s="244"/>
      <c r="AHK127" s="244"/>
      <c r="AHL127" s="244"/>
      <c r="AHM127" s="244"/>
      <c r="AHN127" s="244"/>
      <c r="AHO127" s="244"/>
      <c r="AHP127" s="244"/>
      <c r="AHQ127" s="244"/>
      <c r="AHR127" s="244"/>
      <c r="AHS127" s="244"/>
      <c r="AHT127" s="244"/>
      <c r="AHU127" s="244"/>
      <c r="AHV127" s="244"/>
      <c r="AHW127" s="244"/>
      <c r="AHX127" s="244"/>
      <c r="AHY127" s="244"/>
      <c r="AHZ127" s="244"/>
      <c r="AIA127" s="244"/>
      <c r="AIB127" s="244"/>
      <c r="AIC127" s="244"/>
      <c r="AID127" s="244"/>
      <c r="AIE127" s="244"/>
      <c r="AIF127" s="244"/>
      <c r="AIG127" s="244"/>
      <c r="AIH127" s="244"/>
      <c r="AII127" s="244"/>
      <c r="AIJ127" s="244"/>
      <c r="AIK127" s="244"/>
      <c r="AIL127" s="244"/>
      <c r="AIM127" s="244"/>
      <c r="AIN127" s="244"/>
      <c r="AIO127" s="244"/>
      <c r="AIP127" s="244"/>
      <c r="AIQ127" s="244"/>
      <c r="AIR127" s="244"/>
      <c r="AIS127" s="244"/>
      <c r="AIT127" s="244"/>
      <c r="AIU127" s="244"/>
      <c r="AIV127" s="244"/>
      <c r="AIW127" s="244"/>
      <c r="AIX127" s="244"/>
      <c r="AIY127" s="244"/>
      <c r="AIZ127" s="244"/>
      <c r="AJA127" s="244"/>
      <c r="AJB127" s="244"/>
      <c r="AJC127" s="244"/>
      <c r="AJD127" s="244"/>
      <c r="AJE127" s="244"/>
      <c r="AJF127" s="244"/>
      <c r="AJG127" s="244"/>
      <c r="AJH127" s="244"/>
      <c r="AJI127" s="244"/>
      <c r="AJJ127" s="244"/>
      <c r="AJK127" s="244"/>
      <c r="AJL127" s="244"/>
      <c r="AJM127" s="244"/>
      <c r="AJN127" s="244"/>
      <c r="AJO127" s="244"/>
      <c r="AJP127" s="244"/>
      <c r="AJQ127" s="244"/>
      <c r="AJR127" s="244"/>
      <c r="AJS127" s="244"/>
      <c r="AJT127" s="244"/>
      <c r="AJU127" s="244"/>
      <c r="AJV127" s="244"/>
      <c r="AJW127" s="244"/>
      <c r="AJX127" s="244"/>
      <c r="AJY127" s="244"/>
      <c r="AJZ127" s="244"/>
      <c r="AKA127" s="244"/>
      <c r="AKB127" s="244"/>
      <c r="AKC127" s="244"/>
      <c r="AKD127" s="244"/>
      <c r="AKE127" s="244"/>
      <c r="AKF127" s="244"/>
      <c r="AKG127" s="244"/>
      <c r="AKH127" s="244"/>
      <c r="AKI127" s="244"/>
      <c r="AKJ127" s="244"/>
      <c r="AKK127" s="244"/>
      <c r="AKL127" s="244"/>
      <c r="AKM127" s="244"/>
      <c r="AKN127" s="244"/>
      <c r="AKO127" s="244"/>
      <c r="AKP127" s="244"/>
      <c r="AKQ127" s="244"/>
      <c r="AKR127" s="244"/>
      <c r="AKS127" s="244"/>
      <c r="AKT127" s="244"/>
      <c r="AKU127" s="244"/>
      <c r="AKV127" s="244"/>
      <c r="AKW127" s="244"/>
      <c r="AKX127" s="244"/>
      <c r="AKY127" s="244"/>
      <c r="AKZ127" s="244"/>
      <c r="ALA127" s="244"/>
      <c r="ALB127" s="244"/>
      <c r="ALC127" s="244"/>
      <c r="ALD127" s="244"/>
      <c r="ALE127" s="244"/>
      <c r="ALF127" s="244"/>
      <c r="ALG127" s="244"/>
      <c r="ALH127" s="244"/>
      <c r="ALI127" s="244"/>
      <c r="ALJ127" s="244"/>
      <c r="ALK127" s="244"/>
      <c r="ALL127" s="244"/>
      <c r="ALM127" s="244"/>
      <c r="ALN127" s="244"/>
      <c r="ALO127" s="244"/>
      <c r="ALP127" s="244"/>
      <c r="ALQ127" s="244"/>
      <c r="ALR127" s="244"/>
      <c r="ALS127" s="244"/>
      <c r="ALT127" s="244"/>
      <c r="ALU127" s="244"/>
      <c r="ALV127" s="244"/>
      <c r="ALW127" s="244"/>
      <c r="ALX127" s="244"/>
      <c r="ALY127" s="244"/>
      <c r="ALZ127" s="244"/>
      <c r="AMA127" s="244"/>
      <c r="AMB127" s="244"/>
    </row>
    <row r="128" spans="1:1016" s="227" customFormat="1" x14ac:dyDescent="0.25">
      <c r="A128" s="226"/>
      <c r="C128" s="228" t="s">
        <v>21</v>
      </c>
      <c r="D128" s="229">
        <f>SUM(E128:J128)</f>
        <v>1167411.6400000001</v>
      </c>
      <c r="E128" s="229">
        <v>0</v>
      </c>
      <c r="F128" s="229">
        <v>0</v>
      </c>
      <c r="G128" s="229">
        <f>342411.64+825000</f>
        <v>1167411.6400000001</v>
      </c>
      <c r="H128" s="229">
        <v>0</v>
      </c>
      <c r="I128" s="230">
        <v>0</v>
      </c>
      <c r="J128" s="230">
        <v>0</v>
      </c>
      <c r="K128" s="231">
        <v>1</v>
      </c>
      <c r="L128" s="232">
        <v>1</v>
      </c>
      <c r="X128" s="252"/>
    </row>
    <row r="129" spans="1:1016" s="227" customFormat="1" ht="14.25" customHeight="1" x14ac:dyDescent="0.2">
      <c r="C129" s="234" t="s">
        <v>63</v>
      </c>
      <c r="D129" s="253"/>
      <c r="E129" s="236"/>
      <c r="F129" s="236"/>
      <c r="G129" s="236"/>
      <c r="H129" s="236"/>
      <c r="I129" s="236"/>
      <c r="J129" s="236"/>
      <c r="K129" s="237"/>
      <c r="L129" s="238"/>
      <c r="X129" s="233"/>
    </row>
    <row r="130" spans="1:1016" s="251" customFormat="1" ht="5.25" customHeight="1" x14ac:dyDescent="0.25">
      <c r="A130" s="244"/>
      <c r="B130" s="244"/>
      <c r="C130" s="245"/>
      <c r="D130" s="246"/>
      <c r="E130" s="246"/>
      <c r="F130" s="246"/>
      <c r="G130" s="246"/>
      <c r="H130" s="246"/>
      <c r="I130" s="246"/>
      <c r="J130" s="247"/>
      <c r="K130" s="248"/>
      <c r="L130" s="249"/>
      <c r="M130" s="250"/>
      <c r="N130" s="244"/>
      <c r="O130" s="244"/>
      <c r="P130" s="244"/>
      <c r="Q130" s="244"/>
      <c r="R130" s="244"/>
      <c r="S130" s="244"/>
      <c r="T130" s="244"/>
      <c r="U130" s="244"/>
      <c r="V130" s="244"/>
      <c r="W130" s="244"/>
      <c r="X130" s="244"/>
      <c r="Y130" s="244"/>
      <c r="Z130" s="244"/>
      <c r="AA130" s="244"/>
      <c r="AB130" s="244"/>
      <c r="AC130" s="244"/>
      <c r="AD130" s="244"/>
      <c r="AE130" s="244"/>
      <c r="AF130" s="244"/>
      <c r="AG130" s="244"/>
      <c r="AH130" s="244"/>
      <c r="AI130" s="244"/>
      <c r="AJ130" s="244"/>
      <c r="AK130" s="244"/>
      <c r="AL130" s="244"/>
      <c r="AM130" s="244"/>
      <c r="AN130" s="244"/>
      <c r="AO130" s="244"/>
      <c r="AP130" s="244"/>
      <c r="AQ130" s="244"/>
      <c r="AR130" s="244"/>
      <c r="AS130" s="244"/>
      <c r="AT130" s="244"/>
      <c r="AU130" s="244"/>
      <c r="AV130" s="244"/>
      <c r="AW130" s="244"/>
      <c r="AX130" s="244"/>
      <c r="AY130" s="244"/>
      <c r="AZ130" s="244"/>
      <c r="BA130" s="244"/>
      <c r="BB130" s="244"/>
      <c r="BC130" s="244"/>
      <c r="BD130" s="244"/>
      <c r="BE130" s="244"/>
      <c r="BF130" s="244"/>
      <c r="BG130" s="244"/>
      <c r="BH130" s="244"/>
      <c r="BI130" s="244"/>
      <c r="BJ130" s="244"/>
      <c r="BK130" s="244"/>
      <c r="BL130" s="244"/>
      <c r="BM130" s="244"/>
      <c r="BN130" s="244"/>
      <c r="BO130" s="244"/>
      <c r="BP130" s="244"/>
      <c r="BQ130" s="244"/>
      <c r="BR130" s="244"/>
      <c r="BS130" s="244"/>
      <c r="BT130" s="244"/>
      <c r="BU130" s="244"/>
      <c r="BV130" s="244"/>
      <c r="BW130" s="244"/>
      <c r="BX130" s="244"/>
      <c r="BY130" s="244"/>
      <c r="BZ130" s="244"/>
      <c r="CA130" s="244"/>
      <c r="CB130" s="244"/>
      <c r="CC130" s="244"/>
      <c r="CD130" s="244"/>
      <c r="CE130" s="244"/>
      <c r="CF130" s="244"/>
      <c r="CG130" s="244"/>
      <c r="CH130" s="244"/>
      <c r="CI130" s="244"/>
      <c r="CJ130" s="244"/>
      <c r="CK130" s="244"/>
      <c r="CL130" s="244"/>
      <c r="CM130" s="244"/>
      <c r="CN130" s="244"/>
      <c r="CO130" s="244"/>
      <c r="CP130" s="244"/>
      <c r="CQ130" s="244"/>
      <c r="CR130" s="244"/>
      <c r="CS130" s="244"/>
      <c r="CT130" s="244"/>
      <c r="CU130" s="244"/>
      <c r="CV130" s="244"/>
      <c r="CW130" s="244"/>
      <c r="CX130" s="244"/>
      <c r="CY130" s="244"/>
      <c r="CZ130" s="244"/>
      <c r="DA130" s="244"/>
      <c r="DB130" s="244"/>
      <c r="DC130" s="244"/>
      <c r="DD130" s="244"/>
      <c r="DE130" s="244"/>
      <c r="DF130" s="244"/>
      <c r="DG130" s="244"/>
      <c r="DH130" s="244"/>
      <c r="DI130" s="244"/>
      <c r="DJ130" s="244"/>
      <c r="DK130" s="244"/>
      <c r="DL130" s="244"/>
      <c r="DM130" s="244"/>
      <c r="DN130" s="244"/>
      <c r="DO130" s="244"/>
      <c r="DP130" s="244"/>
      <c r="DQ130" s="244"/>
      <c r="DR130" s="244"/>
      <c r="DS130" s="244"/>
      <c r="DT130" s="244"/>
      <c r="DU130" s="244"/>
      <c r="DV130" s="244"/>
      <c r="DW130" s="244"/>
      <c r="DX130" s="244"/>
      <c r="DY130" s="244"/>
      <c r="DZ130" s="244"/>
      <c r="EA130" s="244"/>
      <c r="EB130" s="244"/>
      <c r="EC130" s="244"/>
      <c r="ED130" s="244"/>
      <c r="EE130" s="244"/>
      <c r="EF130" s="244"/>
      <c r="EG130" s="244"/>
      <c r="EH130" s="244"/>
      <c r="EI130" s="244"/>
      <c r="EJ130" s="244"/>
      <c r="EK130" s="244"/>
      <c r="EL130" s="244"/>
      <c r="EM130" s="244"/>
      <c r="EN130" s="244"/>
      <c r="EO130" s="244"/>
      <c r="EP130" s="244"/>
      <c r="EQ130" s="244"/>
      <c r="ER130" s="244"/>
      <c r="ES130" s="244"/>
      <c r="ET130" s="244"/>
      <c r="EU130" s="244"/>
      <c r="EV130" s="244"/>
      <c r="EW130" s="244"/>
      <c r="EX130" s="244"/>
      <c r="EY130" s="244"/>
      <c r="EZ130" s="244"/>
      <c r="FA130" s="244"/>
      <c r="FB130" s="244"/>
      <c r="FC130" s="244"/>
      <c r="FD130" s="244"/>
      <c r="FE130" s="244"/>
      <c r="FF130" s="244"/>
      <c r="FG130" s="244"/>
      <c r="FH130" s="244"/>
      <c r="FI130" s="244"/>
      <c r="FJ130" s="244"/>
      <c r="FK130" s="244"/>
      <c r="FL130" s="244"/>
      <c r="FM130" s="244"/>
      <c r="FN130" s="244"/>
      <c r="FO130" s="244"/>
      <c r="FP130" s="244"/>
      <c r="FQ130" s="244"/>
      <c r="FR130" s="244"/>
      <c r="FS130" s="244"/>
      <c r="FT130" s="244"/>
      <c r="FU130" s="244"/>
      <c r="FV130" s="244"/>
      <c r="FW130" s="244"/>
      <c r="FX130" s="244"/>
      <c r="FY130" s="244"/>
      <c r="FZ130" s="244"/>
      <c r="GA130" s="244"/>
      <c r="GB130" s="244"/>
      <c r="GC130" s="244"/>
      <c r="GD130" s="244"/>
      <c r="GE130" s="244"/>
      <c r="GF130" s="244"/>
      <c r="GG130" s="244"/>
      <c r="GH130" s="244"/>
      <c r="GI130" s="244"/>
      <c r="GJ130" s="244"/>
      <c r="GK130" s="244"/>
      <c r="GL130" s="244"/>
      <c r="GM130" s="244"/>
      <c r="GN130" s="244"/>
      <c r="GO130" s="244"/>
      <c r="GP130" s="244"/>
      <c r="GQ130" s="244"/>
      <c r="GR130" s="244"/>
      <c r="GS130" s="244"/>
      <c r="GT130" s="244"/>
      <c r="GU130" s="244"/>
      <c r="GV130" s="244"/>
      <c r="GW130" s="244"/>
      <c r="GX130" s="244"/>
      <c r="GY130" s="244"/>
      <c r="GZ130" s="244"/>
      <c r="HA130" s="244"/>
      <c r="HB130" s="244"/>
      <c r="HC130" s="244"/>
      <c r="HD130" s="244"/>
      <c r="HE130" s="244"/>
      <c r="HF130" s="244"/>
      <c r="HG130" s="244"/>
      <c r="HH130" s="244"/>
      <c r="HI130" s="244"/>
      <c r="HJ130" s="244"/>
      <c r="HK130" s="244"/>
      <c r="HL130" s="244"/>
      <c r="HM130" s="244"/>
      <c r="HN130" s="244"/>
      <c r="HO130" s="244"/>
      <c r="HP130" s="244"/>
      <c r="HQ130" s="244"/>
      <c r="HR130" s="244"/>
      <c r="HS130" s="244"/>
      <c r="HT130" s="244"/>
      <c r="HU130" s="244"/>
      <c r="HV130" s="244"/>
      <c r="HW130" s="244"/>
      <c r="HX130" s="244"/>
      <c r="HY130" s="244"/>
      <c r="HZ130" s="244"/>
      <c r="IA130" s="244"/>
      <c r="IB130" s="244"/>
      <c r="IC130" s="244"/>
      <c r="ID130" s="244"/>
      <c r="IE130" s="244"/>
      <c r="IF130" s="244"/>
      <c r="IG130" s="244"/>
      <c r="IH130" s="244"/>
      <c r="II130" s="244"/>
      <c r="IJ130" s="244"/>
      <c r="IK130" s="244"/>
      <c r="IL130" s="244"/>
      <c r="IM130" s="244"/>
      <c r="IN130" s="244"/>
      <c r="IO130" s="244"/>
      <c r="IP130" s="244"/>
      <c r="IQ130" s="244"/>
      <c r="IR130" s="244"/>
      <c r="IS130" s="244"/>
      <c r="IT130" s="244"/>
      <c r="IU130" s="244"/>
      <c r="IV130" s="244"/>
      <c r="IW130" s="244"/>
      <c r="IX130" s="244"/>
      <c r="IY130" s="244"/>
      <c r="IZ130" s="244"/>
      <c r="JA130" s="244"/>
      <c r="JB130" s="244"/>
      <c r="JC130" s="244"/>
      <c r="JD130" s="244"/>
      <c r="JE130" s="244"/>
      <c r="JF130" s="244"/>
      <c r="JG130" s="244"/>
      <c r="JH130" s="244"/>
      <c r="JI130" s="244"/>
      <c r="JJ130" s="244"/>
      <c r="JK130" s="244"/>
      <c r="JL130" s="244"/>
      <c r="JM130" s="244"/>
      <c r="JN130" s="244"/>
      <c r="JO130" s="244"/>
      <c r="JP130" s="244"/>
      <c r="JQ130" s="244"/>
      <c r="JR130" s="244"/>
      <c r="JS130" s="244"/>
      <c r="JT130" s="244"/>
      <c r="JU130" s="244"/>
      <c r="JV130" s="244"/>
      <c r="JW130" s="244"/>
      <c r="JX130" s="244"/>
      <c r="JY130" s="244"/>
      <c r="JZ130" s="244"/>
      <c r="KA130" s="244"/>
      <c r="KB130" s="244"/>
      <c r="KC130" s="244"/>
      <c r="KD130" s="244"/>
      <c r="KE130" s="244"/>
      <c r="KF130" s="244"/>
      <c r="KG130" s="244"/>
      <c r="KH130" s="244"/>
      <c r="KI130" s="244"/>
      <c r="KJ130" s="244"/>
      <c r="KK130" s="244"/>
      <c r="KL130" s="244"/>
      <c r="KM130" s="244"/>
      <c r="KN130" s="244"/>
      <c r="KO130" s="244"/>
      <c r="KP130" s="244"/>
      <c r="KQ130" s="244"/>
      <c r="KR130" s="244"/>
      <c r="KS130" s="244"/>
      <c r="KT130" s="244"/>
      <c r="KU130" s="244"/>
      <c r="KV130" s="244"/>
      <c r="KW130" s="244"/>
      <c r="KX130" s="244"/>
      <c r="KY130" s="244"/>
      <c r="KZ130" s="244"/>
      <c r="LA130" s="244"/>
      <c r="LB130" s="244"/>
      <c r="LC130" s="244"/>
      <c r="LD130" s="244"/>
      <c r="LE130" s="244"/>
      <c r="LF130" s="244"/>
      <c r="LG130" s="244"/>
      <c r="LH130" s="244"/>
      <c r="LI130" s="244"/>
      <c r="LJ130" s="244"/>
      <c r="LK130" s="244"/>
      <c r="LL130" s="244"/>
      <c r="LM130" s="244"/>
      <c r="LN130" s="244"/>
      <c r="LO130" s="244"/>
      <c r="LP130" s="244"/>
      <c r="LQ130" s="244"/>
      <c r="LR130" s="244"/>
      <c r="LS130" s="244"/>
      <c r="LT130" s="244"/>
      <c r="LU130" s="244"/>
      <c r="LV130" s="244"/>
      <c r="LW130" s="244"/>
      <c r="LX130" s="244"/>
      <c r="LY130" s="244"/>
      <c r="LZ130" s="244"/>
      <c r="MA130" s="244"/>
      <c r="MB130" s="244"/>
      <c r="MC130" s="244"/>
      <c r="MD130" s="244"/>
      <c r="ME130" s="244"/>
      <c r="MF130" s="244"/>
      <c r="MG130" s="244"/>
      <c r="MH130" s="244"/>
      <c r="MI130" s="244"/>
      <c r="MJ130" s="244"/>
      <c r="MK130" s="244"/>
      <c r="ML130" s="244"/>
      <c r="MM130" s="244"/>
      <c r="MN130" s="244"/>
      <c r="MO130" s="244"/>
      <c r="MP130" s="244"/>
      <c r="MQ130" s="244"/>
      <c r="MR130" s="244"/>
      <c r="MS130" s="244"/>
      <c r="MT130" s="244"/>
      <c r="MU130" s="244"/>
      <c r="MV130" s="244"/>
      <c r="MW130" s="244"/>
      <c r="MX130" s="244"/>
      <c r="MY130" s="244"/>
      <c r="MZ130" s="244"/>
      <c r="NA130" s="244"/>
      <c r="NB130" s="244"/>
      <c r="NC130" s="244"/>
      <c r="ND130" s="244"/>
      <c r="NE130" s="244"/>
      <c r="NF130" s="244"/>
      <c r="NG130" s="244"/>
      <c r="NH130" s="244"/>
      <c r="NI130" s="244"/>
      <c r="NJ130" s="244"/>
      <c r="NK130" s="244"/>
      <c r="NL130" s="244"/>
      <c r="NM130" s="244"/>
      <c r="NN130" s="244"/>
      <c r="NO130" s="244"/>
      <c r="NP130" s="244"/>
      <c r="NQ130" s="244"/>
      <c r="NR130" s="244"/>
      <c r="NS130" s="244"/>
      <c r="NT130" s="244"/>
      <c r="NU130" s="244"/>
      <c r="NV130" s="244"/>
      <c r="NW130" s="244"/>
      <c r="NX130" s="244"/>
      <c r="NY130" s="244"/>
      <c r="NZ130" s="244"/>
      <c r="OA130" s="244"/>
      <c r="OB130" s="244"/>
      <c r="OC130" s="244"/>
      <c r="OD130" s="244"/>
      <c r="OE130" s="244"/>
      <c r="OF130" s="244"/>
      <c r="OG130" s="244"/>
      <c r="OH130" s="244"/>
      <c r="OI130" s="244"/>
      <c r="OJ130" s="244"/>
      <c r="OK130" s="244"/>
      <c r="OL130" s="244"/>
      <c r="OM130" s="244"/>
      <c r="ON130" s="244"/>
      <c r="OO130" s="244"/>
      <c r="OP130" s="244"/>
      <c r="OQ130" s="244"/>
      <c r="OR130" s="244"/>
      <c r="OS130" s="244"/>
      <c r="OT130" s="244"/>
      <c r="OU130" s="244"/>
      <c r="OV130" s="244"/>
      <c r="OW130" s="244"/>
      <c r="OX130" s="244"/>
      <c r="OY130" s="244"/>
      <c r="OZ130" s="244"/>
      <c r="PA130" s="244"/>
      <c r="PB130" s="244"/>
      <c r="PC130" s="244"/>
      <c r="PD130" s="244"/>
      <c r="PE130" s="244"/>
      <c r="PF130" s="244"/>
      <c r="PG130" s="244"/>
      <c r="PH130" s="244"/>
      <c r="PI130" s="244"/>
      <c r="PJ130" s="244"/>
      <c r="PK130" s="244"/>
      <c r="PL130" s="244"/>
      <c r="PM130" s="244"/>
      <c r="PN130" s="244"/>
      <c r="PO130" s="244"/>
      <c r="PP130" s="244"/>
      <c r="PQ130" s="244"/>
      <c r="PR130" s="244"/>
      <c r="PS130" s="244"/>
      <c r="PT130" s="244"/>
      <c r="PU130" s="244"/>
      <c r="PV130" s="244"/>
      <c r="PW130" s="244"/>
      <c r="PX130" s="244"/>
      <c r="PY130" s="244"/>
      <c r="PZ130" s="244"/>
      <c r="QA130" s="244"/>
      <c r="QB130" s="244"/>
      <c r="QC130" s="244"/>
      <c r="QD130" s="244"/>
      <c r="QE130" s="244"/>
      <c r="QF130" s="244"/>
      <c r="QG130" s="244"/>
      <c r="QH130" s="244"/>
      <c r="QI130" s="244"/>
      <c r="QJ130" s="244"/>
      <c r="QK130" s="244"/>
      <c r="QL130" s="244"/>
      <c r="QM130" s="244"/>
      <c r="QN130" s="244"/>
      <c r="QO130" s="244"/>
      <c r="QP130" s="244"/>
      <c r="QQ130" s="244"/>
      <c r="QR130" s="244"/>
      <c r="QS130" s="244"/>
      <c r="QT130" s="244"/>
      <c r="QU130" s="244"/>
      <c r="QV130" s="244"/>
      <c r="QW130" s="244"/>
      <c r="QX130" s="244"/>
      <c r="QY130" s="244"/>
      <c r="QZ130" s="244"/>
      <c r="RA130" s="244"/>
      <c r="RB130" s="244"/>
      <c r="RC130" s="244"/>
      <c r="RD130" s="244"/>
      <c r="RE130" s="244"/>
      <c r="RF130" s="244"/>
      <c r="RG130" s="244"/>
      <c r="RH130" s="244"/>
      <c r="RI130" s="244"/>
      <c r="RJ130" s="244"/>
      <c r="RK130" s="244"/>
      <c r="RL130" s="244"/>
      <c r="RM130" s="244"/>
      <c r="RN130" s="244"/>
      <c r="RO130" s="244"/>
      <c r="RP130" s="244"/>
      <c r="RQ130" s="244"/>
      <c r="RR130" s="244"/>
      <c r="RS130" s="244"/>
      <c r="RT130" s="244"/>
      <c r="RU130" s="244"/>
      <c r="RV130" s="244"/>
      <c r="RW130" s="244"/>
      <c r="RX130" s="244"/>
      <c r="RY130" s="244"/>
      <c r="RZ130" s="244"/>
      <c r="SA130" s="244"/>
      <c r="SB130" s="244"/>
      <c r="SC130" s="244"/>
      <c r="SD130" s="244"/>
      <c r="SE130" s="244"/>
      <c r="SF130" s="244"/>
      <c r="SG130" s="244"/>
      <c r="SH130" s="244"/>
      <c r="SI130" s="244"/>
      <c r="SJ130" s="244"/>
      <c r="SK130" s="244"/>
      <c r="SL130" s="244"/>
      <c r="SM130" s="244"/>
      <c r="SN130" s="244"/>
      <c r="SO130" s="244"/>
      <c r="SP130" s="244"/>
      <c r="SQ130" s="244"/>
      <c r="SR130" s="244"/>
      <c r="SS130" s="244"/>
      <c r="ST130" s="244"/>
      <c r="SU130" s="244"/>
      <c r="SV130" s="244"/>
      <c r="SW130" s="244"/>
      <c r="SX130" s="244"/>
      <c r="SY130" s="244"/>
      <c r="SZ130" s="244"/>
      <c r="TA130" s="244"/>
      <c r="TB130" s="244"/>
      <c r="TC130" s="244"/>
      <c r="TD130" s="244"/>
      <c r="TE130" s="244"/>
      <c r="TF130" s="244"/>
      <c r="TG130" s="244"/>
      <c r="TH130" s="244"/>
      <c r="TI130" s="244"/>
      <c r="TJ130" s="244"/>
      <c r="TK130" s="244"/>
      <c r="TL130" s="244"/>
      <c r="TM130" s="244"/>
      <c r="TN130" s="244"/>
      <c r="TO130" s="244"/>
      <c r="TP130" s="244"/>
      <c r="TQ130" s="244"/>
      <c r="TR130" s="244"/>
      <c r="TS130" s="244"/>
      <c r="TT130" s="244"/>
      <c r="TU130" s="244"/>
      <c r="TV130" s="244"/>
      <c r="TW130" s="244"/>
      <c r="TX130" s="244"/>
      <c r="TY130" s="244"/>
      <c r="TZ130" s="244"/>
      <c r="UA130" s="244"/>
      <c r="UB130" s="244"/>
      <c r="UC130" s="244"/>
      <c r="UD130" s="244"/>
      <c r="UE130" s="244"/>
      <c r="UF130" s="244"/>
      <c r="UG130" s="244"/>
      <c r="UH130" s="244"/>
      <c r="UI130" s="244"/>
      <c r="UJ130" s="244"/>
      <c r="UK130" s="244"/>
      <c r="UL130" s="244"/>
      <c r="UM130" s="244"/>
      <c r="UN130" s="244"/>
      <c r="UO130" s="244"/>
      <c r="UP130" s="244"/>
      <c r="UQ130" s="244"/>
      <c r="UR130" s="244"/>
      <c r="US130" s="244"/>
      <c r="UT130" s="244"/>
      <c r="UU130" s="244"/>
      <c r="UV130" s="244"/>
      <c r="UW130" s="244"/>
      <c r="UX130" s="244"/>
      <c r="UY130" s="244"/>
      <c r="UZ130" s="244"/>
      <c r="VA130" s="244"/>
      <c r="VB130" s="244"/>
      <c r="VC130" s="244"/>
      <c r="VD130" s="244"/>
      <c r="VE130" s="244"/>
      <c r="VF130" s="244"/>
      <c r="VG130" s="244"/>
      <c r="VH130" s="244"/>
      <c r="VI130" s="244"/>
      <c r="VJ130" s="244"/>
      <c r="VK130" s="244"/>
      <c r="VL130" s="244"/>
      <c r="VM130" s="244"/>
      <c r="VN130" s="244"/>
      <c r="VO130" s="244"/>
      <c r="VP130" s="244"/>
      <c r="VQ130" s="244"/>
      <c r="VR130" s="244"/>
      <c r="VS130" s="244"/>
      <c r="VT130" s="244"/>
      <c r="VU130" s="244"/>
      <c r="VV130" s="244"/>
      <c r="VW130" s="244"/>
      <c r="VX130" s="244"/>
      <c r="VY130" s="244"/>
      <c r="VZ130" s="244"/>
      <c r="WA130" s="244"/>
      <c r="WB130" s="244"/>
      <c r="WC130" s="244"/>
      <c r="WD130" s="244"/>
      <c r="WE130" s="244"/>
      <c r="WF130" s="244"/>
      <c r="WG130" s="244"/>
      <c r="WH130" s="244"/>
      <c r="WI130" s="244"/>
      <c r="WJ130" s="244"/>
      <c r="WK130" s="244"/>
      <c r="WL130" s="244"/>
      <c r="WM130" s="244"/>
      <c r="WN130" s="244"/>
      <c r="WO130" s="244"/>
      <c r="WP130" s="244"/>
      <c r="WQ130" s="244"/>
      <c r="WR130" s="244"/>
      <c r="WS130" s="244"/>
      <c r="WT130" s="244"/>
      <c r="WU130" s="244"/>
      <c r="WV130" s="244"/>
      <c r="WW130" s="244"/>
      <c r="WX130" s="244"/>
      <c r="WY130" s="244"/>
      <c r="WZ130" s="244"/>
      <c r="XA130" s="244"/>
      <c r="XB130" s="244"/>
      <c r="XC130" s="244"/>
      <c r="XD130" s="244"/>
      <c r="XE130" s="244"/>
      <c r="XF130" s="244"/>
      <c r="XG130" s="244"/>
      <c r="XH130" s="244"/>
      <c r="XI130" s="244"/>
      <c r="XJ130" s="244"/>
      <c r="XK130" s="244"/>
      <c r="XL130" s="244"/>
      <c r="XM130" s="244"/>
      <c r="XN130" s="244"/>
      <c r="XO130" s="244"/>
      <c r="XP130" s="244"/>
      <c r="XQ130" s="244"/>
      <c r="XR130" s="244"/>
      <c r="XS130" s="244"/>
      <c r="XT130" s="244"/>
      <c r="XU130" s="244"/>
      <c r="XV130" s="244"/>
      <c r="XW130" s="244"/>
      <c r="XX130" s="244"/>
      <c r="XY130" s="244"/>
      <c r="XZ130" s="244"/>
      <c r="YA130" s="244"/>
      <c r="YB130" s="244"/>
      <c r="YC130" s="244"/>
      <c r="YD130" s="244"/>
      <c r="YE130" s="244"/>
      <c r="YF130" s="244"/>
      <c r="YG130" s="244"/>
      <c r="YH130" s="244"/>
      <c r="YI130" s="244"/>
      <c r="YJ130" s="244"/>
      <c r="YK130" s="244"/>
      <c r="YL130" s="244"/>
      <c r="YM130" s="244"/>
      <c r="YN130" s="244"/>
      <c r="YO130" s="244"/>
      <c r="YP130" s="244"/>
      <c r="YQ130" s="244"/>
      <c r="YR130" s="244"/>
      <c r="YS130" s="244"/>
      <c r="YT130" s="244"/>
      <c r="YU130" s="244"/>
      <c r="YV130" s="244"/>
      <c r="YW130" s="244"/>
      <c r="YX130" s="244"/>
      <c r="YY130" s="244"/>
      <c r="YZ130" s="244"/>
      <c r="ZA130" s="244"/>
      <c r="ZB130" s="244"/>
      <c r="ZC130" s="244"/>
      <c r="ZD130" s="244"/>
      <c r="ZE130" s="244"/>
      <c r="ZF130" s="244"/>
      <c r="ZG130" s="244"/>
      <c r="ZH130" s="244"/>
      <c r="ZI130" s="244"/>
      <c r="ZJ130" s="244"/>
      <c r="ZK130" s="244"/>
      <c r="ZL130" s="244"/>
      <c r="ZM130" s="244"/>
      <c r="ZN130" s="244"/>
      <c r="ZO130" s="244"/>
      <c r="ZP130" s="244"/>
      <c r="ZQ130" s="244"/>
      <c r="ZR130" s="244"/>
      <c r="ZS130" s="244"/>
      <c r="ZT130" s="244"/>
      <c r="ZU130" s="244"/>
      <c r="ZV130" s="244"/>
      <c r="ZW130" s="244"/>
      <c r="ZX130" s="244"/>
      <c r="ZY130" s="244"/>
      <c r="ZZ130" s="244"/>
      <c r="AAA130" s="244"/>
      <c r="AAB130" s="244"/>
      <c r="AAC130" s="244"/>
      <c r="AAD130" s="244"/>
      <c r="AAE130" s="244"/>
      <c r="AAF130" s="244"/>
      <c r="AAG130" s="244"/>
      <c r="AAH130" s="244"/>
      <c r="AAI130" s="244"/>
      <c r="AAJ130" s="244"/>
      <c r="AAK130" s="244"/>
      <c r="AAL130" s="244"/>
      <c r="AAM130" s="244"/>
      <c r="AAN130" s="244"/>
      <c r="AAO130" s="244"/>
      <c r="AAP130" s="244"/>
      <c r="AAQ130" s="244"/>
      <c r="AAR130" s="244"/>
      <c r="AAS130" s="244"/>
      <c r="AAT130" s="244"/>
      <c r="AAU130" s="244"/>
      <c r="AAV130" s="244"/>
      <c r="AAW130" s="244"/>
      <c r="AAX130" s="244"/>
      <c r="AAY130" s="244"/>
      <c r="AAZ130" s="244"/>
      <c r="ABA130" s="244"/>
      <c r="ABB130" s="244"/>
      <c r="ABC130" s="244"/>
      <c r="ABD130" s="244"/>
      <c r="ABE130" s="244"/>
      <c r="ABF130" s="244"/>
      <c r="ABG130" s="244"/>
      <c r="ABH130" s="244"/>
      <c r="ABI130" s="244"/>
      <c r="ABJ130" s="244"/>
      <c r="ABK130" s="244"/>
      <c r="ABL130" s="244"/>
      <c r="ABM130" s="244"/>
      <c r="ABN130" s="244"/>
      <c r="ABO130" s="244"/>
      <c r="ABP130" s="244"/>
      <c r="ABQ130" s="244"/>
      <c r="ABR130" s="244"/>
      <c r="ABS130" s="244"/>
      <c r="ABT130" s="244"/>
      <c r="ABU130" s="244"/>
      <c r="ABV130" s="244"/>
      <c r="ABW130" s="244"/>
      <c r="ABX130" s="244"/>
      <c r="ABY130" s="244"/>
      <c r="ABZ130" s="244"/>
      <c r="ACA130" s="244"/>
      <c r="ACB130" s="244"/>
      <c r="ACC130" s="244"/>
      <c r="ACD130" s="244"/>
      <c r="ACE130" s="244"/>
      <c r="ACF130" s="244"/>
      <c r="ACG130" s="244"/>
      <c r="ACH130" s="244"/>
      <c r="ACI130" s="244"/>
      <c r="ACJ130" s="244"/>
      <c r="ACK130" s="244"/>
      <c r="ACL130" s="244"/>
      <c r="ACM130" s="244"/>
      <c r="ACN130" s="244"/>
      <c r="ACO130" s="244"/>
      <c r="ACP130" s="244"/>
      <c r="ACQ130" s="244"/>
      <c r="ACR130" s="244"/>
      <c r="ACS130" s="244"/>
      <c r="ACT130" s="244"/>
      <c r="ACU130" s="244"/>
      <c r="ACV130" s="244"/>
      <c r="ACW130" s="244"/>
      <c r="ACX130" s="244"/>
      <c r="ACY130" s="244"/>
      <c r="ACZ130" s="244"/>
      <c r="ADA130" s="244"/>
      <c r="ADB130" s="244"/>
      <c r="ADC130" s="244"/>
      <c r="ADD130" s="244"/>
      <c r="ADE130" s="244"/>
      <c r="ADF130" s="244"/>
      <c r="ADG130" s="244"/>
      <c r="ADH130" s="244"/>
      <c r="ADI130" s="244"/>
      <c r="ADJ130" s="244"/>
      <c r="ADK130" s="244"/>
      <c r="ADL130" s="244"/>
      <c r="ADM130" s="244"/>
      <c r="ADN130" s="244"/>
      <c r="ADO130" s="244"/>
      <c r="ADP130" s="244"/>
      <c r="ADQ130" s="244"/>
      <c r="ADR130" s="244"/>
      <c r="ADS130" s="244"/>
      <c r="ADT130" s="244"/>
      <c r="ADU130" s="244"/>
      <c r="ADV130" s="244"/>
      <c r="ADW130" s="244"/>
      <c r="ADX130" s="244"/>
      <c r="ADY130" s="244"/>
      <c r="ADZ130" s="244"/>
      <c r="AEA130" s="244"/>
      <c r="AEB130" s="244"/>
      <c r="AEC130" s="244"/>
      <c r="AED130" s="244"/>
      <c r="AEE130" s="244"/>
      <c r="AEF130" s="244"/>
      <c r="AEG130" s="244"/>
      <c r="AEH130" s="244"/>
      <c r="AEI130" s="244"/>
      <c r="AEJ130" s="244"/>
      <c r="AEK130" s="244"/>
      <c r="AEL130" s="244"/>
      <c r="AEM130" s="244"/>
      <c r="AEN130" s="244"/>
      <c r="AEO130" s="244"/>
      <c r="AEP130" s="244"/>
      <c r="AEQ130" s="244"/>
      <c r="AER130" s="244"/>
      <c r="AES130" s="244"/>
      <c r="AET130" s="244"/>
      <c r="AEU130" s="244"/>
      <c r="AEV130" s="244"/>
      <c r="AEW130" s="244"/>
      <c r="AEX130" s="244"/>
      <c r="AEY130" s="244"/>
      <c r="AEZ130" s="244"/>
      <c r="AFA130" s="244"/>
      <c r="AFB130" s="244"/>
      <c r="AFC130" s="244"/>
      <c r="AFD130" s="244"/>
      <c r="AFE130" s="244"/>
      <c r="AFF130" s="244"/>
      <c r="AFG130" s="244"/>
      <c r="AFH130" s="244"/>
      <c r="AFI130" s="244"/>
      <c r="AFJ130" s="244"/>
      <c r="AFK130" s="244"/>
      <c r="AFL130" s="244"/>
      <c r="AFM130" s="244"/>
      <c r="AFN130" s="244"/>
      <c r="AFO130" s="244"/>
      <c r="AFP130" s="244"/>
      <c r="AFQ130" s="244"/>
      <c r="AFR130" s="244"/>
      <c r="AFS130" s="244"/>
      <c r="AFT130" s="244"/>
      <c r="AFU130" s="244"/>
      <c r="AFV130" s="244"/>
      <c r="AFW130" s="244"/>
      <c r="AFX130" s="244"/>
      <c r="AFY130" s="244"/>
      <c r="AFZ130" s="244"/>
      <c r="AGA130" s="244"/>
      <c r="AGB130" s="244"/>
      <c r="AGC130" s="244"/>
      <c r="AGD130" s="244"/>
      <c r="AGE130" s="244"/>
      <c r="AGF130" s="244"/>
      <c r="AGG130" s="244"/>
      <c r="AGH130" s="244"/>
      <c r="AGI130" s="244"/>
      <c r="AGJ130" s="244"/>
      <c r="AGK130" s="244"/>
      <c r="AGL130" s="244"/>
      <c r="AGM130" s="244"/>
      <c r="AGN130" s="244"/>
      <c r="AGO130" s="244"/>
      <c r="AGP130" s="244"/>
      <c r="AGQ130" s="244"/>
      <c r="AGR130" s="244"/>
      <c r="AGS130" s="244"/>
      <c r="AGT130" s="244"/>
      <c r="AGU130" s="244"/>
      <c r="AGV130" s="244"/>
      <c r="AGW130" s="244"/>
      <c r="AGX130" s="244"/>
      <c r="AGY130" s="244"/>
      <c r="AGZ130" s="244"/>
      <c r="AHA130" s="244"/>
      <c r="AHB130" s="244"/>
      <c r="AHC130" s="244"/>
      <c r="AHD130" s="244"/>
      <c r="AHE130" s="244"/>
      <c r="AHF130" s="244"/>
      <c r="AHG130" s="244"/>
      <c r="AHH130" s="244"/>
      <c r="AHI130" s="244"/>
      <c r="AHJ130" s="244"/>
      <c r="AHK130" s="244"/>
      <c r="AHL130" s="244"/>
      <c r="AHM130" s="244"/>
      <c r="AHN130" s="244"/>
      <c r="AHO130" s="244"/>
      <c r="AHP130" s="244"/>
      <c r="AHQ130" s="244"/>
      <c r="AHR130" s="244"/>
      <c r="AHS130" s="244"/>
      <c r="AHT130" s="244"/>
      <c r="AHU130" s="244"/>
      <c r="AHV130" s="244"/>
      <c r="AHW130" s="244"/>
      <c r="AHX130" s="244"/>
      <c r="AHY130" s="244"/>
      <c r="AHZ130" s="244"/>
      <c r="AIA130" s="244"/>
      <c r="AIB130" s="244"/>
      <c r="AIC130" s="244"/>
      <c r="AID130" s="244"/>
      <c r="AIE130" s="244"/>
      <c r="AIF130" s="244"/>
      <c r="AIG130" s="244"/>
      <c r="AIH130" s="244"/>
      <c r="AII130" s="244"/>
      <c r="AIJ130" s="244"/>
      <c r="AIK130" s="244"/>
      <c r="AIL130" s="244"/>
      <c r="AIM130" s="244"/>
      <c r="AIN130" s="244"/>
      <c r="AIO130" s="244"/>
      <c r="AIP130" s="244"/>
      <c r="AIQ130" s="244"/>
      <c r="AIR130" s="244"/>
      <c r="AIS130" s="244"/>
      <c r="AIT130" s="244"/>
      <c r="AIU130" s="244"/>
      <c r="AIV130" s="244"/>
      <c r="AIW130" s="244"/>
      <c r="AIX130" s="244"/>
      <c r="AIY130" s="244"/>
      <c r="AIZ130" s="244"/>
      <c r="AJA130" s="244"/>
      <c r="AJB130" s="244"/>
      <c r="AJC130" s="244"/>
      <c r="AJD130" s="244"/>
      <c r="AJE130" s="244"/>
      <c r="AJF130" s="244"/>
      <c r="AJG130" s="244"/>
      <c r="AJH130" s="244"/>
      <c r="AJI130" s="244"/>
      <c r="AJJ130" s="244"/>
      <c r="AJK130" s="244"/>
      <c r="AJL130" s="244"/>
      <c r="AJM130" s="244"/>
      <c r="AJN130" s="244"/>
      <c r="AJO130" s="244"/>
      <c r="AJP130" s="244"/>
      <c r="AJQ130" s="244"/>
      <c r="AJR130" s="244"/>
      <c r="AJS130" s="244"/>
      <c r="AJT130" s="244"/>
      <c r="AJU130" s="244"/>
      <c r="AJV130" s="244"/>
      <c r="AJW130" s="244"/>
      <c r="AJX130" s="244"/>
      <c r="AJY130" s="244"/>
      <c r="AJZ130" s="244"/>
      <c r="AKA130" s="244"/>
      <c r="AKB130" s="244"/>
      <c r="AKC130" s="244"/>
      <c r="AKD130" s="244"/>
      <c r="AKE130" s="244"/>
      <c r="AKF130" s="244"/>
      <c r="AKG130" s="244"/>
      <c r="AKH130" s="244"/>
      <c r="AKI130" s="244"/>
      <c r="AKJ130" s="244"/>
      <c r="AKK130" s="244"/>
      <c r="AKL130" s="244"/>
      <c r="AKM130" s="244"/>
      <c r="AKN130" s="244"/>
      <c r="AKO130" s="244"/>
      <c r="AKP130" s="244"/>
      <c r="AKQ130" s="244"/>
      <c r="AKR130" s="244"/>
      <c r="AKS130" s="244"/>
      <c r="AKT130" s="244"/>
      <c r="AKU130" s="244"/>
      <c r="AKV130" s="244"/>
      <c r="AKW130" s="244"/>
      <c r="AKX130" s="244"/>
      <c r="AKY130" s="244"/>
      <c r="AKZ130" s="244"/>
      <c r="ALA130" s="244"/>
      <c r="ALB130" s="244"/>
      <c r="ALC130" s="244"/>
      <c r="ALD130" s="244"/>
      <c r="ALE130" s="244"/>
      <c r="ALF130" s="244"/>
      <c r="ALG130" s="244"/>
      <c r="ALH130" s="244"/>
      <c r="ALI130" s="244"/>
      <c r="ALJ130" s="244"/>
      <c r="ALK130" s="244"/>
      <c r="ALL130" s="244"/>
      <c r="ALM130" s="244"/>
      <c r="ALN130" s="244"/>
      <c r="ALO130" s="244"/>
      <c r="ALP130" s="244"/>
      <c r="ALQ130" s="244"/>
      <c r="ALR130" s="244"/>
      <c r="ALS130" s="244"/>
      <c r="ALT130" s="244"/>
      <c r="ALU130" s="244"/>
      <c r="ALV130" s="244"/>
      <c r="ALW130" s="244"/>
      <c r="ALX130" s="244"/>
      <c r="ALY130" s="244"/>
      <c r="ALZ130" s="244"/>
      <c r="AMA130" s="244"/>
      <c r="AMB130" s="244"/>
    </row>
    <row r="131" spans="1:1016" s="227" customFormat="1" x14ac:dyDescent="0.25">
      <c r="A131" s="226"/>
      <c r="C131" s="228" t="s">
        <v>21</v>
      </c>
      <c r="D131" s="229">
        <f>SUM(E131:J131)</f>
        <v>1519770.79</v>
      </c>
      <c r="E131" s="229">
        <v>0</v>
      </c>
      <c r="F131" s="229">
        <v>0</v>
      </c>
      <c r="G131" s="229">
        <f>849801+727000-57030.21</f>
        <v>1519770.79</v>
      </c>
      <c r="H131" s="229">
        <v>0</v>
      </c>
      <c r="I131" s="230">
        <v>0</v>
      </c>
      <c r="J131" s="230">
        <v>0</v>
      </c>
      <c r="K131" s="231">
        <v>0</v>
      </c>
      <c r="L131" s="232">
        <v>0</v>
      </c>
      <c r="X131" s="252"/>
    </row>
    <row r="132" spans="1:1016" s="227" customFormat="1" ht="24" x14ac:dyDescent="0.2">
      <c r="C132" s="234" t="s">
        <v>125</v>
      </c>
      <c r="D132" s="253"/>
      <c r="E132" s="236"/>
      <c r="F132" s="236"/>
      <c r="G132" s="236"/>
      <c r="H132" s="236"/>
      <c r="I132" s="236"/>
      <c r="J132" s="236"/>
      <c r="K132" s="237"/>
      <c r="L132" s="238"/>
      <c r="X132" s="233"/>
    </row>
    <row r="133" spans="1:1016" ht="5.25" customHeight="1" thickBot="1" x14ac:dyDescent="0.3">
      <c r="C133" s="193"/>
      <c r="D133" s="53"/>
      <c r="E133" s="53"/>
      <c r="F133" s="53"/>
      <c r="G133" s="53"/>
      <c r="H133" s="53"/>
      <c r="I133" s="53"/>
      <c r="J133" s="53"/>
      <c r="K133" s="54"/>
      <c r="L133" s="194"/>
    </row>
    <row r="134" spans="1:1016" s="37" customFormat="1" ht="12.75" thickBot="1" x14ac:dyDescent="0.25">
      <c r="C134" s="200" t="s">
        <v>72</v>
      </c>
      <c r="D134" s="153">
        <f>SUM(D136:D146)</f>
        <v>3164069.21</v>
      </c>
      <c r="E134" s="153">
        <f t="shared" ref="E134:J134" si="8">SUM(E136:E146)</f>
        <v>0</v>
      </c>
      <c r="F134" s="153">
        <f t="shared" si="8"/>
        <v>3164069.21</v>
      </c>
      <c r="G134" s="153">
        <f t="shared" si="8"/>
        <v>0</v>
      </c>
      <c r="H134" s="153">
        <f t="shared" si="8"/>
        <v>0</v>
      </c>
      <c r="I134" s="153">
        <f t="shared" si="8"/>
        <v>0</v>
      </c>
      <c r="J134" s="153">
        <f t="shared" si="8"/>
        <v>0</v>
      </c>
      <c r="K134" s="154"/>
      <c r="L134" s="185"/>
      <c r="M134" s="39"/>
    </row>
    <row r="135" spans="1:1016" ht="5.25" customHeight="1" x14ac:dyDescent="0.25">
      <c r="C135" s="79"/>
      <c r="D135" s="23"/>
      <c r="E135" s="23"/>
      <c r="F135" s="23"/>
      <c r="G135" s="23"/>
      <c r="H135" s="23"/>
      <c r="I135" s="23"/>
      <c r="J135" s="23"/>
      <c r="K135" s="24"/>
      <c r="L135" s="81"/>
    </row>
    <row r="136" spans="1:1016" s="308" customFormat="1" x14ac:dyDescent="0.25">
      <c r="A136" s="226"/>
      <c r="C136" s="228" t="s">
        <v>65</v>
      </c>
      <c r="D136" s="229">
        <f>SUM(E136:J136)</f>
        <v>714942.08</v>
      </c>
      <c r="E136" s="229">
        <v>0</v>
      </c>
      <c r="F136" s="229">
        <v>714942.08</v>
      </c>
      <c r="G136" s="229">
        <v>0</v>
      </c>
      <c r="H136" s="229">
        <v>0</v>
      </c>
      <c r="I136" s="229">
        <v>0</v>
      </c>
      <c r="J136" s="230">
        <v>0</v>
      </c>
      <c r="K136" s="231">
        <v>1</v>
      </c>
      <c r="L136" s="232">
        <v>1</v>
      </c>
      <c r="M136" s="227"/>
      <c r="N136" s="349"/>
    </row>
    <row r="137" spans="1:1016" s="308" customFormat="1" ht="12" x14ac:dyDescent="0.2">
      <c r="C137" s="234" t="s">
        <v>66</v>
      </c>
      <c r="D137" s="229"/>
      <c r="E137" s="235"/>
      <c r="F137" s="235"/>
      <c r="G137" s="235"/>
      <c r="H137" s="235"/>
      <c r="I137" s="235"/>
      <c r="J137" s="236"/>
      <c r="K137" s="237"/>
      <c r="L137" s="238"/>
      <c r="M137" s="227"/>
    </row>
    <row r="138" spans="1:1016" s="320" customFormat="1" ht="5.25" customHeight="1" x14ac:dyDescent="0.25">
      <c r="A138" s="312"/>
      <c r="B138" s="312"/>
      <c r="C138" s="317"/>
      <c r="D138" s="314"/>
      <c r="E138" s="314"/>
      <c r="F138" s="314"/>
      <c r="G138" s="314"/>
      <c r="H138" s="314"/>
      <c r="I138" s="314"/>
      <c r="J138" s="314"/>
      <c r="K138" s="315"/>
      <c r="L138" s="316"/>
      <c r="M138" s="250"/>
      <c r="N138" s="312"/>
      <c r="O138" s="312"/>
      <c r="P138" s="312"/>
      <c r="Q138" s="312"/>
      <c r="R138" s="312"/>
      <c r="S138" s="312"/>
      <c r="T138" s="312"/>
      <c r="U138" s="312"/>
      <c r="V138" s="312"/>
      <c r="W138" s="312"/>
      <c r="X138" s="312"/>
      <c r="Y138" s="312"/>
      <c r="Z138" s="312"/>
      <c r="AA138" s="312"/>
      <c r="AB138" s="312"/>
      <c r="AC138" s="312"/>
      <c r="AD138" s="312"/>
      <c r="AE138" s="312"/>
      <c r="AF138" s="312"/>
      <c r="AG138" s="312"/>
      <c r="AH138" s="312"/>
      <c r="AI138" s="312"/>
      <c r="AJ138" s="312"/>
      <c r="AK138" s="312"/>
      <c r="AL138" s="312"/>
      <c r="AM138" s="312"/>
      <c r="AN138" s="312"/>
      <c r="AO138" s="312"/>
      <c r="AP138" s="312"/>
      <c r="AQ138" s="312"/>
      <c r="AR138" s="312"/>
      <c r="AS138" s="312"/>
      <c r="AT138" s="312"/>
      <c r="AU138" s="312"/>
      <c r="AV138" s="312"/>
      <c r="AW138" s="312"/>
      <c r="AX138" s="312"/>
      <c r="AY138" s="312"/>
      <c r="AZ138" s="312"/>
      <c r="BA138" s="312"/>
      <c r="BB138" s="312"/>
      <c r="BC138" s="312"/>
      <c r="BD138" s="312"/>
      <c r="BE138" s="312"/>
      <c r="BF138" s="312"/>
      <c r="BG138" s="312"/>
      <c r="BH138" s="312"/>
      <c r="BI138" s="312"/>
      <c r="BJ138" s="312"/>
      <c r="BK138" s="312"/>
      <c r="BL138" s="312"/>
      <c r="BM138" s="312"/>
      <c r="BN138" s="312"/>
      <c r="BO138" s="312"/>
      <c r="BP138" s="312"/>
      <c r="BQ138" s="312"/>
      <c r="BR138" s="312"/>
      <c r="BS138" s="312"/>
      <c r="BT138" s="312"/>
      <c r="BU138" s="312"/>
      <c r="BV138" s="312"/>
      <c r="BW138" s="312"/>
      <c r="BX138" s="312"/>
      <c r="BY138" s="312"/>
      <c r="BZ138" s="312"/>
      <c r="CA138" s="312"/>
      <c r="CB138" s="312"/>
      <c r="CC138" s="312"/>
      <c r="CD138" s="312"/>
      <c r="CE138" s="312"/>
      <c r="CF138" s="312"/>
      <c r="CG138" s="312"/>
      <c r="CH138" s="312"/>
      <c r="CI138" s="312"/>
      <c r="CJ138" s="312"/>
      <c r="CK138" s="312"/>
      <c r="CL138" s="312"/>
      <c r="CM138" s="312"/>
      <c r="CN138" s="312"/>
      <c r="CO138" s="312"/>
      <c r="CP138" s="312"/>
      <c r="CQ138" s="312"/>
      <c r="CR138" s="312"/>
      <c r="CS138" s="312"/>
      <c r="CT138" s="312"/>
      <c r="CU138" s="312"/>
      <c r="CV138" s="312"/>
      <c r="CW138" s="312"/>
      <c r="CX138" s="312"/>
      <c r="CY138" s="312"/>
      <c r="CZ138" s="312"/>
      <c r="DA138" s="312"/>
      <c r="DB138" s="312"/>
      <c r="DC138" s="312"/>
      <c r="DD138" s="312"/>
      <c r="DE138" s="312"/>
      <c r="DF138" s="312"/>
      <c r="DG138" s="312"/>
      <c r="DH138" s="312"/>
      <c r="DI138" s="312"/>
      <c r="DJ138" s="312"/>
      <c r="DK138" s="312"/>
      <c r="DL138" s="312"/>
      <c r="DM138" s="312"/>
      <c r="DN138" s="312"/>
      <c r="DO138" s="312"/>
      <c r="DP138" s="312"/>
      <c r="DQ138" s="312"/>
      <c r="DR138" s="312"/>
      <c r="DS138" s="312"/>
      <c r="DT138" s="312"/>
      <c r="DU138" s="312"/>
      <c r="DV138" s="312"/>
      <c r="DW138" s="312"/>
      <c r="DX138" s="312"/>
      <c r="DY138" s="312"/>
      <c r="DZ138" s="312"/>
      <c r="EA138" s="312"/>
      <c r="EB138" s="312"/>
      <c r="EC138" s="312"/>
      <c r="ED138" s="312"/>
      <c r="EE138" s="312"/>
      <c r="EF138" s="312"/>
      <c r="EG138" s="312"/>
      <c r="EH138" s="312"/>
      <c r="EI138" s="312"/>
      <c r="EJ138" s="312"/>
      <c r="EK138" s="312"/>
      <c r="EL138" s="312"/>
      <c r="EM138" s="312"/>
      <c r="EN138" s="312"/>
      <c r="EO138" s="312"/>
      <c r="EP138" s="312"/>
      <c r="EQ138" s="312"/>
      <c r="ER138" s="312"/>
      <c r="ES138" s="312"/>
      <c r="ET138" s="312"/>
      <c r="EU138" s="312"/>
      <c r="EV138" s="312"/>
      <c r="EW138" s="312"/>
      <c r="EX138" s="312"/>
      <c r="EY138" s="312"/>
      <c r="EZ138" s="312"/>
      <c r="FA138" s="312"/>
      <c r="FB138" s="312"/>
      <c r="FC138" s="312"/>
      <c r="FD138" s="312"/>
      <c r="FE138" s="312"/>
      <c r="FF138" s="312"/>
      <c r="FG138" s="312"/>
      <c r="FH138" s="312"/>
      <c r="FI138" s="312"/>
      <c r="FJ138" s="312"/>
      <c r="FK138" s="312"/>
      <c r="FL138" s="312"/>
      <c r="FM138" s="312"/>
      <c r="FN138" s="312"/>
      <c r="FO138" s="312"/>
      <c r="FP138" s="312"/>
      <c r="FQ138" s="312"/>
      <c r="FR138" s="312"/>
      <c r="FS138" s="312"/>
      <c r="FT138" s="312"/>
      <c r="FU138" s="312"/>
      <c r="FV138" s="312"/>
      <c r="FW138" s="312"/>
      <c r="FX138" s="312"/>
      <c r="FY138" s="312"/>
      <c r="FZ138" s="312"/>
      <c r="GA138" s="312"/>
      <c r="GB138" s="312"/>
      <c r="GC138" s="312"/>
      <c r="GD138" s="312"/>
      <c r="GE138" s="312"/>
      <c r="GF138" s="312"/>
      <c r="GG138" s="312"/>
      <c r="GH138" s="312"/>
      <c r="GI138" s="312"/>
      <c r="GJ138" s="312"/>
      <c r="GK138" s="312"/>
      <c r="GL138" s="312"/>
      <c r="GM138" s="312"/>
      <c r="GN138" s="312"/>
      <c r="GO138" s="312"/>
      <c r="GP138" s="312"/>
      <c r="GQ138" s="312"/>
      <c r="GR138" s="312"/>
      <c r="GS138" s="312"/>
      <c r="GT138" s="312"/>
      <c r="GU138" s="312"/>
      <c r="GV138" s="312"/>
      <c r="GW138" s="312"/>
      <c r="GX138" s="312"/>
      <c r="GY138" s="312"/>
      <c r="GZ138" s="312"/>
      <c r="HA138" s="312"/>
      <c r="HB138" s="312"/>
      <c r="HC138" s="312"/>
      <c r="HD138" s="312"/>
      <c r="HE138" s="312"/>
      <c r="HF138" s="312"/>
      <c r="HG138" s="312"/>
      <c r="HH138" s="312"/>
      <c r="HI138" s="312"/>
      <c r="HJ138" s="312"/>
      <c r="HK138" s="312"/>
      <c r="HL138" s="312"/>
      <c r="HM138" s="312"/>
      <c r="HN138" s="312"/>
      <c r="HO138" s="312"/>
      <c r="HP138" s="312"/>
      <c r="HQ138" s="312"/>
      <c r="HR138" s="312"/>
      <c r="HS138" s="312"/>
      <c r="HT138" s="312"/>
      <c r="HU138" s="312"/>
      <c r="HV138" s="312"/>
      <c r="HW138" s="312"/>
      <c r="HX138" s="312"/>
      <c r="HY138" s="312"/>
      <c r="HZ138" s="312"/>
      <c r="IA138" s="312"/>
      <c r="IB138" s="312"/>
      <c r="IC138" s="312"/>
      <c r="ID138" s="312"/>
      <c r="IE138" s="312"/>
      <c r="IF138" s="312"/>
      <c r="IG138" s="312"/>
      <c r="IH138" s="312"/>
      <c r="II138" s="312"/>
      <c r="IJ138" s="312"/>
      <c r="IK138" s="312"/>
      <c r="IL138" s="312"/>
      <c r="IM138" s="312"/>
      <c r="IN138" s="312"/>
      <c r="IO138" s="312"/>
      <c r="IP138" s="312"/>
      <c r="IQ138" s="312"/>
      <c r="IR138" s="312"/>
      <c r="IS138" s="312"/>
      <c r="IT138" s="312"/>
      <c r="IU138" s="312"/>
      <c r="IV138" s="312"/>
      <c r="IW138" s="312"/>
      <c r="IX138" s="312"/>
      <c r="IY138" s="312"/>
      <c r="IZ138" s="312"/>
      <c r="JA138" s="312"/>
      <c r="JB138" s="312"/>
      <c r="JC138" s="312"/>
      <c r="JD138" s="312"/>
      <c r="JE138" s="312"/>
      <c r="JF138" s="312"/>
      <c r="JG138" s="312"/>
      <c r="JH138" s="312"/>
      <c r="JI138" s="312"/>
      <c r="JJ138" s="312"/>
      <c r="JK138" s="312"/>
      <c r="JL138" s="312"/>
      <c r="JM138" s="312"/>
      <c r="JN138" s="312"/>
      <c r="JO138" s="312"/>
      <c r="JP138" s="312"/>
      <c r="JQ138" s="312"/>
      <c r="JR138" s="312"/>
      <c r="JS138" s="312"/>
      <c r="JT138" s="312"/>
      <c r="JU138" s="312"/>
      <c r="JV138" s="312"/>
      <c r="JW138" s="312"/>
      <c r="JX138" s="312"/>
      <c r="JY138" s="312"/>
      <c r="JZ138" s="312"/>
      <c r="KA138" s="312"/>
      <c r="KB138" s="312"/>
      <c r="KC138" s="312"/>
      <c r="KD138" s="312"/>
      <c r="KE138" s="312"/>
      <c r="KF138" s="312"/>
      <c r="KG138" s="312"/>
      <c r="KH138" s="312"/>
      <c r="KI138" s="312"/>
      <c r="KJ138" s="312"/>
      <c r="KK138" s="312"/>
      <c r="KL138" s="312"/>
      <c r="KM138" s="312"/>
      <c r="KN138" s="312"/>
      <c r="KO138" s="312"/>
      <c r="KP138" s="312"/>
      <c r="KQ138" s="312"/>
      <c r="KR138" s="312"/>
      <c r="KS138" s="312"/>
      <c r="KT138" s="312"/>
      <c r="KU138" s="312"/>
      <c r="KV138" s="312"/>
      <c r="KW138" s="312"/>
      <c r="KX138" s="312"/>
      <c r="KY138" s="312"/>
      <c r="KZ138" s="312"/>
      <c r="LA138" s="312"/>
      <c r="LB138" s="312"/>
      <c r="LC138" s="312"/>
      <c r="LD138" s="312"/>
      <c r="LE138" s="312"/>
      <c r="LF138" s="312"/>
      <c r="LG138" s="312"/>
      <c r="LH138" s="312"/>
      <c r="LI138" s="312"/>
      <c r="LJ138" s="312"/>
      <c r="LK138" s="312"/>
      <c r="LL138" s="312"/>
      <c r="LM138" s="312"/>
      <c r="LN138" s="312"/>
      <c r="LO138" s="312"/>
      <c r="LP138" s="312"/>
      <c r="LQ138" s="312"/>
      <c r="LR138" s="312"/>
      <c r="LS138" s="312"/>
      <c r="LT138" s="312"/>
      <c r="LU138" s="312"/>
      <c r="LV138" s="312"/>
      <c r="LW138" s="312"/>
      <c r="LX138" s="312"/>
      <c r="LY138" s="312"/>
      <c r="LZ138" s="312"/>
      <c r="MA138" s="312"/>
      <c r="MB138" s="312"/>
      <c r="MC138" s="312"/>
      <c r="MD138" s="312"/>
      <c r="ME138" s="312"/>
      <c r="MF138" s="312"/>
      <c r="MG138" s="312"/>
      <c r="MH138" s="312"/>
      <c r="MI138" s="312"/>
      <c r="MJ138" s="312"/>
      <c r="MK138" s="312"/>
      <c r="ML138" s="312"/>
      <c r="MM138" s="312"/>
      <c r="MN138" s="312"/>
      <c r="MO138" s="312"/>
      <c r="MP138" s="312"/>
      <c r="MQ138" s="312"/>
      <c r="MR138" s="312"/>
      <c r="MS138" s="312"/>
      <c r="MT138" s="312"/>
      <c r="MU138" s="312"/>
      <c r="MV138" s="312"/>
      <c r="MW138" s="312"/>
      <c r="MX138" s="312"/>
      <c r="MY138" s="312"/>
      <c r="MZ138" s="312"/>
      <c r="NA138" s="312"/>
      <c r="NB138" s="312"/>
      <c r="NC138" s="312"/>
      <c r="ND138" s="312"/>
      <c r="NE138" s="312"/>
      <c r="NF138" s="312"/>
      <c r="NG138" s="312"/>
      <c r="NH138" s="312"/>
      <c r="NI138" s="312"/>
      <c r="NJ138" s="312"/>
      <c r="NK138" s="312"/>
      <c r="NL138" s="312"/>
      <c r="NM138" s="312"/>
      <c r="NN138" s="312"/>
      <c r="NO138" s="312"/>
      <c r="NP138" s="312"/>
      <c r="NQ138" s="312"/>
      <c r="NR138" s="312"/>
      <c r="NS138" s="312"/>
      <c r="NT138" s="312"/>
      <c r="NU138" s="312"/>
      <c r="NV138" s="312"/>
      <c r="NW138" s="312"/>
      <c r="NX138" s="312"/>
      <c r="NY138" s="312"/>
      <c r="NZ138" s="312"/>
      <c r="OA138" s="312"/>
      <c r="OB138" s="312"/>
      <c r="OC138" s="312"/>
      <c r="OD138" s="312"/>
      <c r="OE138" s="312"/>
      <c r="OF138" s="312"/>
      <c r="OG138" s="312"/>
      <c r="OH138" s="312"/>
      <c r="OI138" s="312"/>
      <c r="OJ138" s="312"/>
      <c r="OK138" s="312"/>
      <c r="OL138" s="312"/>
      <c r="OM138" s="312"/>
      <c r="ON138" s="312"/>
      <c r="OO138" s="312"/>
      <c r="OP138" s="312"/>
      <c r="OQ138" s="312"/>
      <c r="OR138" s="312"/>
      <c r="OS138" s="312"/>
      <c r="OT138" s="312"/>
      <c r="OU138" s="312"/>
      <c r="OV138" s="312"/>
      <c r="OW138" s="312"/>
      <c r="OX138" s="312"/>
      <c r="OY138" s="312"/>
      <c r="OZ138" s="312"/>
      <c r="PA138" s="312"/>
      <c r="PB138" s="312"/>
      <c r="PC138" s="312"/>
      <c r="PD138" s="312"/>
      <c r="PE138" s="312"/>
      <c r="PF138" s="312"/>
      <c r="PG138" s="312"/>
      <c r="PH138" s="312"/>
      <c r="PI138" s="312"/>
      <c r="PJ138" s="312"/>
      <c r="PK138" s="312"/>
      <c r="PL138" s="312"/>
      <c r="PM138" s="312"/>
      <c r="PN138" s="312"/>
      <c r="PO138" s="312"/>
      <c r="PP138" s="312"/>
      <c r="PQ138" s="312"/>
      <c r="PR138" s="312"/>
      <c r="PS138" s="312"/>
      <c r="PT138" s="312"/>
      <c r="PU138" s="312"/>
      <c r="PV138" s="312"/>
      <c r="PW138" s="312"/>
      <c r="PX138" s="312"/>
      <c r="PY138" s="312"/>
      <c r="PZ138" s="312"/>
      <c r="QA138" s="312"/>
      <c r="QB138" s="312"/>
      <c r="QC138" s="312"/>
      <c r="QD138" s="312"/>
      <c r="QE138" s="312"/>
      <c r="QF138" s="312"/>
      <c r="QG138" s="312"/>
      <c r="QH138" s="312"/>
      <c r="QI138" s="312"/>
      <c r="QJ138" s="312"/>
      <c r="QK138" s="312"/>
      <c r="QL138" s="312"/>
      <c r="QM138" s="312"/>
      <c r="QN138" s="312"/>
      <c r="QO138" s="312"/>
      <c r="QP138" s="312"/>
      <c r="QQ138" s="312"/>
      <c r="QR138" s="312"/>
      <c r="QS138" s="312"/>
      <c r="QT138" s="312"/>
      <c r="QU138" s="312"/>
      <c r="QV138" s="312"/>
      <c r="QW138" s="312"/>
      <c r="QX138" s="312"/>
      <c r="QY138" s="312"/>
      <c r="QZ138" s="312"/>
      <c r="RA138" s="312"/>
      <c r="RB138" s="312"/>
      <c r="RC138" s="312"/>
      <c r="RD138" s="312"/>
      <c r="RE138" s="312"/>
      <c r="RF138" s="312"/>
      <c r="RG138" s="312"/>
      <c r="RH138" s="312"/>
      <c r="RI138" s="312"/>
      <c r="RJ138" s="312"/>
      <c r="RK138" s="312"/>
      <c r="RL138" s="312"/>
      <c r="RM138" s="312"/>
      <c r="RN138" s="312"/>
      <c r="RO138" s="312"/>
      <c r="RP138" s="312"/>
      <c r="RQ138" s="312"/>
      <c r="RR138" s="312"/>
      <c r="RS138" s="312"/>
      <c r="RT138" s="312"/>
      <c r="RU138" s="312"/>
      <c r="RV138" s="312"/>
      <c r="RW138" s="312"/>
      <c r="RX138" s="312"/>
      <c r="RY138" s="312"/>
      <c r="RZ138" s="312"/>
      <c r="SA138" s="312"/>
      <c r="SB138" s="312"/>
      <c r="SC138" s="312"/>
      <c r="SD138" s="312"/>
      <c r="SE138" s="312"/>
      <c r="SF138" s="312"/>
      <c r="SG138" s="312"/>
      <c r="SH138" s="312"/>
      <c r="SI138" s="312"/>
      <c r="SJ138" s="312"/>
      <c r="SK138" s="312"/>
      <c r="SL138" s="312"/>
      <c r="SM138" s="312"/>
      <c r="SN138" s="312"/>
      <c r="SO138" s="312"/>
      <c r="SP138" s="312"/>
      <c r="SQ138" s="312"/>
      <c r="SR138" s="312"/>
      <c r="SS138" s="312"/>
      <c r="ST138" s="312"/>
      <c r="SU138" s="312"/>
      <c r="SV138" s="312"/>
      <c r="SW138" s="312"/>
      <c r="SX138" s="312"/>
      <c r="SY138" s="312"/>
      <c r="SZ138" s="312"/>
      <c r="TA138" s="312"/>
      <c r="TB138" s="312"/>
      <c r="TC138" s="312"/>
      <c r="TD138" s="312"/>
      <c r="TE138" s="312"/>
      <c r="TF138" s="312"/>
      <c r="TG138" s="312"/>
      <c r="TH138" s="312"/>
      <c r="TI138" s="312"/>
      <c r="TJ138" s="312"/>
      <c r="TK138" s="312"/>
      <c r="TL138" s="312"/>
      <c r="TM138" s="312"/>
      <c r="TN138" s="312"/>
      <c r="TO138" s="312"/>
      <c r="TP138" s="312"/>
      <c r="TQ138" s="312"/>
      <c r="TR138" s="312"/>
      <c r="TS138" s="312"/>
      <c r="TT138" s="312"/>
      <c r="TU138" s="312"/>
      <c r="TV138" s="312"/>
      <c r="TW138" s="312"/>
      <c r="TX138" s="312"/>
      <c r="TY138" s="312"/>
      <c r="TZ138" s="312"/>
      <c r="UA138" s="312"/>
      <c r="UB138" s="312"/>
      <c r="UC138" s="312"/>
      <c r="UD138" s="312"/>
      <c r="UE138" s="312"/>
      <c r="UF138" s="312"/>
      <c r="UG138" s="312"/>
      <c r="UH138" s="312"/>
      <c r="UI138" s="312"/>
      <c r="UJ138" s="312"/>
      <c r="UK138" s="312"/>
      <c r="UL138" s="312"/>
      <c r="UM138" s="312"/>
      <c r="UN138" s="312"/>
      <c r="UO138" s="312"/>
      <c r="UP138" s="312"/>
      <c r="UQ138" s="312"/>
      <c r="UR138" s="312"/>
      <c r="US138" s="312"/>
      <c r="UT138" s="312"/>
      <c r="UU138" s="312"/>
      <c r="UV138" s="312"/>
      <c r="UW138" s="312"/>
      <c r="UX138" s="312"/>
      <c r="UY138" s="312"/>
      <c r="UZ138" s="312"/>
      <c r="VA138" s="312"/>
      <c r="VB138" s="312"/>
      <c r="VC138" s="312"/>
      <c r="VD138" s="312"/>
      <c r="VE138" s="312"/>
      <c r="VF138" s="312"/>
      <c r="VG138" s="312"/>
      <c r="VH138" s="312"/>
      <c r="VI138" s="312"/>
      <c r="VJ138" s="312"/>
      <c r="VK138" s="312"/>
      <c r="VL138" s="312"/>
      <c r="VM138" s="312"/>
      <c r="VN138" s="312"/>
      <c r="VO138" s="312"/>
      <c r="VP138" s="312"/>
      <c r="VQ138" s="312"/>
      <c r="VR138" s="312"/>
      <c r="VS138" s="312"/>
      <c r="VT138" s="312"/>
      <c r="VU138" s="312"/>
      <c r="VV138" s="312"/>
      <c r="VW138" s="312"/>
      <c r="VX138" s="312"/>
      <c r="VY138" s="312"/>
      <c r="VZ138" s="312"/>
      <c r="WA138" s="312"/>
      <c r="WB138" s="312"/>
      <c r="WC138" s="312"/>
      <c r="WD138" s="312"/>
      <c r="WE138" s="312"/>
      <c r="WF138" s="312"/>
      <c r="WG138" s="312"/>
      <c r="WH138" s="312"/>
      <c r="WI138" s="312"/>
      <c r="WJ138" s="312"/>
      <c r="WK138" s="312"/>
      <c r="WL138" s="312"/>
      <c r="WM138" s="312"/>
      <c r="WN138" s="312"/>
      <c r="WO138" s="312"/>
      <c r="WP138" s="312"/>
      <c r="WQ138" s="312"/>
      <c r="WR138" s="312"/>
      <c r="WS138" s="312"/>
      <c r="WT138" s="312"/>
      <c r="WU138" s="312"/>
      <c r="WV138" s="312"/>
      <c r="WW138" s="312"/>
      <c r="WX138" s="312"/>
      <c r="WY138" s="312"/>
      <c r="WZ138" s="312"/>
      <c r="XA138" s="312"/>
      <c r="XB138" s="312"/>
      <c r="XC138" s="312"/>
      <c r="XD138" s="312"/>
      <c r="XE138" s="312"/>
      <c r="XF138" s="312"/>
      <c r="XG138" s="312"/>
      <c r="XH138" s="312"/>
      <c r="XI138" s="312"/>
      <c r="XJ138" s="312"/>
      <c r="XK138" s="312"/>
      <c r="XL138" s="312"/>
      <c r="XM138" s="312"/>
      <c r="XN138" s="312"/>
      <c r="XO138" s="312"/>
      <c r="XP138" s="312"/>
      <c r="XQ138" s="312"/>
      <c r="XR138" s="312"/>
      <c r="XS138" s="312"/>
      <c r="XT138" s="312"/>
      <c r="XU138" s="312"/>
      <c r="XV138" s="312"/>
      <c r="XW138" s="312"/>
      <c r="XX138" s="312"/>
      <c r="XY138" s="312"/>
      <c r="XZ138" s="312"/>
      <c r="YA138" s="312"/>
      <c r="YB138" s="312"/>
      <c r="YC138" s="312"/>
      <c r="YD138" s="312"/>
      <c r="YE138" s="312"/>
      <c r="YF138" s="312"/>
      <c r="YG138" s="312"/>
      <c r="YH138" s="312"/>
      <c r="YI138" s="312"/>
      <c r="YJ138" s="312"/>
      <c r="YK138" s="312"/>
      <c r="YL138" s="312"/>
      <c r="YM138" s="312"/>
      <c r="YN138" s="312"/>
      <c r="YO138" s="312"/>
      <c r="YP138" s="312"/>
      <c r="YQ138" s="312"/>
      <c r="YR138" s="312"/>
      <c r="YS138" s="312"/>
      <c r="YT138" s="312"/>
      <c r="YU138" s="312"/>
      <c r="YV138" s="312"/>
      <c r="YW138" s="312"/>
      <c r="YX138" s="312"/>
      <c r="YY138" s="312"/>
      <c r="YZ138" s="312"/>
      <c r="ZA138" s="312"/>
      <c r="ZB138" s="312"/>
      <c r="ZC138" s="312"/>
      <c r="ZD138" s="312"/>
      <c r="ZE138" s="312"/>
      <c r="ZF138" s="312"/>
      <c r="ZG138" s="312"/>
      <c r="ZH138" s="312"/>
      <c r="ZI138" s="312"/>
      <c r="ZJ138" s="312"/>
      <c r="ZK138" s="312"/>
      <c r="ZL138" s="312"/>
      <c r="ZM138" s="312"/>
      <c r="ZN138" s="312"/>
      <c r="ZO138" s="312"/>
      <c r="ZP138" s="312"/>
      <c r="ZQ138" s="312"/>
      <c r="ZR138" s="312"/>
      <c r="ZS138" s="312"/>
      <c r="ZT138" s="312"/>
      <c r="ZU138" s="312"/>
      <c r="ZV138" s="312"/>
      <c r="ZW138" s="312"/>
      <c r="ZX138" s="312"/>
      <c r="ZY138" s="312"/>
      <c r="ZZ138" s="312"/>
      <c r="AAA138" s="312"/>
      <c r="AAB138" s="312"/>
      <c r="AAC138" s="312"/>
      <c r="AAD138" s="312"/>
      <c r="AAE138" s="312"/>
      <c r="AAF138" s="312"/>
      <c r="AAG138" s="312"/>
      <c r="AAH138" s="312"/>
      <c r="AAI138" s="312"/>
      <c r="AAJ138" s="312"/>
      <c r="AAK138" s="312"/>
      <c r="AAL138" s="312"/>
      <c r="AAM138" s="312"/>
      <c r="AAN138" s="312"/>
      <c r="AAO138" s="312"/>
      <c r="AAP138" s="312"/>
      <c r="AAQ138" s="312"/>
      <c r="AAR138" s="312"/>
      <c r="AAS138" s="312"/>
      <c r="AAT138" s="312"/>
      <c r="AAU138" s="312"/>
      <c r="AAV138" s="312"/>
      <c r="AAW138" s="312"/>
      <c r="AAX138" s="312"/>
      <c r="AAY138" s="312"/>
      <c r="AAZ138" s="312"/>
      <c r="ABA138" s="312"/>
      <c r="ABB138" s="312"/>
      <c r="ABC138" s="312"/>
      <c r="ABD138" s="312"/>
      <c r="ABE138" s="312"/>
      <c r="ABF138" s="312"/>
      <c r="ABG138" s="312"/>
      <c r="ABH138" s="312"/>
      <c r="ABI138" s="312"/>
      <c r="ABJ138" s="312"/>
      <c r="ABK138" s="312"/>
      <c r="ABL138" s="312"/>
      <c r="ABM138" s="312"/>
      <c r="ABN138" s="312"/>
      <c r="ABO138" s="312"/>
      <c r="ABP138" s="312"/>
      <c r="ABQ138" s="312"/>
      <c r="ABR138" s="312"/>
      <c r="ABS138" s="312"/>
      <c r="ABT138" s="312"/>
      <c r="ABU138" s="312"/>
      <c r="ABV138" s="312"/>
      <c r="ABW138" s="312"/>
      <c r="ABX138" s="312"/>
      <c r="ABY138" s="312"/>
      <c r="ABZ138" s="312"/>
      <c r="ACA138" s="312"/>
      <c r="ACB138" s="312"/>
      <c r="ACC138" s="312"/>
      <c r="ACD138" s="312"/>
      <c r="ACE138" s="312"/>
      <c r="ACF138" s="312"/>
      <c r="ACG138" s="312"/>
      <c r="ACH138" s="312"/>
      <c r="ACI138" s="312"/>
      <c r="ACJ138" s="312"/>
      <c r="ACK138" s="312"/>
      <c r="ACL138" s="312"/>
      <c r="ACM138" s="312"/>
      <c r="ACN138" s="312"/>
      <c r="ACO138" s="312"/>
      <c r="ACP138" s="312"/>
      <c r="ACQ138" s="312"/>
      <c r="ACR138" s="312"/>
      <c r="ACS138" s="312"/>
      <c r="ACT138" s="312"/>
      <c r="ACU138" s="312"/>
      <c r="ACV138" s="312"/>
      <c r="ACW138" s="312"/>
      <c r="ACX138" s="312"/>
      <c r="ACY138" s="312"/>
      <c r="ACZ138" s="312"/>
      <c r="ADA138" s="312"/>
      <c r="ADB138" s="312"/>
      <c r="ADC138" s="312"/>
      <c r="ADD138" s="312"/>
      <c r="ADE138" s="312"/>
      <c r="ADF138" s="312"/>
      <c r="ADG138" s="312"/>
      <c r="ADH138" s="312"/>
      <c r="ADI138" s="312"/>
      <c r="ADJ138" s="312"/>
      <c r="ADK138" s="312"/>
      <c r="ADL138" s="312"/>
      <c r="ADM138" s="312"/>
      <c r="ADN138" s="312"/>
      <c r="ADO138" s="312"/>
      <c r="ADP138" s="312"/>
      <c r="ADQ138" s="312"/>
      <c r="ADR138" s="312"/>
      <c r="ADS138" s="312"/>
      <c r="ADT138" s="312"/>
      <c r="ADU138" s="312"/>
      <c r="ADV138" s="312"/>
      <c r="ADW138" s="312"/>
      <c r="ADX138" s="312"/>
      <c r="ADY138" s="312"/>
      <c r="ADZ138" s="312"/>
      <c r="AEA138" s="312"/>
      <c r="AEB138" s="312"/>
      <c r="AEC138" s="312"/>
      <c r="AED138" s="312"/>
      <c r="AEE138" s="312"/>
      <c r="AEF138" s="312"/>
      <c r="AEG138" s="312"/>
      <c r="AEH138" s="312"/>
      <c r="AEI138" s="312"/>
      <c r="AEJ138" s="312"/>
      <c r="AEK138" s="312"/>
      <c r="AEL138" s="312"/>
      <c r="AEM138" s="312"/>
      <c r="AEN138" s="312"/>
      <c r="AEO138" s="312"/>
      <c r="AEP138" s="312"/>
      <c r="AEQ138" s="312"/>
      <c r="AER138" s="312"/>
      <c r="AES138" s="312"/>
      <c r="AET138" s="312"/>
      <c r="AEU138" s="312"/>
      <c r="AEV138" s="312"/>
      <c r="AEW138" s="312"/>
      <c r="AEX138" s="312"/>
      <c r="AEY138" s="312"/>
      <c r="AEZ138" s="312"/>
      <c r="AFA138" s="312"/>
      <c r="AFB138" s="312"/>
      <c r="AFC138" s="312"/>
      <c r="AFD138" s="312"/>
      <c r="AFE138" s="312"/>
      <c r="AFF138" s="312"/>
      <c r="AFG138" s="312"/>
      <c r="AFH138" s="312"/>
      <c r="AFI138" s="312"/>
      <c r="AFJ138" s="312"/>
      <c r="AFK138" s="312"/>
      <c r="AFL138" s="312"/>
      <c r="AFM138" s="312"/>
      <c r="AFN138" s="312"/>
      <c r="AFO138" s="312"/>
      <c r="AFP138" s="312"/>
      <c r="AFQ138" s="312"/>
      <c r="AFR138" s="312"/>
      <c r="AFS138" s="312"/>
      <c r="AFT138" s="312"/>
      <c r="AFU138" s="312"/>
      <c r="AFV138" s="312"/>
      <c r="AFW138" s="312"/>
      <c r="AFX138" s="312"/>
      <c r="AFY138" s="312"/>
      <c r="AFZ138" s="312"/>
      <c r="AGA138" s="312"/>
      <c r="AGB138" s="312"/>
      <c r="AGC138" s="312"/>
      <c r="AGD138" s="312"/>
      <c r="AGE138" s="312"/>
      <c r="AGF138" s="312"/>
      <c r="AGG138" s="312"/>
      <c r="AGH138" s="312"/>
      <c r="AGI138" s="312"/>
      <c r="AGJ138" s="312"/>
      <c r="AGK138" s="312"/>
      <c r="AGL138" s="312"/>
      <c r="AGM138" s="312"/>
      <c r="AGN138" s="312"/>
      <c r="AGO138" s="312"/>
      <c r="AGP138" s="312"/>
      <c r="AGQ138" s="312"/>
      <c r="AGR138" s="312"/>
      <c r="AGS138" s="312"/>
      <c r="AGT138" s="312"/>
      <c r="AGU138" s="312"/>
      <c r="AGV138" s="312"/>
      <c r="AGW138" s="312"/>
      <c r="AGX138" s="312"/>
      <c r="AGY138" s="312"/>
      <c r="AGZ138" s="312"/>
      <c r="AHA138" s="312"/>
      <c r="AHB138" s="312"/>
      <c r="AHC138" s="312"/>
      <c r="AHD138" s="312"/>
      <c r="AHE138" s="312"/>
      <c r="AHF138" s="312"/>
      <c r="AHG138" s="312"/>
      <c r="AHH138" s="312"/>
      <c r="AHI138" s="312"/>
      <c r="AHJ138" s="312"/>
      <c r="AHK138" s="312"/>
      <c r="AHL138" s="312"/>
      <c r="AHM138" s="312"/>
      <c r="AHN138" s="312"/>
      <c r="AHO138" s="312"/>
      <c r="AHP138" s="312"/>
      <c r="AHQ138" s="312"/>
      <c r="AHR138" s="312"/>
      <c r="AHS138" s="312"/>
      <c r="AHT138" s="312"/>
      <c r="AHU138" s="312"/>
      <c r="AHV138" s="312"/>
      <c r="AHW138" s="312"/>
      <c r="AHX138" s="312"/>
      <c r="AHY138" s="312"/>
      <c r="AHZ138" s="312"/>
      <c r="AIA138" s="312"/>
      <c r="AIB138" s="312"/>
      <c r="AIC138" s="312"/>
      <c r="AID138" s="312"/>
      <c r="AIE138" s="312"/>
      <c r="AIF138" s="312"/>
      <c r="AIG138" s="312"/>
      <c r="AIH138" s="312"/>
      <c r="AII138" s="312"/>
      <c r="AIJ138" s="312"/>
      <c r="AIK138" s="312"/>
      <c r="AIL138" s="312"/>
      <c r="AIM138" s="312"/>
      <c r="AIN138" s="312"/>
      <c r="AIO138" s="312"/>
      <c r="AIP138" s="312"/>
      <c r="AIQ138" s="312"/>
      <c r="AIR138" s="312"/>
      <c r="AIS138" s="312"/>
      <c r="AIT138" s="312"/>
      <c r="AIU138" s="312"/>
      <c r="AIV138" s="312"/>
      <c r="AIW138" s="312"/>
      <c r="AIX138" s="312"/>
      <c r="AIY138" s="312"/>
      <c r="AIZ138" s="312"/>
      <c r="AJA138" s="312"/>
      <c r="AJB138" s="312"/>
      <c r="AJC138" s="312"/>
      <c r="AJD138" s="312"/>
      <c r="AJE138" s="312"/>
      <c r="AJF138" s="312"/>
      <c r="AJG138" s="312"/>
      <c r="AJH138" s="312"/>
      <c r="AJI138" s="312"/>
      <c r="AJJ138" s="312"/>
      <c r="AJK138" s="312"/>
      <c r="AJL138" s="312"/>
      <c r="AJM138" s="312"/>
      <c r="AJN138" s="312"/>
      <c r="AJO138" s="312"/>
      <c r="AJP138" s="312"/>
      <c r="AJQ138" s="312"/>
      <c r="AJR138" s="312"/>
      <c r="AJS138" s="312"/>
      <c r="AJT138" s="312"/>
      <c r="AJU138" s="312"/>
      <c r="AJV138" s="312"/>
      <c r="AJW138" s="312"/>
      <c r="AJX138" s="312"/>
      <c r="AJY138" s="312"/>
      <c r="AJZ138" s="312"/>
      <c r="AKA138" s="312"/>
      <c r="AKB138" s="312"/>
      <c r="AKC138" s="312"/>
      <c r="AKD138" s="312"/>
      <c r="AKE138" s="312"/>
      <c r="AKF138" s="312"/>
      <c r="AKG138" s="312"/>
      <c r="AKH138" s="312"/>
      <c r="AKI138" s="312"/>
      <c r="AKJ138" s="312"/>
      <c r="AKK138" s="312"/>
      <c r="AKL138" s="312"/>
      <c r="AKM138" s="312"/>
      <c r="AKN138" s="312"/>
      <c r="AKO138" s="312"/>
      <c r="AKP138" s="312"/>
      <c r="AKQ138" s="312"/>
      <c r="AKR138" s="312"/>
      <c r="AKS138" s="312"/>
      <c r="AKT138" s="312"/>
      <c r="AKU138" s="312"/>
      <c r="AKV138" s="312"/>
      <c r="AKW138" s="312"/>
      <c r="AKX138" s="312"/>
      <c r="AKY138" s="312"/>
      <c r="AKZ138" s="312"/>
      <c r="ALA138" s="312"/>
      <c r="ALB138" s="312"/>
      <c r="ALC138" s="312"/>
      <c r="ALD138" s="312"/>
      <c r="ALE138" s="312"/>
      <c r="ALF138" s="312"/>
      <c r="ALG138" s="312"/>
      <c r="ALH138" s="312"/>
      <c r="ALI138" s="312"/>
      <c r="ALJ138" s="312"/>
      <c r="ALK138" s="312"/>
      <c r="ALL138" s="312"/>
      <c r="ALM138" s="312"/>
      <c r="ALN138" s="312"/>
      <c r="ALO138" s="312"/>
      <c r="ALP138" s="312"/>
      <c r="ALQ138" s="312"/>
      <c r="ALR138" s="312"/>
      <c r="ALS138" s="312"/>
      <c r="ALT138" s="312"/>
      <c r="ALU138" s="312"/>
      <c r="ALV138" s="312"/>
      <c r="ALW138" s="312"/>
      <c r="ALX138" s="312"/>
      <c r="ALY138" s="312"/>
      <c r="ALZ138" s="312"/>
      <c r="AMA138" s="312"/>
      <c r="AMB138" s="312"/>
    </row>
    <row r="139" spans="1:1016" s="308" customFormat="1" x14ac:dyDescent="0.25">
      <c r="A139" s="226"/>
      <c r="C139" s="228" t="s">
        <v>67</v>
      </c>
      <c r="D139" s="229">
        <f>SUM(E139:J139)</f>
        <v>1099898.22</v>
      </c>
      <c r="E139" s="229">
        <v>0</v>
      </c>
      <c r="F139" s="229">
        <v>1099898.22</v>
      </c>
      <c r="G139" s="229">
        <v>0</v>
      </c>
      <c r="H139" s="229">
        <v>0</v>
      </c>
      <c r="I139" s="229">
        <v>0</v>
      </c>
      <c r="J139" s="230">
        <v>0</v>
      </c>
      <c r="K139" s="231">
        <v>1</v>
      </c>
      <c r="L139" s="232">
        <v>1</v>
      </c>
      <c r="M139" s="227"/>
      <c r="N139" s="349"/>
    </row>
    <row r="140" spans="1:1016" s="308" customFormat="1" ht="11.25" customHeight="1" x14ac:dyDescent="0.2">
      <c r="C140" s="234" t="s">
        <v>68</v>
      </c>
      <c r="D140" s="229"/>
      <c r="E140" s="235"/>
      <c r="F140" s="235"/>
      <c r="G140" s="235"/>
      <c r="H140" s="235"/>
      <c r="I140" s="235"/>
      <c r="J140" s="236"/>
      <c r="K140" s="237"/>
      <c r="L140" s="238"/>
      <c r="M140" s="227"/>
    </row>
    <row r="141" spans="1:1016" s="312" customFormat="1" ht="4.5" customHeight="1" x14ac:dyDescent="0.25">
      <c r="C141" s="317"/>
      <c r="D141" s="314"/>
      <c r="E141" s="314"/>
      <c r="F141" s="314"/>
      <c r="G141" s="314"/>
      <c r="H141" s="314"/>
      <c r="I141" s="314"/>
      <c r="J141" s="314"/>
      <c r="K141" s="315"/>
      <c r="L141" s="316"/>
      <c r="M141" s="250"/>
    </row>
    <row r="142" spans="1:1016" s="308" customFormat="1" x14ac:dyDescent="0.25">
      <c r="A142" s="226"/>
      <c r="C142" s="228" t="s">
        <v>69</v>
      </c>
      <c r="D142" s="229">
        <f>SUM(E142:J142)</f>
        <v>449917.25</v>
      </c>
      <c r="E142" s="229">
        <v>0</v>
      </c>
      <c r="F142" s="229">
        <v>449917.25</v>
      </c>
      <c r="G142" s="229">
        <v>0</v>
      </c>
      <c r="H142" s="229">
        <v>0</v>
      </c>
      <c r="I142" s="229">
        <v>0</v>
      </c>
      <c r="J142" s="230">
        <v>0</v>
      </c>
      <c r="K142" s="231">
        <v>1</v>
      </c>
      <c r="L142" s="232">
        <v>1</v>
      </c>
      <c r="M142" s="227"/>
      <c r="N142" s="349"/>
    </row>
    <row r="143" spans="1:1016" s="308" customFormat="1" ht="12" x14ac:dyDescent="0.2">
      <c r="C143" s="234" t="s">
        <v>66</v>
      </c>
      <c r="D143" s="229"/>
      <c r="E143" s="235"/>
      <c r="F143" s="235"/>
      <c r="G143" s="235"/>
      <c r="H143" s="235"/>
      <c r="I143" s="235"/>
      <c r="J143" s="236"/>
      <c r="K143" s="237"/>
      <c r="L143" s="238"/>
      <c r="M143" s="227"/>
    </row>
    <row r="144" spans="1:1016" s="312" customFormat="1" ht="5.25" customHeight="1" x14ac:dyDescent="0.25">
      <c r="C144" s="317"/>
      <c r="D144" s="314"/>
      <c r="E144" s="314"/>
      <c r="F144" s="314"/>
      <c r="G144" s="314"/>
      <c r="H144" s="314"/>
      <c r="I144" s="314"/>
      <c r="J144" s="314"/>
      <c r="K144" s="315"/>
      <c r="L144" s="316"/>
      <c r="M144" s="250"/>
    </row>
    <row r="145" spans="1:14" s="308" customFormat="1" x14ac:dyDescent="0.25">
      <c r="A145" s="226"/>
      <c r="C145" s="228" t="s">
        <v>70</v>
      </c>
      <c r="D145" s="229">
        <f>SUM(E145:J145)</f>
        <v>899311.66</v>
      </c>
      <c r="E145" s="229">
        <v>0</v>
      </c>
      <c r="F145" s="229">
        <v>899311.66</v>
      </c>
      <c r="G145" s="229">
        <v>0</v>
      </c>
      <c r="H145" s="229">
        <v>0</v>
      </c>
      <c r="I145" s="229">
        <v>0</v>
      </c>
      <c r="J145" s="230">
        <v>0</v>
      </c>
      <c r="K145" s="231">
        <v>1</v>
      </c>
      <c r="L145" s="232">
        <v>1</v>
      </c>
      <c r="M145" s="227"/>
      <c r="N145" s="349"/>
    </row>
    <row r="146" spans="1:14" s="308" customFormat="1" ht="12" x14ac:dyDescent="0.2">
      <c r="C146" s="234" t="s">
        <v>71</v>
      </c>
      <c r="D146" s="229"/>
      <c r="E146" s="235"/>
      <c r="F146" s="235"/>
      <c r="G146" s="235"/>
      <c r="H146" s="235"/>
      <c r="I146" s="235"/>
      <c r="J146" s="236"/>
      <c r="K146" s="237"/>
      <c r="L146" s="238"/>
      <c r="M146" s="227"/>
    </row>
    <row r="147" spans="1:14" s="3" customFormat="1" ht="5.25" customHeight="1" thickBot="1" x14ac:dyDescent="0.3">
      <c r="C147" s="191"/>
      <c r="D147" s="42"/>
      <c r="E147" s="42"/>
      <c r="F147" s="42"/>
      <c r="G147" s="42"/>
      <c r="H147" s="42"/>
      <c r="I147" s="42"/>
      <c r="J147" s="42"/>
      <c r="K147" s="43"/>
      <c r="L147" s="192"/>
      <c r="M147" s="6"/>
    </row>
    <row r="148" spans="1:14" s="37" customFormat="1" ht="12.75" thickBot="1" x14ac:dyDescent="0.25">
      <c r="C148" s="202" t="s">
        <v>76</v>
      </c>
      <c r="D148" s="180">
        <f>SUM(D150:D154)</f>
        <v>525358.32000000007</v>
      </c>
      <c r="E148" s="180">
        <f t="shared" ref="E148:J148" si="9">SUM(E150:E154)</f>
        <v>0</v>
      </c>
      <c r="F148" s="180">
        <f t="shared" si="9"/>
        <v>525358.32000000007</v>
      </c>
      <c r="G148" s="180">
        <f t="shared" si="9"/>
        <v>0</v>
      </c>
      <c r="H148" s="180">
        <f t="shared" si="9"/>
        <v>0</v>
      </c>
      <c r="I148" s="180">
        <f t="shared" si="9"/>
        <v>0</v>
      </c>
      <c r="J148" s="180">
        <f t="shared" si="9"/>
        <v>0</v>
      </c>
      <c r="K148" s="181"/>
      <c r="L148" s="203"/>
      <c r="M148" s="39"/>
    </row>
    <row r="149" spans="1:14" s="3" customFormat="1" ht="5.25" customHeight="1" x14ac:dyDescent="0.25">
      <c r="C149" s="79"/>
      <c r="D149" s="23"/>
      <c r="E149" s="23"/>
      <c r="F149" s="23"/>
      <c r="G149" s="23"/>
      <c r="H149" s="23"/>
      <c r="I149" s="23"/>
      <c r="J149" s="23"/>
      <c r="K149" s="24"/>
      <c r="L149" s="81"/>
      <c r="M149" s="6"/>
    </row>
    <row r="150" spans="1:14" s="308" customFormat="1" x14ac:dyDescent="0.25">
      <c r="A150" s="226"/>
      <c r="C150" s="228" t="s">
        <v>73</v>
      </c>
      <c r="D150" s="229">
        <f>SUM(E150:J150)</f>
        <v>219969.32</v>
      </c>
      <c r="E150" s="229">
        <v>0</v>
      </c>
      <c r="F150" s="229">
        <v>219969.32</v>
      </c>
      <c r="G150" s="229">
        <v>0</v>
      </c>
      <c r="H150" s="229">
        <v>0</v>
      </c>
      <c r="I150" s="229">
        <v>0</v>
      </c>
      <c r="J150" s="230">
        <v>0</v>
      </c>
      <c r="K150" s="231">
        <v>1</v>
      </c>
      <c r="L150" s="232">
        <v>1</v>
      </c>
      <c r="M150" s="227"/>
    </row>
    <row r="151" spans="1:14" s="308" customFormat="1" ht="24" x14ac:dyDescent="0.2">
      <c r="C151" s="234" t="s">
        <v>74</v>
      </c>
      <c r="D151" s="229"/>
      <c r="E151" s="235"/>
      <c r="F151" s="235"/>
      <c r="G151" s="235"/>
      <c r="H151" s="235"/>
      <c r="I151" s="235"/>
      <c r="J151" s="236"/>
      <c r="K151" s="237"/>
      <c r="L151" s="238"/>
      <c r="M151" s="227"/>
    </row>
    <row r="152" spans="1:14" s="312" customFormat="1" ht="5.25" customHeight="1" x14ac:dyDescent="0.25">
      <c r="C152" s="317"/>
      <c r="D152" s="314"/>
      <c r="E152" s="314"/>
      <c r="F152" s="314"/>
      <c r="G152" s="314"/>
      <c r="H152" s="314"/>
      <c r="I152" s="314"/>
      <c r="J152" s="314"/>
      <c r="K152" s="315"/>
      <c r="L152" s="316"/>
      <c r="M152" s="250"/>
    </row>
    <row r="153" spans="1:14" s="308" customFormat="1" x14ac:dyDescent="0.25">
      <c r="A153" s="226"/>
      <c r="C153" s="228" t="s">
        <v>21</v>
      </c>
      <c r="D153" s="229">
        <f>SUM(E153:J153)</f>
        <v>305389</v>
      </c>
      <c r="E153" s="229">
        <v>0</v>
      </c>
      <c r="F153" s="229">
        <f>256184.24+49204.76</f>
        <v>305389</v>
      </c>
      <c r="G153" s="229">
        <v>0</v>
      </c>
      <c r="H153" s="229">
        <v>0</v>
      </c>
      <c r="I153" s="229">
        <v>0</v>
      </c>
      <c r="J153" s="230">
        <v>0</v>
      </c>
      <c r="K153" s="231">
        <v>1</v>
      </c>
      <c r="L153" s="232">
        <v>1</v>
      </c>
      <c r="M153" s="227"/>
    </row>
    <row r="154" spans="1:14" s="308" customFormat="1" ht="24" x14ac:dyDescent="0.2">
      <c r="C154" s="234" t="s">
        <v>75</v>
      </c>
      <c r="D154" s="229"/>
      <c r="E154" s="235"/>
      <c r="F154" s="235"/>
      <c r="G154" s="235"/>
      <c r="H154" s="235"/>
      <c r="I154" s="235"/>
      <c r="J154" s="236"/>
      <c r="K154" s="237"/>
      <c r="L154" s="238"/>
      <c r="M154" s="227"/>
    </row>
    <row r="155" spans="1:14" s="3" customFormat="1" ht="5.25" customHeight="1" thickBot="1" x14ac:dyDescent="0.3">
      <c r="C155" s="193"/>
      <c r="D155" s="53"/>
      <c r="E155" s="53"/>
      <c r="F155" s="53"/>
      <c r="G155" s="53"/>
      <c r="H155" s="53"/>
      <c r="I155" s="53"/>
      <c r="J155" s="53"/>
      <c r="K155" s="54"/>
      <c r="L155" s="194"/>
      <c r="M155" s="6"/>
    </row>
    <row r="156" spans="1:14" s="37" customFormat="1" ht="12.75" thickBot="1" x14ac:dyDescent="0.25">
      <c r="C156" s="202" t="s">
        <v>78</v>
      </c>
      <c r="D156" s="180">
        <f>SUM(D158:D159)</f>
        <v>3030541.4299999997</v>
      </c>
      <c r="E156" s="180">
        <f t="shared" ref="E156:J156" si="10">SUM(E158:E159)</f>
        <v>0</v>
      </c>
      <c r="F156" s="180">
        <f t="shared" si="10"/>
        <v>3030541.4299999997</v>
      </c>
      <c r="G156" s="180">
        <f t="shared" si="10"/>
        <v>0</v>
      </c>
      <c r="H156" s="180">
        <f t="shared" si="10"/>
        <v>0</v>
      </c>
      <c r="I156" s="180">
        <f t="shared" si="10"/>
        <v>0</v>
      </c>
      <c r="J156" s="180">
        <f t="shared" si="10"/>
        <v>0</v>
      </c>
      <c r="K156" s="181"/>
      <c r="L156" s="203"/>
      <c r="M156" s="39"/>
    </row>
    <row r="157" spans="1:14" s="3" customFormat="1" ht="5.25" customHeight="1" x14ac:dyDescent="0.25">
      <c r="C157" s="79"/>
      <c r="D157" s="23"/>
      <c r="E157" s="23"/>
      <c r="F157" s="23"/>
      <c r="G157" s="23"/>
      <c r="H157" s="23"/>
      <c r="I157" s="23"/>
      <c r="J157" s="23"/>
      <c r="K157" s="24"/>
      <c r="L157" s="81"/>
      <c r="M157" s="6"/>
    </row>
    <row r="158" spans="1:14" s="308" customFormat="1" ht="12" x14ac:dyDescent="0.2">
      <c r="A158" s="350"/>
      <c r="C158" s="228" t="s">
        <v>21</v>
      </c>
      <c r="D158" s="229">
        <f>SUM(E158:J158)</f>
        <v>3030541.4299999997</v>
      </c>
      <c r="E158" s="229">
        <v>0</v>
      </c>
      <c r="F158" s="229">
        <v>3030541.4299999997</v>
      </c>
      <c r="G158" s="229">
        <f>+G164*0.03</f>
        <v>0</v>
      </c>
      <c r="H158" s="229">
        <v>0</v>
      </c>
      <c r="I158" s="229">
        <v>0</v>
      </c>
      <c r="J158" s="230">
        <v>0</v>
      </c>
      <c r="K158" s="231">
        <v>0.35</v>
      </c>
      <c r="L158" s="232">
        <v>0.3</v>
      </c>
      <c r="M158" s="233"/>
    </row>
    <row r="159" spans="1:14" s="308" customFormat="1" ht="24" x14ac:dyDescent="0.2">
      <c r="C159" s="234" t="s">
        <v>77</v>
      </c>
      <c r="D159" s="229"/>
      <c r="E159" s="235"/>
      <c r="F159" s="235"/>
      <c r="G159" s="235"/>
      <c r="H159" s="235"/>
      <c r="I159" s="235"/>
      <c r="J159" s="236"/>
      <c r="K159" s="231"/>
      <c r="L159" s="232"/>
      <c r="M159" s="227"/>
    </row>
    <row r="160" spans="1:14" s="3" customFormat="1" ht="5.25" customHeight="1" thickBot="1" x14ac:dyDescent="0.3">
      <c r="C160" s="191"/>
      <c r="D160" s="42"/>
      <c r="E160" s="42"/>
      <c r="F160" s="42"/>
      <c r="G160" s="42"/>
      <c r="H160" s="42"/>
      <c r="I160" s="42"/>
      <c r="J160" s="42"/>
      <c r="K160" s="43"/>
      <c r="L160" s="192"/>
      <c r="M160" s="6"/>
    </row>
    <row r="161" spans="1:13" s="37" customFormat="1" ht="12.75" thickBot="1" x14ac:dyDescent="0.25">
      <c r="C161" s="202" t="s">
        <v>79</v>
      </c>
      <c r="D161" s="180">
        <f>SUM(D163:D164)</f>
        <v>263800</v>
      </c>
      <c r="E161" s="180">
        <f t="shared" ref="E161:J161" si="11">SUM(E163:E164)</f>
        <v>0</v>
      </c>
      <c r="F161" s="180">
        <f t="shared" si="11"/>
        <v>0</v>
      </c>
      <c r="G161" s="180">
        <f t="shared" si="11"/>
        <v>263800</v>
      </c>
      <c r="H161" s="180">
        <f t="shared" si="11"/>
        <v>0</v>
      </c>
      <c r="I161" s="180">
        <f t="shared" si="11"/>
        <v>0</v>
      </c>
      <c r="J161" s="180">
        <f t="shared" si="11"/>
        <v>0</v>
      </c>
      <c r="K161" s="181"/>
      <c r="L161" s="203"/>
      <c r="M161" s="39"/>
    </row>
    <row r="162" spans="1:13" s="3" customFormat="1" ht="5.25" customHeight="1" x14ac:dyDescent="0.25">
      <c r="C162" s="79"/>
      <c r="D162" s="23"/>
      <c r="E162" s="23"/>
      <c r="F162" s="23"/>
      <c r="G162" s="23"/>
      <c r="H162" s="23"/>
      <c r="I162" s="23"/>
      <c r="J162" s="23"/>
      <c r="K162" s="24"/>
      <c r="L162" s="81"/>
      <c r="M162" s="6"/>
    </row>
    <row r="163" spans="1:13" s="27" customFormat="1" ht="12" x14ac:dyDescent="0.2">
      <c r="A163" s="115"/>
      <c r="C163" s="75" t="s">
        <v>21</v>
      </c>
      <c r="D163" s="29">
        <f>SUM(E163:J163)</f>
        <v>263800</v>
      </c>
      <c r="E163" s="29">
        <v>0</v>
      </c>
      <c r="F163" s="29">
        <v>0</v>
      </c>
      <c r="G163" s="29">
        <f>318404-54604</f>
        <v>263800</v>
      </c>
      <c r="H163" s="29">
        <v>0</v>
      </c>
      <c r="I163" s="29">
        <v>0</v>
      </c>
      <c r="J163" s="30">
        <v>0</v>
      </c>
      <c r="K163" s="31">
        <v>1</v>
      </c>
      <c r="L163" s="186">
        <v>1</v>
      </c>
      <c r="M163" s="58"/>
    </row>
    <row r="164" spans="1:13" s="27" customFormat="1" ht="12" x14ac:dyDescent="0.2">
      <c r="C164" s="61" t="s">
        <v>79</v>
      </c>
      <c r="D164" s="29"/>
      <c r="E164" s="187"/>
      <c r="F164" s="187"/>
      <c r="G164" s="187"/>
      <c r="H164" s="187"/>
      <c r="I164" s="187"/>
      <c r="J164" s="188"/>
      <c r="K164" s="31"/>
      <c r="L164" s="186"/>
      <c r="M164" s="39"/>
    </row>
    <row r="165" spans="1:13" s="3" customFormat="1" ht="5.25" customHeight="1" thickBot="1" x14ac:dyDescent="0.3">
      <c r="C165" s="204"/>
      <c r="D165" s="205"/>
      <c r="E165" s="205"/>
      <c r="F165" s="205"/>
      <c r="G165" s="205"/>
      <c r="H165" s="205"/>
      <c r="I165" s="205"/>
      <c r="J165" s="205"/>
      <c r="K165" s="206"/>
      <c r="L165" s="207"/>
      <c r="M165" s="6"/>
    </row>
    <row r="167" spans="1:13" s="3" customFormat="1" ht="3" customHeight="1" thickBot="1" x14ac:dyDescent="0.3">
      <c r="C167" s="116"/>
      <c r="D167" s="116"/>
      <c r="E167" s="116"/>
      <c r="F167" s="116"/>
      <c r="G167" s="116"/>
      <c r="H167" s="116"/>
      <c r="I167" s="116"/>
      <c r="J167" s="116"/>
      <c r="K167" s="116"/>
      <c r="L167" s="116"/>
      <c r="M167" s="6"/>
    </row>
    <row r="168" spans="1:13" s="3" customFormat="1" ht="15.75" thickBot="1" x14ac:dyDescent="0.3">
      <c r="C168" s="182" t="s">
        <v>80</v>
      </c>
      <c r="D168" s="118">
        <f t="shared" ref="D168:J168" si="12">+D13+D35+D45+D58+D63+D83+D91+D123+D134+D148+D156+D161</f>
        <v>35154339.159999996</v>
      </c>
      <c r="E168" s="118">
        <f t="shared" si="12"/>
        <v>1300000</v>
      </c>
      <c r="F168" s="118">
        <f t="shared" si="12"/>
        <v>23443771.18</v>
      </c>
      <c r="G168" s="118">
        <f t="shared" si="12"/>
        <v>10337876</v>
      </c>
      <c r="H168" s="118">
        <f t="shared" si="12"/>
        <v>0</v>
      </c>
      <c r="I168" s="118">
        <f t="shared" si="12"/>
        <v>0</v>
      </c>
      <c r="J168" s="118">
        <f t="shared" si="12"/>
        <v>72691.98</v>
      </c>
      <c r="K168" s="118">
        <f>K45+K58+K63+K83+K13+K35+K91+K123+K134+K148+K161+K156</f>
        <v>0</v>
      </c>
      <c r="L168" s="118">
        <f>L45+L58+L63+L83+L13+L35+L91+L123+L134+L148+L161+L156</f>
        <v>0</v>
      </c>
      <c r="M168" s="6"/>
    </row>
    <row r="169" spans="1:13" s="3" customFormat="1" ht="15.75" thickBot="1" x14ac:dyDescent="0.3">
      <c r="C169" s="183" t="s">
        <v>81</v>
      </c>
      <c r="D169" s="120"/>
      <c r="E169" s="121"/>
      <c r="F169" s="122">
        <v>23446783</v>
      </c>
      <c r="G169" s="122">
        <v>10337876</v>
      </c>
      <c r="H169" s="123"/>
      <c r="I169" s="120"/>
      <c r="J169" s="120"/>
      <c r="K169" s="120"/>
      <c r="L169" s="124"/>
      <c r="M169" s="6"/>
    </row>
    <row r="170" spans="1:13" s="3" customFormat="1" x14ac:dyDescent="0.25">
      <c r="E170" s="125"/>
      <c r="F170" s="126" t="s">
        <v>14</v>
      </c>
      <c r="G170" s="127" t="s">
        <v>15</v>
      </c>
      <c r="H170" s="128"/>
      <c r="I170" s="125"/>
      <c r="M170" s="129"/>
    </row>
    <row r="171" spans="1:13" s="130" customFormat="1" hidden="1" x14ac:dyDescent="0.25">
      <c r="D171" s="130" t="s">
        <v>82</v>
      </c>
      <c r="G171" s="131" t="s">
        <v>83</v>
      </c>
      <c r="I171" s="132"/>
      <c r="J171" s="133">
        <f>SUM(H172:H180)</f>
        <v>7753410</v>
      </c>
      <c r="K171" s="130" t="s">
        <v>84</v>
      </c>
    </row>
    <row r="172" spans="1:13" s="130" customFormat="1" hidden="1" x14ac:dyDescent="0.25">
      <c r="D172" s="130" t="s">
        <v>85</v>
      </c>
      <c r="E172" s="134">
        <v>2344678</v>
      </c>
      <c r="G172" s="131" t="s">
        <v>86</v>
      </c>
      <c r="H172" s="134">
        <v>861490</v>
      </c>
    </row>
    <row r="173" spans="1:13" s="130" customFormat="1" hidden="1" x14ac:dyDescent="0.25">
      <c r="D173" s="130" t="s">
        <v>87</v>
      </c>
      <c r="E173" s="134">
        <v>2344678</v>
      </c>
      <c r="G173" s="131" t="s">
        <v>88</v>
      </c>
      <c r="H173" s="134">
        <v>861490</v>
      </c>
      <c r="I173" s="130" t="s">
        <v>89</v>
      </c>
      <c r="J173" s="135">
        <v>10866000</v>
      </c>
    </row>
    <row r="174" spans="1:13" s="130" customFormat="1" hidden="1" x14ac:dyDescent="0.25">
      <c r="D174" s="130" t="s">
        <v>90</v>
      </c>
      <c r="E174" s="134">
        <v>2344678</v>
      </c>
      <c r="G174" s="131" t="s">
        <v>91</v>
      </c>
      <c r="H174" s="134">
        <v>861490</v>
      </c>
      <c r="J174" s="135">
        <v>4600000</v>
      </c>
    </row>
    <row r="175" spans="1:13" s="130" customFormat="1" hidden="1" x14ac:dyDescent="0.25">
      <c r="D175" s="130" t="s">
        <v>92</v>
      </c>
      <c r="E175" s="134">
        <v>2344678</v>
      </c>
      <c r="G175" s="131" t="s">
        <v>93</v>
      </c>
      <c r="H175" s="134">
        <v>861490</v>
      </c>
    </row>
    <row r="176" spans="1:13" s="130" customFormat="1" hidden="1" x14ac:dyDescent="0.25">
      <c r="D176" s="130" t="s">
        <v>94</v>
      </c>
      <c r="E176" s="134">
        <v>2344678</v>
      </c>
      <c r="G176" s="131" t="s">
        <v>95</v>
      </c>
      <c r="H176" s="134">
        <v>861490</v>
      </c>
      <c r="J176" s="136" t="e">
        <f>+E180+H180-#REF!-#REF!</f>
        <v>#REF!</v>
      </c>
    </row>
    <row r="177" spans="1:1016" s="130" customFormat="1" hidden="1" x14ac:dyDescent="0.25">
      <c r="D177" s="130" t="s">
        <v>96</v>
      </c>
      <c r="E177" s="134">
        <v>2344678</v>
      </c>
      <c r="G177" s="131" t="s">
        <v>97</v>
      </c>
      <c r="H177" s="134">
        <v>861490</v>
      </c>
    </row>
    <row r="178" spans="1:1016" s="130" customFormat="1" hidden="1" x14ac:dyDescent="0.25">
      <c r="D178" s="130" t="s">
        <v>98</v>
      </c>
      <c r="E178" s="134">
        <v>2344678</v>
      </c>
      <c r="G178" s="131" t="s">
        <v>99</v>
      </c>
      <c r="H178" s="134">
        <v>861490</v>
      </c>
    </row>
    <row r="179" spans="1:1016" s="3" customFormat="1" ht="14.25" hidden="1" customHeight="1" x14ac:dyDescent="0.25">
      <c r="D179" s="3" t="s">
        <v>100</v>
      </c>
      <c r="E179" s="134">
        <v>2344678</v>
      </c>
      <c r="G179" s="131" t="s">
        <v>101</v>
      </c>
      <c r="H179" s="134">
        <v>861490</v>
      </c>
    </row>
    <row r="180" spans="1:1016" s="3" customFormat="1" hidden="1" x14ac:dyDescent="0.25">
      <c r="D180" s="3" t="s">
        <v>102</v>
      </c>
      <c r="E180" s="137">
        <v>2344678</v>
      </c>
      <c r="G180" s="131" t="s">
        <v>103</v>
      </c>
      <c r="H180" s="137">
        <v>861490</v>
      </c>
    </row>
    <row r="181" spans="1:1016" s="3" customFormat="1" hidden="1" x14ac:dyDescent="0.25">
      <c r="D181" s="3" t="s">
        <v>104</v>
      </c>
      <c r="E181" s="137">
        <v>2344681</v>
      </c>
      <c r="G181" s="131" t="s">
        <v>105</v>
      </c>
      <c r="H181" s="137">
        <v>861490</v>
      </c>
    </row>
    <row r="182" spans="1:1016" s="3" customFormat="1" hidden="1" x14ac:dyDescent="0.25">
      <c r="D182" s="3" t="s">
        <v>106</v>
      </c>
      <c r="G182" s="131" t="s">
        <v>107</v>
      </c>
      <c r="H182" s="40">
        <f>+H181*2</f>
        <v>1722980</v>
      </c>
    </row>
    <row r="183" spans="1:1016" s="3" customFormat="1" hidden="1" x14ac:dyDescent="0.25">
      <c r="G183" s="129"/>
      <c r="H183" s="137"/>
      <c r="J183" s="138">
        <v>7662316</v>
      </c>
    </row>
    <row r="184" spans="1:1016" s="3" customFormat="1" hidden="1" x14ac:dyDescent="0.25">
      <c r="E184" s="137">
        <f>SUM(E172:E179)</f>
        <v>18757424</v>
      </c>
      <c r="G184" s="129"/>
      <c r="H184" s="137">
        <f>SUM(H172:H179)</f>
        <v>6891920</v>
      </c>
    </row>
    <row r="185" spans="1:1016" s="3" customFormat="1" hidden="1" x14ac:dyDescent="0.25">
      <c r="H185" s="129"/>
    </row>
    <row r="186" spans="1:1016" s="3" customFormat="1" hidden="1" x14ac:dyDescent="0.25">
      <c r="E186" s="139"/>
      <c r="F186" s="137"/>
      <c r="G186" s="137">
        <f>+F169+G169</f>
        <v>33784659</v>
      </c>
      <c r="H186" s="137"/>
      <c r="M186" s="129"/>
    </row>
    <row r="187" spans="1:1016" s="3" customFormat="1" hidden="1" x14ac:dyDescent="0.25">
      <c r="E187" s="139">
        <f>+E172+E173+E174+E175+E176</f>
        <v>11723390</v>
      </c>
      <c r="F187" s="137"/>
      <c r="G187" s="137"/>
      <c r="H187" s="137"/>
      <c r="M187" s="129"/>
    </row>
    <row r="188" spans="1:1016" s="3" customFormat="1" x14ac:dyDescent="0.25">
      <c r="E188" s="139"/>
      <c r="F188" s="137"/>
      <c r="G188" s="137"/>
      <c r="H188" s="137"/>
      <c r="M188" s="129"/>
    </row>
    <row r="189" spans="1:1016" s="142" customFormat="1" x14ac:dyDescent="0.25">
      <c r="A189" s="3"/>
      <c r="B189" s="3"/>
      <c r="C189" s="3"/>
      <c r="D189" s="3"/>
      <c r="E189" s="140" t="s">
        <v>108</v>
      </c>
      <c r="F189" s="141">
        <f>+F169-F168</f>
        <v>3011.820000000298</v>
      </c>
      <c r="G189" s="141">
        <f>+G169-G168</f>
        <v>0</v>
      </c>
      <c r="H189" s="3"/>
      <c r="I189" s="3"/>
      <c r="J189" s="3"/>
      <c r="K189" s="3"/>
      <c r="L189" s="3"/>
      <c r="M189" s="129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  <c r="AF189" s="3"/>
      <c r="AG189" s="3"/>
      <c r="AH189" s="3"/>
      <c r="AI189" s="3"/>
      <c r="AJ189" s="3"/>
      <c r="AK189" s="3"/>
      <c r="AL189" s="3"/>
      <c r="AM189" s="3"/>
      <c r="AN189" s="3"/>
      <c r="AO189" s="3"/>
      <c r="AP189" s="3"/>
      <c r="AQ189" s="3"/>
      <c r="AR189" s="3"/>
      <c r="AS189" s="3"/>
      <c r="AT189" s="3"/>
      <c r="AU189" s="3"/>
      <c r="AV189" s="3"/>
      <c r="AW189" s="3"/>
      <c r="AX189" s="3"/>
      <c r="AY189" s="3"/>
      <c r="AZ189" s="3"/>
      <c r="BA189" s="3"/>
      <c r="BB189" s="3"/>
      <c r="BC189" s="3"/>
      <c r="BD189" s="3"/>
      <c r="BE189" s="3"/>
      <c r="BF189" s="3"/>
      <c r="BG189" s="3"/>
      <c r="BH189" s="3"/>
      <c r="BI189" s="3"/>
      <c r="BJ189" s="3"/>
      <c r="BK189" s="3"/>
      <c r="BL189" s="3"/>
      <c r="BM189" s="3"/>
      <c r="BN189" s="3"/>
      <c r="BO189" s="3"/>
      <c r="BP189" s="3"/>
      <c r="BQ189" s="3"/>
      <c r="BR189" s="3"/>
      <c r="BS189" s="3"/>
      <c r="BT189" s="3"/>
      <c r="BU189" s="3"/>
      <c r="BV189" s="3"/>
      <c r="BW189" s="3"/>
      <c r="BX189" s="3"/>
      <c r="BY189" s="3"/>
      <c r="BZ189" s="3"/>
      <c r="CA189" s="3"/>
      <c r="CB189" s="3"/>
      <c r="CC189" s="3"/>
      <c r="CD189" s="3"/>
      <c r="CE189" s="3"/>
      <c r="CF189" s="3"/>
      <c r="CG189" s="3"/>
      <c r="CH189" s="3"/>
      <c r="CI189" s="3"/>
      <c r="CJ189" s="3"/>
      <c r="CK189" s="3"/>
      <c r="CL189" s="3"/>
      <c r="CM189" s="3"/>
      <c r="CN189" s="3"/>
      <c r="CO189" s="3"/>
      <c r="CP189" s="3"/>
      <c r="CQ189" s="3"/>
      <c r="CR189" s="3"/>
      <c r="CS189" s="3"/>
      <c r="CT189" s="3"/>
      <c r="CU189" s="3"/>
      <c r="CV189" s="3"/>
      <c r="CW189" s="3"/>
      <c r="CX189" s="3"/>
      <c r="CY189" s="3"/>
      <c r="CZ189" s="3"/>
      <c r="DA189" s="3"/>
      <c r="DB189" s="3"/>
      <c r="DC189" s="3"/>
      <c r="DD189" s="3"/>
      <c r="DE189" s="3"/>
      <c r="DF189" s="3"/>
      <c r="DG189" s="3"/>
      <c r="DH189" s="3"/>
      <c r="DI189" s="3"/>
      <c r="DJ189" s="3"/>
      <c r="DK189" s="3"/>
      <c r="DL189" s="3"/>
      <c r="DM189" s="3"/>
      <c r="DN189" s="3"/>
      <c r="DO189" s="3"/>
      <c r="DP189" s="3"/>
      <c r="DQ189" s="3"/>
      <c r="DR189" s="3"/>
      <c r="DS189" s="3"/>
      <c r="DT189" s="3"/>
      <c r="DU189" s="3"/>
      <c r="DV189" s="3"/>
      <c r="DW189" s="3"/>
      <c r="DX189" s="3"/>
      <c r="DY189" s="3"/>
      <c r="DZ189" s="3"/>
      <c r="EA189" s="3"/>
      <c r="EB189" s="3"/>
      <c r="EC189" s="3"/>
      <c r="ED189" s="3"/>
      <c r="EE189" s="3"/>
      <c r="EF189" s="3"/>
      <c r="EG189" s="3"/>
      <c r="EH189" s="3"/>
      <c r="EI189" s="3"/>
      <c r="EJ189" s="3"/>
      <c r="EK189" s="3"/>
      <c r="EL189" s="3"/>
      <c r="EM189" s="3"/>
      <c r="EN189" s="3"/>
      <c r="EO189" s="3"/>
      <c r="EP189" s="3"/>
      <c r="EQ189" s="3"/>
      <c r="ER189" s="3"/>
      <c r="ES189" s="3"/>
      <c r="ET189" s="3"/>
      <c r="EU189" s="3"/>
      <c r="EV189" s="3"/>
      <c r="EW189" s="3"/>
      <c r="EX189" s="3"/>
      <c r="EY189" s="3"/>
      <c r="EZ189" s="3"/>
      <c r="FA189" s="3"/>
      <c r="FB189" s="3"/>
      <c r="FC189" s="3"/>
      <c r="FD189" s="3"/>
      <c r="FE189" s="3"/>
      <c r="FF189" s="3"/>
      <c r="FG189" s="3"/>
      <c r="FH189" s="3"/>
      <c r="FI189" s="3"/>
      <c r="FJ189" s="3"/>
      <c r="FK189" s="3"/>
      <c r="FL189" s="3"/>
      <c r="FM189" s="3"/>
      <c r="FN189" s="3"/>
      <c r="FO189" s="3"/>
      <c r="FP189" s="3"/>
      <c r="FQ189" s="3"/>
      <c r="FR189" s="3"/>
      <c r="FS189" s="3"/>
      <c r="FT189" s="3"/>
      <c r="FU189" s="3"/>
      <c r="FV189" s="3"/>
      <c r="FW189" s="3"/>
      <c r="FX189" s="3"/>
      <c r="FY189" s="3"/>
      <c r="FZ189" s="3"/>
      <c r="GA189" s="3"/>
      <c r="GB189" s="3"/>
      <c r="GC189" s="3"/>
      <c r="GD189" s="3"/>
      <c r="GE189" s="3"/>
      <c r="GF189" s="3"/>
      <c r="GG189" s="3"/>
      <c r="GH189" s="3"/>
      <c r="GI189" s="3"/>
      <c r="GJ189" s="3"/>
      <c r="GK189" s="3"/>
      <c r="GL189" s="3"/>
      <c r="GM189" s="3"/>
      <c r="GN189" s="3"/>
      <c r="GO189" s="3"/>
      <c r="GP189" s="3"/>
      <c r="GQ189" s="3"/>
      <c r="GR189" s="3"/>
      <c r="GS189" s="3"/>
      <c r="GT189" s="3"/>
      <c r="GU189" s="3"/>
      <c r="GV189" s="3"/>
      <c r="GW189" s="3"/>
      <c r="GX189" s="3"/>
      <c r="GY189" s="3"/>
      <c r="GZ189" s="3"/>
      <c r="HA189" s="3"/>
      <c r="HB189" s="3"/>
      <c r="HC189" s="3"/>
      <c r="HD189" s="3"/>
      <c r="HE189" s="3"/>
      <c r="HF189" s="3"/>
      <c r="HG189" s="3"/>
      <c r="HH189" s="3"/>
      <c r="HI189" s="3"/>
      <c r="HJ189" s="3"/>
      <c r="HK189" s="3"/>
      <c r="HL189" s="3"/>
      <c r="HM189" s="3"/>
      <c r="HN189" s="3"/>
      <c r="HO189" s="3"/>
      <c r="HP189" s="3"/>
      <c r="HQ189" s="3"/>
      <c r="HR189" s="3"/>
      <c r="HS189" s="3"/>
      <c r="HT189" s="3"/>
      <c r="HU189" s="3"/>
      <c r="HV189" s="3"/>
      <c r="HW189" s="3"/>
      <c r="HX189" s="3"/>
      <c r="HY189" s="3"/>
      <c r="HZ189" s="3"/>
      <c r="IA189" s="3"/>
      <c r="IB189" s="3"/>
      <c r="IC189" s="3"/>
      <c r="ID189" s="3"/>
      <c r="IE189" s="3"/>
      <c r="IF189" s="3"/>
      <c r="IG189" s="3"/>
      <c r="IH189" s="3"/>
      <c r="II189" s="3"/>
      <c r="IJ189" s="3"/>
      <c r="IK189" s="3"/>
      <c r="IL189" s="3"/>
      <c r="IM189" s="3"/>
      <c r="IN189" s="3"/>
      <c r="IO189" s="3"/>
      <c r="IP189" s="3"/>
      <c r="IQ189" s="3"/>
      <c r="IR189" s="3"/>
      <c r="IS189" s="3"/>
      <c r="IT189" s="3"/>
      <c r="IU189" s="3"/>
      <c r="IV189" s="3"/>
      <c r="IW189" s="3"/>
      <c r="IX189" s="3"/>
      <c r="IY189" s="3"/>
      <c r="IZ189" s="3"/>
      <c r="JA189" s="3"/>
      <c r="JB189" s="3"/>
      <c r="JC189" s="3"/>
      <c r="JD189" s="3"/>
      <c r="JE189" s="3"/>
      <c r="JF189" s="3"/>
      <c r="JG189" s="3"/>
      <c r="JH189" s="3"/>
      <c r="JI189" s="3"/>
      <c r="JJ189" s="3"/>
      <c r="JK189" s="3"/>
      <c r="JL189" s="3"/>
      <c r="JM189" s="3"/>
      <c r="JN189" s="3"/>
      <c r="JO189" s="3"/>
      <c r="JP189" s="3"/>
      <c r="JQ189" s="3"/>
      <c r="JR189" s="3"/>
      <c r="JS189" s="3"/>
      <c r="JT189" s="3"/>
      <c r="JU189" s="3"/>
      <c r="JV189" s="3"/>
      <c r="JW189" s="3"/>
      <c r="JX189" s="3"/>
      <c r="JY189" s="3"/>
      <c r="JZ189" s="3"/>
      <c r="KA189" s="3"/>
      <c r="KB189" s="3"/>
      <c r="KC189" s="3"/>
      <c r="KD189" s="3"/>
      <c r="KE189" s="3"/>
      <c r="KF189" s="3"/>
      <c r="KG189" s="3"/>
      <c r="KH189" s="3"/>
      <c r="KI189" s="3"/>
      <c r="KJ189" s="3"/>
      <c r="KK189" s="3"/>
      <c r="KL189" s="3"/>
      <c r="KM189" s="3"/>
      <c r="KN189" s="3"/>
      <c r="KO189" s="3"/>
      <c r="KP189" s="3"/>
      <c r="KQ189" s="3"/>
      <c r="KR189" s="3"/>
      <c r="KS189" s="3"/>
      <c r="KT189" s="3"/>
      <c r="KU189" s="3"/>
      <c r="KV189" s="3"/>
      <c r="KW189" s="3"/>
      <c r="KX189" s="3"/>
      <c r="KY189" s="3"/>
      <c r="KZ189" s="3"/>
      <c r="LA189" s="3"/>
      <c r="LB189" s="3"/>
      <c r="LC189" s="3"/>
      <c r="LD189" s="3"/>
      <c r="LE189" s="3"/>
      <c r="LF189" s="3"/>
      <c r="LG189" s="3"/>
      <c r="LH189" s="3"/>
      <c r="LI189" s="3"/>
      <c r="LJ189" s="3"/>
      <c r="LK189" s="3"/>
      <c r="LL189" s="3"/>
      <c r="LM189" s="3"/>
      <c r="LN189" s="3"/>
      <c r="LO189" s="3"/>
      <c r="LP189" s="3"/>
      <c r="LQ189" s="3"/>
      <c r="LR189" s="3"/>
      <c r="LS189" s="3"/>
      <c r="LT189" s="3"/>
      <c r="LU189" s="3"/>
      <c r="LV189" s="3"/>
      <c r="LW189" s="3"/>
      <c r="LX189" s="3"/>
      <c r="LY189" s="3"/>
      <c r="LZ189" s="3"/>
      <c r="MA189" s="3"/>
      <c r="MB189" s="3"/>
      <c r="MC189" s="3"/>
      <c r="MD189" s="3"/>
      <c r="ME189" s="3"/>
      <c r="MF189" s="3"/>
      <c r="MG189" s="3"/>
      <c r="MH189" s="3"/>
      <c r="MI189" s="3"/>
      <c r="MJ189" s="3"/>
      <c r="MK189" s="3"/>
      <c r="ML189" s="3"/>
      <c r="MM189" s="3"/>
      <c r="MN189" s="3"/>
      <c r="MO189" s="3"/>
      <c r="MP189" s="3"/>
      <c r="MQ189" s="3"/>
      <c r="MR189" s="3"/>
      <c r="MS189" s="3"/>
      <c r="MT189" s="3"/>
      <c r="MU189" s="3"/>
      <c r="MV189" s="3"/>
      <c r="MW189" s="3"/>
      <c r="MX189" s="3"/>
      <c r="MY189" s="3"/>
      <c r="MZ189" s="3"/>
      <c r="NA189" s="3"/>
      <c r="NB189" s="3"/>
      <c r="NC189" s="3"/>
      <c r="ND189" s="3"/>
      <c r="NE189" s="3"/>
      <c r="NF189" s="3"/>
      <c r="NG189" s="3"/>
      <c r="NH189" s="3"/>
      <c r="NI189" s="3"/>
      <c r="NJ189" s="3"/>
      <c r="NK189" s="3"/>
      <c r="NL189" s="3"/>
      <c r="NM189" s="3"/>
      <c r="NN189" s="3"/>
      <c r="NO189" s="3"/>
      <c r="NP189" s="3"/>
      <c r="NQ189" s="3"/>
      <c r="NR189" s="3"/>
      <c r="NS189" s="3"/>
      <c r="NT189" s="3"/>
      <c r="NU189" s="3"/>
      <c r="NV189" s="3"/>
      <c r="NW189" s="3"/>
      <c r="NX189" s="3"/>
      <c r="NY189" s="3"/>
      <c r="NZ189" s="3"/>
      <c r="OA189" s="3"/>
      <c r="OB189" s="3"/>
      <c r="OC189" s="3"/>
      <c r="OD189" s="3"/>
      <c r="OE189" s="3"/>
      <c r="OF189" s="3"/>
      <c r="OG189" s="3"/>
      <c r="OH189" s="3"/>
      <c r="OI189" s="3"/>
      <c r="OJ189" s="3"/>
      <c r="OK189" s="3"/>
      <c r="OL189" s="3"/>
      <c r="OM189" s="3"/>
      <c r="ON189" s="3"/>
      <c r="OO189" s="3"/>
      <c r="OP189" s="3"/>
      <c r="OQ189" s="3"/>
      <c r="OR189" s="3"/>
      <c r="OS189" s="3"/>
      <c r="OT189" s="3"/>
      <c r="OU189" s="3"/>
      <c r="OV189" s="3"/>
      <c r="OW189" s="3"/>
      <c r="OX189" s="3"/>
      <c r="OY189" s="3"/>
      <c r="OZ189" s="3"/>
      <c r="PA189" s="3"/>
      <c r="PB189" s="3"/>
      <c r="PC189" s="3"/>
      <c r="PD189" s="3"/>
      <c r="PE189" s="3"/>
      <c r="PF189" s="3"/>
      <c r="PG189" s="3"/>
      <c r="PH189" s="3"/>
      <c r="PI189" s="3"/>
      <c r="PJ189" s="3"/>
      <c r="PK189" s="3"/>
      <c r="PL189" s="3"/>
      <c r="PM189" s="3"/>
      <c r="PN189" s="3"/>
      <c r="PO189" s="3"/>
      <c r="PP189" s="3"/>
      <c r="PQ189" s="3"/>
      <c r="PR189" s="3"/>
      <c r="PS189" s="3"/>
      <c r="PT189" s="3"/>
      <c r="PU189" s="3"/>
      <c r="PV189" s="3"/>
      <c r="PW189" s="3"/>
      <c r="PX189" s="3"/>
      <c r="PY189" s="3"/>
      <c r="PZ189" s="3"/>
      <c r="QA189" s="3"/>
      <c r="QB189" s="3"/>
      <c r="QC189" s="3"/>
      <c r="QD189" s="3"/>
      <c r="QE189" s="3"/>
      <c r="QF189" s="3"/>
      <c r="QG189" s="3"/>
      <c r="QH189" s="3"/>
      <c r="QI189" s="3"/>
      <c r="QJ189" s="3"/>
      <c r="QK189" s="3"/>
      <c r="QL189" s="3"/>
      <c r="QM189" s="3"/>
      <c r="QN189" s="3"/>
      <c r="QO189" s="3"/>
      <c r="QP189" s="3"/>
      <c r="QQ189" s="3"/>
      <c r="QR189" s="3"/>
      <c r="QS189" s="3"/>
      <c r="QT189" s="3"/>
      <c r="QU189" s="3"/>
      <c r="QV189" s="3"/>
      <c r="QW189" s="3"/>
      <c r="QX189" s="3"/>
      <c r="QY189" s="3"/>
      <c r="QZ189" s="3"/>
      <c r="RA189" s="3"/>
      <c r="RB189" s="3"/>
      <c r="RC189" s="3"/>
      <c r="RD189" s="3"/>
      <c r="RE189" s="3"/>
      <c r="RF189" s="3"/>
      <c r="RG189" s="3"/>
      <c r="RH189" s="3"/>
      <c r="RI189" s="3"/>
      <c r="RJ189" s="3"/>
      <c r="RK189" s="3"/>
      <c r="RL189" s="3"/>
      <c r="RM189" s="3"/>
      <c r="RN189" s="3"/>
      <c r="RO189" s="3"/>
      <c r="RP189" s="3"/>
      <c r="RQ189" s="3"/>
      <c r="RR189" s="3"/>
      <c r="RS189" s="3"/>
      <c r="RT189" s="3"/>
      <c r="RU189" s="3"/>
      <c r="RV189" s="3"/>
      <c r="RW189" s="3"/>
      <c r="RX189" s="3"/>
      <c r="RY189" s="3"/>
      <c r="RZ189" s="3"/>
      <c r="SA189" s="3"/>
      <c r="SB189" s="3"/>
      <c r="SC189" s="3"/>
      <c r="SD189" s="3"/>
      <c r="SE189" s="3"/>
      <c r="SF189" s="3"/>
      <c r="SG189" s="3"/>
      <c r="SH189" s="3"/>
      <c r="SI189" s="3"/>
      <c r="SJ189" s="3"/>
      <c r="SK189" s="3"/>
      <c r="SL189" s="3"/>
      <c r="SM189" s="3"/>
      <c r="SN189" s="3"/>
      <c r="SO189" s="3"/>
      <c r="SP189" s="3"/>
      <c r="SQ189" s="3"/>
      <c r="SR189" s="3"/>
      <c r="SS189" s="3"/>
      <c r="ST189" s="3"/>
      <c r="SU189" s="3"/>
      <c r="SV189" s="3"/>
      <c r="SW189" s="3"/>
      <c r="SX189" s="3"/>
      <c r="SY189" s="3"/>
      <c r="SZ189" s="3"/>
      <c r="TA189" s="3"/>
      <c r="TB189" s="3"/>
      <c r="TC189" s="3"/>
      <c r="TD189" s="3"/>
      <c r="TE189" s="3"/>
      <c r="TF189" s="3"/>
      <c r="TG189" s="3"/>
      <c r="TH189" s="3"/>
      <c r="TI189" s="3"/>
      <c r="TJ189" s="3"/>
      <c r="TK189" s="3"/>
      <c r="TL189" s="3"/>
      <c r="TM189" s="3"/>
      <c r="TN189" s="3"/>
      <c r="TO189" s="3"/>
      <c r="TP189" s="3"/>
      <c r="TQ189" s="3"/>
      <c r="TR189" s="3"/>
      <c r="TS189" s="3"/>
      <c r="TT189" s="3"/>
      <c r="TU189" s="3"/>
      <c r="TV189" s="3"/>
      <c r="TW189" s="3"/>
      <c r="TX189" s="3"/>
      <c r="TY189" s="3"/>
      <c r="TZ189" s="3"/>
      <c r="UA189" s="3"/>
      <c r="UB189" s="3"/>
      <c r="UC189" s="3"/>
      <c r="UD189" s="3"/>
      <c r="UE189" s="3"/>
      <c r="UF189" s="3"/>
      <c r="UG189" s="3"/>
      <c r="UH189" s="3"/>
      <c r="UI189" s="3"/>
      <c r="UJ189" s="3"/>
      <c r="UK189" s="3"/>
      <c r="UL189" s="3"/>
      <c r="UM189" s="3"/>
      <c r="UN189" s="3"/>
      <c r="UO189" s="3"/>
      <c r="UP189" s="3"/>
      <c r="UQ189" s="3"/>
      <c r="UR189" s="3"/>
      <c r="US189" s="3"/>
      <c r="UT189" s="3"/>
      <c r="UU189" s="3"/>
      <c r="UV189" s="3"/>
      <c r="UW189" s="3"/>
      <c r="UX189" s="3"/>
      <c r="UY189" s="3"/>
      <c r="UZ189" s="3"/>
      <c r="VA189" s="3"/>
      <c r="VB189" s="3"/>
      <c r="VC189" s="3"/>
      <c r="VD189" s="3"/>
      <c r="VE189" s="3"/>
      <c r="VF189" s="3"/>
      <c r="VG189" s="3"/>
      <c r="VH189" s="3"/>
      <c r="VI189" s="3"/>
      <c r="VJ189" s="3"/>
      <c r="VK189" s="3"/>
      <c r="VL189" s="3"/>
      <c r="VM189" s="3"/>
      <c r="VN189" s="3"/>
      <c r="VO189" s="3"/>
      <c r="VP189" s="3"/>
      <c r="VQ189" s="3"/>
      <c r="VR189" s="3"/>
      <c r="VS189" s="3"/>
      <c r="VT189" s="3"/>
      <c r="VU189" s="3"/>
      <c r="VV189" s="3"/>
      <c r="VW189" s="3"/>
      <c r="VX189" s="3"/>
      <c r="VY189" s="3"/>
      <c r="VZ189" s="3"/>
      <c r="WA189" s="3"/>
      <c r="WB189" s="3"/>
      <c r="WC189" s="3"/>
      <c r="WD189" s="3"/>
      <c r="WE189" s="3"/>
      <c r="WF189" s="3"/>
      <c r="WG189" s="3"/>
      <c r="WH189" s="3"/>
      <c r="WI189" s="3"/>
      <c r="WJ189" s="3"/>
      <c r="WK189" s="3"/>
      <c r="WL189" s="3"/>
      <c r="WM189" s="3"/>
      <c r="WN189" s="3"/>
      <c r="WO189" s="3"/>
      <c r="WP189" s="3"/>
      <c r="WQ189" s="3"/>
      <c r="WR189" s="3"/>
      <c r="WS189" s="3"/>
      <c r="WT189" s="3"/>
      <c r="WU189" s="3"/>
      <c r="WV189" s="3"/>
      <c r="WW189" s="3"/>
      <c r="WX189" s="3"/>
      <c r="WY189" s="3"/>
      <c r="WZ189" s="3"/>
      <c r="XA189" s="3"/>
      <c r="XB189" s="3"/>
      <c r="XC189" s="3"/>
      <c r="XD189" s="3"/>
      <c r="XE189" s="3"/>
      <c r="XF189" s="3"/>
      <c r="XG189" s="3"/>
      <c r="XH189" s="3"/>
      <c r="XI189" s="3"/>
      <c r="XJ189" s="3"/>
      <c r="XK189" s="3"/>
      <c r="XL189" s="3"/>
      <c r="XM189" s="3"/>
      <c r="XN189" s="3"/>
      <c r="XO189" s="3"/>
      <c r="XP189" s="3"/>
      <c r="XQ189" s="3"/>
      <c r="XR189" s="3"/>
      <c r="XS189" s="3"/>
      <c r="XT189" s="3"/>
      <c r="XU189" s="3"/>
      <c r="XV189" s="3"/>
      <c r="XW189" s="3"/>
      <c r="XX189" s="3"/>
      <c r="XY189" s="3"/>
      <c r="XZ189" s="3"/>
      <c r="YA189" s="3"/>
      <c r="YB189" s="3"/>
      <c r="YC189" s="3"/>
      <c r="YD189" s="3"/>
      <c r="YE189" s="3"/>
      <c r="YF189" s="3"/>
      <c r="YG189" s="3"/>
      <c r="YH189" s="3"/>
      <c r="YI189" s="3"/>
      <c r="YJ189" s="3"/>
      <c r="YK189" s="3"/>
      <c r="YL189" s="3"/>
      <c r="YM189" s="3"/>
      <c r="YN189" s="3"/>
      <c r="YO189" s="3"/>
      <c r="YP189" s="3"/>
      <c r="YQ189" s="3"/>
      <c r="YR189" s="3"/>
      <c r="YS189" s="3"/>
      <c r="YT189" s="3"/>
      <c r="YU189" s="3"/>
      <c r="YV189" s="3"/>
      <c r="YW189" s="3"/>
      <c r="YX189" s="3"/>
      <c r="YY189" s="3"/>
      <c r="YZ189" s="3"/>
      <c r="ZA189" s="3"/>
      <c r="ZB189" s="3"/>
      <c r="ZC189" s="3"/>
      <c r="ZD189" s="3"/>
      <c r="ZE189" s="3"/>
      <c r="ZF189" s="3"/>
      <c r="ZG189" s="3"/>
      <c r="ZH189" s="3"/>
      <c r="ZI189" s="3"/>
      <c r="ZJ189" s="3"/>
      <c r="ZK189" s="3"/>
      <c r="ZL189" s="3"/>
      <c r="ZM189" s="3"/>
      <c r="ZN189" s="3"/>
      <c r="ZO189" s="3"/>
      <c r="ZP189" s="3"/>
      <c r="ZQ189" s="3"/>
      <c r="ZR189" s="3"/>
      <c r="ZS189" s="3"/>
      <c r="ZT189" s="3"/>
      <c r="ZU189" s="3"/>
      <c r="ZV189" s="3"/>
      <c r="ZW189" s="3"/>
      <c r="ZX189" s="3"/>
      <c r="ZY189" s="3"/>
      <c r="ZZ189" s="3"/>
      <c r="AAA189" s="3"/>
      <c r="AAB189" s="3"/>
      <c r="AAC189" s="3"/>
      <c r="AAD189" s="3"/>
      <c r="AAE189" s="3"/>
      <c r="AAF189" s="3"/>
      <c r="AAG189" s="3"/>
      <c r="AAH189" s="3"/>
      <c r="AAI189" s="3"/>
      <c r="AAJ189" s="3"/>
      <c r="AAK189" s="3"/>
      <c r="AAL189" s="3"/>
      <c r="AAM189" s="3"/>
      <c r="AAN189" s="3"/>
      <c r="AAO189" s="3"/>
      <c r="AAP189" s="3"/>
      <c r="AAQ189" s="3"/>
      <c r="AAR189" s="3"/>
      <c r="AAS189" s="3"/>
      <c r="AAT189" s="3"/>
      <c r="AAU189" s="3"/>
      <c r="AAV189" s="3"/>
      <c r="AAW189" s="3"/>
      <c r="AAX189" s="3"/>
      <c r="AAY189" s="3"/>
      <c r="AAZ189" s="3"/>
      <c r="ABA189" s="3"/>
      <c r="ABB189" s="3"/>
      <c r="ABC189" s="3"/>
      <c r="ABD189" s="3"/>
      <c r="ABE189" s="3"/>
      <c r="ABF189" s="3"/>
      <c r="ABG189" s="3"/>
      <c r="ABH189" s="3"/>
      <c r="ABI189" s="3"/>
      <c r="ABJ189" s="3"/>
      <c r="ABK189" s="3"/>
      <c r="ABL189" s="3"/>
      <c r="ABM189" s="3"/>
      <c r="ABN189" s="3"/>
      <c r="ABO189" s="3"/>
      <c r="ABP189" s="3"/>
      <c r="ABQ189" s="3"/>
      <c r="ABR189" s="3"/>
      <c r="ABS189" s="3"/>
      <c r="ABT189" s="3"/>
      <c r="ABU189" s="3"/>
      <c r="ABV189" s="3"/>
      <c r="ABW189" s="3"/>
      <c r="ABX189" s="3"/>
      <c r="ABY189" s="3"/>
      <c r="ABZ189" s="3"/>
      <c r="ACA189" s="3"/>
      <c r="ACB189" s="3"/>
      <c r="ACC189" s="3"/>
      <c r="ACD189" s="3"/>
      <c r="ACE189" s="3"/>
      <c r="ACF189" s="3"/>
      <c r="ACG189" s="3"/>
      <c r="ACH189" s="3"/>
      <c r="ACI189" s="3"/>
      <c r="ACJ189" s="3"/>
      <c r="ACK189" s="3"/>
      <c r="ACL189" s="3"/>
      <c r="ACM189" s="3"/>
      <c r="ACN189" s="3"/>
      <c r="ACO189" s="3"/>
      <c r="ACP189" s="3"/>
      <c r="ACQ189" s="3"/>
      <c r="ACR189" s="3"/>
      <c r="ACS189" s="3"/>
      <c r="ACT189" s="3"/>
      <c r="ACU189" s="3"/>
      <c r="ACV189" s="3"/>
      <c r="ACW189" s="3"/>
      <c r="ACX189" s="3"/>
      <c r="ACY189" s="3"/>
      <c r="ACZ189" s="3"/>
      <c r="ADA189" s="3"/>
      <c r="ADB189" s="3"/>
      <c r="ADC189" s="3"/>
      <c r="ADD189" s="3"/>
      <c r="ADE189" s="3"/>
      <c r="ADF189" s="3"/>
      <c r="ADG189" s="3"/>
      <c r="ADH189" s="3"/>
      <c r="ADI189" s="3"/>
      <c r="ADJ189" s="3"/>
      <c r="ADK189" s="3"/>
      <c r="ADL189" s="3"/>
      <c r="ADM189" s="3"/>
      <c r="ADN189" s="3"/>
      <c r="ADO189" s="3"/>
      <c r="ADP189" s="3"/>
      <c r="ADQ189" s="3"/>
      <c r="ADR189" s="3"/>
      <c r="ADS189" s="3"/>
      <c r="ADT189" s="3"/>
      <c r="ADU189" s="3"/>
      <c r="ADV189" s="3"/>
      <c r="ADW189" s="3"/>
      <c r="ADX189" s="3"/>
      <c r="ADY189" s="3"/>
      <c r="ADZ189" s="3"/>
      <c r="AEA189" s="3"/>
      <c r="AEB189" s="3"/>
      <c r="AEC189" s="3"/>
      <c r="AED189" s="3"/>
      <c r="AEE189" s="3"/>
      <c r="AEF189" s="3"/>
      <c r="AEG189" s="3"/>
      <c r="AEH189" s="3"/>
      <c r="AEI189" s="3"/>
      <c r="AEJ189" s="3"/>
      <c r="AEK189" s="3"/>
      <c r="AEL189" s="3"/>
      <c r="AEM189" s="3"/>
      <c r="AEN189" s="3"/>
      <c r="AEO189" s="3"/>
      <c r="AEP189" s="3"/>
      <c r="AEQ189" s="3"/>
      <c r="AER189" s="3"/>
      <c r="AES189" s="3"/>
      <c r="AET189" s="3"/>
      <c r="AEU189" s="3"/>
      <c r="AEV189" s="3"/>
      <c r="AEW189" s="3"/>
      <c r="AEX189" s="3"/>
      <c r="AEY189" s="3"/>
      <c r="AEZ189" s="3"/>
      <c r="AFA189" s="3"/>
      <c r="AFB189" s="3"/>
      <c r="AFC189" s="3"/>
      <c r="AFD189" s="3"/>
      <c r="AFE189" s="3"/>
      <c r="AFF189" s="3"/>
      <c r="AFG189" s="3"/>
      <c r="AFH189" s="3"/>
      <c r="AFI189" s="3"/>
      <c r="AFJ189" s="3"/>
      <c r="AFK189" s="3"/>
      <c r="AFL189" s="3"/>
      <c r="AFM189" s="3"/>
      <c r="AFN189" s="3"/>
      <c r="AFO189" s="3"/>
      <c r="AFP189" s="3"/>
      <c r="AFQ189" s="3"/>
      <c r="AFR189" s="3"/>
      <c r="AFS189" s="3"/>
      <c r="AFT189" s="3"/>
      <c r="AFU189" s="3"/>
      <c r="AFV189" s="3"/>
      <c r="AFW189" s="3"/>
      <c r="AFX189" s="3"/>
      <c r="AFY189" s="3"/>
      <c r="AFZ189" s="3"/>
      <c r="AGA189" s="3"/>
      <c r="AGB189" s="3"/>
      <c r="AGC189" s="3"/>
      <c r="AGD189" s="3"/>
      <c r="AGE189" s="3"/>
      <c r="AGF189" s="3"/>
      <c r="AGG189" s="3"/>
      <c r="AGH189" s="3"/>
      <c r="AGI189" s="3"/>
      <c r="AGJ189" s="3"/>
      <c r="AGK189" s="3"/>
      <c r="AGL189" s="3"/>
      <c r="AGM189" s="3"/>
      <c r="AGN189" s="3"/>
      <c r="AGO189" s="3"/>
      <c r="AGP189" s="3"/>
      <c r="AGQ189" s="3"/>
      <c r="AGR189" s="3"/>
      <c r="AGS189" s="3"/>
      <c r="AGT189" s="3"/>
      <c r="AGU189" s="3"/>
      <c r="AGV189" s="3"/>
      <c r="AGW189" s="3"/>
      <c r="AGX189" s="3"/>
      <c r="AGY189" s="3"/>
      <c r="AGZ189" s="3"/>
      <c r="AHA189" s="3"/>
      <c r="AHB189" s="3"/>
      <c r="AHC189" s="3"/>
      <c r="AHD189" s="3"/>
      <c r="AHE189" s="3"/>
      <c r="AHF189" s="3"/>
      <c r="AHG189" s="3"/>
      <c r="AHH189" s="3"/>
      <c r="AHI189" s="3"/>
      <c r="AHJ189" s="3"/>
      <c r="AHK189" s="3"/>
      <c r="AHL189" s="3"/>
      <c r="AHM189" s="3"/>
      <c r="AHN189" s="3"/>
      <c r="AHO189" s="3"/>
      <c r="AHP189" s="3"/>
      <c r="AHQ189" s="3"/>
      <c r="AHR189" s="3"/>
      <c r="AHS189" s="3"/>
      <c r="AHT189" s="3"/>
      <c r="AHU189" s="3"/>
      <c r="AHV189" s="3"/>
      <c r="AHW189" s="3"/>
      <c r="AHX189" s="3"/>
      <c r="AHY189" s="3"/>
      <c r="AHZ189" s="3"/>
      <c r="AIA189" s="3"/>
      <c r="AIB189" s="3"/>
      <c r="AIC189" s="3"/>
      <c r="AID189" s="3"/>
      <c r="AIE189" s="3"/>
      <c r="AIF189" s="3"/>
      <c r="AIG189" s="3"/>
      <c r="AIH189" s="3"/>
      <c r="AII189" s="3"/>
      <c r="AIJ189" s="3"/>
      <c r="AIK189" s="3"/>
      <c r="AIL189" s="3"/>
      <c r="AIM189" s="3"/>
      <c r="AIN189" s="3"/>
      <c r="AIO189" s="3"/>
      <c r="AIP189" s="3"/>
      <c r="AIQ189" s="3"/>
      <c r="AIR189" s="3"/>
      <c r="AIS189" s="3"/>
      <c r="AIT189" s="3"/>
      <c r="AIU189" s="3"/>
      <c r="AIV189" s="3"/>
      <c r="AIW189" s="3"/>
      <c r="AIX189" s="3"/>
      <c r="AIY189" s="3"/>
      <c r="AIZ189" s="3"/>
      <c r="AJA189" s="3"/>
      <c r="AJB189" s="3"/>
      <c r="AJC189" s="3"/>
      <c r="AJD189" s="3"/>
      <c r="AJE189" s="3"/>
      <c r="AJF189" s="3"/>
      <c r="AJG189" s="3"/>
      <c r="AJH189" s="3"/>
      <c r="AJI189" s="3"/>
      <c r="AJJ189" s="3"/>
      <c r="AJK189" s="3"/>
      <c r="AJL189" s="3"/>
      <c r="AJM189" s="3"/>
      <c r="AJN189" s="3"/>
      <c r="AJO189" s="3"/>
      <c r="AJP189" s="3"/>
      <c r="AJQ189" s="3"/>
      <c r="AJR189" s="3"/>
      <c r="AJS189" s="3"/>
      <c r="AJT189" s="3"/>
      <c r="AJU189" s="3"/>
      <c r="AJV189" s="3"/>
      <c r="AJW189" s="3"/>
      <c r="AJX189" s="3"/>
      <c r="AJY189" s="3"/>
      <c r="AJZ189" s="3"/>
      <c r="AKA189" s="3"/>
      <c r="AKB189" s="3"/>
      <c r="AKC189" s="3"/>
      <c r="AKD189" s="3"/>
      <c r="AKE189" s="3"/>
      <c r="AKF189" s="3"/>
      <c r="AKG189" s="3"/>
      <c r="AKH189" s="3"/>
      <c r="AKI189" s="3"/>
      <c r="AKJ189" s="3"/>
      <c r="AKK189" s="3"/>
      <c r="AKL189" s="3"/>
      <c r="AKM189" s="3"/>
      <c r="AKN189" s="3"/>
      <c r="AKO189" s="3"/>
      <c r="AKP189" s="3"/>
      <c r="AKQ189" s="3"/>
      <c r="AKR189" s="3"/>
      <c r="AKS189" s="3"/>
      <c r="AKT189" s="3"/>
      <c r="AKU189" s="3"/>
      <c r="AKV189" s="3"/>
      <c r="AKW189" s="3"/>
      <c r="AKX189" s="3"/>
      <c r="AKY189" s="3"/>
      <c r="AKZ189" s="3"/>
      <c r="ALA189" s="3"/>
      <c r="ALB189" s="3"/>
      <c r="ALC189" s="3"/>
      <c r="ALD189" s="3"/>
      <c r="ALE189" s="3"/>
      <c r="ALF189" s="3"/>
      <c r="ALG189" s="3"/>
      <c r="ALH189" s="3"/>
      <c r="ALI189" s="3"/>
      <c r="ALJ189" s="3"/>
      <c r="ALK189" s="3"/>
      <c r="ALL189" s="3"/>
      <c r="ALM189" s="3"/>
      <c r="ALN189" s="3"/>
      <c r="ALO189" s="3"/>
      <c r="ALP189" s="3"/>
      <c r="ALQ189" s="3"/>
      <c r="ALR189" s="3"/>
      <c r="ALS189" s="3"/>
      <c r="ALT189" s="3"/>
      <c r="ALU189" s="3"/>
      <c r="ALV189" s="3"/>
      <c r="ALW189" s="3"/>
      <c r="ALX189" s="3"/>
      <c r="ALY189" s="3"/>
      <c r="ALZ189" s="3"/>
      <c r="AMA189" s="3"/>
      <c r="AMB189" s="3"/>
    </row>
    <row r="190" spans="1:1016" s="142" customFormat="1" x14ac:dyDescent="0.25">
      <c r="A190" s="3"/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129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  <c r="AF190" s="3"/>
      <c r="AG190" s="3"/>
      <c r="AH190" s="3"/>
      <c r="AI190" s="3"/>
      <c r="AJ190" s="3"/>
      <c r="AK190" s="3"/>
      <c r="AL190" s="3"/>
      <c r="AM190" s="3"/>
      <c r="AN190" s="3"/>
      <c r="AO190" s="3"/>
      <c r="AP190" s="3"/>
      <c r="AQ190" s="3"/>
      <c r="AR190" s="3"/>
      <c r="AS190" s="3"/>
      <c r="AT190" s="3"/>
      <c r="AU190" s="3"/>
      <c r="AV190" s="3"/>
      <c r="AW190" s="3"/>
      <c r="AX190" s="3"/>
      <c r="AY190" s="3"/>
      <c r="AZ190" s="3"/>
      <c r="BA190" s="3"/>
      <c r="BB190" s="3"/>
      <c r="BC190" s="3"/>
      <c r="BD190" s="3"/>
      <c r="BE190" s="3"/>
      <c r="BF190" s="3"/>
      <c r="BG190" s="3"/>
      <c r="BH190" s="3"/>
      <c r="BI190" s="3"/>
      <c r="BJ190" s="3"/>
      <c r="BK190" s="3"/>
      <c r="BL190" s="3"/>
      <c r="BM190" s="3"/>
      <c r="BN190" s="3"/>
      <c r="BO190" s="3"/>
      <c r="BP190" s="3"/>
      <c r="BQ190" s="3"/>
      <c r="BR190" s="3"/>
      <c r="BS190" s="3"/>
      <c r="BT190" s="3"/>
      <c r="BU190" s="3"/>
      <c r="BV190" s="3"/>
      <c r="BW190" s="3"/>
      <c r="BX190" s="3"/>
      <c r="BY190" s="3"/>
      <c r="BZ190" s="3"/>
      <c r="CA190" s="3"/>
      <c r="CB190" s="3"/>
      <c r="CC190" s="3"/>
      <c r="CD190" s="3"/>
      <c r="CE190" s="3"/>
      <c r="CF190" s="3"/>
      <c r="CG190" s="3"/>
      <c r="CH190" s="3"/>
      <c r="CI190" s="3"/>
      <c r="CJ190" s="3"/>
      <c r="CK190" s="3"/>
      <c r="CL190" s="3"/>
      <c r="CM190" s="3"/>
      <c r="CN190" s="3"/>
      <c r="CO190" s="3"/>
      <c r="CP190" s="3"/>
      <c r="CQ190" s="3"/>
      <c r="CR190" s="3"/>
      <c r="CS190" s="3"/>
      <c r="CT190" s="3"/>
      <c r="CU190" s="3"/>
      <c r="CV190" s="3"/>
      <c r="CW190" s="3"/>
      <c r="CX190" s="3"/>
      <c r="CY190" s="3"/>
      <c r="CZ190" s="3"/>
      <c r="DA190" s="3"/>
      <c r="DB190" s="3"/>
      <c r="DC190" s="3"/>
      <c r="DD190" s="3"/>
      <c r="DE190" s="3"/>
      <c r="DF190" s="3"/>
      <c r="DG190" s="3"/>
      <c r="DH190" s="3"/>
      <c r="DI190" s="3"/>
      <c r="DJ190" s="3"/>
      <c r="DK190" s="3"/>
      <c r="DL190" s="3"/>
      <c r="DM190" s="3"/>
      <c r="DN190" s="3"/>
      <c r="DO190" s="3"/>
      <c r="DP190" s="3"/>
      <c r="DQ190" s="3"/>
      <c r="DR190" s="3"/>
      <c r="DS190" s="3"/>
      <c r="DT190" s="3"/>
      <c r="DU190" s="3"/>
      <c r="DV190" s="3"/>
      <c r="DW190" s="3"/>
      <c r="DX190" s="3"/>
      <c r="DY190" s="3"/>
      <c r="DZ190" s="3"/>
      <c r="EA190" s="3"/>
      <c r="EB190" s="3"/>
      <c r="EC190" s="3"/>
      <c r="ED190" s="3"/>
      <c r="EE190" s="3"/>
      <c r="EF190" s="3"/>
      <c r="EG190" s="3"/>
      <c r="EH190" s="3"/>
      <c r="EI190" s="3"/>
      <c r="EJ190" s="3"/>
      <c r="EK190" s="3"/>
      <c r="EL190" s="3"/>
      <c r="EM190" s="3"/>
      <c r="EN190" s="3"/>
      <c r="EO190" s="3"/>
      <c r="EP190" s="3"/>
      <c r="EQ190" s="3"/>
      <c r="ER190" s="3"/>
      <c r="ES190" s="3"/>
      <c r="ET190" s="3"/>
      <c r="EU190" s="3"/>
      <c r="EV190" s="3"/>
      <c r="EW190" s="3"/>
      <c r="EX190" s="3"/>
      <c r="EY190" s="3"/>
      <c r="EZ190" s="3"/>
      <c r="FA190" s="3"/>
      <c r="FB190" s="3"/>
      <c r="FC190" s="3"/>
      <c r="FD190" s="3"/>
      <c r="FE190" s="3"/>
      <c r="FF190" s="3"/>
      <c r="FG190" s="3"/>
      <c r="FH190" s="3"/>
      <c r="FI190" s="3"/>
      <c r="FJ190" s="3"/>
      <c r="FK190" s="3"/>
      <c r="FL190" s="3"/>
      <c r="FM190" s="3"/>
      <c r="FN190" s="3"/>
      <c r="FO190" s="3"/>
      <c r="FP190" s="3"/>
      <c r="FQ190" s="3"/>
      <c r="FR190" s="3"/>
      <c r="FS190" s="3"/>
      <c r="FT190" s="3"/>
      <c r="FU190" s="3"/>
      <c r="FV190" s="3"/>
      <c r="FW190" s="3"/>
      <c r="FX190" s="3"/>
      <c r="FY190" s="3"/>
      <c r="FZ190" s="3"/>
      <c r="GA190" s="3"/>
      <c r="GB190" s="3"/>
      <c r="GC190" s="3"/>
      <c r="GD190" s="3"/>
      <c r="GE190" s="3"/>
      <c r="GF190" s="3"/>
      <c r="GG190" s="3"/>
      <c r="GH190" s="3"/>
      <c r="GI190" s="3"/>
      <c r="GJ190" s="3"/>
      <c r="GK190" s="3"/>
      <c r="GL190" s="3"/>
      <c r="GM190" s="3"/>
      <c r="GN190" s="3"/>
      <c r="GO190" s="3"/>
      <c r="GP190" s="3"/>
      <c r="GQ190" s="3"/>
      <c r="GR190" s="3"/>
      <c r="GS190" s="3"/>
      <c r="GT190" s="3"/>
      <c r="GU190" s="3"/>
      <c r="GV190" s="3"/>
      <c r="GW190" s="3"/>
      <c r="GX190" s="3"/>
      <c r="GY190" s="3"/>
      <c r="GZ190" s="3"/>
      <c r="HA190" s="3"/>
      <c r="HB190" s="3"/>
      <c r="HC190" s="3"/>
      <c r="HD190" s="3"/>
      <c r="HE190" s="3"/>
      <c r="HF190" s="3"/>
      <c r="HG190" s="3"/>
      <c r="HH190" s="3"/>
      <c r="HI190" s="3"/>
      <c r="HJ190" s="3"/>
      <c r="HK190" s="3"/>
      <c r="HL190" s="3"/>
      <c r="HM190" s="3"/>
      <c r="HN190" s="3"/>
      <c r="HO190" s="3"/>
      <c r="HP190" s="3"/>
      <c r="HQ190" s="3"/>
      <c r="HR190" s="3"/>
      <c r="HS190" s="3"/>
      <c r="HT190" s="3"/>
      <c r="HU190" s="3"/>
      <c r="HV190" s="3"/>
      <c r="HW190" s="3"/>
      <c r="HX190" s="3"/>
      <c r="HY190" s="3"/>
      <c r="HZ190" s="3"/>
      <c r="IA190" s="3"/>
      <c r="IB190" s="3"/>
      <c r="IC190" s="3"/>
      <c r="ID190" s="3"/>
      <c r="IE190" s="3"/>
      <c r="IF190" s="3"/>
      <c r="IG190" s="3"/>
      <c r="IH190" s="3"/>
      <c r="II190" s="3"/>
      <c r="IJ190" s="3"/>
      <c r="IK190" s="3"/>
      <c r="IL190" s="3"/>
      <c r="IM190" s="3"/>
      <c r="IN190" s="3"/>
      <c r="IO190" s="3"/>
      <c r="IP190" s="3"/>
      <c r="IQ190" s="3"/>
      <c r="IR190" s="3"/>
      <c r="IS190" s="3"/>
      <c r="IT190" s="3"/>
      <c r="IU190" s="3"/>
      <c r="IV190" s="3"/>
      <c r="IW190" s="3"/>
      <c r="IX190" s="3"/>
      <c r="IY190" s="3"/>
      <c r="IZ190" s="3"/>
      <c r="JA190" s="3"/>
      <c r="JB190" s="3"/>
      <c r="JC190" s="3"/>
      <c r="JD190" s="3"/>
      <c r="JE190" s="3"/>
      <c r="JF190" s="3"/>
      <c r="JG190" s="3"/>
      <c r="JH190" s="3"/>
      <c r="JI190" s="3"/>
      <c r="JJ190" s="3"/>
      <c r="JK190" s="3"/>
      <c r="JL190" s="3"/>
      <c r="JM190" s="3"/>
      <c r="JN190" s="3"/>
      <c r="JO190" s="3"/>
      <c r="JP190" s="3"/>
      <c r="JQ190" s="3"/>
      <c r="JR190" s="3"/>
      <c r="JS190" s="3"/>
      <c r="JT190" s="3"/>
      <c r="JU190" s="3"/>
      <c r="JV190" s="3"/>
      <c r="JW190" s="3"/>
      <c r="JX190" s="3"/>
      <c r="JY190" s="3"/>
      <c r="JZ190" s="3"/>
      <c r="KA190" s="3"/>
      <c r="KB190" s="3"/>
      <c r="KC190" s="3"/>
      <c r="KD190" s="3"/>
      <c r="KE190" s="3"/>
      <c r="KF190" s="3"/>
      <c r="KG190" s="3"/>
      <c r="KH190" s="3"/>
      <c r="KI190" s="3"/>
      <c r="KJ190" s="3"/>
      <c r="KK190" s="3"/>
      <c r="KL190" s="3"/>
      <c r="KM190" s="3"/>
      <c r="KN190" s="3"/>
      <c r="KO190" s="3"/>
      <c r="KP190" s="3"/>
      <c r="KQ190" s="3"/>
      <c r="KR190" s="3"/>
      <c r="KS190" s="3"/>
      <c r="KT190" s="3"/>
      <c r="KU190" s="3"/>
      <c r="KV190" s="3"/>
      <c r="KW190" s="3"/>
      <c r="KX190" s="3"/>
      <c r="KY190" s="3"/>
      <c r="KZ190" s="3"/>
      <c r="LA190" s="3"/>
      <c r="LB190" s="3"/>
      <c r="LC190" s="3"/>
      <c r="LD190" s="3"/>
      <c r="LE190" s="3"/>
      <c r="LF190" s="3"/>
      <c r="LG190" s="3"/>
      <c r="LH190" s="3"/>
      <c r="LI190" s="3"/>
      <c r="LJ190" s="3"/>
      <c r="LK190" s="3"/>
      <c r="LL190" s="3"/>
      <c r="LM190" s="3"/>
      <c r="LN190" s="3"/>
      <c r="LO190" s="3"/>
      <c r="LP190" s="3"/>
      <c r="LQ190" s="3"/>
      <c r="LR190" s="3"/>
      <c r="LS190" s="3"/>
      <c r="LT190" s="3"/>
      <c r="LU190" s="3"/>
      <c r="LV190" s="3"/>
      <c r="LW190" s="3"/>
      <c r="LX190" s="3"/>
      <c r="LY190" s="3"/>
      <c r="LZ190" s="3"/>
      <c r="MA190" s="3"/>
      <c r="MB190" s="3"/>
      <c r="MC190" s="3"/>
      <c r="MD190" s="3"/>
      <c r="ME190" s="3"/>
      <c r="MF190" s="3"/>
      <c r="MG190" s="3"/>
      <c r="MH190" s="3"/>
      <c r="MI190" s="3"/>
      <c r="MJ190" s="3"/>
      <c r="MK190" s="3"/>
      <c r="ML190" s="3"/>
      <c r="MM190" s="3"/>
      <c r="MN190" s="3"/>
      <c r="MO190" s="3"/>
      <c r="MP190" s="3"/>
      <c r="MQ190" s="3"/>
      <c r="MR190" s="3"/>
      <c r="MS190" s="3"/>
      <c r="MT190" s="3"/>
      <c r="MU190" s="3"/>
      <c r="MV190" s="3"/>
      <c r="MW190" s="3"/>
      <c r="MX190" s="3"/>
      <c r="MY190" s="3"/>
      <c r="MZ190" s="3"/>
      <c r="NA190" s="3"/>
      <c r="NB190" s="3"/>
      <c r="NC190" s="3"/>
      <c r="ND190" s="3"/>
      <c r="NE190" s="3"/>
      <c r="NF190" s="3"/>
      <c r="NG190" s="3"/>
      <c r="NH190" s="3"/>
      <c r="NI190" s="3"/>
      <c r="NJ190" s="3"/>
      <c r="NK190" s="3"/>
      <c r="NL190" s="3"/>
      <c r="NM190" s="3"/>
      <c r="NN190" s="3"/>
      <c r="NO190" s="3"/>
      <c r="NP190" s="3"/>
      <c r="NQ190" s="3"/>
      <c r="NR190" s="3"/>
      <c r="NS190" s="3"/>
      <c r="NT190" s="3"/>
      <c r="NU190" s="3"/>
      <c r="NV190" s="3"/>
      <c r="NW190" s="3"/>
      <c r="NX190" s="3"/>
      <c r="NY190" s="3"/>
      <c r="NZ190" s="3"/>
      <c r="OA190" s="3"/>
      <c r="OB190" s="3"/>
      <c r="OC190" s="3"/>
      <c r="OD190" s="3"/>
      <c r="OE190" s="3"/>
      <c r="OF190" s="3"/>
      <c r="OG190" s="3"/>
      <c r="OH190" s="3"/>
      <c r="OI190" s="3"/>
      <c r="OJ190" s="3"/>
      <c r="OK190" s="3"/>
      <c r="OL190" s="3"/>
      <c r="OM190" s="3"/>
      <c r="ON190" s="3"/>
      <c r="OO190" s="3"/>
      <c r="OP190" s="3"/>
      <c r="OQ190" s="3"/>
      <c r="OR190" s="3"/>
      <c r="OS190" s="3"/>
      <c r="OT190" s="3"/>
      <c r="OU190" s="3"/>
      <c r="OV190" s="3"/>
      <c r="OW190" s="3"/>
      <c r="OX190" s="3"/>
      <c r="OY190" s="3"/>
      <c r="OZ190" s="3"/>
      <c r="PA190" s="3"/>
      <c r="PB190" s="3"/>
      <c r="PC190" s="3"/>
      <c r="PD190" s="3"/>
      <c r="PE190" s="3"/>
      <c r="PF190" s="3"/>
      <c r="PG190" s="3"/>
      <c r="PH190" s="3"/>
      <c r="PI190" s="3"/>
      <c r="PJ190" s="3"/>
      <c r="PK190" s="3"/>
      <c r="PL190" s="3"/>
      <c r="PM190" s="3"/>
      <c r="PN190" s="3"/>
      <c r="PO190" s="3"/>
      <c r="PP190" s="3"/>
      <c r="PQ190" s="3"/>
      <c r="PR190" s="3"/>
      <c r="PS190" s="3"/>
      <c r="PT190" s="3"/>
      <c r="PU190" s="3"/>
      <c r="PV190" s="3"/>
      <c r="PW190" s="3"/>
      <c r="PX190" s="3"/>
      <c r="PY190" s="3"/>
      <c r="PZ190" s="3"/>
      <c r="QA190" s="3"/>
      <c r="QB190" s="3"/>
      <c r="QC190" s="3"/>
      <c r="QD190" s="3"/>
      <c r="QE190" s="3"/>
      <c r="QF190" s="3"/>
      <c r="QG190" s="3"/>
      <c r="QH190" s="3"/>
      <c r="QI190" s="3"/>
      <c r="QJ190" s="3"/>
      <c r="QK190" s="3"/>
      <c r="QL190" s="3"/>
      <c r="QM190" s="3"/>
      <c r="QN190" s="3"/>
      <c r="QO190" s="3"/>
      <c r="QP190" s="3"/>
      <c r="QQ190" s="3"/>
      <c r="QR190" s="3"/>
      <c r="QS190" s="3"/>
      <c r="QT190" s="3"/>
      <c r="QU190" s="3"/>
      <c r="QV190" s="3"/>
      <c r="QW190" s="3"/>
      <c r="QX190" s="3"/>
      <c r="QY190" s="3"/>
      <c r="QZ190" s="3"/>
      <c r="RA190" s="3"/>
      <c r="RB190" s="3"/>
      <c r="RC190" s="3"/>
      <c r="RD190" s="3"/>
      <c r="RE190" s="3"/>
      <c r="RF190" s="3"/>
      <c r="RG190" s="3"/>
      <c r="RH190" s="3"/>
      <c r="RI190" s="3"/>
      <c r="RJ190" s="3"/>
      <c r="RK190" s="3"/>
      <c r="RL190" s="3"/>
      <c r="RM190" s="3"/>
      <c r="RN190" s="3"/>
      <c r="RO190" s="3"/>
      <c r="RP190" s="3"/>
      <c r="RQ190" s="3"/>
      <c r="RR190" s="3"/>
      <c r="RS190" s="3"/>
      <c r="RT190" s="3"/>
      <c r="RU190" s="3"/>
      <c r="RV190" s="3"/>
      <c r="RW190" s="3"/>
      <c r="RX190" s="3"/>
      <c r="RY190" s="3"/>
      <c r="RZ190" s="3"/>
      <c r="SA190" s="3"/>
      <c r="SB190" s="3"/>
      <c r="SC190" s="3"/>
      <c r="SD190" s="3"/>
      <c r="SE190" s="3"/>
      <c r="SF190" s="3"/>
      <c r="SG190" s="3"/>
      <c r="SH190" s="3"/>
      <c r="SI190" s="3"/>
      <c r="SJ190" s="3"/>
      <c r="SK190" s="3"/>
      <c r="SL190" s="3"/>
      <c r="SM190" s="3"/>
      <c r="SN190" s="3"/>
      <c r="SO190" s="3"/>
      <c r="SP190" s="3"/>
      <c r="SQ190" s="3"/>
      <c r="SR190" s="3"/>
      <c r="SS190" s="3"/>
      <c r="ST190" s="3"/>
      <c r="SU190" s="3"/>
      <c r="SV190" s="3"/>
      <c r="SW190" s="3"/>
      <c r="SX190" s="3"/>
      <c r="SY190" s="3"/>
      <c r="SZ190" s="3"/>
      <c r="TA190" s="3"/>
      <c r="TB190" s="3"/>
      <c r="TC190" s="3"/>
      <c r="TD190" s="3"/>
      <c r="TE190" s="3"/>
      <c r="TF190" s="3"/>
      <c r="TG190" s="3"/>
      <c r="TH190" s="3"/>
      <c r="TI190" s="3"/>
      <c r="TJ190" s="3"/>
      <c r="TK190" s="3"/>
      <c r="TL190" s="3"/>
      <c r="TM190" s="3"/>
      <c r="TN190" s="3"/>
      <c r="TO190" s="3"/>
      <c r="TP190" s="3"/>
      <c r="TQ190" s="3"/>
      <c r="TR190" s="3"/>
      <c r="TS190" s="3"/>
      <c r="TT190" s="3"/>
      <c r="TU190" s="3"/>
      <c r="TV190" s="3"/>
      <c r="TW190" s="3"/>
      <c r="TX190" s="3"/>
      <c r="TY190" s="3"/>
      <c r="TZ190" s="3"/>
      <c r="UA190" s="3"/>
      <c r="UB190" s="3"/>
      <c r="UC190" s="3"/>
      <c r="UD190" s="3"/>
      <c r="UE190" s="3"/>
      <c r="UF190" s="3"/>
      <c r="UG190" s="3"/>
      <c r="UH190" s="3"/>
      <c r="UI190" s="3"/>
      <c r="UJ190" s="3"/>
      <c r="UK190" s="3"/>
      <c r="UL190" s="3"/>
      <c r="UM190" s="3"/>
      <c r="UN190" s="3"/>
      <c r="UO190" s="3"/>
      <c r="UP190" s="3"/>
      <c r="UQ190" s="3"/>
      <c r="UR190" s="3"/>
      <c r="US190" s="3"/>
      <c r="UT190" s="3"/>
      <c r="UU190" s="3"/>
      <c r="UV190" s="3"/>
      <c r="UW190" s="3"/>
      <c r="UX190" s="3"/>
      <c r="UY190" s="3"/>
      <c r="UZ190" s="3"/>
      <c r="VA190" s="3"/>
      <c r="VB190" s="3"/>
      <c r="VC190" s="3"/>
      <c r="VD190" s="3"/>
      <c r="VE190" s="3"/>
      <c r="VF190" s="3"/>
      <c r="VG190" s="3"/>
      <c r="VH190" s="3"/>
      <c r="VI190" s="3"/>
      <c r="VJ190" s="3"/>
      <c r="VK190" s="3"/>
      <c r="VL190" s="3"/>
      <c r="VM190" s="3"/>
      <c r="VN190" s="3"/>
      <c r="VO190" s="3"/>
      <c r="VP190" s="3"/>
      <c r="VQ190" s="3"/>
      <c r="VR190" s="3"/>
      <c r="VS190" s="3"/>
      <c r="VT190" s="3"/>
      <c r="VU190" s="3"/>
      <c r="VV190" s="3"/>
      <c r="VW190" s="3"/>
      <c r="VX190" s="3"/>
      <c r="VY190" s="3"/>
      <c r="VZ190" s="3"/>
      <c r="WA190" s="3"/>
      <c r="WB190" s="3"/>
      <c r="WC190" s="3"/>
      <c r="WD190" s="3"/>
      <c r="WE190" s="3"/>
      <c r="WF190" s="3"/>
      <c r="WG190" s="3"/>
      <c r="WH190" s="3"/>
      <c r="WI190" s="3"/>
      <c r="WJ190" s="3"/>
      <c r="WK190" s="3"/>
      <c r="WL190" s="3"/>
      <c r="WM190" s="3"/>
      <c r="WN190" s="3"/>
      <c r="WO190" s="3"/>
      <c r="WP190" s="3"/>
      <c r="WQ190" s="3"/>
      <c r="WR190" s="3"/>
      <c r="WS190" s="3"/>
      <c r="WT190" s="3"/>
      <c r="WU190" s="3"/>
      <c r="WV190" s="3"/>
      <c r="WW190" s="3"/>
      <c r="WX190" s="3"/>
      <c r="WY190" s="3"/>
      <c r="WZ190" s="3"/>
      <c r="XA190" s="3"/>
      <c r="XB190" s="3"/>
      <c r="XC190" s="3"/>
      <c r="XD190" s="3"/>
      <c r="XE190" s="3"/>
      <c r="XF190" s="3"/>
      <c r="XG190" s="3"/>
      <c r="XH190" s="3"/>
      <c r="XI190" s="3"/>
      <c r="XJ190" s="3"/>
      <c r="XK190" s="3"/>
      <c r="XL190" s="3"/>
      <c r="XM190" s="3"/>
      <c r="XN190" s="3"/>
      <c r="XO190" s="3"/>
      <c r="XP190" s="3"/>
      <c r="XQ190" s="3"/>
      <c r="XR190" s="3"/>
      <c r="XS190" s="3"/>
      <c r="XT190" s="3"/>
      <c r="XU190" s="3"/>
      <c r="XV190" s="3"/>
      <c r="XW190" s="3"/>
      <c r="XX190" s="3"/>
      <c r="XY190" s="3"/>
      <c r="XZ190" s="3"/>
      <c r="YA190" s="3"/>
      <c r="YB190" s="3"/>
      <c r="YC190" s="3"/>
      <c r="YD190" s="3"/>
      <c r="YE190" s="3"/>
      <c r="YF190" s="3"/>
      <c r="YG190" s="3"/>
      <c r="YH190" s="3"/>
      <c r="YI190" s="3"/>
      <c r="YJ190" s="3"/>
      <c r="YK190" s="3"/>
      <c r="YL190" s="3"/>
      <c r="YM190" s="3"/>
      <c r="YN190" s="3"/>
      <c r="YO190" s="3"/>
      <c r="YP190" s="3"/>
      <c r="YQ190" s="3"/>
      <c r="YR190" s="3"/>
      <c r="YS190" s="3"/>
      <c r="YT190" s="3"/>
      <c r="YU190" s="3"/>
      <c r="YV190" s="3"/>
      <c r="YW190" s="3"/>
      <c r="YX190" s="3"/>
      <c r="YY190" s="3"/>
      <c r="YZ190" s="3"/>
      <c r="ZA190" s="3"/>
      <c r="ZB190" s="3"/>
      <c r="ZC190" s="3"/>
      <c r="ZD190" s="3"/>
      <c r="ZE190" s="3"/>
      <c r="ZF190" s="3"/>
      <c r="ZG190" s="3"/>
      <c r="ZH190" s="3"/>
      <c r="ZI190" s="3"/>
      <c r="ZJ190" s="3"/>
      <c r="ZK190" s="3"/>
      <c r="ZL190" s="3"/>
      <c r="ZM190" s="3"/>
      <c r="ZN190" s="3"/>
      <c r="ZO190" s="3"/>
      <c r="ZP190" s="3"/>
      <c r="ZQ190" s="3"/>
      <c r="ZR190" s="3"/>
      <c r="ZS190" s="3"/>
      <c r="ZT190" s="3"/>
      <c r="ZU190" s="3"/>
      <c r="ZV190" s="3"/>
      <c r="ZW190" s="3"/>
      <c r="ZX190" s="3"/>
      <c r="ZY190" s="3"/>
      <c r="ZZ190" s="3"/>
      <c r="AAA190" s="3"/>
      <c r="AAB190" s="3"/>
      <c r="AAC190" s="3"/>
      <c r="AAD190" s="3"/>
      <c r="AAE190" s="3"/>
      <c r="AAF190" s="3"/>
      <c r="AAG190" s="3"/>
      <c r="AAH190" s="3"/>
      <c r="AAI190" s="3"/>
      <c r="AAJ190" s="3"/>
      <c r="AAK190" s="3"/>
      <c r="AAL190" s="3"/>
      <c r="AAM190" s="3"/>
      <c r="AAN190" s="3"/>
      <c r="AAO190" s="3"/>
      <c r="AAP190" s="3"/>
      <c r="AAQ190" s="3"/>
      <c r="AAR190" s="3"/>
      <c r="AAS190" s="3"/>
      <c r="AAT190" s="3"/>
      <c r="AAU190" s="3"/>
      <c r="AAV190" s="3"/>
      <c r="AAW190" s="3"/>
      <c r="AAX190" s="3"/>
      <c r="AAY190" s="3"/>
      <c r="AAZ190" s="3"/>
      <c r="ABA190" s="3"/>
      <c r="ABB190" s="3"/>
      <c r="ABC190" s="3"/>
      <c r="ABD190" s="3"/>
      <c r="ABE190" s="3"/>
      <c r="ABF190" s="3"/>
      <c r="ABG190" s="3"/>
      <c r="ABH190" s="3"/>
      <c r="ABI190" s="3"/>
      <c r="ABJ190" s="3"/>
      <c r="ABK190" s="3"/>
      <c r="ABL190" s="3"/>
      <c r="ABM190" s="3"/>
      <c r="ABN190" s="3"/>
      <c r="ABO190" s="3"/>
      <c r="ABP190" s="3"/>
      <c r="ABQ190" s="3"/>
      <c r="ABR190" s="3"/>
      <c r="ABS190" s="3"/>
      <c r="ABT190" s="3"/>
      <c r="ABU190" s="3"/>
      <c r="ABV190" s="3"/>
      <c r="ABW190" s="3"/>
      <c r="ABX190" s="3"/>
      <c r="ABY190" s="3"/>
      <c r="ABZ190" s="3"/>
      <c r="ACA190" s="3"/>
      <c r="ACB190" s="3"/>
      <c r="ACC190" s="3"/>
      <c r="ACD190" s="3"/>
      <c r="ACE190" s="3"/>
      <c r="ACF190" s="3"/>
      <c r="ACG190" s="3"/>
      <c r="ACH190" s="3"/>
      <c r="ACI190" s="3"/>
      <c r="ACJ190" s="3"/>
      <c r="ACK190" s="3"/>
      <c r="ACL190" s="3"/>
      <c r="ACM190" s="3"/>
      <c r="ACN190" s="3"/>
      <c r="ACO190" s="3"/>
      <c r="ACP190" s="3"/>
      <c r="ACQ190" s="3"/>
      <c r="ACR190" s="3"/>
      <c r="ACS190" s="3"/>
      <c r="ACT190" s="3"/>
      <c r="ACU190" s="3"/>
      <c r="ACV190" s="3"/>
      <c r="ACW190" s="3"/>
      <c r="ACX190" s="3"/>
      <c r="ACY190" s="3"/>
      <c r="ACZ190" s="3"/>
      <c r="ADA190" s="3"/>
      <c r="ADB190" s="3"/>
      <c r="ADC190" s="3"/>
      <c r="ADD190" s="3"/>
      <c r="ADE190" s="3"/>
      <c r="ADF190" s="3"/>
      <c r="ADG190" s="3"/>
      <c r="ADH190" s="3"/>
      <c r="ADI190" s="3"/>
      <c r="ADJ190" s="3"/>
      <c r="ADK190" s="3"/>
      <c r="ADL190" s="3"/>
      <c r="ADM190" s="3"/>
      <c r="ADN190" s="3"/>
      <c r="ADO190" s="3"/>
      <c r="ADP190" s="3"/>
      <c r="ADQ190" s="3"/>
      <c r="ADR190" s="3"/>
      <c r="ADS190" s="3"/>
      <c r="ADT190" s="3"/>
      <c r="ADU190" s="3"/>
      <c r="ADV190" s="3"/>
      <c r="ADW190" s="3"/>
      <c r="ADX190" s="3"/>
      <c r="ADY190" s="3"/>
      <c r="ADZ190" s="3"/>
      <c r="AEA190" s="3"/>
      <c r="AEB190" s="3"/>
      <c r="AEC190" s="3"/>
      <c r="AED190" s="3"/>
      <c r="AEE190" s="3"/>
      <c r="AEF190" s="3"/>
      <c r="AEG190" s="3"/>
      <c r="AEH190" s="3"/>
      <c r="AEI190" s="3"/>
      <c r="AEJ190" s="3"/>
      <c r="AEK190" s="3"/>
      <c r="AEL190" s="3"/>
      <c r="AEM190" s="3"/>
      <c r="AEN190" s="3"/>
      <c r="AEO190" s="3"/>
      <c r="AEP190" s="3"/>
      <c r="AEQ190" s="3"/>
      <c r="AER190" s="3"/>
      <c r="AES190" s="3"/>
      <c r="AET190" s="3"/>
      <c r="AEU190" s="3"/>
      <c r="AEV190" s="3"/>
      <c r="AEW190" s="3"/>
      <c r="AEX190" s="3"/>
      <c r="AEY190" s="3"/>
      <c r="AEZ190" s="3"/>
      <c r="AFA190" s="3"/>
      <c r="AFB190" s="3"/>
      <c r="AFC190" s="3"/>
      <c r="AFD190" s="3"/>
      <c r="AFE190" s="3"/>
      <c r="AFF190" s="3"/>
      <c r="AFG190" s="3"/>
      <c r="AFH190" s="3"/>
      <c r="AFI190" s="3"/>
      <c r="AFJ190" s="3"/>
      <c r="AFK190" s="3"/>
      <c r="AFL190" s="3"/>
      <c r="AFM190" s="3"/>
      <c r="AFN190" s="3"/>
      <c r="AFO190" s="3"/>
      <c r="AFP190" s="3"/>
      <c r="AFQ190" s="3"/>
      <c r="AFR190" s="3"/>
      <c r="AFS190" s="3"/>
      <c r="AFT190" s="3"/>
      <c r="AFU190" s="3"/>
      <c r="AFV190" s="3"/>
      <c r="AFW190" s="3"/>
      <c r="AFX190" s="3"/>
      <c r="AFY190" s="3"/>
      <c r="AFZ190" s="3"/>
      <c r="AGA190" s="3"/>
      <c r="AGB190" s="3"/>
      <c r="AGC190" s="3"/>
      <c r="AGD190" s="3"/>
      <c r="AGE190" s="3"/>
      <c r="AGF190" s="3"/>
      <c r="AGG190" s="3"/>
      <c r="AGH190" s="3"/>
      <c r="AGI190" s="3"/>
      <c r="AGJ190" s="3"/>
      <c r="AGK190" s="3"/>
      <c r="AGL190" s="3"/>
      <c r="AGM190" s="3"/>
      <c r="AGN190" s="3"/>
      <c r="AGO190" s="3"/>
      <c r="AGP190" s="3"/>
      <c r="AGQ190" s="3"/>
      <c r="AGR190" s="3"/>
      <c r="AGS190" s="3"/>
      <c r="AGT190" s="3"/>
      <c r="AGU190" s="3"/>
      <c r="AGV190" s="3"/>
      <c r="AGW190" s="3"/>
      <c r="AGX190" s="3"/>
      <c r="AGY190" s="3"/>
      <c r="AGZ190" s="3"/>
      <c r="AHA190" s="3"/>
      <c r="AHB190" s="3"/>
      <c r="AHC190" s="3"/>
      <c r="AHD190" s="3"/>
      <c r="AHE190" s="3"/>
      <c r="AHF190" s="3"/>
      <c r="AHG190" s="3"/>
      <c r="AHH190" s="3"/>
      <c r="AHI190" s="3"/>
      <c r="AHJ190" s="3"/>
      <c r="AHK190" s="3"/>
      <c r="AHL190" s="3"/>
      <c r="AHM190" s="3"/>
      <c r="AHN190" s="3"/>
      <c r="AHO190" s="3"/>
      <c r="AHP190" s="3"/>
      <c r="AHQ190" s="3"/>
      <c r="AHR190" s="3"/>
      <c r="AHS190" s="3"/>
      <c r="AHT190" s="3"/>
      <c r="AHU190" s="3"/>
      <c r="AHV190" s="3"/>
      <c r="AHW190" s="3"/>
      <c r="AHX190" s="3"/>
      <c r="AHY190" s="3"/>
      <c r="AHZ190" s="3"/>
      <c r="AIA190" s="3"/>
      <c r="AIB190" s="3"/>
      <c r="AIC190" s="3"/>
      <c r="AID190" s="3"/>
      <c r="AIE190" s="3"/>
      <c r="AIF190" s="3"/>
      <c r="AIG190" s="3"/>
      <c r="AIH190" s="3"/>
      <c r="AII190" s="3"/>
      <c r="AIJ190" s="3"/>
      <c r="AIK190" s="3"/>
      <c r="AIL190" s="3"/>
      <c r="AIM190" s="3"/>
      <c r="AIN190" s="3"/>
      <c r="AIO190" s="3"/>
      <c r="AIP190" s="3"/>
      <c r="AIQ190" s="3"/>
      <c r="AIR190" s="3"/>
      <c r="AIS190" s="3"/>
      <c r="AIT190" s="3"/>
      <c r="AIU190" s="3"/>
      <c r="AIV190" s="3"/>
      <c r="AIW190" s="3"/>
      <c r="AIX190" s="3"/>
      <c r="AIY190" s="3"/>
      <c r="AIZ190" s="3"/>
      <c r="AJA190" s="3"/>
      <c r="AJB190" s="3"/>
      <c r="AJC190" s="3"/>
      <c r="AJD190" s="3"/>
      <c r="AJE190" s="3"/>
      <c r="AJF190" s="3"/>
      <c r="AJG190" s="3"/>
      <c r="AJH190" s="3"/>
      <c r="AJI190" s="3"/>
      <c r="AJJ190" s="3"/>
      <c r="AJK190" s="3"/>
      <c r="AJL190" s="3"/>
      <c r="AJM190" s="3"/>
      <c r="AJN190" s="3"/>
      <c r="AJO190" s="3"/>
      <c r="AJP190" s="3"/>
      <c r="AJQ190" s="3"/>
      <c r="AJR190" s="3"/>
      <c r="AJS190" s="3"/>
      <c r="AJT190" s="3"/>
      <c r="AJU190" s="3"/>
      <c r="AJV190" s="3"/>
      <c r="AJW190" s="3"/>
      <c r="AJX190" s="3"/>
      <c r="AJY190" s="3"/>
      <c r="AJZ190" s="3"/>
      <c r="AKA190" s="3"/>
      <c r="AKB190" s="3"/>
      <c r="AKC190" s="3"/>
      <c r="AKD190" s="3"/>
      <c r="AKE190" s="3"/>
      <c r="AKF190" s="3"/>
      <c r="AKG190" s="3"/>
      <c r="AKH190" s="3"/>
      <c r="AKI190" s="3"/>
      <c r="AKJ190" s="3"/>
      <c r="AKK190" s="3"/>
      <c r="AKL190" s="3"/>
      <c r="AKM190" s="3"/>
      <c r="AKN190" s="3"/>
      <c r="AKO190" s="3"/>
      <c r="AKP190" s="3"/>
      <c r="AKQ190" s="3"/>
      <c r="AKR190" s="3"/>
      <c r="AKS190" s="3"/>
      <c r="AKT190" s="3"/>
      <c r="AKU190" s="3"/>
      <c r="AKV190" s="3"/>
      <c r="AKW190" s="3"/>
      <c r="AKX190" s="3"/>
      <c r="AKY190" s="3"/>
      <c r="AKZ190" s="3"/>
      <c r="ALA190" s="3"/>
      <c r="ALB190" s="3"/>
      <c r="ALC190" s="3"/>
      <c r="ALD190" s="3"/>
      <c r="ALE190" s="3"/>
      <c r="ALF190" s="3"/>
      <c r="ALG190" s="3"/>
      <c r="ALH190" s="3"/>
      <c r="ALI190" s="3"/>
      <c r="ALJ190" s="3"/>
      <c r="ALK190" s="3"/>
      <c r="ALL190" s="3"/>
      <c r="ALM190" s="3"/>
      <c r="ALN190" s="3"/>
      <c r="ALO190" s="3"/>
      <c r="ALP190" s="3"/>
      <c r="ALQ190" s="3"/>
      <c r="ALR190" s="3"/>
      <c r="ALS190" s="3"/>
      <c r="ALT190" s="3"/>
      <c r="ALU190" s="3"/>
      <c r="ALV190" s="3"/>
      <c r="ALW190" s="3"/>
      <c r="ALX190" s="3"/>
      <c r="ALY190" s="3"/>
      <c r="ALZ190" s="3"/>
      <c r="AMA190" s="3"/>
      <c r="AMB190" s="3"/>
    </row>
    <row r="191" spans="1:1016" s="142" customFormat="1" x14ac:dyDescent="0.25">
      <c r="A191" s="3"/>
      <c r="B191" s="3"/>
      <c r="C191" s="3"/>
      <c r="D191" s="3"/>
      <c r="E191" s="3"/>
      <c r="F191" s="3"/>
      <c r="G191" s="40"/>
      <c r="H191" s="3"/>
      <c r="I191" s="3"/>
      <c r="J191" s="3"/>
      <c r="K191" s="3"/>
      <c r="L191" s="3"/>
      <c r="M191" s="129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  <c r="AH191" s="3"/>
      <c r="AI191" s="3"/>
      <c r="AJ191" s="3"/>
      <c r="AK191" s="3"/>
      <c r="AL191" s="3"/>
      <c r="AM191" s="3"/>
      <c r="AN191" s="3"/>
      <c r="AO191" s="3"/>
      <c r="AP191" s="3"/>
      <c r="AQ191" s="3"/>
      <c r="AR191" s="3"/>
      <c r="AS191" s="3"/>
      <c r="AT191" s="3"/>
      <c r="AU191" s="3"/>
      <c r="AV191" s="3"/>
      <c r="AW191" s="3"/>
      <c r="AX191" s="3"/>
      <c r="AY191" s="3"/>
      <c r="AZ191" s="3"/>
      <c r="BA191" s="3"/>
      <c r="BB191" s="3"/>
      <c r="BC191" s="3"/>
      <c r="BD191" s="3"/>
      <c r="BE191" s="3"/>
      <c r="BF191" s="3"/>
      <c r="BG191" s="3"/>
      <c r="BH191" s="3"/>
      <c r="BI191" s="3"/>
      <c r="BJ191" s="3"/>
      <c r="BK191" s="3"/>
      <c r="BL191" s="3"/>
      <c r="BM191" s="3"/>
      <c r="BN191" s="3"/>
      <c r="BO191" s="3"/>
      <c r="BP191" s="3"/>
      <c r="BQ191" s="3"/>
      <c r="BR191" s="3"/>
      <c r="BS191" s="3"/>
      <c r="BT191" s="3"/>
      <c r="BU191" s="3"/>
      <c r="BV191" s="3"/>
      <c r="BW191" s="3"/>
      <c r="BX191" s="3"/>
      <c r="BY191" s="3"/>
      <c r="BZ191" s="3"/>
      <c r="CA191" s="3"/>
      <c r="CB191" s="3"/>
      <c r="CC191" s="3"/>
      <c r="CD191" s="3"/>
      <c r="CE191" s="3"/>
      <c r="CF191" s="3"/>
      <c r="CG191" s="3"/>
      <c r="CH191" s="3"/>
      <c r="CI191" s="3"/>
      <c r="CJ191" s="3"/>
      <c r="CK191" s="3"/>
      <c r="CL191" s="3"/>
      <c r="CM191" s="3"/>
      <c r="CN191" s="3"/>
      <c r="CO191" s="3"/>
      <c r="CP191" s="3"/>
      <c r="CQ191" s="3"/>
      <c r="CR191" s="3"/>
      <c r="CS191" s="3"/>
      <c r="CT191" s="3"/>
      <c r="CU191" s="3"/>
      <c r="CV191" s="3"/>
      <c r="CW191" s="3"/>
      <c r="CX191" s="3"/>
      <c r="CY191" s="3"/>
      <c r="CZ191" s="3"/>
      <c r="DA191" s="3"/>
      <c r="DB191" s="3"/>
      <c r="DC191" s="3"/>
      <c r="DD191" s="3"/>
      <c r="DE191" s="3"/>
      <c r="DF191" s="3"/>
      <c r="DG191" s="3"/>
      <c r="DH191" s="3"/>
      <c r="DI191" s="3"/>
      <c r="DJ191" s="3"/>
      <c r="DK191" s="3"/>
      <c r="DL191" s="3"/>
      <c r="DM191" s="3"/>
      <c r="DN191" s="3"/>
      <c r="DO191" s="3"/>
      <c r="DP191" s="3"/>
      <c r="DQ191" s="3"/>
      <c r="DR191" s="3"/>
      <c r="DS191" s="3"/>
      <c r="DT191" s="3"/>
      <c r="DU191" s="3"/>
      <c r="DV191" s="3"/>
      <c r="DW191" s="3"/>
      <c r="DX191" s="3"/>
      <c r="DY191" s="3"/>
      <c r="DZ191" s="3"/>
      <c r="EA191" s="3"/>
      <c r="EB191" s="3"/>
      <c r="EC191" s="3"/>
      <c r="ED191" s="3"/>
      <c r="EE191" s="3"/>
      <c r="EF191" s="3"/>
      <c r="EG191" s="3"/>
      <c r="EH191" s="3"/>
      <c r="EI191" s="3"/>
      <c r="EJ191" s="3"/>
      <c r="EK191" s="3"/>
      <c r="EL191" s="3"/>
      <c r="EM191" s="3"/>
      <c r="EN191" s="3"/>
      <c r="EO191" s="3"/>
      <c r="EP191" s="3"/>
      <c r="EQ191" s="3"/>
      <c r="ER191" s="3"/>
      <c r="ES191" s="3"/>
      <c r="ET191" s="3"/>
      <c r="EU191" s="3"/>
      <c r="EV191" s="3"/>
      <c r="EW191" s="3"/>
      <c r="EX191" s="3"/>
      <c r="EY191" s="3"/>
      <c r="EZ191" s="3"/>
      <c r="FA191" s="3"/>
      <c r="FB191" s="3"/>
      <c r="FC191" s="3"/>
      <c r="FD191" s="3"/>
      <c r="FE191" s="3"/>
      <c r="FF191" s="3"/>
      <c r="FG191" s="3"/>
      <c r="FH191" s="3"/>
      <c r="FI191" s="3"/>
      <c r="FJ191" s="3"/>
      <c r="FK191" s="3"/>
      <c r="FL191" s="3"/>
      <c r="FM191" s="3"/>
      <c r="FN191" s="3"/>
      <c r="FO191" s="3"/>
      <c r="FP191" s="3"/>
      <c r="FQ191" s="3"/>
      <c r="FR191" s="3"/>
      <c r="FS191" s="3"/>
      <c r="FT191" s="3"/>
      <c r="FU191" s="3"/>
      <c r="FV191" s="3"/>
      <c r="FW191" s="3"/>
      <c r="FX191" s="3"/>
      <c r="FY191" s="3"/>
      <c r="FZ191" s="3"/>
      <c r="GA191" s="3"/>
      <c r="GB191" s="3"/>
      <c r="GC191" s="3"/>
      <c r="GD191" s="3"/>
      <c r="GE191" s="3"/>
      <c r="GF191" s="3"/>
      <c r="GG191" s="3"/>
      <c r="GH191" s="3"/>
      <c r="GI191" s="3"/>
      <c r="GJ191" s="3"/>
      <c r="GK191" s="3"/>
      <c r="GL191" s="3"/>
      <c r="GM191" s="3"/>
      <c r="GN191" s="3"/>
      <c r="GO191" s="3"/>
      <c r="GP191" s="3"/>
      <c r="GQ191" s="3"/>
      <c r="GR191" s="3"/>
      <c r="GS191" s="3"/>
      <c r="GT191" s="3"/>
      <c r="GU191" s="3"/>
      <c r="GV191" s="3"/>
      <c r="GW191" s="3"/>
      <c r="GX191" s="3"/>
      <c r="GY191" s="3"/>
      <c r="GZ191" s="3"/>
      <c r="HA191" s="3"/>
      <c r="HB191" s="3"/>
      <c r="HC191" s="3"/>
      <c r="HD191" s="3"/>
      <c r="HE191" s="3"/>
      <c r="HF191" s="3"/>
      <c r="HG191" s="3"/>
      <c r="HH191" s="3"/>
      <c r="HI191" s="3"/>
      <c r="HJ191" s="3"/>
      <c r="HK191" s="3"/>
      <c r="HL191" s="3"/>
      <c r="HM191" s="3"/>
      <c r="HN191" s="3"/>
      <c r="HO191" s="3"/>
      <c r="HP191" s="3"/>
      <c r="HQ191" s="3"/>
      <c r="HR191" s="3"/>
      <c r="HS191" s="3"/>
      <c r="HT191" s="3"/>
      <c r="HU191" s="3"/>
      <c r="HV191" s="3"/>
      <c r="HW191" s="3"/>
      <c r="HX191" s="3"/>
      <c r="HY191" s="3"/>
      <c r="HZ191" s="3"/>
      <c r="IA191" s="3"/>
      <c r="IB191" s="3"/>
      <c r="IC191" s="3"/>
      <c r="ID191" s="3"/>
      <c r="IE191" s="3"/>
      <c r="IF191" s="3"/>
      <c r="IG191" s="3"/>
      <c r="IH191" s="3"/>
      <c r="II191" s="3"/>
      <c r="IJ191" s="3"/>
      <c r="IK191" s="3"/>
      <c r="IL191" s="3"/>
      <c r="IM191" s="3"/>
      <c r="IN191" s="3"/>
      <c r="IO191" s="3"/>
      <c r="IP191" s="3"/>
      <c r="IQ191" s="3"/>
      <c r="IR191" s="3"/>
      <c r="IS191" s="3"/>
      <c r="IT191" s="3"/>
      <c r="IU191" s="3"/>
      <c r="IV191" s="3"/>
      <c r="IW191" s="3"/>
      <c r="IX191" s="3"/>
      <c r="IY191" s="3"/>
      <c r="IZ191" s="3"/>
      <c r="JA191" s="3"/>
      <c r="JB191" s="3"/>
      <c r="JC191" s="3"/>
      <c r="JD191" s="3"/>
      <c r="JE191" s="3"/>
      <c r="JF191" s="3"/>
      <c r="JG191" s="3"/>
      <c r="JH191" s="3"/>
      <c r="JI191" s="3"/>
      <c r="JJ191" s="3"/>
      <c r="JK191" s="3"/>
      <c r="JL191" s="3"/>
      <c r="JM191" s="3"/>
      <c r="JN191" s="3"/>
      <c r="JO191" s="3"/>
      <c r="JP191" s="3"/>
      <c r="JQ191" s="3"/>
      <c r="JR191" s="3"/>
      <c r="JS191" s="3"/>
      <c r="JT191" s="3"/>
      <c r="JU191" s="3"/>
      <c r="JV191" s="3"/>
      <c r="JW191" s="3"/>
      <c r="JX191" s="3"/>
      <c r="JY191" s="3"/>
      <c r="JZ191" s="3"/>
      <c r="KA191" s="3"/>
      <c r="KB191" s="3"/>
      <c r="KC191" s="3"/>
      <c r="KD191" s="3"/>
      <c r="KE191" s="3"/>
      <c r="KF191" s="3"/>
      <c r="KG191" s="3"/>
      <c r="KH191" s="3"/>
      <c r="KI191" s="3"/>
      <c r="KJ191" s="3"/>
      <c r="KK191" s="3"/>
      <c r="KL191" s="3"/>
      <c r="KM191" s="3"/>
      <c r="KN191" s="3"/>
      <c r="KO191" s="3"/>
      <c r="KP191" s="3"/>
      <c r="KQ191" s="3"/>
      <c r="KR191" s="3"/>
      <c r="KS191" s="3"/>
      <c r="KT191" s="3"/>
      <c r="KU191" s="3"/>
      <c r="KV191" s="3"/>
      <c r="KW191" s="3"/>
      <c r="KX191" s="3"/>
      <c r="KY191" s="3"/>
      <c r="KZ191" s="3"/>
      <c r="LA191" s="3"/>
      <c r="LB191" s="3"/>
      <c r="LC191" s="3"/>
      <c r="LD191" s="3"/>
      <c r="LE191" s="3"/>
      <c r="LF191" s="3"/>
      <c r="LG191" s="3"/>
      <c r="LH191" s="3"/>
      <c r="LI191" s="3"/>
      <c r="LJ191" s="3"/>
      <c r="LK191" s="3"/>
      <c r="LL191" s="3"/>
      <c r="LM191" s="3"/>
      <c r="LN191" s="3"/>
      <c r="LO191" s="3"/>
      <c r="LP191" s="3"/>
      <c r="LQ191" s="3"/>
      <c r="LR191" s="3"/>
      <c r="LS191" s="3"/>
      <c r="LT191" s="3"/>
      <c r="LU191" s="3"/>
      <c r="LV191" s="3"/>
      <c r="LW191" s="3"/>
      <c r="LX191" s="3"/>
      <c r="LY191" s="3"/>
      <c r="LZ191" s="3"/>
      <c r="MA191" s="3"/>
      <c r="MB191" s="3"/>
      <c r="MC191" s="3"/>
      <c r="MD191" s="3"/>
      <c r="ME191" s="3"/>
      <c r="MF191" s="3"/>
      <c r="MG191" s="3"/>
      <c r="MH191" s="3"/>
      <c r="MI191" s="3"/>
      <c r="MJ191" s="3"/>
      <c r="MK191" s="3"/>
      <c r="ML191" s="3"/>
      <c r="MM191" s="3"/>
      <c r="MN191" s="3"/>
      <c r="MO191" s="3"/>
      <c r="MP191" s="3"/>
      <c r="MQ191" s="3"/>
      <c r="MR191" s="3"/>
      <c r="MS191" s="3"/>
      <c r="MT191" s="3"/>
      <c r="MU191" s="3"/>
      <c r="MV191" s="3"/>
      <c r="MW191" s="3"/>
      <c r="MX191" s="3"/>
      <c r="MY191" s="3"/>
      <c r="MZ191" s="3"/>
      <c r="NA191" s="3"/>
      <c r="NB191" s="3"/>
      <c r="NC191" s="3"/>
      <c r="ND191" s="3"/>
      <c r="NE191" s="3"/>
      <c r="NF191" s="3"/>
      <c r="NG191" s="3"/>
      <c r="NH191" s="3"/>
      <c r="NI191" s="3"/>
      <c r="NJ191" s="3"/>
      <c r="NK191" s="3"/>
      <c r="NL191" s="3"/>
      <c r="NM191" s="3"/>
      <c r="NN191" s="3"/>
      <c r="NO191" s="3"/>
      <c r="NP191" s="3"/>
      <c r="NQ191" s="3"/>
      <c r="NR191" s="3"/>
      <c r="NS191" s="3"/>
      <c r="NT191" s="3"/>
      <c r="NU191" s="3"/>
      <c r="NV191" s="3"/>
      <c r="NW191" s="3"/>
      <c r="NX191" s="3"/>
      <c r="NY191" s="3"/>
      <c r="NZ191" s="3"/>
      <c r="OA191" s="3"/>
      <c r="OB191" s="3"/>
      <c r="OC191" s="3"/>
      <c r="OD191" s="3"/>
      <c r="OE191" s="3"/>
      <c r="OF191" s="3"/>
      <c r="OG191" s="3"/>
      <c r="OH191" s="3"/>
      <c r="OI191" s="3"/>
      <c r="OJ191" s="3"/>
      <c r="OK191" s="3"/>
      <c r="OL191" s="3"/>
      <c r="OM191" s="3"/>
      <c r="ON191" s="3"/>
      <c r="OO191" s="3"/>
      <c r="OP191" s="3"/>
      <c r="OQ191" s="3"/>
      <c r="OR191" s="3"/>
      <c r="OS191" s="3"/>
      <c r="OT191" s="3"/>
      <c r="OU191" s="3"/>
      <c r="OV191" s="3"/>
      <c r="OW191" s="3"/>
      <c r="OX191" s="3"/>
      <c r="OY191" s="3"/>
      <c r="OZ191" s="3"/>
      <c r="PA191" s="3"/>
      <c r="PB191" s="3"/>
      <c r="PC191" s="3"/>
      <c r="PD191" s="3"/>
      <c r="PE191" s="3"/>
      <c r="PF191" s="3"/>
      <c r="PG191" s="3"/>
      <c r="PH191" s="3"/>
      <c r="PI191" s="3"/>
      <c r="PJ191" s="3"/>
      <c r="PK191" s="3"/>
      <c r="PL191" s="3"/>
      <c r="PM191" s="3"/>
      <c r="PN191" s="3"/>
      <c r="PO191" s="3"/>
      <c r="PP191" s="3"/>
      <c r="PQ191" s="3"/>
      <c r="PR191" s="3"/>
      <c r="PS191" s="3"/>
      <c r="PT191" s="3"/>
      <c r="PU191" s="3"/>
      <c r="PV191" s="3"/>
      <c r="PW191" s="3"/>
      <c r="PX191" s="3"/>
      <c r="PY191" s="3"/>
      <c r="PZ191" s="3"/>
      <c r="QA191" s="3"/>
      <c r="QB191" s="3"/>
      <c r="QC191" s="3"/>
      <c r="QD191" s="3"/>
      <c r="QE191" s="3"/>
      <c r="QF191" s="3"/>
      <c r="QG191" s="3"/>
      <c r="QH191" s="3"/>
      <c r="QI191" s="3"/>
      <c r="QJ191" s="3"/>
      <c r="QK191" s="3"/>
      <c r="QL191" s="3"/>
      <c r="QM191" s="3"/>
      <c r="QN191" s="3"/>
      <c r="QO191" s="3"/>
      <c r="QP191" s="3"/>
      <c r="QQ191" s="3"/>
      <c r="QR191" s="3"/>
      <c r="QS191" s="3"/>
      <c r="QT191" s="3"/>
      <c r="QU191" s="3"/>
      <c r="QV191" s="3"/>
      <c r="QW191" s="3"/>
      <c r="QX191" s="3"/>
      <c r="QY191" s="3"/>
      <c r="QZ191" s="3"/>
      <c r="RA191" s="3"/>
      <c r="RB191" s="3"/>
      <c r="RC191" s="3"/>
      <c r="RD191" s="3"/>
      <c r="RE191" s="3"/>
      <c r="RF191" s="3"/>
      <c r="RG191" s="3"/>
      <c r="RH191" s="3"/>
      <c r="RI191" s="3"/>
      <c r="RJ191" s="3"/>
      <c r="RK191" s="3"/>
      <c r="RL191" s="3"/>
      <c r="RM191" s="3"/>
      <c r="RN191" s="3"/>
      <c r="RO191" s="3"/>
      <c r="RP191" s="3"/>
      <c r="RQ191" s="3"/>
      <c r="RR191" s="3"/>
      <c r="RS191" s="3"/>
      <c r="RT191" s="3"/>
      <c r="RU191" s="3"/>
      <c r="RV191" s="3"/>
      <c r="RW191" s="3"/>
      <c r="RX191" s="3"/>
      <c r="RY191" s="3"/>
      <c r="RZ191" s="3"/>
      <c r="SA191" s="3"/>
      <c r="SB191" s="3"/>
      <c r="SC191" s="3"/>
      <c r="SD191" s="3"/>
      <c r="SE191" s="3"/>
      <c r="SF191" s="3"/>
      <c r="SG191" s="3"/>
      <c r="SH191" s="3"/>
      <c r="SI191" s="3"/>
      <c r="SJ191" s="3"/>
      <c r="SK191" s="3"/>
      <c r="SL191" s="3"/>
      <c r="SM191" s="3"/>
      <c r="SN191" s="3"/>
      <c r="SO191" s="3"/>
      <c r="SP191" s="3"/>
      <c r="SQ191" s="3"/>
      <c r="SR191" s="3"/>
      <c r="SS191" s="3"/>
      <c r="ST191" s="3"/>
      <c r="SU191" s="3"/>
      <c r="SV191" s="3"/>
      <c r="SW191" s="3"/>
      <c r="SX191" s="3"/>
      <c r="SY191" s="3"/>
      <c r="SZ191" s="3"/>
      <c r="TA191" s="3"/>
      <c r="TB191" s="3"/>
      <c r="TC191" s="3"/>
      <c r="TD191" s="3"/>
      <c r="TE191" s="3"/>
      <c r="TF191" s="3"/>
      <c r="TG191" s="3"/>
      <c r="TH191" s="3"/>
      <c r="TI191" s="3"/>
      <c r="TJ191" s="3"/>
      <c r="TK191" s="3"/>
      <c r="TL191" s="3"/>
      <c r="TM191" s="3"/>
      <c r="TN191" s="3"/>
      <c r="TO191" s="3"/>
      <c r="TP191" s="3"/>
      <c r="TQ191" s="3"/>
      <c r="TR191" s="3"/>
      <c r="TS191" s="3"/>
      <c r="TT191" s="3"/>
      <c r="TU191" s="3"/>
      <c r="TV191" s="3"/>
      <c r="TW191" s="3"/>
      <c r="TX191" s="3"/>
      <c r="TY191" s="3"/>
      <c r="TZ191" s="3"/>
      <c r="UA191" s="3"/>
      <c r="UB191" s="3"/>
      <c r="UC191" s="3"/>
      <c r="UD191" s="3"/>
      <c r="UE191" s="3"/>
      <c r="UF191" s="3"/>
      <c r="UG191" s="3"/>
      <c r="UH191" s="3"/>
      <c r="UI191" s="3"/>
      <c r="UJ191" s="3"/>
      <c r="UK191" s="3"/>
      <c r="UL191" s="3"/>
      <c r="UM191" s="3"/>
      <c r="UN191" s="3"/>
      <c r="UO191" s="3"/>
      <c r="UP191" s="3"/>
      <c r="UQ191" s="3"/>
      <c r="UR191" s="3"/>
      <c r="US191" s="3"/>
      <c r="UT191" s="3"/>
      <c r="UU191" s="3"/>
      <c r="UV191" s="3"/>
      <c r="UW191" s="3"/>
      <c r="UX191" s="3"/>
      <c r="UY191" s="3"/>
      <c r="UZ191" s="3"/>
      <c r="VA191" s="3"/>
      <c r="VB191" s="3"/>
      <c r="VC191" s="3"/>
      <c r="VD191" s="3"/>
      <c r="VE191" s="3"/>
      <c r="VF191" s="3"/>
      <c r="VG191" s="3"/>
      <c r="VH191" s="3"/>
      <c r="VI191" s="3"/>
      <c r="VJ191" s="3"/>
      <c r="VK191" s="3"/>
      <c r="VL191" s="3"/>
      <c r="VM191" s="3"/>
      <c r="VN191" s="3"/>
      <c r="VO191" s="3"/>
      <c r="VP191" s="3"/>
      <c r="VQ191" s="3"/>
      <c r="VR191" s="3"/>
      <c r="VS191" s="3"/>
      <c r="VT191" s="3"/>
      <c r="VU191" s="3"/>
      <c r="VV191" s="3"/>
      <c r="VW191" s="3"/>
      <c r="VX191" s="3"/>
      <c r="VY191" s="3"/>
      <c r="VZ191" s="3"/>
      <c r="WA191" s="3"/>
      <c r="WB191" s="3"/>
      <c r="WC191" s="3"/>
      <c r="WD191" s="3"/>
      <c r="WE191" s="3"/>
      <c r="WF191" s="3"/>
      <c r="WG191" s="3"/>
      <c r="WH191" s="3"/>
      <c r="WI191" s="3"/>
      <c r="WJ191" s="3"/>
      <c r="WK191" s="3"/>
      <c r="WL191" s="3"/>
      <c r="WM191" s="3"/>
      <c r="WN191" s="3"/>
      <c r="WO191" s="3"/>
      <c r="WP191" s="3"/>
      <c r="WQ191" s="3"/>
      <c r="WR191" s="3"/>
      <c r="WS191" s="3"/>
      <c r="WT191" s="3"/>
      <c r="WU191" s="3"/>
      <c r="WV191" s="3"/>
      <c r="WW191" s="3"/>
      <c r="WX191" s="3"/>
      <c r="WY191" s="3"/>
      <c r="WZ191" s="3"/>
      <c r="XA191" s="3"/>
      <c r="XB191" s="3"/>
      <c r="XC191" s="3"/>
      <c r="XD191" s="3"/>
      <c r="XE191" s="3"/>
      <c r="XF191" s="3"/>
      <c r="XG191" s="3"/>
      <c r="XH191" s="3"/>
      <c r="XI191" s="3"/>
      <c r="XJ191" s="3"/>
      <c r="XK191" s="3"/>
      <c r="XL191" s="3"/>
      <c r="XM191" s="3"/>
      <c r="XN191" s="3"/>
      <c r="XO191" s="3"/>
      <c r="XP191" s="3"/>
      <c r="XQ191" s="3"/>
      <c r="XR191" s="3"/>
      <c r="XS191" s="3"/>
      <c r="XT191" s="3"/>
      <c r="XU191" s="3"/>
      <c r="XV191" s="3"/>
      <c r="XW191" s="3"/>
      <c r="XX191" s="3"/>
      <c r="XY191" s="3"/>
      <c r="XZ191" s="3"/>
      <c r="YA191" s="3"/>
      <c r="YB191" s="3"/>
      <c r="YC191" s="3"/>
      <c r="YD191" s="3"/>
      <c r="YE191" s="3"/>
      <c r="YF191" s="3"/>
      <c r="YG191" s="3"/>
      <c r="YH191" s="3"/>
      <c r="YI191" s="3"/>
      <c r="YJ191" s="3"/>
      <c r="YK191" s="3"/>
      <c r="YL191" s="3"/>
      <c r="YM191" s="3"/>
      <c r="YN191" s="3"/>
      <c r="YO191" s="3"/>
      <c r="YP191" s="3"/>
      <c r="YQ191" s="3"/>
      <c r="YR191" s="3"/>
      <c r="YS191" s="3"/>
      <c r="YT191" s="3"/>
      <c r="YU191" s="3"/>
      <c r="YV191" s="3"/>
      <c r="YW191" s="3"/>
      <c r="YX191" s="3"/>
      <c r="YY191" s="3"/>
      <c r="YZ191" s="3"/>
      <c r="ZA191" s="3"/>
      <c r="ZB191" s="3"/>
      <c r="ZC191" s="3"/>
      <c r="ZD191" s="3"/>
      <c r="ZE191" s="3"/>
      <c r="ZF191" s="3"/>
      <c r="ZG191" s="3"/>
      <c r="ZH191" s="3"/>
      <c r="ZI191" s="3"/>
      <c r="ZJ191" s="3"/>
      <c r="ZK191" s="3"/>
      <c r="ZL191" s="3"/>
      <c r="ZM191" s="3"/>
      <c r="ZN191" s="3"/>
      <c r="ZO191" s="3"/>
      <c r="ZP191" s="3"/>
      <c r="ZQ191" s="3"/>
      <c r="ZR191" s="3"/>
      <c r="ZS191" s="3"/>
      <c r="ZT191" s="3"/>
      <c r="ZU191" s="3"/>
      <c r="ZV191" s="3"/>
      <c r="ZW191" s="3"/>
      <c r="ZX191" s="3"/>
      <c r="ZY191" s="3"/>
      <c r="ZZ191" s="3"/>
      <c r="AAA191" s="3"/>
      <c r="AAB191" s="3"/>
      <c r="AAC191" s="3"/>
      <c r="AAD191" s="3"/>
      <c r="AAE191" s="3"/>
      <c r="AAF191" s="3"/>
      <c r="AAG191" s="3"/>
      <c r="AAH191" s="3"/>
      <c r="AAI191" s="3"/>
      <c r="AAJ191" s="3"/>
      <c r="AAK191" s="3"/>
      <c r="AAL191" s="3"/>
      <c r="AAM191" s="3"/>
      <c r="AAN191" s="3"/>
      <c r="AAO191" s="3"/>
      <c r="AAP191" s="3"/>
      <c r="AAQ191" s="3"/>
      <c r="AAR191" s="3"/>
      <c r="AAS191" s="3"/>
      <c r="AAT191" s="3"/>
      <c r="AAU191" s="3"/>
      <c r="AAV191" s="3"/>
      <c r="AAW191" s="3"/>
      <c r="AAX191" s="3"/>
      <c r="AAY191" s="3"/>
      <c r="AAZ191" s="3"/>
      <c r="ABA191" s="3"/>
      <c r="ABB191" s="3"/>
      <c r="ABC191" s="3"/>
      <c r="ABD191" s="3"/>
      <c r="ABE191" s="3"/>
      <c r="ABF191" s="3"/>
      <c r="ABG191" s="3"/>
      <c r="ABH191" s="3"/>
      <c r="ABI191" s="3"/>
      <c r="ABJ191" s="3"/>
      <c r="ABK191" s="3"/>
      <c r="ABL191" s="3"/>
      <c r="ABM191" s="3"/>
      <c r="ABN191" s="3"/>
      <c r="ABO191" s="3"/>
      <c r="ABP191" s="3"/>
      <c r="ABQ191" s="3"/>
      <c r="ABR191" s="3"/>
      <c r="ABS191" s="3"/>
      <c r="ABT191" s="3"/>
      <c r="ABU191" s="3"/>
      <c r="ABV191" s="3"/>
      <c r="ABW191" s="3"/>
      <c r="ABX191" s="3"/>
      <c r="ABY191" s="3"/>
      <c r="ABZ191" s="3"/>
      <c r="ACA191" s="3"/>
      <c r="ACB191" s="3"/>
      <c r="ACC191" s="3"/>
      <c r="ACD191" s="3"/>
      <c r="ACE191" s="3"/>
      <c r="ACF191" s="3"/>
      <c r="ACG191" s="3"/>
      <c r="ACH191" s="3"/>
      <c r="ACI191" s="3"/>
      <c r="ACJ191" s="3"/>
      <c r="ACK191" s="3"/>
      <c r="ACL191" s="3"/>
      <c r="ACM191" s="3"/>
      <c r="ACN191" s="3"/>
      <c r="ACO191" s="3"/>
      <c r="ACP191" s="3"/>
      <c r="ACQ191" s="3"/>
      <c r="ACR191" s="3"/>
      <c r="ACS191" s="3"/>
      <c r="ACT191" s="3"/>
      <c r="ACU191" s="3"/>
      <c r="ACV191" s="3"/>
      <c r="ACW191" s="3"/>
      <c r="ACX191" s="3"/>
      <c r="ACY191" s="3"/>
      <c r="ACZ191" s="3"/>
      <c r="ADA191" s="3"/>
      <c r="ADB191" s="3"/>
      <c r="ADC191" s="3"/>
      <c r="ADD191" s="3"/>
      <c r="ADE191" s="3"/>
      <c r="ADF191" s="3"/>
      <c r="ADG191" s="3"/>
      <c r="ADH191" s="3"/>
      <c r="ADI191" s="3"/>
      <c r="ADJ191" s="3"/>
      <c r="ADK191" s="3"/>
      <c r="ADL191" s="3"/>
      <c r="ADM191" s="3"/>
      <c r="ADN191" s="3"/>
      <c r="ADO191" s="3"/>
      <c r="ADP191" s="3"/>
      <c r="ADQ191" s="3"/>
      <c r="ADR191" s="3"/>
      <c r="ADS191" s="3"/>
      <c r="ADT191" s="3"/>
      <c r="ADU191" s="3"/>
      <c r="ADV191" s="3"/>
      <c r="ADW191" s="3"/>
      <c r="ADX191" s="3"/>
      <c r="ADY191" s="3"/>
      <c r="ADZ191" s="3"/>
      <c r="AEA191" s="3"/>
      <c r="AEB191" s="3"/>
      <c r="AEC191" s="3"/>
      <c r="AED191" s="3"/>
      <c r="AEE191" s="3"/>
      <c r="AEF191" s="3"/>
      <c r="AEG191" s="3"/>
      <c r="AEH191" s="3"/>
      <c r="AEI191" s="3"/>
      <c r="AEJ191" s="3"/>
      <c r="AEK191" s="3"/>
      <c r="AEL191" s="3"/>
      <c r="AEM191" s="3"/>
      <c r="AEN191" s="3"/>
      <c r="AEO191" s="3"/>
      <c r="AEP191" s="3"/>
      <c r="AEQ191" s="3"/>
      <c r="AER191" s="3"/>
      <c r="AES191" s="3"/>
      <c r="AET191" s="3"/>
      <c r="AEU191" s="3"/>
      <c r="AEV191" s="3"/>
      <c r="AEW191" s="3"/>
      <c r="AEX191" s="3"/>
      <c r="AEY191" s="3"/>
      <c r="AEZ191" s="3"/>
      <c r="AFA191" s="3"/>
      <c r="AFB191" s="3"/>
      <c r="AFC191" s="3"/>
      <c r="AFD191" s="3"/>
      <c r="AFE191" s="3"/>
      <c r="AFF191" s="3"/>
      <c r="AFG191" s="3"/>
      <c r="AFH191" s="3"/>
      <c r="AFI191" s="3"/>
      <c r="AFJ191" s="3"/>
      <c r="AFK191" s="3"/>
      <c r="AFL191" s="3"/>
      <c r="AFM191" s="3"/>
      <c r="AFN191" s="3"/>
      <c r="AFO191" s="3"/>
      <c r="AFP191" s="3"/>
      <c r="AFQ191" s="3"/>
      <c r="AFR191" s="3"/>
      <c r="AFS191" s="3"/>
      <c r="AFT191" s="3"/>
      <c r="AFU191" s="3"/>
      <c r="AFV191" s="3"/>
      <c r="AFW191" s="3"/>
      <c r="AFX191" s="3"/>
      <c r="AFY191" s="3"/>
      <c r="AFZ191" s="3"/>
      <c r="AGA191" s="3"/>
      <c r="AGB191" s="3"/>
      <c r="AGC191" s="3"/>
      <c r="AGD191" s="3"/>
      <c r="AGE191" s="3"/>
      <c r="AGF191" s="3"/>
      <c r="AGG191" s="3"/>
      <c r="AGH191" s="3"/>
      <c r="AGI191" s="3"/>
      <c r="AGJ191" s="3"/>
      <c r="AGK191" s="3"/>
      <c r="AGL191" s="3"/>
      <c r="AGM191" s="3"/>
      <c r="AGN191" s="3"/>
      <c r="AGO191" s="3"/>
      <c r="AGP191" s="3"/>
      <c r="AGQ191" s="3"/>
      <c r="AGR191" s="3"/>
      <c r="AGS191" s="3"/>
      <c r="AGT191" s="3"/>
      <c r="AGU191" s="3"/>
      <c r="AGV191" s="3"/>
      <c r="AGW191" s="3"/>
      <c r="AGX191" s="3"/>
      <c r="AGY191" s="3"/>
      <c r="AGZ191" s="3"/>
      <c r="AHA191" s="3"/>
      <c r="AHB191" s="3"/>
      <c r="AHC191" s="3"/>
      <c r="AHD191" s="3"/>
      <c r="AHE191" s="3"/>
      <c r="AHF191" s="3"/>
      <c r="AHG191" s="3"/>
      <c r="AHH191" s="3"/>
      <c r="AHI191" s="3"/>
      <c r="AHJ191" s="3"/>
      <c r="AHK191" s="3"/>
      <c r="AHL191" s="3"/>
      <c r="AHM191" s="3"/>
      <c r="AHN191" s="3"/>
      <c r="AHO191" s="3"/>
      <c r="AHP191" s="3"/>
      <c r="AHQ191" s="3"/>
      <c r="AHR191" s="3"/>
      <c r="AHS191" s="3"/>
      <c r="AHT191" s="3"/>
      <c r="AHU191" s="3"/>
      <c r="AHV191" s="3"/>
      <c r="AHW191" s="3"/>
      <c r="AHX191" s="3"/>
      <c r="AHY191" s="3"/>
      <c r="AHZ191" s="3"/>
      <c r="AIA191" s="3"/>
      <c r="AIB191" s="3"/>
      <c r="AIC191" s="3"/>
      <c r="AID191" s="3"/>
      <c r="AIE191" s="3"/>
      <c r="AIF191" s="3"/>
      <c r="AIG191" s="3"/>
      <c r="AIH191" s="3"/>
      <c r="AII191" s="3"/>
      <c r="AIJ191" s="3"/>
      <c r="AIK191" s="3"/>
      <c r="AIL191" s="3"/>
      <c r="AIM191" s="3"/>
      <c r="AIN191" s="3"/>
      <c r="AIO191" s="3"/>
      <c r="AIP191" s="3"/>
      <c r="AIQ191" s="3"/>
      <c r="AIR191" s="3"/>
      <c r="AIS191" s="3"/>
      <c r="AIT191" s="3"/>
      <c r="AIU191" s="3"/>
      <c r="AIV191" s="3"/>
      <c r="AIW191" s="3"/>
      <c r="AIX191" s="3"/>
      <c r="AIY191" s="3"/>
      <c r="AIZ191" s="3"/>
      <c r="AJA191" s="3"/>
      <c r="AJB191" s="3"/>
      <c r="AJC191" s="3"/>
      <c r="AJD191" s="3"/>
      <c r="AJE191" s="3"/>
      <c r="AJF191" s="3"/>
      <c r="AJG191" s="3"/>
      <c r="AJH191" s="3"/>
      <c r="AJI191" s="3"/>
      <c r="AJJ191" s="3"/>
      <c r="AJK191" s="3"/>
      <c r="AJL191" s="3"/>
      <c r="AJM191" s="3"/>
      <c r="AJN191" s="3"/>
      <c r="AJO191" s="3"/>
      <c r="AJP191" s="3"/>
      <c r="AJQ191" s="3"/>
      <c r="AJR191" s="3"/>
      <c r="AJS191" s="3"/>
      <c r="AJT191" s="3"/>
      <c r="AJU191" s="3"/>
      <c r="AJV191" s="3"/>
      <c r="AJW191" s="3"/>
      <c r="AJX191" s="3"/>
      <c r="AJY191" s="3"/>
      <c r="AJZ191" s="3"/>
      <c r="AKA191" s="3"/>
      <c r="AKB191" s="3"/>
      <c r="AKC191" s="3"/>
      <c r="AKD191" s="3"/>
      <c r="AKE191" s="3"/>
      <c r="AKF191" s="3"/>
      <c r="AKG191" s="3"/>
      <c r="AKH191" s="3"/>
      <c r="AKI191" s="3"/>
      <c r="AKJ191" s="3"/>
      <c r="AKK191" s="3"/>
      <c r="AKL191" s="3"/>
      <c r="AKM191" s="3"/>
      <c r="AKN191" s="3"/>
      <c r="AKO191" s="3"/>
      <c r="AKP191" s="3"/>
      <c r="AKQ191" s="3"/>
      <c r="AKR191" s="3"/>
      <c r="AKS191" s="3"/>
      <c r="AKT191" s="3"/>
      <c r="AKU191" s="3"/>
      <c r="AKV191" s="3"/>
      <c r="AKW191" s="3"/>
      <c r="AKX191" s="3"/>
      <c r="AKY191" s="3"/>
      <c r="AKZ191" s="3"/>
      <c r="ALA191" s="3"/>
      <c r="ALB191" s="3"/>
      <c r="ALC191" s="3"/>
      <c r="ALD191" s="3"/>
      <c r="ALE191" s="3"/>
      <c r="ALF191" s="3"/>
      <c r="ALG191" s="3"/>
      <c r="ALH191" s="3"/>
      <c r="ALI191" s="3"/>
      <c r="ALJ191" s="3"/>
      <c r="ALK191" s="3"/>
      <c r="ALL191" s="3"/>
      <c r="ALM191" s="3"/>
      <c r="ALN191" s="3"/>
      <c r="ALO191" s="3"/>
      <c r="ALP191" s="3"/>
      <c r="ALQ191" s="3"/>
      <c r="ALR191" s="3"/>
      <c r="ALS191" s="3"/>
      <c r="ALT191" s="3"/>
      <c r="ALU191" s="3"/>
      <c r="ALV191" s="3"/>
      <c r="ALW191" s="3"/>
      <c r="ALX191" s="3"/>
      <c r="ALY191" s="3"/>
      <c r="ALZ191" s="3"/>
      <c r="AMA191" s="3"/>
      <c r="AMB191" s="3"/>
    </row>
    <row r="192" spans="1:1016" s="142" customFormat="1" x14ac:dyDescent="0.25">
      <c r="A192" s="3"/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129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  <c r="AF192" s="3"/>
      <c r="AG192" s="3"/>
      <c r="AH192" s="3"/>
      <c r="AI192" s="3"/>
      <c r="AJ192" s="3"/>
      <c r="AK192" s="3"/>
      <c r="AL192" s="3"/>
      <c r="AM192" s="3"/>
      <c r="AN192" s="3"/>
      <c r="AO192" s="3"/>
      <c r="AP192" s="3"/>
      <c r="AQ192" s="3"/>
      <c r="AR192" s="3"/>
      <c r="AS192" s="3"/>
      <c r="AT192" s="3"/>
      <c r="AU192" s="3"/>
      <c r="AV192" s="3"/>
      <c r="AW192" s="3"/>
      <c r="AX192" s="3"/>
      <c r="AY192" s="3"/>
      <c r="AZ192" s="3"/>
      <c r="BA192" s="3"/>
      <c r="BB192" s="3"/>
      <c r="BC192" s="3"/>
      <c r="BD192" s="3"/>
      <c r="BE192" s="3"/>
      <c r="BF192" s="3"/>
      <c r="BG192" s="3"/>
      <c r="BH192" s="3"/>
      <c r="BI192" s="3"/>
      <c r="BJ192" s="3"/>
      <c r="BK192" s="3"/>
      <c r="BL192" s="3"/>
      <c r="BM192" s="3"/>
      <c r="BN192" s="3"/>
      <c r="BO192" s="3"/>
      <c r="BP192" s="3"/>
      <c r="BQ192" s="3"/>
      <c r="BR192" s="3"/>
      <c r="BS192" s="3"/>
      <c r="BT192" s="3"/>
      <c r="BU192" s="3"/>
      <c r="BV192" s="3"/>
      <c r="BW192" s="3"/>
      <c r="BX192" s="3"/>
      <c r="BY192" s="3"/>
      <c r="BZ192" s="3"/>
      <c r="CA192" s="3"/>
      <c r="CB192" s="3"/>
      <c r="CC192" s="3"/>
      <c r="CD192" s="3"/>
      <c r="CE192" s="3"/>
      <c r="CF192" s="3"/>
      <c r="CG192" s="3"/>
      <c r="CH192" s="3"/>
      <c r="CI192" s="3"/>
      <c r="CJ192" s="3"/>
      <c r="CK192" s="3"/>
      <c r="CL192" s="3"/>
      <c r="CM192" s="3"/>
      <c r="CN192" s="3"/>
      <c r="CO192" s="3"/>
      <c r="CP192" s="3"/>
      <c r="CQ192" s="3"/>
      <c r="CR192" s="3"/>
      <c r="CS192" s="3"/>
      <c r="CT192" s="3"/>
      <c r="CU192" s="3"/>
      <c r="CV192" s="3"/>
      <c r="CW192" s="3"/>
      <c r="CX192" s="3"/>
      <c r="CY192" s="3"/>
      <c r="CZ192" s="3"/>
      <c r="DA192" s="3"/>
      <c r="DB192" s="3"/>
      <c r="DC192" s="3"/>
      <c r="DD192" s="3"/>
      <c r="DE192" s="3"/>
      <c r="DF192" s="3"/>
      <c r="DG192" s="3"/>
      <c r="DH192" s="3"/>
      <c r="DI192" s="3"/>
      <c r="DJ192" s="3"/>
      <c r="DK192" s="3"/>
      <c r="DL192" s="3"/>
      <c r="DM192" s="3"/>
      <c r="DN192" s="3"/>
      <c r="DO192" s="3"/>
      <c r="DP192" s="3"/>
      <c r="DQ192" s="3"/>
      <c r="DR192" s="3"/>
      <c r="DS192" s="3"/>
      <c r="DT192" s="3"/>
      <c r="DU192" s="3"/>
      <c r="DV192" s="3"/>
      <c r="DW192" s="3"/>
      <c r="DX192" s="3"/>
      <c r="DY192" s="3"/>
      <c r="DZ192" s="3"/>
      <c r="EA192" s="3"/>
      <c r="EB192" s="3"/>
      <c r="EC192" s="3"/>
      <c r="ED192" s="3"/>
      <c r="EE192" s="3"/>
      <c r="EF192" s="3"/>
      <c r="EG192" s="3"/>
      <c r="EH192" s="3"/>
      <c r="EI192" s="3"/>
      <c r="EJ192" s="3"/>
      <c r="EK192" s="3"/>
      <c r="EL192" s="3"/>
      <c r="EM192" s="3"/>
      <c r="EN192" s="3"/>
      <c r="EO192" s="3"/>
      <c r="EP192" s="3"/>
      <c r="EQ192" s="3"/>
      <c r="ER192" s="3"/>
      <c r="ES192" s="3"/>
      <c r="ET192" s="3"/>
      <c r="EU192" s="3"/>
      <c r="EV192" s="3"/>
      <c r="EW192" s="3"/>
      <c r="EX192" s="3"/>
      <c r="EY192" s="3"/>
      <c r="EZ192" s="3"/>
      <c r="FA192" s="3"/>
      <c r="FB192" s="3"/>
      <c r="FC192" s="3"/>
      <c r="FD192" s="3"/>
      <c r="FE192" s="3"/>
      <c r="FF192" s="3"/>
      <c r="FG192" s="3"/>
      <c r="FH192" s="3"/>
      <c r="FI192" s="3"/>
      <c r="FJ192" s="3"/>
      <c r="FK192" s="3"/>
      <c r="FL192" s="3"/>
      <c r="FM192" s="3"/>
      <c r="FN192" s="3"/>
      <c r="FO192" s="3"/>
      <c r="FP192" s="3"/>
      <c r="FQ192" s="3"/>
      <c r="FR192" s="3"/>
      <c r="FS192" s="3"/>
      <c r="FT192" s="3"/>
      <c r="FU192" s="3"/>
      <c r="FV192" s="3"/>
      <c r="FW192" s="3"/>
      <c r="FX192" s="3"/>
      <c r="FY192" s="3"/>
      <c r="FZ192" s="3"/>
      <c r="GA192" s="3"/>
      <c r="GB192" s="3"/>
      <c r="GC192" s="3"/>
      <c r="GD192" s="3"/>
      <c r="GE192" s="3"/>
      <c r="GF192" s="3"/>
      <c r="GG192" s="3"/>
      <c r="GH192" s="3"/>
      <c r="GI192" s="3"/>
      <c r="GJ192" s="3"/>
      <c r="GK192" s="3"/>
      <c r="GL192" s="3"/>
      <c r="GM192" s="3"/>
      <c r="GN192" s="3"/>
      <c r="GO192" s="3"/>
      <c r="GP192" s="3"/>
      <c r="GQ192" s="3"/>
      <c r="GR192" s="3"/>
      <c r="GS192" s="3"/>
      <c r="GT192" s="3"/>
      <c r="GU192" s="3"/>
      <c r="GV192" s="3"/>
      <c r="GW192" s="3"/>
      <c r="GX192" s="3"/>
      <c r="GY192" s="3"/>
      <c r="GZ192" s="3"/>
      <c r="HA192" s="3"/>
      <c r="HB192" s="3"/>
      <c r="HC192" s="3"/>
      <c r="HD192" s="3"/>
      <c r="HE192" s="3"/>
      <c r="HF192" s="3"/>
      <c r="HG192" s="3"/>
      <c r="HH192" s="3"/>
      <c r="HI192" s="3"/>
      <c r="HJ192" s="3"/>
      <c r="HK192" s="3"/>
      <c r="HL192" s="3"/>
      <c r="HM192" s="3"/>
      <c r="HN192" s="3"/>
      <c r="HO192" s="3"/>
      <c r="HP192" s="3"/>
      <c r="HQ192" s="3"/>
      <c r="HR192" s="3"/>
      <c r="HS192" s="3"/>
      <c r="HT192" s="3"/>
      <c r="HU192" s="3"/>
      <c r="HV192" s="3"/>
      <c r="HW192" s="3"/>
      <c r="HX192" s="3"/>
      <c r="HY192" s="3"/>
      <c r="HZ192" s="3"/>
      <c r="IA192" s="3"/>
      <c r="IB192" s="3"/>
      <c r="IC192" s="3"/>
      <c r="ID192" s="3"/>
      <c r="IE192" s="3"/>
      <c r="IF192" s="3"/>
      <c r="IG192" s="3"/>
      <c r="IH192" s="3"/>
      <c r="II192" s="3"/>
      <c r="IJ192" s="3"/>
      <c r="IK192" s="3"/>
      <c r="IL192" s="3"/>
      <c r="IM192" s="3"/>
      <c r="IN192" s="3"/>
      <c r="IO192" s="3"/>
      <c r="IP192" s="3"/>
      <c r="IQ192" s="3"/>
      <c r="IR192" s="3"/>
      <c r="IS192" s="3"/>
      <c r="IT192" s="3"/>
      <c r="IU192" s="3"/>
      <c r="IV192" s="3"/>
      <c r="IW192" s="3"/>
      <c r="IX192" s="3"/>
      <c r="IY192" s="3"/>
      <c r="IZ192" s="3"/>
      <c r="JA192" s="3"/>
      <c r="JB192" s="3"/>
      <c r="JC192" s="3"/>
      <c r="JD192" s="3"/>
      <c r="JE192" s="3"/>
      <c r="JF192" s="3"/>
      <c r="JG192" s="3"/>
      <c r="JH192" s="3"/>
      <c r="JI192" s="3"/>
      <c r="JJ192" s="3"/>
      <c r="JK192" s="3"/>
      <c r="JL192" s="3"/>
      <c r="JM192" s="3"/>
      <c r="JN192" s="3"/>
      <c r="JO192" s="3"/>
      <c r="JP192" s="3"/>
      <c r="JQ192" s="3"/>
      <c r="JR192" s="3"/>
      <c r="JS192" s="3"/>
      <c r="JT192" s="3"/>
      <c r="JU192" s="3"/>
      <c r="JV192" s="3"/>
      <c r="JW192" s="3"/>
      <c r="JX192" s="3"/>
      <c r="JY192" s="3"/>
      <c r="JZ192" s="3"/>
      <c r="KA192" s="3"/>
      <c r="KB192" s="3"/>
      <c r="KC192" s="3"/>
      <c r="KD192" s="3"/>
      <c r="KE192" s="3"/>
      <c r="KF192" s="3"/>
      <c r="KG192" s="3"/>
      <c r="KH192" s="3"/>
      <c r="KI192" s="3"/>
      <c r="KJ192" s="3"/>
      <c r="KK192" s="3"/>
      <c r="KL192" s="3"/>
      <c r="KM192" s="3"/>
      <c r="KN192" s="3"/>
      <c r="KO192" s="3"/>
      <c r="KP192" s="3"/>
      <c r="KQ192" s="3"/>
      <c r="KR192" s="3"/>
      <c r="KS192" s="3"/>
      <c r="KT192" s="3"/>
      <c r="KU192" s="3"/>
      <c r="KV192" s="3"/>
      <c r="KW192" s="3"/>
      <c r="KX192" s="3"/>
      <c r="KY192" s="3"/>
      <c r="KZ192" s="3"/>
      <c r="LA192" s="3"/>
      <c r="LB192" s="3"/>
      <c r="LC192" s="3"/>
      <c r="LD192" s="3"/>
      <c r="LE192" s="3"/>
      <c r="LF192" s="3"/>
      <c r="LG192" s="3"/>
      <c r="LH192" s="3"/>
      <c r="LI192" s="3"/>
      <c r="LJ192" s="3"/>
      <c r="LK192" s="3"/>
      <c r="LL192" s="3"/>
      <c r="LM192" s="3"/>
      <c r="LN192" s="3"/>
      <c r="LO192" s="3"/>
      <c r="LP192" s="3"/>
      <c r="LQ192" s="3"/>
      <c r="LR192" s="3"/>
      <c r="LS192" s="3"/>
      <c r="LT192" s="3"/>
      <c r="LU192" s="3"/>
      <c r="LV192" s="3"/>
      <c r="LW192" s="3"/>
      <c r="LX192" s="3"/>
      <c r="LY192" s="3"/>
      <c r="LZ192" s="3"/>
      <c r="MA192" s="3"/>
      <c r="MB192" s="3"/>
      <c r="MC192" s="3"/>
      <c r="MD192" s="3"/>
      <c r="ME192" s="3"/>
      <c r="MF192" s="3"/>
      <c r="MG192" s="3"/>
      <c r="MH192" s="3"/>
      <c r="MI192" s="3"/>
      <c r="MJ192" s="3"/>
      <c r="MK192" s="3"/>
      <c r="ML192" s="3"/>
      <c r="MM192" s="3"/>
      <c r="MN192" s="3"/>
      <c r="MO192" s="3"/>
      <c r="MP192" s="3"/>
      <c r="MQ192" s="3"/>
      <c r="MR192" s="3"/>
      <c r="MS192" s="3"/>
      <c r="MT192" s="3"/>
      <c r="MU192" s="3"/>
      <c r="MV192" s="3"/>
      <c r="MW192" s="3"/>
      <c r="MX192" s="3"/>
      <c r="MY192" s="3"/>
      <c r="MZ192" s="3"/>
      <c r="NA192" s="3"/>
      <c r="NB192" s="3"/>
      <c r="NC192" s="3"/>
      <c r="ND192" s="3"/>
      <c r="NE192" s="3"/>
      <c r="NF192" s="3"/>
      <c r="NG192" s="3"/>
      <c r="NH192" s="3"/>
      <c r="NI192" s="3"/>
      <c r="NJ192" s="3"/>
      <c r="NK192" s="3"/>
      <c r="NL192" s="3"/>
      <c r="NM192" s="3"/>
      <c r="NN192" s="3"/>
      <c r="NO192" s="3"/>
      <c r="NP192" s="3"/>
      <c r="NQ192" s="3"/>
      <c r="NR192" s="3"/>
      <c r="NS192" s="3"/>
      <c r="NT192" s="3"/>
      <c r="NU192" s="3"/>
      <c r="NV192" s="3"/>
      <c r="NW192" s="3"/>
      <c r="NX192" s="3"/>
      <c r="NY192" s="3"/>
      <c r="NZ192" s="3"/>
      <c r="OA192" s="3"/>
      <c r="OB192" s="3"/>
      <c r="OC192" s="3"/>
      <c r="OD192" s="3"/>
      <c r="OE192" s="3"/>
      <c r="OF192" s="3"/>
      <c r="OG192" s="3"/>
      <c r="OH192" s="3"/>
      <c r="OI192" s="3"/>
      <c r="OJ192" s="3"/>
      <c r="OK192" s="3"/>
      <c r="OL192" s="3"/>
      <c r="OM192" s="3"/>
      <c r="ON192" s="3"/>
      <c r="OO192" s="3"/>
      <c r="OP192" s="3"/>
      <c r="OQ192" s="3"/>
      <c r="OR192" s="3"/>
      <c r="OS192" s="3"/>
      <c r="OT192" s="3"/>
      <c r="OU192" s="3"/>
      <c r="OV192" s="3"/>
      <c r="OW192" s="3"/>
      <c r="OX192" s="3"/>
      <c r="OY192" s="3"/>
      <c r="OZ192" s="3"/>
      <c r="PA192" s="3"/>
      <c r="PB192" s="3"/>
      <c r="PC192" s="3"/>
      <c r="PD192" s="3"/>
      <c r="PE192" s="3"/>
      <c r="PF192" s="3"/>
      <c r="PG192" s="3"/>
      <c r="PH192" s="3"/>
      <c r="PI192" s="3"/>
      <c r="PJ192" s="3"/>
      <c r="PK192" s="3"/>
      <c r="PL192" s="3"/>
      <c r="PM192" s="3"/>
      <c r="PN192" s="3"/>
      <c r="PO192" s="3"/>
      <c r="PP192" s="3"/>
      <c r="PQ192" s="3"/>
      <c r="PR192" s="3"/>
      <c r="PS192" s="3"/>
      <c r="PT192" s="3"/>
      <c r="PU192" s="3"/>
      <c r="PV192" s="3"/>
      <c r="PW192" s="3"/>
      <c r="PX192" s="3"/>
      <c r="PY192" s="3"/>
      <c r="PZ192" s="3"/>
      <c r="QA192" s="3"/>
      <c r="QB192" s="3"/>
      <c r="QC192" s="3"/>
      <c r="QD192" s="3"/>
      <c r="QE192" s="3"/>
      <c r="QF192" s="3"/>
      <c r="QG192" s="3"/>
      <c r="QH192" s="3"/>
      <c r="QI192" s="3"/>
      <c r="QJ192" s="3"/>
      <c r="QK192" s="3"/>
      <c r="QL192" s="3"/>
      <c r="QM192" s="3"/>
      <c r="QN192" s="3"/>
      <c r="QO192" s="3"/>
      <c r="QP192" s="3"/>
      <c r="QQ192" s="3"/>
      <c r="QR192" s="3"/>
      <c r="QS192" s="3"/>
      <c r="QT192" s="3"/>
      <c r="QU192" s="3"/>
      <c r="QV192" s="3"/>
      <c r="QW192" s="3"/>
      <c r="QX192" s="3"/>
      <c r="QY192" s="3"/>
      <c r="QZ192" s="3"/>
      <c r="RA192" s="3"/>
      <c r="RB192" s="3"/>
      <c r="RC192" s="3"/>
      <c r="RD192" s="3"/>
      <c r="RE192" s="3"/>
      <c r="RF192" s="3"/>
      <c r="RG192" s="3"/>
      <c r="RH192" s="3"/>
      <c r="RI192" s="3"/>
      <c r="RJ192" s="3"/>
      <c r="RK192" s="3"/>
      <c r="RL192" s="3"/>
      <c r="RM192" s="3"/>
      <c r="RN192" s="3"/>
      <c r="RO192" s="3"/>
      <c r="RP192" s="3"/>
      <c r="RQ192" s="3"/>
      <c r="RR192" s="3"/>
      <c r="RS192" s="3"/>
      <c r="RT192" s="3"/>
      <c r="RU192" s="3"/>
      <c r="RV192" s="3"/>
      <c r="RW192" s="3"/>
      <c r="RX192" s="3"/>
      <c r="RY192" s="3"/>
      <c r="RZ192" s="3"/>
      <c r="SA192" s="3"/>
      <c r="SB192" s="3"/>
      <c r="SC192" s="3"/>
      <c r="SD192" s="3"/>
      <c r="SE192" s="3"/>
      <c r="SF192" s="3"/>
      <c r="SG192" s="3"/>
      <c r="SH192" s="3"/>
      <c r="SI192" s="3"/>
      <c r="SJ192" s="3"/>
      <c r="SK192" s="3"/>
      <c r="SL192" s="3"/>
      <c r="SM192" s="3"/>
      <c r="SN192" s="3"/>
      <c r="SO192" s="3"/>
      <c r="SP192" s="3"/>
      <c r="SQ192" s="3"/>
      <c r="SR192" s="3"/>
      <c r="SS192" s="3"/>
      <c r="ST192" s="3"/>
      <c r="SU192" s="3"/>
      <c r="SV192" s="3"/>
      <c r="SW192" s="3"/>
      <c r="SX192" s="3"/>
      <c r="SY192" s="3"/>
      <c r="SZ192" s="3"/>
      <c r="TA192" s="3"/>
      <c r="TB192" s="3"/>
      <c r="TC192" s="3"/>
      <c r="TD192" s="3"/>
      <c r="TE192" s="3"/>
      <c r="TF192" s="3"/>
      <c r="TG192" s="3"/>
      <c r="TH192" s="3"/>
      <c r="TI192" s="3"/>
      <c r="TJ192" s="3"/>
      <c r="TK192" s="3"/>
      <c r="TL192" s="3"/>
      <c r="TM192" s="3"/>
      <c r="TN192" s="3"/>
      <c r="TO192" s="3"/>
      <c r="TP192" s="3"/>
      <c r="TQ192" s="3"/>
      <c r="TR192" s="3"/>
      <c r="TS192" s="3"/>
      <c r="TT192" s="3"/>
      <c r="TU192" s="3"/>
      <c r="TV192" s="3"/>
      <c r="TW192" s="3"/>
      <c r="TX192" s="3"/>
      <c r="TY192" s="3"/>
      <c r="TZ192" s="3"/>
      <c r="UA192" s="3"/>
      <c r="UB192" s="3"/>
      <c r="UC192" s="3"/>
      <c r="UD192" s="3"/>
      <c r="UE192" s="3"/>
      <c r="UF192" s="3"/>
      <c r="UG192" s="3"/>
      <c r="UH192" s="3"/>
      <c r="UI192" s="3"/>
      <c r="UJ192" s="3"/>
      <c r="UK192" s="3"/>
      <c r="UL192" s="3"/>
      <c r="UM192" s="3"/>
      <c r="UN192" s="3"/>
      <c r="UO192" s="3"/>
      <c r="UP192" s="3"/>
      <c r="UQ192" s="3"/>
      <c r="UR192" s="3"/>
      <c r="US192" s="3"/>
      <c r="UT192" s="3"/>
      <c r="UU192" s="3"/>
      <c r="UV192" s="3"/>
      <c r="UW192" s="3"/>
      <c r="UX192" s="3"/>
      <c r="UY192" s="3"/>
      <c r="UZ192" s="3"/>
      <c r="VA192" s="3"/>
      <c r="VB192" s="3"/>
      <c r="VC192" s="3"/>
      <c r="VD192" s="3"/>
      <c r="VE192" s="3"/>
      <c r="VF192" s="3"/>
      <c r="VG192" s="3"/>
      <c r="VH192" s="3"/>
      <c r="VI192" s="3"/>
      <c r="VJ192" s="3"/>
      <c r="VK192" s="3"/>
      <c r="VL192" s="3"/>
      <c r="VM192" s="3"/>
      <c r="VN192" s="3"/>
      <c r="VO192" s="3"/>
      <c r="VP192" s="3"/>
      <c r="VQ192" s="3"/>
      <c r="VR192" s="3"/>
      <c r="VS192" s="3"/>
      <c r="VT192" s="3"/>
      <c r="VU192" s="3"/>
      <c r="VV192" s="3"/>
      <c r="VW192" s="3"/>
      <c r="VX192" s="3"/>
      <c r="VY192" s="3"/>
      <c r="VZ192" s="3"/>
      <c r="WA192" s="3"/>
      <c r="WB192" s="3"/>
      <c r="WC192" s="3"/>
      <c r="WD192" s="3"/>
      <c r="WE192" s="3"/>
      <c r="WF192" s="3"/>
      <c r="WG192" s="3"/>
      <c r="WH192" s="3"/>
      <c r="WI192" s="3"/>
      <c r="WJ192" s="3"/>
      <c r="WK192" s="3"/>
      <c r="WL192" s="3"/>
      <c r="WM192" s="3"/>
      <c r="WN192" s="3"/>
      <c r="WO192" s="3"/>
      <c r="WP192" s="3"/>
      <c r="WQ192" s="3"/>
      <c r="WR192" s="3"/>
      <c r="WS192" s="3"/>
      <c r="WT192" s="3"/>
      <c r="WU192" s="3"/>
      <c r="WV192" s="3"/>
      <c r="WW192" s="3"/>
      <c r="WX192" s="3"/>
      <c r="WY192" s="3"/>
      <c r="WZ192" s="3"/>
      <c r="XA192" s="3"/>
      <c r="XB192" s="3"/>
      <c r="XC192" s="3"/>
      <c r="XD192" s="3"/>
      <c r="XE192" s="3"/>
      <c r="XF192" s="3"/>
      <c r="XG192" s="3"/>
      <c r="XH192" s="3"/>
      <c r="XI192" s="3"/>
      <c r="XJ192" s="3"/>
      <c r="XK192" s="3"/>
      <c r="XL192" s="3"/>
      <c r="XM192" s="3"/>
      <c r="XN192" s="3"/>
      <c r="XO192" s="3"/>
      <c r="XP192" s="3"/>
      <c r="XQ192" s="3"/>
      <c r="XR192" s="3"/>
      <c r="XS192" s="3"/>
      <c r="XT192" s="3"/>
      <c r="XU192" s="3"/>
      <c r="XV192" s="3"/>
      <c r="XW192" s="3"/>
      <c r="XX192" s="3"/>
      <c r="XY192" s="3"/>
      <c r="XZ192" s="3"/>
      <c r="YA192" s="3"/>
      <c r="YB192" s="3"/>
      <c r="YC192" s="3"/>
      <c r="YD192" s="3"/>
      <c r="YE192" s="3"/>
      <c r="YF192" s="3"/>
      <c r="YG192" s="3"/>
      <c r="YH192" s="3"/>
      <c r="YI192" s="3"/>
      <c r="YJ192" s="3"/>
      <c r="YK192" s="3"/>
      <c r="YL192" s="3"/>
      <c r="YM192" s="3"/>
      <c r="YN192" s="3"/>
      <c r="YO192" s="3"/>
      <c r="YP192" s="3"/>
      <c r="YQ192" s="3"/>
      <c r="YR192" s="3"/>
      <c r="YS192" s="3"/>
      <c r="YT192" s="3"/>
      <c r="YU192" s="3"/>
      <c r="YV192" s="3"/>
      <c r="YW192" s="3"/>
      <c r="YX192" s="3"/>
      <c r="YY192" s="3"/>
      <c r="YZ192" s="3"/>
      <c r="ZA192" s="3"/>
      <c r="ZB192" s="3"/>
      <c r="ZC192" s="3"/>
      <c r="ZD192" s="3"/>
      <c r="ZE192" s="3"/>
      <c r="ZF192" s="3"/>
      <c r="ZG192" s="3"/>
      <c r="ZH192" s="3"/>
      <c r="ZI192" s="3"/>
      <c r="ZJ192" s="3"/>
      <c r="ZK192" s="3"/>
      <c r="ZL192" s="3"/>
      <c r="ZM192" s="3"/>
      <c r="ZN192" s="3"/>
      <c r="ZO192" s="3"/>
      <c r="ZP192" s="3"/>
      <c r="ZQ192" s="3"/>
      <c r="ZR192" s="3"/>
      <c r="ZS192" s="3"/>
      <c r="ZT192" s="3"/>
      <c r="ZU192" s="3"/>
      <c r="ZV192" s="3"/>
      <c r="ZW192" s="3"/>
      <c r="ZX192" s="3"/>
      <c r="ZY192" s="3"/>
      <c r="ZZ192" s="3"/>
      <c r="AAA192" s="3"/>
      <c r="AAB192" s="3"/>
      <c r="AAC192" s="3"/>
      <c r="AAD192" s="3"/>
      <c r="AAE192" s="3"/>
      <c r="AAF192" s="3"/>
      <c r="AAG192" s="3"/>
      <c r="AAH192" s="3"/>
      <c r="AAI192" s="3"/>
      <c r="AAJ192" s="3"/>
      <c r="AAK192" s="3"/>
      <c r="AAL192" s="3"/>
      <c r="AAM192" s="3"/>
      <c r="AAN192" s="3"/>
      <c r="AAO192" s="3"/>
      <c r="AAP192" s="3"/>
      <c r="AAQ192" s="3"/>
      <c r="AAR192" s="3"/>
      <c r="AAS192" s="3"/>
      <c r="AAT192" s="3"/>
      <c r="AAU192" s="3"/>
      <c r="AAV192" s="3"/>
      <c r="AAW192" s="3"/>
      <c r="AAX192" s="3"/>
      <c r="AAY192" s="3"/>
      <c r="AAZ192" s="3"/>
      <c r="ABA192" s="3"/>
      <c r="ABB192" s="3"/>
      <c r="ABC192" s="3"/>
      <c r="ABD192" s="3"/>
      <c r="ABE192" s="3"/>
      <c r="ABF192" s="3"/>
      <c r="ABG192" s="3"/>
      <c r="ABH192" s="3"/>
      <c r="ABI192" s="3"/>
      <c r="ABJ192" s="3"/>
      <c r="ABK192" s="3"/>
      <c r="ABL192" s="3"/>
      <c r="ABM192" s="3"/>
      <c r="ABN192" s="3"/>
      <c r="ABO192" s="3"/>
      <c r="ABP192" s="3"/>
      <c r="ABQ192" s="3"/>
      <c r="ABR192" s="3"/>
      <c r="ABS192" s="3"/>
      <c r="ABT192" s="3"/>
      <c r="ABU192" s="3"/>
      <c r="ABV192" s="3"/>
      <c r="ABW192" s="3"/>
      <c r="ABX192" s="3"/>
      <c r="ABY192" s="3"/>
      <c r="ABZ192" s="3"/>
      <c r="ACA192" s="3"/>
      <c r="ACB192" s="3"/>
      <c r="ACC192" s="3"/>
      <c r="ACD192" s="3"/>
      <c r="ACE192" s="3"/>
      <c r="ACF192" s="3"/>
      <c r="ACG192" s="3"/>
      <c r="ACH192" s="3"/>
      <c r="ACI192" s="3"/>
      <c r="ACJ192" s="3"/>
      <c r="ACK192" s="3"/>
      <c r="ACL192" s="3"/>
      <c r="ACM192" s="3"/>
      <c r="ACN192" s="3"/>
      <c r="ACO192" s="3"/>
      <c r="ACP192" s="3"/>
      <c r="ACQ192" s="3"/>
      <c r="ACR192" s="3"/>
      <c r="ACS192" s="3"/>
      <c r="ACT192" s="3"/>
      <c r="ACU192" s="3"/>
      <c r="ACV192" s="3"/>
      <c r="ACW192" s="3"/>
      <c r="ACX192" s="3"/>
      <c r="ACY192" s="3"/>
      <c r="ACZ192" s="3"/>
      <c r="ADA192" s="3"/>
      <c r="ADB192" s="3"/>
      <c r="ADC192" s="3"/>
      <c r="ADD192" s="3"/>
      <c r="ADE192" s="3"/>
      <c r="ADF192" s="3"/>
      <c r="ADG192" s="3"/>
      <c r="ADH192" s="3"/>
      <c r="ADI192" s="3"/>
      <c r="ADJ192" s="3"/>
      <c r="ADK192" s="3"/>
      <c r="ADL192" s="3"/>
      <c r="ADM192" s="3"/>
      <c r="ADN192" s="3"/>
      <c r="ADO192" s="3"/>
      <c r="ADP192" s="3"/>
      <c r="ADQ192" s="3"/>
      <c r="ADR192" s="3"/>
      <c r="ADS192" s="3"/>
      <c r="ADT192" s="3"/>
      <c r="ADU192" s="3"/>
      <c r="ADV192" s="3"/>
      <c r="ADW192" s="3"/>
      <c r="ADX192" s="3"/>
      <c r="ADY192" s="3"/>
      <c r="ADZ192" s="3"/>
      <c r="AEA192" s="3"/>
      <c r="AEB192" s="3"/>
      <c r="AEC192" s="3"/>
      <c r="AED192" s="3"/>
      <c r="AEE192" s="3"/>
      <c r="AEF192" s="3"/>
      <c r="AEG192" s="3"/>
      <c r="AEH192" s="3"/>
      <c r="AEI192" s="3"/>
      <c r="AEJ192" s="3"/>
      <c r="AEK192" s="3"/>
      <c r="AEL192" s="3"/>
      <c r="AEM192" s="3"/>
      <c r="AEN192" s="3"/>
      <c r="AEO192" s="3"/>
      <c r="AEP192" s="3"/>
      <c r="AEQ192" s="3"/>
      <c r="AER192" s="3"/>
      <c r="AES192" s="3"/>
      <c r="AET192" s="3"/>
      <c r="AEU192" s="3"/>
      <c r="AEV192" s="3"/>
      <c r="AEW192" s="3"/>
      <c r="AEX192" s="3"/>
      <c r="AEY192" s="3"/>
      <c r="AEZ192" s="3"/>
      <c r="AFA192" s="3"/>
      <c r="AFB192" s="3"/>
      <c r="AFC192" s="3"/>
      <c r="AFD192" s="3"/>
      <c r="AFE192" s="3"/>
      <c r="AFF192" s="3"/>
      <c r="AFG192" s="3"/>
      <c r="AFH192" s="3"/>
      <c r="AFI192" s="3"/>
      <c r="AFJ192" s="3"/>
      <c r="AFK192" s="3"/>
      <c r="AFL192" s="3"/>
      <c r="AFM192" s="3"/>
      <c r="AFN192" s="3"/>
      <c r="AFO192" s="3"/>
      <c r="AFP192" s="3"/>
      <c r="AFQ192" s="3"/>
      <c r="AFR192" s="3"/>
      <c r="AFS192" s="3"/>
      <c r="AFT192" s="3"/>
      <c r="AFU192" s="3"/>
      <c r="AFV192" s="3"/>
      <c r="AFW192" s="3"/>
      <c r="AFX192" s="3"/>
      <c r="AFY192" s="3"/>
      <c r="AFZ192" s="3"/>
      <c r="AGA192" s="3"/>
      <c r="AGB192" s="3"/>
      <c r="AGC192" s="3"/>
      <c r="AGD192" s="3"/>
      <c r="AGE192" s="3"/>
      <c r="AGF192" s="3"/>
      <c r="AGG192" s="3"/>
      <c r="AGH192" s="3"/>
      <c r="AGI192" s="3"/>
      <c r="AGJ192" s="3"/>
      <c r="AGK192" s="3"/>
      <c r="AGL192" s="3"/>
      <c r="AGM192" s="3"/>
      <c r="AGN192" s="3"/>
      <c r="AGO192" s="3"/>
      <c r="AGP192" s="3"/>
      <c r="AGQ192" s="3"/>
      <c r="AGR192" s="3"/>
      <c r="AGS192" s="3"/>
      <c r="AGT192" s="3"/>
      <c r="AGU192" s="3"/>
      <c r="AGV192" s="3"/>
      <c r="AGW192" s="3"/>
      <c r="AGX192" s="3"/>
      <c r="AGY192" s="3"/>
      <c r="AGZ192" s="3"/>
      <c r="AHA192" s="3"/>
      <c r="AHB192" s="3"/>
      <c r="AHC192" s="3"/>
      <c r="AHD192" s="3"/>
      <c r="AHE192" s="3"/>
      <c r="AHF192" s="3"/>
      <c r="AHG192" s="3"/>
      <c r="AHH192" s="3"/>
      <c r="AHI192" s="3"/>
      <c r="AHJ192" s="3"/>
      <c r="AHK192" s="3"/>
      <c r="AHL192" s="3"/>
      <c r="AHM192" s="3"/>
      <c r="AHN192" s="3"/>
      <c r="AHO192" s="3"/>
      <c r="AHP192" s="3"/>
      <c r="AHQ192" s="3"/>
      <c r="AHR192" s="3"/>
      <c r="AHS192" s="3"/>
      <c r="AHT192" s="3"/>
      <c r="AHU192" s="3"/>
      <c r="AHV192" s="3"/>
      <c r="AHW192" s="3"/>
      <c r="AHX192" s="3"/>
      <c r="AHY192" s="3"/>
      <c r="AHZ192" s="3"/>
      <c r="AIA192" s="3"/>
      <c r="AIB192" s="3"/>
      <c r="AIC192" s="3"/>
      <c r="AID192" s="3"/>
      <c r="AIE192" s="3"/>
      <c r="AIF192" s="3"/>
      <c r="AIG192" s="3"/>
      <c r="AIH192" s="3"/>
      <c r="AII192" s="3"/>
      <c r="AIJ192" s="3"/>
      <c r="AIK192" s="3"/>
      <c r="AIL192" s="3"/>
      <c r="AIM192" s="3"/>
      <c r="AIN192" s="3"/>
      <c r="AIO192" s="3"/>
      <c r="AIP192" s="3"/>
      <c r="AIQ192" s="3"/>
      <c r="AIR192" s="3"/>
      <c r="AIS192" s="3"/>
      <c r="AIT192" s="3"/>
      <c r="AIU192" s="3"/>
      <c r="AIV192" s="3"/>
      <c r="AIW192" s="3"/>
      <c r="AIX192" s="3"/>
      <c r="AIY192" s="3"/>
      <c r="AIZ192" s="3"/>
      <c r="AJA192" s="3"/>
      <c r="AJB192" s="3"/>
      <c r="AJC192" s="3"/>
      <c r="AJD192" s="3"/>
      <c r="AJE192" s="3"/>
      <c r="AJF192" s="3"/>
      <c r="AJG192" s="3"/>
      <c r="AJH192" s="3"/>
      <c r="AJI192" s="3"/>
      <c r="AJJ192" s="3"/>
      <c r="AJK192" s="3"/>
      <c r="AJL192" s="3"/>
      <c r="AJM192" s="3"/>
      <c r="AJN192" s="3"/>
      <c r="AJO192" s="3"/>
      <c r="AJP192" s="3"/>
      <c r="AJQ192" s="3"/>
      <c r="AJR192" s="3"/>
      <c r="AJS192" s="3"/>
      <c r="AJT192" s="3"/>
      <c r="AJU192" s="3"/>
      <c r="AJV192" s="3"/>
      <c r="AJW192" s="3"/>
      <c r="AJX192" s="3"/>
      <c r="AJY192" s="3"/>
      <c r="AJZ192" s="3"/>
      <c r="AKA192" s="3"/>
      <c r="AKB192" s="3"/>
      <c r="AKC192" s="3"/>
      <c r="AKD192" s="3"/>
      <c r="AKE192" s="3"/>
      <c r="AKF192" s="3"/>
      <c r="AKG192" s="3"/>
      <c r="AKH192" s="3"/>
      <c r="AKI192" s="3"/>
      <c r="AKJ192" s="3"/>
      <c r="AKK192" s="3"/>
      <c r="AKL192" s="3"/>
      <c r="AKM192" s="3"/>
      <c r="AKN192" s="3"/>
      <c r="AKO192" s="3"/>
      <c r="AKP192" s="3"/>
      <c r="AKQ192" s="3"/>
      <c r="AKR192" s="3"/>
      <c r="AKS192" s="3"/>
      <c r="AKT192" s="3"/>
      <c r="AKU192" s="3"/>
      <c r="AKV192" s="3"/>
      <c r="AKW192" s="3"/>
      <c r="AKX192" s="3"/>
      <c r="AKY192" s="3"/>
      <c r="AKZ192" s="3"/>
      <c r="ALA192" s="3"/>
      <c r="ALB192" s="3"/>
      <c r="ALC192" s="3"/>
      <c r="ALD192" s="3"/>
      <c r="ALE192" s="3"/>
      <c r="ALF192" s="3"/>
      <c r="ALG192" s="3"/>
      <c r="ALH192" s="3"/>
      <c r="ALI192" s="3"/>
      <c r="ALJ192" s="3"/>
      <c r="ALK192" s="3"/>
      <c r="ALL192" s="3"/>
      <c r="ALM192" s="3"/>
      <c r="ALN192" s="3"/>
      <c r="ALO192" s="3"/>
      <c r="ALP192" s="3"/>
      <c r="ALQ192" s="3"/>
      <c r="ALR192" s="3"/>
      <c r="ALS192" s="3"/>
      <c r="ALT192" s="3"/>
      <c r="ALU192" s="3"/>
      <c r="ALV192" s="3"/>
      <c r="ALW192" s="3"/>
      <c r="ALX192" s="3"/>
      <c r="ALY192" s="3"/>
      <c r="ALZ192" s="3"/>
      <c r="AMA192" s="3"/>
      <c r="AMB192" s="3"/>
    </row>
    <row r="193" spans="1:1016" s="142" customFormat="1" x14ac:dyDescent="0.25">
      <c r="A193" s="3"/>
      <c r="B193" s="3"/>
      <c r="C193" s="3"/>
      <c r="D193" s="3"/>
      <c r="E193" s="3"/>
      <c r="F193" s="3"/>
      <c r="G193" s="40"/>
      <c r="H193" s="3"/>
      <c r="I193" s="3"/>
      <c r="J193" s="3"/>
      <c r="K193" s="3"/>
      <c r="L193" s="3"/>
      <c r="M193" s="129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  <c r="AH193" s="3"/>
      <c r="AI193" s="3"/>
      <c r="AJ193" s="3"/>
      <c r="AK193" s="3"/>
      <c r="AL193" s="3"/>
      <c r="AM193" s="3"/>
      <c r="AN193" s="3"/>
      <c r="AO193" s="3"/>
      <c r="AP193" s="3"/>
      <c r="AQ193" s="3"/>
      <c r="AR193" s="3"/>
      <c r="AS193" s="3"/>
      <c r="AT193" s="3"/>
      <c r="AU193" s="3"/>
      <c r="AV193" s="3"/>
      <c r="AW193" s="3"/>
      <c r="AX193" s="3"/>
      <c r="AY193" s="3"/>
      <c r="AZ193" s="3"/>
      <c r="BA193" s="3"/>
      <c r="BB193" s="3"/>
      <c r="BC193" s="3"/>
      <c r="BD193" s="3"/>
      <c r="BE193" s="3"/>
      <c r="BF193" s="3"/>
      <c r="BG193" s="3"/>
      <c r="BH193" s="3"/>
      <c r="BI193" s="3"/>
      <c r="BJ193" s="3"/>
      <c r="BK193" s="3"/>
      <c r="BL193" s="3"/>
      <c r="BM193" s="3"/>
      <c r="BN193" s="3"/>
      <c r="BO193" s="3"/>
      <c r="BP193" s="3"/>
      <c r="BQ193" s="3"/>
      <c r="BR193" s="3"/>
      <c r="BS193" s="3"/>
      <c r="BT193" s="3"/>
      <c r="BU193" s="3"/>
      <c r="BV193" s="3"/>
      <c r="BW193" s="3"/>
      <c r="BX193" s="3"/>
      <c r="BY193" s="3"/>
      <c r="BZ193" s="3"/>
      <c r="CA193" s="3"/>
      <c r="CB193" s="3"/>
      <c r="CC193" s="3"/>
      <c r="CD193" s="3"/>
      <c r="CE193" s="3"/>
      <c r="CF193" s="3"/>
      <c r="CG193" s="3"/>
      <c r="CH193" s="3"/>
      <c r="CI193" s="3"/>
      <c r="CJ193" s="3"/>
      <c r="CK193" s="3"/>
      <c r="CL193" s="3"/>
      <c r="CM193" s="3"/>
      <c r="CN193" s="3"/>
      <c r="CO193" s="3"/>
      <c r="CP193" s="3"/>
      <c r="CQ193" s="3"/>
      <c r="CR193" s="3"/>
      <c r="CS193" s="3"/>
      <c r="CT193" s="3"/>
      <c r="CU193" s="3"/>
      <c r="CV193" s="3"/>
      <c r="CW193" s="3"/>
      <c r="CX193" s="3"/>
      <c r="CY193" s="3"/>
      <c r="CZ193" s="3"/>
      <c r="DA193" s="3"/>
      <c r="DB193" s="3"/>
      <c r="DC193" s="3"/>
      <c r="DD193" s="3"/>
      <c r="DE193" s="3"/>
      <c r="DF193" s="3"/>
      <c r="DG193" s="3"/>
      <c r="DH193" s="3"/>
      <c r="DI193" s="3"/>
      <c r="DJ193" s="3"/>
      <c r="DK193" s="3"/>
      <c r="DL193" s="3"/>
      <c r="DM193" s="3"/>
      <c r="DN193" s="3"/>
      <c r="DO193" s="3"/>
      <c r="DP193" s="3"/>
      <c r="DQ193" s="3"/>
      <c r="DR193" s="3"/>
      <c r="DS193" s="3"/>
      <c r="DT193" s="3"/>
      <c r="DU193" s="3"/>
      <c r="DV193" s="3"/>
      <c r="DW193" s="3"/>
      <c r="DX193" s="3"/>
      <c r="DY193" s="3"/>
      <c r="DZ193" s="3"/>
      <c r="EA193" s="3"/>
      <c r="EB193" s="3"/>
      <c r="EC193" s="3"/>
      <c r="ED193" s="3"/>
      <c r="EE193" s="3"/>
      <c r="EF193" s="3"/>
      <c r="EG193" s="3"/>
      <c r="EH193" s="3"/>
      <c r="EI193" s="3"/>
      <c r="EJ193" s="3"/>
      <c r="EK193" s="3"/>
      <c r="EL193" s="3"/>
      <c r="EM193" s="3"/>
      <c r="EN193" s="3"/>
      <c r="EO193" s="3"/>
      <c r="EP193" s="3"/>
      <c r="EQ193" s="3"/>
      <c r="ER193" s="3"/>
      <c r="ES193" s="3"/>
      <c r="ET193" s="3"/>
      <c r="EU193" s="3"/>
      <c r="EV193" s="3"/>
      <c r="EW193" s="3"/>
      <c r="EX193" s="3"/>
      <c r="EY193" s="3"/>
      <c r="EZ193" s="3"/>
      <c r="FA193" s="3"/>
      <c r="FB193" s="3"/>
      <c r="FC193" s="3"/>
      <c r="FD193" s="3"/>
      <c r="FE193" s="3"/>
      <c r="FF193" s="3"/>
      <c r="FG193" s="3"/>
      <c r="FH193" s="3"/>
      <c r="FI193" s="3"/>
      <c r="FJ193" s="3"/>
      <c r="FK193" s="3"/>
      <c r="FL193" s="3"/>
      <c r="FM193" s="3"/>
      <c r="FN193" s="3"/>
      <c r="FO193" s="3"/>
      <c r="FP193" s="3"/>
      <c r="FQ193" s="3"/>
      <c r="FR193" s="3"/>
      <c r="FS193" s="3"/>
      <c r="FT193" s="3"/>
      <c r="FU193" s="3"/>
      <c r="FV193" s="3"/>
      <c r="FW193" s="3"/>
      <c r="FX193" s="3"/>
      <c r="FY193" s="3"/>
      <c r="FZ193" s="3"/>
      <c r="GA193" s="3"/>
      <c r="GB193" s="3"/>
      <c r="GC193" s="3"/>
      <c r="GD193" s="3"/>
      <c r="GE193" s="3"/>
      <c r="GF193" s="3"/>
      <c r="GG193" s="3"/>
      <c r="GH193" s="3"/>
      <c r="GI193" s="3"/>
      <c r="GJ193" s="3"/>
      <c r="GK193" s="3"/>
      <c r="GL193" s="3"/>
      <c r="GM193" s="3"/>
      <c r="GN193" s="3"/>
      <c r="GO193" s="3"/>
      <c r="GP193" s="3"/>
      <c r="GQ193" s="3"/>
      <c r="GR193" s="3"/>
      <c r="GS193" s="3"/>
      <c r="GT193" s="3"/>
      <c r="GU193" s="3"/>
      <c r="GV193" s="3"/>
      <c r="GW193" s="3"/>
      <c r="GX193" s="3"/>
      <c r="GY193" s="3"/>
      <c r="GZ193" s="3"/>
      <c r="HA193" s="3"/>
      <c r="HB193" s="3"/>
      <c r="HC193" s="3"/>
      <c r="HD193" s="3"/>
      <c r="HE193" s="3"/>
      <c r="HF193" s="3"/>
      <c r="HG193" s="3"/>
      <c r="HH193" s="3"/>
      <c r="HI193" s="3"/>
      <c r="HJ193" s="3"/>
      <c r="HK193" s="3"/>
      <c r="HL193" s="3"/>
      <c r="HM193" s="3"/>
      <c r="HN193" s="3"/>
      <c r="HO193" s="3"/>
      <c r="HP193" s="3"/>
      <c r="HQ193" s="3"/>
      <c r="HR193" s="3"/>
      <c r="HS193" s="3"/>
      <c r="HT193" s="3"/>
      <c r="HU193" s="3"/>
      <c r="HV193" s="3"/>
      <c r="HW193" s="3"/>
      <c r="HX193" s="3"/>
      <c r="HY193" s="3"/>
      <c r="HZ193" s="3"/>
      <c r="IA193" s="3"/>
      <c r="IB193" s="3"/>
      <c r="IC193" s="3"/>
      <c r="ID193" s="3"/>
      <c r="IE193" s="3"/>
      <c r="IF193" s="3"/>
      <c r="IG193" s="3"/>
      <c r="IH193" s="3"/>
      <c r="II193" s="3"/>
      <c r="IJ193" s="3"/>
      <c r="IK193" s="3"/>
      <c r="IL193" s="3"/>
      <c r="IM193" s="3"/>
      <c r="IN193" s="3"/>
      <c r="IO193" s="3"/>
      <c r="IP193" s="3"/>
      <c r="IQ193" s="3"/>
      <c r="IR193" s="3"/>
      <c r="IS193" s="3"/>
      <c r="IT193" s="3"/>
      <c r="IU193" s="3"/>
      <c r="IV193" s="3"/>
      <c r="IW193" s="3"/>
      <c r="IX193" s="3"/>
      <c r="IY193" s="3"/>
      <c r="IZ193" s="3"/>
      <c r="JA193" s="3"/>
      <c r="JB193" s="3"/>
      <c r="JC193" s="3"/>
      <c r="JD193" s="3"/>
      <c r="JE193" s="3"/>
      <c r="JF193" s="3"/>
      <c r="JG193" s="3"/>
      <c r="JH193" s="3"/>
      <c r="JI193" s="3"/>
      <c r="JJ193" s="3"/>
      <c r="JK193" s="3"/>
      <c r="JL193" s="3"/>
      <c r="JM193" s="3"/>
      <c r="JN193" s="3"/>
      <c r="JO193" s="3"/>
      <c r="JP193" s="3"/>
      <c r="JQ193" s="3"/>
      <c r="JR193" s="3"/>
      <c r="JS193" s="3"/>
      <c r="JT193" s="3"/>
      <c r="JU193" s="3"/>
      <c r="JV193" s="3"/>
      <c r="JW193" s="3"/>
      <c r="JX193" s="3"/>
      <c r="JY193" s="3"/>
      <c r="JZ193" s="3"/>
      <c r="KA193" s="3"/>
      <c r="KB193" s="3"/>
      <c r="KC193" s="3"/>
      <c r="KD193" s="3"/>
      <c r="KE193" s="3"/>
      <c r="KF193" s="3"/>
      <c r="KG193" s="3"/>
      <c r="KH193" s="3"/>
      <c r="KI193" s="3"/>
      <c r="KJ193" s="3"/>
      <c r="KK193" s="3"/>
      <c r="KL193" s="3"/>
      <c r="KM193" s="3"/>
      <c r="KN193" s="3"/>
      <c r="KO193" s="3"/>
      <c r="KP193" s="3"/>
      <c r="KQ193" s="3"/>
      <c r="KR193" s="3"/>
      <c r="KS193" s="3"/>
      <c r="KT193" s="3"/>
      <c r="KU193" s="3"/>
      <c r="KV193" s="3"/>
      <c r="KW193" s="3"/>
      <c r="KX193" s="3"/>
      <c r="KY193" s="3"/>
      <c r="KZ193" s="3"/>
      <c r="LA193" s="3"/>
      <c r="LB193" s="3"/>
      <c r="LC193" s="3"/>
      <c r="LD193" s="3"/>
      <c r="LE193" s="3"/>
      <c r="LF193" s="3"/>
      <c r="LG193" s="3"/>
      <c r="LH193" s="3"/>
      <c r="LI193" s="3"/>
      <c r="LJ193" s="3"/>
      <c r="LK193" s="3"/>
      <c r="LL193" s="3"/>
      <c r="LM193" s="3"/>
      <c r="LN193" s="3"/>
      <c r="LO193" s="3"/>
      <c r="LP193" s="3"/>
      <c r="LQ193" s="3"/>
      <c r="LR193" s="3"/>
      <c r="LS193" s="3"/>
      <c r="LT193" s="3"/>
      <c r="LU193" s="3"/>
      <c r="LV193" s="3"/>
      <c r="LW193" s="3"/>
      <c r="LX193" s="3"/>
      <c r="LY193" s="3"/>
      <c r="LZ193" s="3"/>
      <c r="MA193" s="3"/>
      <c r="MB193" s="3"/>
      <c r="MC193" s="3"/>
      <c r="MD193" s="3"/>
      <c r="ME193" s="3"/>
      <c r="MF193" s="3"/>
      <c r="MG193" s="3"/>
      <c r="MH193" s="3"/>
      <c r="MI193" s="3"/>
      <c r="MJ193" s="3"/>
      <c r="MK193" s="3"/>
      <c r="ML193" s="3"/>
      <c r="MM193" s="3"/>
      <c r="MN193" s="3"/>
      <c r="MO193" s="3"/>
      <c r="MP193" s="3"/>
      <c r="MQ193" s="3"/>
      <c r="MR193" s="3"/>
      <c r="MS193" s="3"/>
      <c r="MT193" s="3"/>
      <c r="MU193" s="3"/>
      <c r="MV193" s="3"/>
      <c r="MW193" s="3"/>
      <c r="MX193" s="3"/>
      <c r="MY193" s="3"/>
      <c r="MZ193" s="3"/>
      <c r="NA193" s="3"/>
      <c r="NB193" s="3"/>
      <c r="NC193" s="3"/>
      <c r="ND193" s="3"/>
      <c r="NE193" s="3"/>
      <c r="NF193" s="3"/>
      <c r="NG193" s="3"/>
      <c r="NH193" s="3"/>
      <c r="NI193" s="3"/>
      <c r="NJ193" s="3"/>
      <c r="NK193" s="3"/>
      <c r="NL193" s="3"/>
      <c r="NM193" s="3"/>
      <c r="NN193" s="3"/>
      <c r="NO193" s="3"/>
      <c r="NP193" s="3"/>
      <c r="NQ193" s="3"/>
      <c r="NR193" s="3"/>
      <c r="NS193" s="3"/>
      <c r="NT193" s="3"/>
      <c r="NU193" s="3"/>
      <c r="NV193" s="3"/>
      <c r="NW193" s="3"/>
      <c r="NX193" s="3"/>
      <c r="NY193" s="3"/>
      <c r="NZ193" s="3"/>
      <c r="OA193" s="3"/>
      <c r="OB193" s="3"/>
      <c r="OC193" s="3"/>
      <c r="OD193" s="3"/>
      <c r="OE193" s="3"/>
      <c r="OF193" s="3"/>
      <c r="OG193" s="3"/>
      <c r="OH193" s="3"/>
      <c r="OI193" s="3"/>
      <c r="OJ193" s="3"/>
      <c r="OK193" s="3"/>
      <c r="OL193" s="3"/>
      <c r="OM193" s="3"/>
      <c r="ON193" s="3"/>
      <c r="OO193" s="3"/>
      <c r="OP193" s="3"/>
      <c r="OQ193" s="3"/>
      <c r="OR193" s="3"/>
      <c r="OS193" s="3"/>
      <c r="OT193" s="3"/>
      <c r="OU193" s="3"/>
      <c r="OV193" s="3"/>
      <c r="OW193" s="3"/>
      <c r="OX193" s="3"/>
      <c r="OY193" s="3"/>
      <c r="OZ193" s="3"/>
      <c r="PA193" s="3"/>
      <c r="PB193" s="3"/>
      <c r="PC193" s="3"/>
      <c r="PD193" s="3"/>
      <c r="PE193" s="3"/>
      <c r="PF193" s="3"/>
      <c r="PG193" s="3"/>
      <c r="PH193" s="3"/>
      <c r="PI193" s="3"/>
      <c r="PJ193" s="3"/>
      <c r="PK193" s="3"/>
      <c r="PL193" s="3"/>
      <c r="PM193" s="3"/>
      <c r="PN193" s="3"/>
      <c r="PO193" s="3"/>
      <c r="PP193" s="3"/>
      <c r="PQ193" s="3"/>
      <c r="PR193" s="3"/>
      <c r="PS193" s="3"/>
      <c r="PT193" s="3"/>
      <c r="PU193" s="3"/>
      <c r="PV193" s="3"/>
      <c r="PW193" s="3"/>
      <c r="PX193" s="3"/>
      <c r="PY193" s="3"/>
      <c r="PZ193" s="3"/>
      <c r="QA193" s="3"/>
      <c r="QB193" s="3"/>
      <c r="QC193" s="3"/>
      <c r="QD193" s="3"/>
      <c r="QE193" s="3"/>
      <c r="QF193" s="3"/>
      <c r="QG193" s="3"/>
      <c r="QH193" s="3"/>
      <c r="QI193" s="3"/>
      <c r="QJ193" s="3"/>
      <c r="QK193" s="3"/>
      <c r="QL193" s="3"/>
      <c r="QM193" s="3"/>
      <c r="QN193" s="3"/>
      <c r="QO193" s="3"/>
      <c r="QP193" s="3"/>
      <c r="QQ193" s="3"/>
      <c r="QR193" s="3"/>
      <c r="QS193" s="3"/>
      <c r="QT193" s="3"/>
      <c r="QU193" s="3"/>
      <c r="QV193" s="3"/>
      <c r="QW193" s="3"/>
      <c r="QX193" s="3"/>
      <c r="QY193" s="3"/>
      <c r="QZ193" s="3"/>
      <c r="RA193" s="3"/>
      <c r="RB193" s="3"/>
      <c r="RC193" s="3"/>
      <c r="RD193" s="3"/>
      <c r="RE193" s="3"/>
      <c r="RF193" s="3"/>
      <c r="RG193" s="3"/>
      <c r="RH193" s="3"/>
      <c r="RI193" s="3"/>
      <c r="RJ193" s="3"/>
      <c r="RK193" s="3"/>
      <c r="RL193" s="3"/>
      <c r="RM193" s="3"/>
      <c r="RN193" s="3"/>
      <c r="RO193" s="3"/>
      <c r="RP193" s="3"/>
      <c r="RQ193" s="3"/>
      <c r="RR193" s="3"/>
      <c r="RS193" s="3"/>
      <c r="RT193" s="3"/>
      <c r="RU193" s="3"/>
      <c r="RV193" s="3"/>
      <c r="RW193" s="3"/>
      <c r="RX193" s="3"/>
      <c r="RY193" s="3"/>
      <c r="RZ193" s="3"/>
      <c r="SA193" s="3"/>
      <c r="SB193" s="3"/>
      <c r="SC193" s="3"/>
      <c r="SD193" s="3"/>
      <c r="SE193" s="3"/>
      <c r="SF193" s="3"/>
      <c r="SG193" s="3"/>
      <c r="SH193" s="3"/>
      <c r="SI193" s="3"/>
      <c r="SJ193" s="3"/>
      <c r="SK193" s="3"/>
      <c r="SL193" s="3"/>
      <c r="SM193" s="3"/>
      <c r="SN193" s="3"/>
      <c r="SO193" s="3"/>
      <c r="SP193" s="3"/>
      <c r="SQ193" s="3"/>
      <c r="SR193" s="3"/>
      <c r="SS193" s="3"/>
      <c r="ST193" s="3"/>
      <c r="SU193" s="3"/>
      <c r="SV193" s="3"/>
      <c r="SW193" s="3"/>
      <c r="SX193" s="3"/>
      <c r="SY193" s="3"/>
      <c r="SZ193" s="3"/>
      <c r="TA193" s="3"/>
      <c r="TB193" s="3"/>
      <c r="TC193" s="3"/>
      <c r="TD193" s="3"/>
      <c r="TE193" s="3"/>
      <c r="TF193" s="3"/>
      <c r="TG193" s="3"/>
      <c r="TH193" s="3"/>
      <c r="TI193" s="3"/>
      <c r="TJ193" s="3"/>
      <c r="TK193" s="3"/>
      <c r="TL193" s="3"/>
      <c r="TM193" s="3"/>
      <c r="TN193" s="3"/>
      <c r="TO193" s="3"/>
      <c r="TP193" s="3"/>
      <c r="TQ193" s="3"/>
      <c r="TR193" s="3"/>
      <c r="TS193" s="3"/>
      <c r="TT193" s="3"/>
      <c r="TU193" s="3"/>
      <c r="TV193" s="3"/>
      <c r="TW193" s="3"/>
      <c r="TX193" s="3"/>
      <c r="TY193" s="3"/>
      <c r="TZ193" s="3"/>
      <c r="UA193" s="3"/>
      <c r="UB193" s="3"/>
      <c r="UC193" s="3"/>
      <c r="UD193" s="3"/>
      <c r="UE193" s="3"/>
      <c r="UF193" s="3"/>
      <c r="UG193" s="3"/>
      <c r="UH193" s="3"/>
      <c r="UI193" s="3"/>
      <c r="UJ193" s="3"/>
      <c r="UK193" s="3"/>
      <c r="UL193" s="3"/>
      <c r="UM193" s="3"/>
      <c r="UN193" s="3"/>
      <c r="UO193" s="3"/>
      <c r="UP193" s="3"/>
      <c r="UQ193" s="3"/>
      <c r="UR193" s="3"/>
      <c r="US193" s="3"/>
      <c r="UT193" s="3"/>
      <c r="UU193" s="3"/>
      <c r="UV193" s="3"/>
      <c r="UW193" s="3"/>
      <c r="UX193" s="3"/>
      <c r="UY193" s="3"/>
      <c r="UZ193" s="3"/>
      <c r="VA193" s="3"/>
      <c r="VB193" s="3"/>
      <c r="VC193" s="3"/>
      <c r="VD193" s="3"/>
      <c r="VE193" s="3"/>
      <c r="VF193" s="3"/>
      <c r="VG193" s="3"/>
      <c r="VH193" s="3"/>
      <c r="VI193" s="3"/>
      <c r="VJ193" s="3"/>
      <c r="VK193" s="3"/>
      <c r="VL193" s="3"/>
      <c r="VM193" s="3"/>
      <c r="VN193" s="3"/>
      <c r="VO193" s="3"/>
      <c r="VP193" s="3"/>
      <c r="VQ193" s="3"/>
      <c r="VR193" s="3"/>
      <c r="VS193" s="3"/>
      <c r="VT193" s="3"/>
      <c r="VU193" s="3"/>
      <c r="VV193" s="3"/>
      <c r="VW193" s="3"/>
      <c r="VX193" s="3"/>
      <c r="VY193" s="3"/>
      <c r="VZ193" s="3"/>
      <c r="WA193" s="3"/>
      <c r="WB193" s="3"/>
      <c r="WC193" s="3"/>
      <c r="WD193" s="3"/>
      <c r="WE193" s="3"/>
      <c r="WF193" s="3"/>
      <c r="WG193" s="3"/>
      <c r="WH193" s="3"/>
      <c r="WI193" s="3"/>
      <c r="WJ193" s="3"/>
      <c r="WK193" s="3"/>
      <c r="WL193" s="3"/>
      <c r="WM193" s="3"/>
      <c r="WN193" s="3"/>
      <c r="WO193" s="3"/>
      <c r="WP193" s="3"/>
      <c r="WQ193" s="3"/>
      <c r="WR193" s="3"/>
      <c r="WS193" s="3"/>
      <c r="WT193" s="3"/>
      <c r="WU193" s="3"/>
      <c r="WV193" s="3"/>
      <c r="WW193" s="3"/>
      <c r="WX193" s="3"/>
      <c r="WY193" s="3"/>
      <c r="WZ193" s="3"/>
      <c r="XA193" s="3"/>
      <c r="XB193" s="3"/>
      <c r="XC193" s="3"/>
      <c r="XD193" s="3"/>
      <c r="XE193" s="3"/>
      <c r="XF193" s="3"/>
      <c r="XG193" s="3"/>
      <c r="XH193" s="3"/>
      <c r="XI193" s="3"/>
      <c r="XJ193" s="3"/>
      <c r="XK193" s="3"/>
      <c r="XL193" s="3"/>
      <c r="XM193" s="3"/>
      <c r="XN193" s="3"/>
      <c r="XO193" s="3"/>
      <c r="XP193" s="3"/>
      <c r="XQ193" s="3"/>
      <c r="XR193" s="3"/>
      <c r="XS193" s="3"/>
      <c r="XT193" s="3"/>
      <c r="XU193" s="3"/>
      <c r="XV193" s="3"/>
      <c r="XW193" s="3"/>
      <c r="XX193" s="3"/>
      <c r="XY193" s="3"/>
      <c r="XZ193" s="3"/>
      <c r="YA193" s="3"/>
      <c r="YB193" s="3"/>
      <c r="YC193" s="3"/>
      <c r="YD193" s="3"/>
      <c r="YE193" s="3"/>
      <c r="YF193" s="3"/>
      <c r="YG193" s="3"/>
      <c r="YH193" s="3"/>
      <c r="YI193" s="3"/>
      <c r="YJ193" s="3"/>
      <c r="YK193" s="3"/>
      <c r="YL193" s="3"/>
      <c r="YM193" s="3"/>
      <c r="YN193" s="3"/>
      <c r="YO193" s="3"/>
      <c r="YP193" s="3"/>
      <c r="YQ193" s="3"/>
      <c r="YR193" s="3"/>
      <c r="YS193" s="3"/>
      <c r="YT193" s="3"/>
      <c r="YU193" s="3"/>
      <c r="YV193" s="3"/>
      <c r="YW193" s="3"/>
      <c r="YX193" s="3"/>
      <c r="YY193" s="3"/>
      <c r="YZ193" s="3"/>
      <c r="ZA193" s="3"/>
      <c r="ZB193" s="3"/>
      <c r="ZC193" s="3"/>
      <c r="ZD193" s="3"/>
      <c r="ZE193" s="3"/>
      <c r="ZF193" s="3"/>
      <c r="ZG193" s="3"/>
      <c r="ZH193" s="3"/>
      <c r="ZI193" s="3"/>
      <c r="ZJ193" s="3"/>
      <c r="ZK193" s="3"/>
      <c r="ZL193" s="3"/>
      <c r="ZM193" s="3"/>
      <c r="ZN193" s="3"/>
      <c r="ZO193" s="3"/>
      <c r="ZP193" s="3"/>
      <c r="ZQ193" s="3"/>
      <c r="ZR193" s="3"/>
      <c r="ZS193" s="3"/>
      <c r="ZT193" s="3"/>
      <c r="ZU193" s="3"/>
      <c r="ZV193" s="3"/>
      <c r="ZW193" s="3"/>
      <c r="ZX193" s="3"/>
      <c r="ZY193" s="3"/>
      <c r="ZZ193" s="3"/>
      <c r="AAA193" s="3"/>
      <c r="AAB193" s="3"/>
      <c r="AAC193" s="3"/>
      <c r="AAD193" s="3"/>
      <c r="AAE193" s="3"/>
      <c r="AAF193" s="3"/>
      <c r="AAG193" s="3"/>
      <c r="AAH193" s="3"/>
      <c r="AAI193" s="3"/>
      <c r="AAJ193" s="3"/>
      <c r="AAK193" s="3"/>
      <c r="AAL193" s="3"/>
      <c r="AAM193" s="3"/>
      <c r="AAN193" s="3"/>
      <c r="AAO193" s="3"/>
      <c r="AAP193" s="3"/>
      <c r="AAQ193" s="3"/>
      <c r="AAR193" s="3"/>
      <c r="AAS193" s="3"/>
      <c r="AAT193" s="3"/>
      <c r="AAU193" s="3"/>
      <c r="AAV193" s="3"/>
      <c r="AAW193" s="3"/>
      <c r="AAX193" s="3"/>
      <c r="AAY193" s="3"/>
      <c r="AAZ193" s="3"/>
      <c r="ABA193" s="3"/>
      <c r="ABB193" s="3"/>
      <c r="ABC193" s="3"/>
      <c r="ABD193" s="3"/>
      <c r="ABE193" s="3"/>
      <c r="ABF193" s="3"/>
      <c r="ABG193" s="3"/>
      <c r="ABH193" s="3"/>
      <c r="ABI193" s="3"/>
      <c r="ABJ193" s="3"/>
      <c r="ABK193" s="3"/>
      <c r="ABL193" s="3"/>
      <c r="ABM193" s="3"/>
      <c r="ABN193" s="3"/>
      <c r="ABO193" s="3"/>
      <c r="ABP193" s="3"/>
      <c r="ABQ193" s="3"/>
      <c r="ABR193" s="3"/>
      <c r="ABS193" s="3"/>
      <c r="ABT193" s="3"/>
      <c r="ABU193" s="3"/>
      <c r="ABV193" s="3"/>
      <c r="ABW193" s="3"/>
      <c r="ABX193" s="3"/>
      <c r="ABY193" s="3"/>
      <c r="ABZ193" s="3"/>
      <c r="ACA193" s="3"/>
      <c r="ACB193" s="3"/>
      <c r="ACC193" s="3"/>
      <c r="ACD193" s="3"/>
      <c r="ACE193" s="3"/>
      <c r="ACF193" s="3"/>
      <c r="ACG193" s="3"/>
      <c r="ACH193" s="3"/>
      <c r="ACI193" s="3"/>
      <c r="ACJ193" s="3"/>
      <c r="ACK193" s="3"/>
      <c r="ACL193" s="3"/>
      <c r="ACM193" s="3"/>
      <c r="ACN193" s="3"/>
      <c r="ACO193" s="3"/>
      <c r="ACP193" s="3"/>
      <c r="ACQ193" s="3"/>
      <c r="ACR193" s="3"/>
      <c r="ACS193" s="3"/>
      <c r="ACT193" s="3"/>
      <c r="ACU193" s="3"/>
      <c r="ACV193" s="3"/>
      <c r="ACW193" s="3"/>
      <c r="ACX193" s="3"/>
      <c r="ACY193" s="3"/>
      <c r="ACZ193" s="3"/>
      <c r="ADA193" s="3"/>
      <c r="ADB193" s="3"/>
      <c r="ADC193" s="3"/>
      <c r="ADD193" s="3"/>
      <c r="ADE193" s="3"/>
      <c r="ADF193" s="3"/>
      <c r="ADG193" s="3"/>
      <c r="ADH193" s="3"/>
      <c r="ADI193" s="3"/>
      <c r="ADJ193" s="3"/>
      <c r="ADK193" s="3"/>
      <c r="ADL193" s="3"/>
      <c r="ADM193" s="3"/>
      <c r="ADN193" s="3"/>
      <c r="ADO193" s="3"/>
      <c r="ADP193" s="3"/>
      <c r="ADQ193" s="3"/>
      <c r="ADR193" s="3"/>
      <c r="ADS193" s="3"/>
      <c r="ADT193" s="3"/>
      <c r="ADU193" s="3"/>
      <c r="ADV193" s="3"/>
      <c r="ADW193" s="3"/>
      <c r="ADX193" s="3"/>
      <c r="ADY193" s="3"/>
      <c r="ADZ193" s="3"/>
      <c r="AEA193" s="3"/>
      <c r="AEB193" s="3"/>
      <c r="AEC193" s="3"/>
      <c r="AED193" s="3"/>
      <c r="AEE193" s="3"/>
      <c r="AEF193" s="3"/>
      <c r="AEG193" s="3"/>
      <c r="AEH193" s="3"/>
      <c r="AEI193" s="3"/>
      <c r="AEJ193" s="3"/>
      <c r="AEK193" s="3"/>
      <c r="AEL193" s="3"/>
      <c r="AEM193" s="3"/>
      <c r="AEN193" s="3"/>
      <c r="AEO193" s="3"/>
      <c r="AEP193" s="3"/>
      <c r="AEQ193" s="3"/>
      <c r="AER193" s="3"/>
      <c r="AES193" s="3"/>
      <c r="AET193" s="3"/>
      <c r="AEU193" s="3"/>
      <c r="AEV193" s="3"/>
      <c r="AEW193" s="3"/>
      <c r="AEX193" s="3"/>
      <c r="AEY193" s="3"/>
      <c r="AEZ193" s="3"/>
      <c r="AFA193" s="3"/>
      <c r="AFB193" s="3"/>
      <c r="AFC193" s="3"/>
      <c r="AFD193" s="3"/>
      <c r="AFE193" s="3"/>
      <c r="AFF193" s="3"/>
      <c r="AFG193" s="3"/>
      <c r="AFH193" s="3"/>
      <c r="AFI193" s="3"/>
      <c r="AFJ193" s="3"/>
      <c r="AFK193" s="3"/>
      <c r="AFL193" s="3"/>
      <c r="AFM193" s="3"/>
      <c r="AFN193" s="3"/>
      <c r="AFO193" s="3"/>
      <c r="AFP193" s="3"/>
      <c r="AFQ193" s="3"/>
      <c r="AFR193" s="3"/>
      <c r="AFS193" s="3"/>
      <c r="AFT193" s="3"/>
      <c r="AFU193" s="3"/>
      <c r="AFV193" s="3"/>
      <c r="AFW193" s="3"/>
      <c r="AFX193" s="3"/>
      <c r="AFY193" s="3"/>
      <c r="AFZ193" s="3"/>
      <c r="AGA193" s="3"/>
      <c r="AGB193" s="3"/>
      <c r="AGC193" s="3"/>
      <c r="AGD193" s="3"/>
      <c r="AGE193" s="3"/>
      <c r="AGF193" s="3"/>
      <c r="AGG193" s="3"/>
      <c r="AGH193" s="3"/>
      <c r="AGI193" s="3"/>
      <c r="AGJ193" s="3"/>
      <c r="AGK193" s="3"/>
      <c r="AGL193" s="3"/>
      <c r="AGM193" s="3"/>
      <c r="AGN193" s="3"/>
      <c r="AGO193" s="3"/>
      <c r="AGP193" s="3"/>
      <c r="AGQ193" s="3"/>
      <c r="AGR193" s="3"/>
      <c r="AGS193" s="3"/>
      <c r="AGT193" s="3"/>
      <c r="AGU193" s="3"/>
      <c r="AGV193" s="3"/>
      <c r="AGW193" s="3"/>
      <c r="AGX193" s="3"/>
      <c r="AGY193" s="3"/>
      <c r="AGZ193" s="3"/>
      <c r="AHA193" s="3"/>
      <c r="AHB193" s="3"/>
      <c r="AHC193" s="3"/>
      <c r="AHD193" s="3"/>
      <c r="AHE193" s="3"/>
      <c r="AHF193" s="3"/>
      <c r="AHG193" s="3"/>
      <c r="AHH193" s="3"/>
      <c r="AHI193" s="3"/>
      <c r="AHJ193" s="3"/>
      <c r="AHK193" s="3"/>
      <c r="AHL193" s="3"/>
      <c r="AHM193" s="3"/>
      <c r="AHN193" s="3"/>
      <c r="AHO193" s="3"/>
      <c r="AHP193" s="3"/>
      <c r="AHQ193" s="3"/>
      <c r="AHR193" s="3"/>
      <c r="AHS193" s="3"/>
      <c r="AHT193" s="3"/>
      <c r="AHU193" s="3"/>
      <c r="AHV193" s="3"/>
      <c r="AHW193" s="3"/>
      <c r="AHX193" s="3"/>
      <c r="AHY193" s="3"/>
      <c r="AHZ193" s="3"/>
      <c r="AIA193" s="3"/>
      <c r="AIB193" s="3"/>
      <c r="AIC193" s="3"/>
      <c r="AID193" s="3"/>
      <c r="AIE193" s="3"/>
      <c r="AIF193" s="3"/>
      <c r="AIG193" s="3"/>
      <c r="AIH193" s="3"/>
      <c r="AII193" s="3"/>
      <c r="AIJ193" s="3"/>
      <c r="AIK193" s="3"/>
      <c r="AIL193" s="3"/>
      <c r="AIM193" s="3"/>
      <c r="AIN193" s="3"/>
      <c r="AIO193" s="3"/>
      <c r="AIP193" s="3"/>
      <c r="AIQ193" s="3"/>
      <c r="AIR193" s="3"/>
      <c r="AIS193" s="3"/>
      <c r="AIT193" s="3"/>
      <c r="AIU193" s="3"/>
      <c r="AIV193" s="3"/>
      <c r="AIW193" s="3"/>
      <c r="AIX193" s="3"/>
      <c r="AIY193" s="3"/>
      <c r="AIZ193" s="3"/>
      <c r="AJA193" s="3"/>
      <c r="AJB193" s="3"/>
      <c r="AJC193" s="3"/>
      <c r="AJD193" s="3"/>
      <c r="AJE193" s="3"/>
      <c r="AJF193" s="3"/>
      <c r="AJG193" s="3"/>
      <c r="AJH193" s="3"/>
      <c r="AJI193" s="3"/>
      <c r="AJJ193" s="3"/>
      <c r="AJK193" s="3"/>
      <c r="AJL193" s="3"/>
      <c r="AJM193" s="3"/>
      <c r="AJN193" s="3"/>
      <c r="AJO193" s="3"/>
      <c r="AJP193" s="3"/>
      <c r="AJQ193" s="3"/>
      <c r="AJR193" s="3"/>
      <c r="AJS193" s="3"/>
      <c r="AJT193" s="3"/>
      <c r="AJU193" s="3"/>
      <c r="AJV193" s="3"/>
      <c r="AJW193" s="3"/>
      <c r="AJX193" s="3"/>
      <c r="AJY193" s="3"/>
      <c r="AJZ193" s="3"/>
      <c r="AKA193" s="3"/>
      <c r="AKB193" s="3"/>
      <c r="AKC193" s="3"/>
      <c r="AKD193" s="3"/>
      <c r="AKE193" s="3"/>
      <c r="AKF193" s="3"/>
      <c r="AKG193" s="3"/>
      <c r="AKH193" s="3"/>
      <c r="AKI193" s="3"/>
      <c r="AKJ193" s="3"/>
      <c r="AKK193" s="3"/>
      <c r="AKL193" s="3"/>
      <c r="AKM193" s="3"/>
      <c r="AKN193" s="3"/>
      <c r="AKO193" s="3"/>
      <c r="AKP193" s="3"/>
      <c r="AKQ193" s="3"/>
      <c r="AKR193" s="3"/>
      <c r="AKS193" s="3"/>
      <c r="AKT193" s="3"/>
      <c r="AKU193" s="3"/>
      <c r="AKV193" s="3"/>
      <c r="AKW193" s="3"/>
      <c r="AKX193" s="3"/>
      <c r="AKY193" s="3"/>
      <c r="AKZ193" s="3"/>
      <c r="ALA193" s="3"/>
      <c r="ALB193" s="3"/>
      <c r="ALC193" s="3"/>
      <c r="ALD193" s="3"/>
      <c r="ALE193" s="3"/>
      <c r="ALF193" s="3"/>
      <c r="ALG193" s="3"/>
      <c r="ALH193" s="3"/>
      <c r="ALI193" s="3"/>
      <c r="ALJ193" s="3"/>
      <c r="ALK193" s="3"/>
      <c r="ALL193" s="3"/>
      <c r="ALM193" s="3"/>
      <c r="ALN193" s="3"/>
      <c r="ALO193" s="3"/>
      <c r="ALP193" s="3"/>
      <c r="ALQ193" s="3"/>
      <c r="ALR193" s="3"/>
      <c r="ALS193" s="3"/>
      <c r="ALT193" s="3"/>
      <c r="ALU193" s="3"/>
      <c r="ALV193" s="3"/>
      <c r="ALW193" s="3"/>
      <c r="ALX193" s="3"/>
      <c r="ALY193" s="3"/>
      <c r="ALZ193" s="3"/>
      <c r="AMA193" s="3"/>
      <c r="AMB193" s="3"/>
    </row>
    <row r="194" spans="1:1016" s="142" customFormat="1" x14ac:dyDescent="0.25">
      <c r="A194" s="3"/>
      <c r="B194" s="3"/>
      <c r="C194" s="3"/>
      <c r="D194" s="3"/>
      <c r="E194" s="3"/>
      <c r="F194" s="3"/>
      <c r="G194" s="148"/>
      <c r="H194" s="3"/>
      <c r="I194" s="3"/>
      <c r="J194" s="3"/>
      <c r="K194" s="3"/>
      <c r="L194" s="3"/>
      <c r="M194" s="129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  <c r="AH194" s="3"/>
      <c r="AI194" s="3"/>
      <c r="AJ194" s="3"/>
      <c r="AK194" s="3"/>
      <c r="AL194" s="3"/>
      <c r="AM194" s="3"/>
      <c r="AN194" s="3"/>
      <c r="AO194" s="3"/>
      <c r="AP194" s="3"/>
      <c r="AQ194" s="3"/>
      <c r="AR194" s="3"/>
      <c r="AS194" s="3"/>
      <c r="AT194" s="3"/>
      <c r="AU194" s="3"/>
      <c r="AV194" s="3"/>
      <c r="AW194" s="3"/>
      <c r="AX194" s="3"/>
      <c r="AY194" s="3"/>
      <c r="AZ194" s="3"/>
      <c r="BA194" s="3"/>
      <c r="BB194" s="3"/>
      <c r="BC194" s="3"/>
      <c r="BD194" s="3"/>
      <c r="BE194" s="3"/>
      <c r="BF194" s="3"/>
      <c r="BG194" s="3"/>
      <c r="BH194" s="3"/>
      <c r="BI194" s="3"/>
      <c r="BJ194" s="3"/>
      <c r="BK194" s="3"/>
      <c r="BL194" s="3"/>
      <c r="BM194" s="3"/>
      <c r="BN194" s="3"/>
      <c r="BO194" s="3"/>
      <c r="BP194" s="3"/>
      <c r="BQ194" s="3"/>
      <c r="BR194" s="3"/>
      <c r="BS194" s="3"/>
      <c r="BT194" s="3"/>
      <c r="BU194" s="3"/>
      <c r="BV194" s="3"/>
      <c r="BW194" s="3"/>
      <c r="BX194" s="3"/>
      <c r="BY194" s="3"/>
      <c r="BZ194" s="3"/>
      <c r="CA194" s="3"/>
      <c r="CB194" s="3"/>
      <c r="CC194" s="3"/>
      <c r="CD194" s="3"/>
      <c r="CE194" s="3"/>
      <c r="CF194" s="3"/>
      <c r="CG194" s="3"/>
      <c r="CH194" s="3"/>
      <c r="CI194" s="3"/>
      <c r="CJ194" s="3"/>
      <c r="CK194" s="3"/>
      <c r="CL194" s="3"/>
      <c r="CM194" s="3"/>
      <c r="CN194" s="3"/>
      <c r="CO194" s="3"/>
      <c r="CP194" s="3"/>
      <c r="CQ194" s="3"/>
      <c r="CR194" s="3"/>
      <c r="CS194" s="3"/>
      <c r="CT194" s="3"/>
      <c r="CU194" s="3"/>
      <c r="CV194" s="3"/>
      <c r="CW194" s="3"/>
      <c r="CX194" s="3"/>
      <c r="CY194" s="3"/>
      <c r="CZ194" s="3"/>
      <c r="DA194" s="3"/>
      <c r="DB194" s="3"/>
      <c r="DC194" s="3"/>
      <c r="DD194" s="3"/>
      <c r="DE194" s="3"/>
      <c r="DF194" s="3"/>
      <c r="DG194" s="3"/>
      <c r="DH194" s="3"/>
      <c r="DI194" s="3"/>
      <c r="DJ194" s="3"/>
      <c r="DK194" s="3"/>
      <c r="DL194" s="3"/>
      <c r="DM194" s="3"/>
      <c r="DN194" s="3"/>
      <c r="DO194" s="3"/>
      <c r="DP194" s="3"/>
      <c r="DQ194" s="3"/>
      <c r="DR194" s="3"/>
      <c r="DS194" s="3"/>
      <c r="DT194" s="3"/>
      <c r="DU194" s="3"/>
      <c r="DV194" s="3"/>
      <c r="DW194" s="3"/>
      <c r="DX194" s="3"/>
      <c r="DY194" s="3"/>
      <c r="DZ194" s="3"/>
      <c r="EA194" s="3"/>
      <c r="EB194" s="3"/>
      <c r="EC194" s="3"/>
      <c r="ED194" s="3"/>
      <c r="EE194" s="3"/>
      <c r="EF194" s="3"/>
      <c r="EG194" s="3"/>
      <c r="EH194" s="3"/>
      <c r="EI194" s="3"/>
      <c r="EJ194" s="3"/>
      <c r="EK194" s="3"/>
      <c r="EL194" s="3"/>
      <c r="EM194" s="3"/>
      <c r="EN194" s="3"/>
      <c r="EO194" s="3"/>
      <c r="EP194" s="3"/>
      <c r="EQ194" s="3"/>
      <c r="ER194" s="3"/>
      <c r="ES194" s="3"/>
      <c r="ET194" s="3"/>
      <c r="EU194" s="3"/>
      <c r="EV194" s="3"/>
      <c r="EW194" s="3"/>
      <c r="EX194" s="3"/>
      <c r="EY194" s="3"/>
      <c r="EZ194" s="3"/>
      <c r="FA194" s="3"/>
      <c r="FB194" s="3"/>
      <c r="FC194" s="3"/>
      <c r="FD194" s="3"/>
      <c r="FE194" s="3"/>
      <c r="FF194" s="3"/>
      <c r="FG194" s="3"/>
      <c r="FH194" s="3"/>
      <c r="FI194" s="3"/>
      <c r="FJ194" s="3"/>
      <c r="FK194" s="3"/>
      <c r="FL194" s="3"/>
      <c r="FM194" s="3"/>
      <c r="FN194" s="3"/>
      <c r="FO194" s="3"/>
      <c r="FP194" s="3"/>
      <c r="FQ194" s="3"/>
      <c r="FR194" s="3"/>
      <c r="FS194" s="3"/>
      <c r="FT194" s="3"/>
      <c r="FU194" s="3"/>
      <c r="FV194" s="3"/>
      <c r="FW194" s="3"/>
      <c r="FX194" s="3"/>
      <c r="FY194" s="3"/>
      <c r="FZ194" s="3"/>
      <c r="GA194" s="3"/>
      <c r="GB194" s="3"/>
      <c r="GC194" s="3"/>
      <c r="GD194" s="3"/>
      <c r="GE194" s="3"/>
      <c r="GF194" s="3"/>
      <c r="GG194" s="3"/>
      <c r="GH194" s="3"/>
      <c r="GI194" s="3"/>
      <c r="GJ194" s="3"/>
      <c r="GK194" s="3"/>
      <c r="GL194" s="3"/>
      <c r="GM194" s="3"/>
      <c r="GN194" s="3"/>
      <c r="GO194" s="3"/>
      <c r="GP194" s="3"/>
      <c r="GQ194" s="3"/>
      <c r="GR194" s="3"/>
      <c r="GS194" s="3"/>
      <c r="GT194" s="3"/>
      <c r="GU194" s="3"/>
      <c r="GV194" s="3"/>
      <c r="GW194" s="3"/>
      <c r="GX194" s="3"/>
      <c r="GY194" s="3"/>
      <c r="GZ194" s="3"/>
      <c r="HA194" s="3"/>
      <c r="HB194" s="3"/>
      <c r="HC194" s="3"/>
      <c r="HD194" s="3"/>
      <c r="HE194" s="3"/>
      <c r="HF194" s="3"/>
      <c r="HG194" s="3"/>
      <c r="HH194" s="3"/>
      <c r="HI194" s="3"/>
      <c r="HJ194" s="3"/>
      <c r="HK194" s="3"/>
      <c r="HL194" s="3"/>
      <c r="HM194" s="3"/>
      <c r="HN194" s="3"/>
      <c r="HO194" s="3"/>
      <c r="HP194" s="3"/>
      <c r="HQ194" s="3"/>
      <c r="HR194" s="3"/>
      <c r="HS194" s="3"/>
      <c r="HT194" s="3"/>
      <c r="HU194" s="3"/>
      <c r="HV194" s="3"/>
      <c r="HW194" s="3"/>
      <c r="HX194" s="3"/>
      <c r="HY194" s="3"/>
      <c r="HZ194" s="3"/>
      <c r="IA194" s="3"/>
      <c r="IB194" s="3"/>
      <c r="IC194" s="3"/>
      <c r="ID194" s="3"/>
      <c r="IE194" s="3"/>
      <c r="IF194" s="3"/>
      <c r="IG194" s="3"/>
      <c r="IH194" s="3"/>
      <c r="II194" s="3"/>
      <c r="IJ194" s="3"/>
      <c r="IK194" s="3"/>
      <c r="IL194" s="3"/>
      <c r="IM194" s="3"/>
      <c r="IN194" s="3"/>
      <c r="IO194" s="3"/>
      <c r="IP194" s="3"/>
      <c r="IQ194" s="3"/>
      <c r="IR194" s="3"/>
      <c r="IS194" s="3"/>
      <c r="IT194" s="3"/>
      <c r="IU194" s="3"/>
      <c r="IV194" s="3"/>
      <c r="IW194" s="3"/>
      <c r="IX194" s="3"/>
      <c r="IY194" s="3"/>
      <c r="IZ194" s="3"/>
      <c r="JA194" s="3"/>
      <c r="JB194" s="3"/>
      <c r="JC194" s="3"/>
      <c r="JD194" s="3"/>
      <c r="JE194" s="3"/>
      <c r="JF194" s="3"/>
      <c r="JG194" s="3"/>
      <c r="JH194" s="3"/>
      <c r="JI194" s="3"/>
      <c r="JJ194" s="3"/>
      <c r="JK194" s="3"/>
      <c r="JL194" s="3"/>
      <c r="JM194" s="3"/>
      <c r="JN194" s="3"/>
      <c r="JO194" s="3"/>
      <c r="JP194" s="3"/>
      <c r="JQ194" s="3"/>
      <c r="JR194" s="3"/>
      <c r="JS194" s="3"/>
      <c r="JT194" s="3"/>
      <c r="JU194" s="3"/>
      <c r="JV194" s="3"/>
      <c r="JW194" s="3"/>
      <c r="JX194" s="3"/>
      <c r="JY194" s="3"/>
      <c r="JZ194" s="3"/>
      <c r="KA194" s="3"/>
      <c r="KB194" s="3"/>
      <c r="KC194" s="3"/>
      <c r="KD194" s="3"/>
      <c r="KE194" s="3"/>
      <c r="KF194" s="3"/>
      <c r="KG194" s="3"/>
      <c r="KH194" s="3"/>
      <c r="KI194" s="3"/>
      <c r="KJ194" s="3"/>
      <c r="KK194" s="3"/>
      <c r="KL194" s="3"/>
      <c r="KM194" s="3"/>
      <c r="KN194" s="3"/>
      <c r="KO194" s="3"/>
      <c r="KP194" s="3"/>
      <c r="KQ194" s="3"/>
      <c r="KR194" s="3"/>
      <c r="KS194" s="3"/>
      <c r="KT194" s="3"/>
      <c r="KU194" s="3"/>
      <c r="KV194" s="3"/>
      <c r="KW194" s="3"/>
      <c r="KX194" s="3"/>
      <c r="KY194" s="3"/>
      <c r="KZ194" s="3"/>
      <c r="LA194" s="3"/>
      <c r="LB194" s="3"/>
      <c r="LC194" s="3"/>
      <c r="LD194" s="3"/>
      <c r="LE194" s="3"/>
      <c r="LF194" s="3"/>
      <c r="LG194" s="3"/>
      <c r="LH194" s="3"/>
      <c r="LI194" s="3"/>
      <c r="LJ194" s="3"/>
      <c r="LK194" s="3"/>
      <c r="LL194" s="3"/>
      <c r="LM194" s="3"/>
      <c r="LN194" s="3"/>
      <c r="LO194" s="3"/>
      <c r="LP194" s="3"/>
      <c r="LQ194" s="3"/>
      <c r="LR194" s="3"/>
      <c r="LS194" s="3"/>
      <c r="LT194" s="3"/>
      <c r="LU194" s="3"/>
      <c r="LV194" s="3"/>
      <c r="LW194" s="3"/>
      <c r="LX194" s="3"/>
      <c r="LY194" s="3"/>
      <c r="LZ194" s="3"/>
      <c r="MA194" s="3"/>
      <c r="MB194" s="3"/>
      <c r="MC194" s="3"/>
      <c r="MD194" s="3"/>
      <c r="ME194" s="3"/>
      <c r="MF194" s="3"/>
      <c r="MG194" s="3"/>
      <c r="MH194" s="3"/>
      <c r="MI194" s="3"/>
      <c r="MJ194" s="3"/>
      <c r="MK194" s="3"/>
      <c r="ML194" s="3"/>
      <c r="MM194" s="3"/>
      <c r="MN194" s="3"/>
      <c r="MO194" s="3"/>
      <c r="MP194" s="3"/>
      <c r="MQ194" s="3"/>
      <c r="MR194" s="3"/>
      <c r="MS194" s="3"/>
      <c r="MT194" s="3"/>
      <c r="MU194" s="3"/>
      <c r="MV194" s="3"/>
      <c r="MW194" s="3"/>
      <c r="MX194" s="3"/>
      <c r="MY194" s="3"/>
      <c r="MZ194" s="3"/>
      <c r="NA194" s="3"/>
      <c r="NB194" s="3"/>
      <c r="NC194" s="3"/>
      <c r="ND194" s="3"/>
      <c r="NE194" s="3"/>
      <c r="NF194" s="3"/>
      <c r="NG194" s="3"/>
      <c r="NH194" s="3"/>
      <c r="NI194" s="3"/>
      <c r="NJ194" s="3"/>
      <c r="NK194" s="3"/>
      <c r="NL194" s="3"/>
      <c r="NM194" s="3"/>
      <c r="NN194" s="3"/>
      <c r="NO194" s="3"/>
      <c r="NP194" s="3"/>
      <c r="NQ194" s="3"/>
      <c r="NR194" s="3"/>
      <c r="NS194" s="3"/>
      <c r="NT194" s="3"/>
      <c r="NU194" s="3"/>
      <c r="NV194" s="3"/>
      <c r="NW194" s="3"/>
      <c r="NX194" s="3"/>
      <c r="NY194" s="3"/>
      <c r="NZ194" s="3"/>
      <c r="OA194" s="3"/>
      <c r="OB194" s="3"/>
      <c r="OC194" s="3"/>
      <c r="OD194" s="3"/>
      <c r="OE194" s="3"/>
      <c r="OF194" s="3"/>
      <c r="OG194" s="3"/>
      <c r="OH194" s="3"/>
      <c r="OI194" s="3"/>
      <c r="OJ194" s="3"/>
      <c r="OK194" s="3"/>
      <c r="OL194" s="3"/>
      <c r="OM194" s="3"/>
      <c r="ON194" s="3"/>
      <c r="OO194" s="3"/>
      <c r="OP194" s="3"/>
      <c r="OQ194" s="3"/>
      <c r="OR194" s="3"/>
      <c r="OS194" s="3"/>
      <c r="OT194" s="3"/>
      <c r="OU194" s="3"/>
      <c r="OV194" s="3"/>
      <c r="OW194" s="3"/>
      <c r="OX194" s="3"/>
      <c r="OY194" s="3"/>
      <c r="OZ194" s="3"/>
      <c r="PA194" s="3"/>
      <c r="PB194" s="3"/>
      <c r="PC194" s="3"/>
      <c r="PD194" s="3"/>
      <c r="PE194" s="3"/>
      <c r="PF194" s="3"/>
      <c r="PG194" s="3"/>
      <c r="PH194" s="3"/>
      <c r="PI194" s="3"/>
      <c r="PJ194" s="3"/>
      <c r="PK194" s="3"/>
      <c r="PL194" s="3"/>
      <c r="PM194" s="3"/>
      <c r="PN194" s="3"/>
      <c r="PO194" s="3"/>
      <c r="PP194" s="3"/>
      <c r="PQ194" s="3"/>
      <c r="PR194" s="3"/>
      <c r="PS194" s="3"/>
      <c r="PT194" s="3"/>
      <c r="PU194" s="3"/>
      <c r="PV194" s="3"/>
      <c r="PW194" s="3"/>
      <c r="PX194" s="3"/>
      <c r="PY194" s="3"/>
      <c r="PZ194" s="3"/>
      <c r="QA194" s="3"/>
      <c r="QB194" s="3"/>
      <c r="QC194" s="3"/>
      <c r="QD194" s="3"/>
      <c r="QE194" s="3"/>
      <c r="QF194" s="3"/>
      <c r="QG194" s="3"/>
      <c r="QH194" s="3"/>
      <c r="QI194" s="3"/>
      <c r="QJ194" s="3"/>
      <c r="QK194" s="3"/>
      <c r="QL194" s="3"/>
      <c r="QM194" s="3"/>
      <c r="QN194" s="3"/>
      <c r="QO194" s="3"/>
      <c r="QP194" s="3"/>
      <c r="QQ194" s="3"/>
      <c r="QR194" s="3"/>
      <c r="QS194" s="3"/>
      <c r="QT194" s="3"/>
      <c r="QU194" s="3"/>
      <c r="QV194" s="3"/>
      <c r="QW194" s="3"/>
      <c r="QX194" s="3"/>
      <c r="QY194" s="3"/>
      <c r="QZ194" s="3"/>
      <c r="RA194" s="3"/>
      <c r="RB194" s="3"/>
      <c r="RC194" s="3"/>
      <c r="RD194" s="3"/>
      <c r="RE194" s="3"/>
      <c r="RF194" s="3"/>
      <c r="RG194" s="3"/>
      <c r="RH194" s="3"/>
      <c r="RI194" s="3"/>
      <c r="RJ194" s="3"/>
      <c r="RK194" s="3"/>
      <c r="RL194" s="3"/>
      <c r="RM194" s="3"/>
      <c r="RN194" s="3"/>
      <c r="RO194" s="3"/>
      <c r="RP194" s="3"/>
      <c r="RQ194" s="3"/>
      <c r="RR194" s="3"/>
      <c r="RS194" s="3"/>
      <c r="RT194" s="3"/>
      <c r="RU194" s="3"/>
      <c r="RV194" s="3"/>
      <c r="RW194" s="3"/>
      <c r="RX194" s="3"/>
      <c r="RY194" s="3"/>
      <c r="RZ194" s="3"/>
      <c r="SA194" s="3"/>
      <c r="SB194" s="3"/>
      <c r="SC194" s="3"/>
      <c r="SD194" s="3"/>
      <c r="SE194" s="3"/>
      <c r="SF194" s="3"/>
      <c r="SG194" s="3"/>
      <c r="SH194" s="3"/>
      <c r="SI194" s="3"/>
      <c r="SJ194" s="3"/>
      <c r="SK194" s="3"/>
      <c r="SL194" s="3"/>
      <c r="SM194" s="3"/>
      <c r="SN194" s="3"/>
      <c r="SO194" s="3"/>
      <c r="SP194" s="3"/>
      <c r="SQ194" s="3"/>
      <c r="SR194" s="3"/>
      <c r="SS194" s="3"/>
      <c r="ST194" s="3"/>
      <c r="SU194" s="3"/>
      <c r="SV194" s="3"/>
      <c r="SW194" s="3"/>
      <c r="SX194" s="3"/>
      <c r="SY194" s="3"/>
      <c r="SZ194" s="3"/>
      <c r="TA194" s="3"/>
      <c r="TB194" s="3"/>
      <c r="TC194" s="3"/>
      <c r="TD194" s="3"/>
      <c r="TE194" s="3"/>
      <c r="TF194" s="3"/>
      <c r="TG194" s="3"/>
      <c r="TH194" s="3"/>
      <c r="TI194" s="3"/>
      <c r="TJ194" s="3"/>
      <c r="TK194" s="3"/>
      <c r="TL194" s="3"/>
      <c r="TM194" s="3"/>
      <c r="TN194" s="3"/>
      <c r="TO194" s="3"/>
      <c r="TP194" s="3"/>
      <c r="TQ194" s="3"/>
      <c r="TR194" s="3"/>
      <c r="TS194" s="3"/>
      <c r="TT194" s="3"/>
      <c r="TU194" s="3"/>
      <c r="TV194" s="3"/>
      <c r="TW194" s="3"/>
      <c r="TX194" s="3"/>
      <c r="TY194" s="3"/>
      <c r="TZ194" s="3"/>
      <c r="UA194" s="3"/>
      <c r="UB194" s="3"/>
      <c r="UC194" s="3"/>
      <c r="UD194" s="3"/>
      <c r="UE194" s="3"/>
      <c r="UF194" s="3"/>
      <c r="UG194" s="3"/>
      <c r="UH194" s="3"/>
      <c r="UI194" s="3"/>
      <c r="UJ194" s="3"/>
      <c r="UK194" s="3"/>
      <c r="UL194" s="3"/>
      <c r="UM194" s="3"/>
      <c r="UN194" s="3"/>
      <c r="UO194" s="3"/>
      <c r="UP194" s="3"/>
      <c r="UQ194" s="3"/>
      <c r="UR194" s="3"/>
      <c r="US194" s="3"/>
      <c r="UT194" s="3"/>
      <c r="UU194" s="3"/>
      <c r="UV194" s="3"/>
      <c r="UW194" s="3"/>
      <c r="UX194" s="3"/>
      <c r="UY194" s="3"/>
      <c r="UZ194" s="3"/>
      <c r="VA194" s="3"/>
      <c r="VB194" s="3"/>
      <c r="VC194" s="3"/>
      <c r="VD194" s="3"/>
      <c r="VE194" s="3"/>
      <c r="VF194" s="3"/>
      <c r="VG194" s="3"/>
      <c r="VH194" s="3"/>
      <c r="VI194" s="3"/>
      <c r="VJ194" s="3"/>
      <c r="VK194" s="3"/>
      <c r="VL194" s="3"/>
      <c r="VM194" s="3"/>
      <c r="VN194" s="3"/>
      <c r="VO194" s="3"/>
      <c r="VP194" s="3"/>
      <c r="VQ194" s="3"/>
      <c r="VR194" s="3"/>
      <c r="VS194" s="3"/>
      <c r="VT194" s="3"/>
      <c r="VU194" s="3"/>
      <c r="VV194" s="3"/>
      <c r="VW194" s="3"/>
      <c r="VX194" s="3"/>
      <c r="VY194" s="3"/>
      <c r="VZ194" s="3"/>
      <c r="WA194" s="3"/>
      <c r="WB194" s="3"/>
      <c r="WC194" s="3"/>
      <c r="WD194" s="3"/>
      <c r="WE194" s="3"/>
      <c r="WF194" s="3"/>
      <c r="WG194" s="3"/>
      <c r="WH194" s="3"/>
      <c r="WI194" s="3"/>
      <c r="WJ194" s="3"/>
      <c r="WK194" s="3"/>
      <c r="WL194" s="3"/>
      <c r="WM194" s="3"/>
      <c r="WN194" s="3"/>
      <c r="WO194" s="3"/>
      <c r="WP194" s="3"/>
      <c r="WQ194" s="3"/>
      <c r="WR194" s="3"/>
      <c r="WS194" s="3"/>
      <c r="WT194" s="3"/>
      <c r="WU194" s="3"/>
      <c r="WV194" s="3"/>
      <c r="WW194" s="3"/>
      <c r="WX194" s="3"/>
      <c r="WY194" s="3"/>
      <c r="WZ194" s="3"/>
      <c r="XA194" s="3"/>
      <c r="XB194" s="3"/>
      <c r="XC194" s="3"/>
      <c r="XD194" s="3"/>
      <c r="XE194" s="3"/>
      <c r="XF194" s="3"/>
      <c r="XG194" s="3"/>
      <c r="XH194" s="3"/>
      <c r="XI194" s="3"/>
      <c r="XJ194" s="3"/>
      <c r="XK194" s="3"/>
      <c r="XL194" s="3"/>
      <c r="XM194" s="3"/>
      <c r="XN194" s="3"/>
      <c r="XO194" s="3"/>
      <c r="XP194" s="3"/>
      <c r="XQ194" s="3"/>
      <c r="XR194" s="3"/>
      <c r="XS194" s="3"/>
      <c r="XT194" s="3"/>
      <c r="XU194" s="3"/>
      <c r="XV194" s="3"/>
      <c r="XW194" s="3"/>
      <c r="XX194" s="3"/>
      <c r="XY194" s="3"/>
      <c r="XZ194" s="3"/>
      <c r="YA194" s="3"/>
      <c r="YB194" s="3"/>
      <c r="YC194" s="3"/>
      <c r="YD194" s="3"/>
      <c r="YE194" s="3"/>
      <c r="YF194" s="3"/>
      <c r="YG194" s="3"/>
      <c r="YH194" s="3"/>
      <c r="YI194" s="3"/>
      <c r="YJ194" s="3"/>
      <c r="YK194" s="3"/>
      <c r="YL194" s="3"/>
      <c r="YM194" s="3"/>
      <c r="YN194" s="3"/>
      <c r="YO194" s="3"/>
      <c r="YP194" s="3"/>
      <c r="YQ194" s="3"/>
      <c r="YR194" s="3"/>
      <c r="YS194" s="3"/>
      <c r="YT194" s="3"/>
      <c r="YU194" s="3"/>
      <c r="YV194" s="3"/>
      <c r="YW194" s="3"/>
      <c r="YX194" s="3"/>
      <c r="YY194" s="3"/>
      <c r="YZ194" s="3"/>
      <c r="ZA194" s="3"/>
      <c r="ZB194" s="3"/>
      <c r="ZC194" s="3"/>
      <c r="ZD194" s="3"/>
      <c r="ZE194" s="3"/>
      <c r="ZF194" s="3"/>
      <c r="ZG194" s="3"/>
      <c r="ZH194" s="3"/>
      <c r="ZI194" s="3"/>
      <c r="ZJ194" s="3"/>
      <c r="ZK194" s="3"/>
      <c r="ZL194" s="3"/>
      <c r="ZM194" s="3"/>
      <c r="ZN194" s="3"/>
      <c r="ZO194" s="3"/>
      <c r="ZP194" s="3"/>
      <c r="ZQ194" s="3"/>
      <c r="ZR194" s="3"/>
      <c r="ZS194" s="3"/>
      <c r="ZT194" s="3"/>
      <c r="ZU194" s="3"/>
      <c r="ZV194" s="3"/>
      <c r="ZW194" s="3"/>
      <c r="ZX194" s="3"/>
      <c r="ZY194" s="3"/>
      <c r="ZZ194" s="3"/>
      <c r="AAA194" s="3"/>
      <c r="AAB194" s="3"/>
      <c r="AAC194" s="3"/>
      <c r="AAD194" s="3"/>
      <c r="AAE194" s="3"/>
      <c r="AAF194" s="3"/>
      <c r="AAG194" s="3"/>
      <c r="AAH194" s="3"/>
      <c r="AAI194" s="3"/>
      <c r="AAJ194" s="3"/>
      <c r="AAK194" s="3"/>
      <c r="AAL194" s="3"/>
      <c r="AAM194" s="3"/>
      <c r="AAN194" s="3"/>
      <c r="AAO194" s="3"/>
      <c r="AAP194" s="3"/>
      <c r="AAQ194" s="3"/>
      <c r="AAR194" s="3"/>
      <c r="AAS194" s="3"/>
      <c r="AAT194" s="3"/>
      <c r="AAU194" s="3"/>
      <c r="AAV194" s="3"/>
      <c r="AAW194" s="3"/>
      <c r="AAX194" s="3"/>
      <c r="AAY194" s="3"/>
      <c r="AAZ194" s="3"/>
      <c r="ABA194" s="3"/>
      <c r="ABB194" s="3"/>
      <c r="ABC194" s="3"/>
      <c r="ABD194" s="3"/>
      <c r="ABE194" s="3"/>
      <c r="ABF194" s="3"/>
      <c r="ABG194" s="3"/>
      <c r="ABH194" s="3"/>
      <c r="ABI194" s="3"/>
      <c r="ABJ194" s="3"/>
      <c r="ABK194" s="3"/>
      <c r="ABL194" s="3"/>
      <c r="ABM194" s="3"/>
      <c r="ABN194" s="3"/>
      <c r="ABO194" s="3"/>
      <c r="ABP194" s="3"/>
      <c r="ABQ194" s="3"/>
      <c r="ABR194" s="3"/>
      <c r="ABS194" s="3"/>
      <c r="ABT194" s="3"/>
      <c r="ABU194" s="3"/>
      <c r="ABV194" s="3"/>
      <c r="ABW194" s="3"/>
      <c r="ABX194" s="3"/>
      <c r="ABY194" s="3"/>
      <c r="ABZ194" s="3"/>
      <c r="ACA194" s="3"/>
      <c r="ACB194" s="3"/>
      <c r="ACC194" s="3"/>
      <c r="ACD194" s="3"/>
      <c r="ACE194" s="3"/>
      <c r="ACF194" s="3"/>
      <c r="ACG194" s="3"/>
      <c r="ACH194" s="3"/>
      <c r="ACI194" s="3"/>
      <c r="ACJ194" s="3"/>
      <c r="ACK194" s="3"/>
      <c r="ACL194" s="3"/>
      <c r="ACM194" s="3"/>
      <c r="ACN194" s="3"/>
      <c r="ACO194" s="3"/>
      <c r="ACP194" s="3"/>
      <c r="ACQ194" s="3"/>
      <c r="ACR194" s="3"/>
      <c r="ACS194" s="3"/>
      <c r="ACT194" s="3"/>
      <c r="ACU194" s="3"/>
      <c r="ACV194" s="3"/>
      <c r="ACW194" s="3"/>
      <c r="ACX194" s="3"/>
      <c r="ACY194" s="3"/>
      <c r="ACZ194" s="3"/>
      <c r="ADA194" s="3"/>
      <c r="ADB194" s="3"/>
      <c r="ADC194" s="3"/>
      <c r="ADD194" s="3"/>
      <c r="ADE194" s="3"/>
      <c r="ADF194" s="3"/>
      <c r="ADG194" s="3"/>
      <c r="ADH194" s="3"/>
      <c r="ADI194" s="3"/>
      <c r="ADJ194" s="3"/>
      <c r="ADK194" s="3"/>
      <c r="ADL194" s="3"/>
      <c r="ADM194" s="3"/>
      <c r="ADN194" s="3"/>
      <c r="ADO194" s="3"/>
      <c r="ADP194" s="3"/>
      <c r="ADQ194" s="3"/>
      <c r="ADR194" s="3"/>
      <c r="ADS194" s="3"/>
      <c r="ADT194" s="3"/>
      <c r="ADU194" s="3"/>
      <c r="ADV194" s="3"/>
      <c r="ADW194" s="3"/>
      <c r="ADX194" s="3"/>
      <c r="ADY194" s="3"/>
      <c r="ADZ194" s="3"/>
      <c r="AEA194" s="3"/>
      <c r="AEB194" s="3"/>
      <c r="AEC194" s="3"/>
      <c r="AED194" s="3"/>
      <c r="AEE194" s="3"/>
      <c r="AEF194" s="3"/>
      <c r="AEG194" s="3"/>
      <c r="AEH194" s="3"/>
      <c r="AEI194" s="3"/>
      <c r="AEJ194" s="3"/>
      <c r="AEK194" s="3"/>
      <c r="AEL194" s="3"/>
      <c r="AEM194" s="3"/>
      <c r="AEN194" s="3"/>
      <c r="AEO194" s="3"/>
      <c r="AEP194" s="3"/>
      <c r="AEQ194" s="3"/>
      <c r="AER194" s="3"/>
      <c r="AES194" s="3"/>
      <c r="AET194" s="3"/>
      <c r="AEU194" s="3"/>
      <c r="AEV194" s="3"/>
      <c r="AEW194" s="3"/>
      <c r="AEX194" s="3"/>
      <c r="AEY194" s="3"/>
      <c r="AEZ194" s="3"/>
      <c r="AFA194" s="3"/>
      <c r="AFB194" s="3"/>
      <c r="AFC194" s="3"/>
      <c r="AFD194" s="3"/>
      <c r="AFE194" s="3"/>
      <c r="AFF194" s="3"/>
      <c r="AFG194" s="3"/>
      <c r="AFH194" s="3"/>
      <c r="AFI194" s="3"/>
      <c r="AFJ194" s="3"/>
      <c r="AFK194" s="3"/>
      <c r="AFL194" s="3"/>
      <c r="AFM194" s="3"/>
      <c r="AFN194" s="3"/>
      <c r="AFO194" s="3"/>
      <c r="AFP194" s="3"/>
      <c r="AFQ194" s="3"/>
      <c r="AFR194" s="3"/>
      <c r="AFS194" s="3"/>
      <c r="AFT194" s="3"/>
      <c r="AFU194" s="3"/>
      <c r="AFV194" s="3"/>
      <c r="AFW194" s="3"/>
      <c r="AFX194" s="3"/>
      <c r="AFY194" s="3"/>
      <c r="AFZ194" s="3"/>
      <c r="AGA194" s="3"/>
      <c r="AGB194" s="3"/>
      <c r="AGC194" s="3"/>
      <c r="AGD194" s="3"/>
      <c r="AGE194" s="3"/>
      <c r="AGF194" s="3"/>
      <c r="AGG194" s="3"/>
      <c r="AGH194" s="3"/>
      <c r="AGI194" s="3"/>
      <c r="AGJ194" s="3"/>
      <c r="AGK194" s="3"/>
      <c r="AGL194" s="3"/>
      <c r="AGM194" s="3"/>
      <c r="AGN194" s="3"/>
      <c r="AGO194" s="3"/>
      <c r="AGP194" s="3"/>
      <c r="AGQ194" s="3"/>
      <c r="AGR194" s="3"/>
      <c r="AGS194" s="3"/>
      <c r="AGT194" s="3"/>
      <c r="AGU194" s="3"/>
      <c r="AGV194" s="3"/>
      <c r="AGW194" s="3"/>
      <c r="AGX194" s="3"/>
      <c r="AGY194" s="3"/>
      <c r="AGZ194" s="3"/>
      <c r="AHA194" s="3"/>
      <c r="AHB194" s="3"/>
      <c r="AHC194" s="3"/>
      <c r="AHD194" s="3"/>
      <c r="AHE194" s="3"/>
      <c r="AHF194" s="3"/>
      <c r="AHG194" s="3"/>
      <c r="AHH194" s="3"/>
      <c r="AHI194" s="3"/>
      <c r="AHJ194" s="3"/>
      <c r="AHK194" s="3"/>
      <c r="AHL194" s="3"/>
      <c r="AHM194" s="3"/>
      <c r="AHN194" s="3"/>
      <c r="AHO194" s="3"/>
      <c r="AHP194" s="3"/>
      <c r="AHQ194" s="3"/>
      <c r="AHR194" s="3"/>
      <c r="AHS194" s="3"/>
      <c r="AHT194" s="3"/>
      <c r="AHU194" s="3"/>
      <c r="AHV194" s="3"/>
      <c r="AHW194" s="3"/>
      <c r="AHX194" s="3"/>
      <c r="AHY194" s="3"/>
      <c r="AHZ194" s="3"/>
      <c r="AIA194" s="3"/>
      <c r="AIB194" s="3"/>
      <c r="AIC194" s="3"/>
      <c r="AID194" s="3"/>
      <c r="AIE194" s="3"/>
      <c r="AIF194" s="3"/>
      <c r="AIG194" s="3"/>
      <c r="AIH194" s="3"/>
      <c r="AII194" s="3"/>
      <c r="AIJ194" s="3"/>
      <c r="AIK194" s="3"/>
      <c r="AIL194" s="3"/>
      <c r="AIM194" s="3"/>
      <c r="AIN194" s="3"/>
      <c r="AIO194" s="3"/>
      <c r="AIP194" s="3"/>
      <c r="AIQ194" s="3"/>
      <c r="AIR194" s="3"/>
      <c r="AIS194" s="3"/>
      <c r="AIT194" s="3"/>
      <c r="AIU194" s="3"/>
      <c r="AIV194" s="3"/>
      <c r="AIW194" s="3"/>
      <c r="AIX194" s="3"/>
      <c r="AIY194" s="3"/>
      <c r="AIZ194" s="3"/>
      <c r="AJA194" s="3"/>
      <c r="AJB194" s="3"/>
      <c r="AJC194" s="3"/>
      <c r="AJD194" s="3"/>
      <c r="AJE194" s="3"/>
      <c r="AJF194" s="3"/>
      <c r="AJG194" s="3"/>
      <c r="AJH194" s="3"/>
      <c r="AJI194" s="3"/>
      <c r="AJJ194" s="3"/>
      <c r="AJK194" s="3"/>
      <c r="AJL194" s="3"/>
      <c r="AJM194" s="3"/>
      <c r="AJN194" s="3"/>
      <c r="AJO194" s="3"/>
      <c r="AJP194" s="3"/>
      <c r="AJQ194" s="3"/>
      <c r="AJR194" s="3"/>
      <c r="AJS194" s="3"/>
      <c r="AJT194" s="3"/>
      <c r="AJU194" s="3"/>
      <c r="AJV194" s="3"/>
      <c r="AJW194" s="3"/>
      <c r="AJX194" s="3"/>
      <c r="AJY194" s="3"/>
      <c r="AJZ194" s="3"/>
      <c r="AKA194" s="3"/>
      <c r="AKB194" s="3"/>
      <c r="AKC194" s="3"/>
      <c r="AKD194" s="3"/>
      <c r="AKE194" s="3"/>
      <c r="AKF194" s="3"/>
      <c r="AKG194" s="3"/>
      <c r="AKH194" s="3"/>
      <c r="AKI194" s="3"/>
      <c r="AKJ194" s="3"/>
      <c r="AKK194" s="3"/>
      <c r="AKL194" s="3"/>
      <c r="AKM194" s="3"/>
      <c r="AKN194" s="3"/>
      <c r="AKO194" s="3"/>
      <c r="AKP194" s="3"/>
      <c r="AKQ194" s="3"/>
      <c r="AKR194" s="3"/>
      <c r="AKS194" s="3"/>
      <c r="AKT194" s="3"/>
      <c r="AKU194" s="3"/>
      <c r="AKV194" s="3"/>
      <c r="AKW194" s="3"/>
      <c r="AKX194" s="3"/>
      <c r="AKY194" s="3"/>
      <c r="AKZ194" s="3"/>
      <c r="ALA194" s="3"/>
      <c r="ALB194" s="3"/>
      <c r="ALC194" s="3"/>
      <c r="ALD194" s="3"/>
      <c r="ALE194" s="3"/>
      <c r="ALF194" s="3"/>
      <c r="ALG194" s="3"/>
      <c r="ALH194" s="3"/>
      <c r="ALI194" s="3"/>
      <c r="ALJ194" s="3"/>
      <c r="ALK194" s="3"/>
      <c r="ALL194" s="3"/>
      <c r="ALM194" s="3"/>
      <c r="ALN194" s="3"/>
      <c r="ALO194" s="3"/>
      <c r="ALP194" s="3"/>
      <c r="ALQ194" s="3"/>
      <c r="ALR194" s="3"/>
      <c r="ALS194" s="3"/>
      <c r="ALT194" s="3"/>
      <c r="ALU194" s="3"/>
      <c r="ALV194" s="3"/>
      <c r="ALW194" s="3"/>
      <c r="ALX194" s="3"/>
      <c r="ALY194" s="3"/>
      <c r="ALZ194" s="3"/>
      <c r="AMA194" s="3"/>
      <c r="AMB194" s="3"/>
    </row>
    <row r="195" spans="1:1016" x14ac:dyDescent="0.25">
      <c r="F195" s="256"/>
      <c r="G195" s="148"/>
    </row>
    <row r="197" spans="1:1016" x14ac:dyDescent="0.25">
      <c r="G197" s="40"/>
    </row>
    <row r="198" spans="1:1016" x14ac:dyDescent="0.25">
      <c r="G198" s="40"/>
    </row>
    <row r="199" spans="1:1016" x14ac:dyDescent="0.25">
      <c r="G199" s="40"/>
    </row>
    <row r="200" spans="1:1016" x14ac:dyDescent="0.25">
      <c r="G200" s="40"/>
    </row>
    <row r="201" spans="1:1016" x14ac:dyDescent="0.25">
      <c r="G201" s="40"/>
    </row>
    <row r="202" spans="1:1016" x14ac:dyDescent="0.25">
      <c r="G202" s="40"/>
    </row>
    <row r="204" spans="1:1016" s="3" customFormat="1" x14ac:dyDescent="0.25">
      <c r="G204" s="256"/>
      <c r="M204" s="6"/>
    </row>
  </sheetData>
  <mergeCells count="11">
    <mergeCell ref="K9:L9"/>
    <mergeCell ref="C1:L1"/>
    <mergeCell ref="C2:L2"/>
    <mergeCell ref="C3:L3"/>
    <mergeCell ref="C4:L4"/>
    <mergeCell ref="D9:D10"/>
    <mergeCell ref="E9:E10"/>
    <mergeCell ref="F9:G9"/>
    <mergeCell ref="H9:H10"/>
    <mergeCell ref="I9:I10"/>
    <mergeCell ref="J9:J10"/>
  </mergeCells>
  <pageMargins left="0.11811023622047245" right="0.15748031496062992" top="0.31496062992125984" bottom="0.74803149606299213" header="0.51181102362204722" footer="0.23622047244094491"/>
  <pageSetup scale="68" firstPageNumber="0" fitToHeight="0" orientation="landscape" horizontalDpi="300" verticalDpi="300" r:id="rId1"/>
  <headerFooter>
    <oddFooter>&amp;R&amp;P de &amp;N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POA 2021 SEP 1</vt:lpstr>
      <vt:lpstr>RESUMEN POR RUBROS AL 30-SEP</vt:lpstr>
      <vt:lpstr>POA 2021 OCT 29</vt:lpstr>
      <vt:lpstr>RESUMEN POR RUBROS AL 29-10</vt:lpstr>
      <vt:lpstr>MINISTRACIONES R33 2021</vt:lpstr>
      <vt:lpstr>POA 2021 NOV 19</vt:lpstr>
      <vt:lpstr>POA 2021 DIC 23</vt:lpstr>
      <vt:lpstr>POA 2021 DIC 28</vt:lpstr>
      <vt:lpstr>'POA 2021 DIC 23'!Títulos_a_imprimir</vt:lpstr>
      <vt:lpstr>'POA 2021 DIC 28'!Títulos_a_imprimir</vt:lpstr>
      <vt:lpstr>'POA 2021 NOV 19'!Títulos_a_imprimir</vt:lpstr>
      <vt:lpstr>'POA 2021 OCT 29'!Títulos_a_imprimir</vt:lpstr>
      <vt:lpstr>'POA 2021 SEP 1'!Títulos_a_imprimir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SAVIO DES SOC</dc:creator>
  <cp:lastModifiedBy>Usuario</cp:lastModifiedBy>
  <cp:lastPrinted>2021-12-29T15:36:50Z</cp:lastPrinted>
  <dcterms:created xsi:type="dcterms:W3CDTF">2021-10-07T16:23:00Z</dcterms:created>
  <dcterms:modified xsi:type="dcterms:W3CDTF">2022-01-03T16:40:30Z</dcterms:modified>
</cp:coreProperties>
</file>