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4. ABRIL 2021\"/>
    </mc:Choice>
  </mc:AlternateContent>
  <xr:revisionPtr revIDLastSave="0" documentId="13_ncr:1_{4005DC30-2D0A-44EF-8971-A6F4669A3057}" xr6:coauthVersionLast="47" xr6:coauthVersionMax="47" xr10:uidLastSave="{00000000-0000-0000-0000-000000000000}"/>
  <bookViews>
    <workbookView xWindow="-120" yWindow="-120" windowWidth="20730" windowHeight="11160" tabRatio="940" activeTab="3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H14" i="4" l="1"/>
  <c r="H13" i="4"/>
  <c r="G12" i="4"/>
  <c r="H12" i="4" s="1"/>
  <c r="F33" i="4"/>
  <c r="F25" i="1" l="1"/>
  <c r="H25" i="1"/>
  <c r="J46" i="1"/>
  <c r="I25" i="1" l="1"/>
  <c r="E24" i="1" l="1"/>
  <c r="E25" i="1"/>
  <c r="I45" i="1" l="1"/>
  <c r="I24" i="1" s="1"/>
  <c r="H45" i="1"/>
  <c r="H24" i="1" s="1"/>
  <c r="F45" i="1"/>
  <c r="F24" i="1" s="1"/>
  <c r="G46" i="1"/>
  <c r="G25" i="1" l="1"/>
  <c r="F13" i="4" l="1"/>
  <c r="H39" i="4" l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F22" i="3"/>
  <c r="I22" i="3" s="1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G26" i="13" l="1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<sst xmlns="http://schemas.openxmlformats.org/spreadsheetml/2006/main" count="319" uniqueCount="196">
  <si>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</si>
  <si>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</si>
  <si>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</si>
  <si>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</si>
  <si>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</si>
  <si>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</si>
  <si>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</si>
  <si>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</si>
  <si>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</si>
  <si>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</si>
  <si>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</si>
  <si>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</si>
  <si>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</si>
  <si>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</si>
  <si>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</si>
  <si>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</si>
  <si>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</si>
  <si>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</si>
  <si>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</si>
  <si>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</si>
  <si>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</si>
  <si>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</si>
  <si>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</si>
  <si>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</si>
  <si>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</si>
  <si>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</si>
  <si>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</si>
  <si>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</si>
  <si>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</si>
  <si>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</si>
  <si>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</si>
  <si>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</si>
  <si>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</si>
  <si>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</si>
  <si>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</si>
  <si>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</si>
  <si>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</si>
  <si>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</si>
  <si>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</si>
  <si>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</si>
  <si>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</si>
  <si>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</si>
  <si>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</si>
  <si>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</si>
  <si>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</si>
  <si>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</si>
  <si>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</si>
  <si>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</si>
  <si>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</si>
  <si>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</si>
  <si>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</si>
  <si>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</si>
  <si>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</si>
  <si>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</si>
  <si>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</si>
  <si>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</si>
  <si>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</si>
  <si>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</si>
  <si>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</si>
  <si>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</si>
  <si>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</si>
  <si>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</si>
  <si>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</si>
  <si>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</si>
  <si>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</si>
  <si>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</si>
  <si>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</si>
  <si>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</si>
  <si>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</si>
  <si>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</si>
  <si>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</si>
  <si>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</si>
  <si>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</si>
  <si>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</si>
  <si>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</si>
  <si>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</si>
  <si>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</si>
  <si>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</si>
  <si>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</si>
  <si>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</si>
  <si>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</si>
  <si>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</si>
  <si>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</si>
  <si>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</si>
  <si>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</si>
  <si>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</si>
  <si>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</si>
  <si>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</si>
  <si>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</si>
  <si>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</si>
  <si>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</si>
  <si>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</si>
  <si>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</si>
  <si>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</si>
  <si>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</si>
  <si>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</si>
  <si>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</si>
  <si>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</si>
  <si>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</si>
  <si>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</si>
  <si>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</si>
  <si>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</si>
  <si>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</si>
  <si>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</si>
  <si>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</si>
  <si>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</si>
  <si>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</si>
  <si>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</si>
  <si>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</si>
  <si>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</si>
  <si>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</si>
  <si>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</si>
  <si>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</si>
  <si>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</si>
  <si>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</si>
  <si>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</si>
  <si>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</si>
  <si>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</si>
  <si>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</si>
  <si>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</si>
  <si>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</si>
  <si>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</si>
  <si>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</si>
  <si>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</si>
  <si>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</si>
  <si>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</si>
  <si>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</si>
  <si>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</si>
  <si>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</si>
  <si>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</si>
  <si>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</si>
  <si>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</si>
  <si>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</si>
  <si>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</si>
  <si>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</si>
  <si>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</si>
  <si>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</si>
  <si>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</si>
  <si>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</si>
  <si>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</si>
  <si>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</si>
  <si>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</si>
  <si>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</si>
  <si>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</si>
  <si>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</si>
  <si>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</si>
  <si>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</si>
  <si>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</si>
  <si>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</si>
  <si>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</si>
  <si>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</si>
  <si>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</si>
  <si>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</si>
  <si>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</si>
  <si>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</si>
  <si>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</si>
  <si>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</si>
  <si>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</si>
  <si>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</si>
  <si>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</si>
  <si>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</si>
  <si>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</si>
  <si>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</si>
  <si>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</si>
  <si>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</si>
  <si>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</si>
  <si>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</si>
  <si>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</si>
  <si>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</si>
  <si>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</si>
  <si>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</si>
  <si>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</si>
  <si>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</si>
  <si>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</si>
  <si>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</si>
  <si>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</si>
  <si>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</si>
  <si>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</si>
  <si>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</si>
  <si>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</si>
  <si>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</si>
  <si>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</si>
  <si>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</si>
  <si>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</si>
  <si>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</si>
  <si>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</si>
  <si>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</si>
  <si>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</si>
  <si>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</si>
  <si>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</si>
  <si>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</si>
  <si>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</si>
  <si>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</si>
  <si>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</si>
  <si>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</si>
  <si>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Abril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</si>
</sst>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sqref="A1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453032.15</v>
      </c>
      <c r="F25" s="98">
        <f>+F47</f>
        <v>3325640.44</v>
      </c>
      <c r="G25" s="99">
        <f>E25+F25</f>
        <v>3778672.59</v>
      </c>
      <c r="H25" s="98">
        <f>+H47</f>
        <v>3436965.47</v>
      </c>
      <c r="I25" s="98">
        <f>+I47</f>
        <v>342823.03</v>
      </c>
      <c r="J25" s="100">
        <f>I25-E25</f>
        <v>-110209.12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3325640.44</v>
      </c>
      <c r="G28" s="150">
        <f t="shared" si="10"/>
        <v>3778672.59</v>
      </c>
      <c r="H28" s="151">
        <f t="shared" si="10"/>
        <v>3436965.47</v>
      </c>
      <c r="I28" s="152">
        <f t="shared" si="10"/>
        <v>342823.03</v>
      </c>
      <c r="J28" s="207">
        <f t="shared" si="10"/>
        <v>-110209.12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3325640.44</v>
      </c>
      <c r="G35" s="93">
        <f t="shared" si="11"/>
        <v>3778672.59</v>
      </c>
      <c r="H35" s="93">
        <f>H36+H37+H38+H39+H42+H45+H47</f>
        <v>3436965.47</v>
      </c>
      <c r="I35" s="93">
        <f t="shared" si="11"/>
        <v>342823.03</v>
      </c>
      <c r="J35" s="94">
        <f t="shared" si="11"/>
        <v>-110209.12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453032.15</v>
      </c>
      <c r="F47" s="98">
        <v>3325640.44</v>
      </c>
      <c r="G47" s="99">
        <f>E47+F47</f>
        <v>3778672.59</v>
      </c>
      <c r="H47" s="98">
        <v>3436965.47</v>
      </c>
      <c r="I47" s="98">
        <v>342823.03</v>
      </c>
      <c r="J47" s="100">
        <f>I47-E47</f>
        <v>-110209.12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3325640.44</v>
      </c>
      <c r="G57" s="150">
        <f t="shared" si="24"/>
        <v>3778672.59</v>
      </c>
      <c r="H57" s="151">
        <f t="shared" si="24"/>
        <v>3436965.47</v>
      </c>
      <c r="I57" s="152">
        <f t="shared" si="24"/>
        <v>342823.03</v>
      </c>
      <c r="J57" s="214">
        <f t="shared" si="24"/>
        <v>-110209.12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3" activePane="bottomRight" state="frozen"/>
      <selection pane="topRight" activeCell="B1" sqref="B1"/>
      <selection pane="bottomLeft" activeCell="A11" sqref="A11"/>
      <selection pane="bottomRight" sqref="A1:I9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3323710.32</v>
      </c>
      <c r="F11" s="112">
        <f t="shared" si="0"/>
        <v>3323710.32</v>
      </c>
      <c r="G11" s="112">
        <f t="shared" si="0"/>
        <v>3278703.1</v>
      </c>
      <c r="H11" s="112">
        <f t="shared" ref="H11" si="1">SUM(H12:H18)</f>
        <v>3278703.1</v>
      </c>
      <c r="I11" s="113">
        <f t="shared" si="0"/>
        <v>45007.22</v>
      </c>
    </row>
    <row r="12" spans="1:9" x14ac:dyDescent="0.25">
      <c r="B12" s="78"/>
      <c r="C12" s="79" t="s">
        <v>130</v>
      </c>
      <c r="D12" s="114">
        <v>0</v>
      </c>
      <c r="E12" s="115">
        <v>3094142.44</v>
      </c>
      <c r="F12" s="116">
        <f t="shared" ref="F12:F17" si="2">D12+E12</f>
        <v>3094142.44</v>
      </c>
      <c r="G12" s="118">
        <f>+E12</f>
        <v>3094142.44</v>
      </c>
      <c r="H12" s="115">
        <f>+G12</f>
        <v>3094142.44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102615</v>
      </c>
      <c r="F13" s="116">
        <f>D13+E13</f>
        <v>102615</v>
      </c>
      <c r="G13" s="118">
        <v>89346</v>
      </c>
      <c r="H13" s="118">
        <f>+G13</f>
        <v>89346</v>
      </c>
      <c r="I13" s="117">
        <f t="shared" si="3"/>
        <v>13269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126952.88</v>
      </c>
      <c r="F14" s="116">
        <f t="shared" si="2"/>
        <v>126952.88</v>
      </c>
      <c r="G14" s="183">
        <v>95214.66</v>
      </c>
      <c r="H14" s="183">
        <f>+G14</f>
        <v>95214.66</v>
      </c>
      <c r="I14" s="117">
        <f t="shared" si="3"/>
        <v>31738.22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0</v>
      </c>
      <c r="F19" s="112">
        <f t="shared" si="4"/>
        <v>116903.05</v>
      </c>
      <c r="G19" s="112">
        <f t="shared" si="4"/>
        <v>0</v>
      </c>
      <c r="H19" s="112">
        <f t="shared" ref="H19" si="5">SUM(H20:H28)</f>
        <v>0</v>
      </c>
      <c r="I19" s="113">
        <f t="shared" si="4"/>
        <v>116903.05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0</v>
      </c>
      <c r="F20" s="116">
        <f t="shared" ref="F20:F28" si="6">D20+E20</f>
        <v>56494</v>
      </c>
      <c r="G20" s="183">
        <v>0</v>
      </c>
      <c r="H20" s="183">
        <v>0</v>
      </c>
      <c r="I20" s="117">
        <f>F20-G20</f>
        <v>56494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0</v>
      </c>
      <c r="F21" s="116">
        <f t="shared" si="6"/>
        <v>22800</v>
      </c>
      <c r="G21" s="183">
        <v>0</v>
      </c>
      <c r="H21" s="183">
        <v>0</v>
      </c>
      <c r="I21" s="117">
        <f t="shared" ref="I21:I28" si="7">F21-G21</f>
        <v>22800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0</v>
      </c>
      <c r="F23" s="116">
        <f t="shared" si="6"/>
        <v>7003</v>
      </c>
      <c r="G23" s="183">
        <v>0</v>
      </c>
      <c r="H23" s="183">
        <v>0</v>
      </c>
      <c r="I23" s="117">
        <f t="shared" si="7"/>
        <v>7003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0</v>
      </c>
      <c r="F25" s="116">
        <f t="shared" si="6"/>
        <v>21600</v>
      </c>
      <c r="G25" s="183">
        <v>0</v>
      </c>
      <c r="H25" s="183">
        <v>0</v>
      </c>
      <c r="I25" s="117">
        <f t="shared" si="7"/>
        <v>21600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0</v>
      </c>
      <c r="F26" s="116">
        <f t="shared" si="6"/>
        <v>2303.0500000000002</v>
      </c>
      <c r="G26" s="183">
        <v>0</v>
      </c>
      <c r="H26" s="183">
        <v>0</v>
      </c>
      <c r="I26" s="117">
        <f t="shared" si="7"/>
        <v>2303.0500000000002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0</v>
      </c>
      <c r="F28" s="116">
        <f t="shared" si="6"/>
        <v>6703</v>
      </c>
      <c r="G28" s="183">
        <v>0</v>
      </c>
      <c r="H28" s="183">
        <v>0</v>
      </c>
      <c r="I28" s="117">
        <f t="shared" si="7"/>
        <v>6703</v>
      </c>
    </row>
    <row r="29" spans="1:258" x14ac:dyDescent="0.25">
      <c r="B29" s="216" t="s">
        <v>113</v>
      </c>
      <c r="C29" s="217"/>
      <c r="D29" s="112">
        <f t="shared" ref="D29:G29" si="8">SUM(D30:D38)</f>
        <v>325656.95</v>
      </c>
      <c r="E29" s="112">
        <f t="shared" si="8"/>
        <v>203</v>
      </c>
      <c r="F29" s="112">
        <f t="shared" si="8"/>
        <v>325859.95</v>
      </c>
      <c r="G29" s="112">
        <f t="shared" si="8"/>
        <v>53762.020000000004</v>
      </c>
      <c r="H29" s="112">
        <f t="shared" ref="H29" si="9">SUM(H30:H38)</f>
        <v>53762.020000000004</v>
      </c>
      <c r="I29" s="113">
        <f>SUM(I30:I38)</f>
        <v>272097.93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0</v>
      </c>
      <c r="F30" s="116">
        <f t="shared" ref="F30:F35" si="10">D30+E30</f>
        <v>28700</v>
      </c>
      <c r="G30" s="183">
        <v>5325.44</v>
      </c>
      <c r="H30" s="183">
        <v>5325.44</v>
      </c>
      <c r="I30" s="117">
        <f t="shared" ref="I30:I38" si="11">F30-G30</f>
        <v>23374.560000000001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0</v>
      </c>
      <c r="F31" s="116">
        <f t="shared" si="10"/>
        <v>220600</v>
      </c>
      <c r="G31" s="183">
        <v>33338.400000000001</v>
      </c>
      <c r="H31" s="183">
        <v>33338.400000000001</v>
      </c>
      <c r="I31" s="117">
        <f>F31-G31</f>
        <v>187261.6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0</v>
      </c>
      <c r="F32" s="116">
        <f t="shared" si="10"/>
        <v>20076.46</v>
      </c>
      <c r="G32" s="183">
        <v>464</v>
      </c>
      <c r="H32" s="183">
        <v>464</v>
      </c>
      <c r="I32" s="117">
        <f t="shared" si="11"/>
        <v>19612.46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1409.18</v>
      </c>
      <c r="F33" s="116">
        <f t="shared" si="10"/>
        <v>14609.18</v>
      </c>
      <c r="G33" s="183">
        <v>10409.18</v>
      </c>
      <c r="H33" s="183">
        <v>10409.18</v>
      </c>
      <c r="I33" s="117">
        <f t="shared" si="11"/>
        <v>4200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-1409.18</v>
      </c>
      <c r="F34" s="116">
        <f t="shared" si="10"/>
        <v>19524.989999999998</v>
      </c>
      <c r="G34" s="183">
        <v>1624</v>
      </c>
      <c r="H34" s="183">
        <v>1624</v>
      </c>
      <c r="I34" s="117">
        <f t="shared" si="11"/>
        <v>17900.989999999998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0"/>
        <v>0</v>
      </c>
      <c r="G35" s="183">
        <v>0</v>
      </c>
      <c r="H35" s="183">
        <v>0</v>
      </c>
      <c r="I35" s="117">
        <f t="shared" si="11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0</v>
      </c>
      <c r="F36" s="116">
        <f t="shared" ref="F36:F38" si="12">D36+E36</f>
        <v>19646.32</v>
      </c>
      <c r="G36" s="183">
        <v>0</v>
      </c>
      <c r="H36" s="183">
        <v>0</v>
      </c>
      <c r="I36" s="117">
        <f t="shared" si="11"/>
        <v>19646.32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0</v>
      </c>
      <c r="F37" s="116">
        <f t="shared" si="12"/>
        <v>0</v>
      </c>
      <c r="G37" s="183">
        <v>0</v>
      </c>
      <c r="H37" s="183">
        <v>0</v>
      </c>
      <c r="I37" s="117">
        <f t="shared" si="11"/>
        <v>0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203</v>
      </c>
      <c r="F38" s="116">
        <f t="shared" si="12"/>
        <v>2703</v>
      </c>
      <c r="G38" s="183">
        <v>2601</v>
      </c>
      <c r="H38" s="183">
        <v>2601</v>
      </c>
      <c r="I38" s="117">
        <f t="shared" si="11"/>
        <v>102</v>
      </c>
    </row>
    <row r="39" spans="1:9" x14ac:dyDescent="0.25">
      <c r="B39" s="216" t="s">
        <v>4</v>
      </c>
      <c r="C39" s="217"/>
      <c r="D39" s="112">
        <f t="shared" ref="D39:I39" si="13">SUM(D40:D48)</f>
        <v>0</v>
      </c>
      <c r="E39" s="112">
        <f t="shared" si="13"/>
        <v>0</v>
      </c>
      <c r="F39" s="112">
        <f t="shared" si="13"/>
        <v>0</v>
      </c>
      <c r="G39" s="112">
        <f t="shared" si="13"/>
        <v>0</v>
      </c>
      <c r="H39" s="112">
        <f t="shared" ref="H39" si="14">SUM(H40:H48)</f>
        <v>0</v>
      </c>
      <c r="I39" s="113">
        <f t="shared" si="13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5">D40+E40</f>
        <v>0</v>
      </c>
      <c r="G40" s="118">
        <v>0</v>
      </c>
      <c r="H40" s="118">
        <v>0</v>
      </c>
      <c r="I40" s="117">
        <f t="shared" ref="I40:I48" si="16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5"/>
        <v>0</v>
      </c>
      <c r="G41" s="118">
        <v>0</v>
      </c>
      <c r="H41" s="118">
        <v>0</v>
      </c>
      <c r="I41" s="117">
        <f t="shared" si="16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5"/>
        <v>0</v>
      </c>
      <c r="G42" s="118">
        <v>0</v>
      </c>
      <c r="H42" s="118">
        <v>0</v>
      </c>
      <c r="I42" s="117">
        <f t="shared" si="16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5"/>
        <v>0</v>
      </c>
      <c r="G43" s="118">
        <v>0</v>
      </c>
      <c r="H43" s="118">
        <v>0</v>
      </c>
      <c r="I43" s="117">
        <f t="shared" si="16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5"/>
        <v>0</v>
      </c>
      <c r="G44" s="118">
        <v>0</v>
      </c>
      <c r="H44" s="118">
        <v>0</v>
      </c>
      <c r="I44" s="117">
        <f t="shared" si="16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5"/>
        <v>0</v>
      </c>
      <c r="G45" s="118">
        <v>0</v>
      </c>
      <c r="H45" s="118">
        <v>0</v>
      </c>
      <c r="I45" s="117">
        <f t="shared" si="16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5"/>
        <v>0</v>
      </c>
      <c r="G46" s="118">
        <v>0</v>
      </c>
      <c r="H46" s="118">
        <v>0</v>
      </c>
      <c r="I46" s="117">
        <f t="shared" si="16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5"/>
        <v>0</v>
      </c>
      <c r="G47" s="118">
        <v>0</v>
      </c>
      <c r="H47" s="118">
        <v>0</v>
      </c>
      <c r="I47" s="117">
        <f t="shared" si="16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5"/>
        <v>0</v>
      </c>
      <c r="G48" s="118">
        <v>0</v>
      </c>
      <c r="H48" s="118">
        <v>0</v>
      </c>
      <c r="I48" s="117">
        <f t="shared" si="16"/>
        <v>0</v>
      </c>
    </row>
    <row r="49" spans="1:9" x14ac:dyDescent="0.25">
      <c r="B49" s="216" t="s">
        <v>94</v>
      </c>
      <c r="C49" s="217"/>
      <c r="D49" s="112">
        <f t="shared" ref="D49:I49" si="17">SUM(D50:D58)</f>
        <v>10472.15</v>
      </c>
      <c r="E49" s="112">
        <f t="shared" si="17"/>
        <v>0</v>
      </c>
      <c r="F49" s="112">
        <f t="shared" si="17"/>
        <v>10472.15</v>
      </c>
      <c r="G49" s="112">
        <f t="shared" si="17"/>
        <v>2192.4</v>
      </c>
      <c r="H49" s="112">
        <f t="shared" ref="H49" si="18">SUM(H50:H58)</f>
        <v>2192.4</v>
      </c>
      <c r="I49" s="113">
        <f t="shared" si="17"/>
        <v>8279.75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-2192.4</v>
      </c>
      <c r="F50" s="116">
        <f t="shared" ref="F50:F58" si="19">D50+E50</f>
        <v>8279.75</v>
      </c>
      <c r="G50" s="114">
        <v>0</v>
      </c>
      <c r="H50" s="114">
        <v>0</v>
      </c>
      <c r="I50" s="117">
        <f t="shared" ref="I50:I58" si="20">F50-G50</f>
        <v>8279.75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19"/>
        <v>0</v>
      </c>
      <c r="G51" s="114">
        <v>0</v>
      </c>
      <c r="H51" s="114">
        <v>0</v>
      </c>
      <c r="I51" s="117">
        <f t="shared" si="20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19"/>
        <v>0</v>
      </c>
      <c r="G52" s="118">
        <v>0</v>
      </c>
      <c r="H52" s="118">
        <v>0</v>
      </c>
      <c r="I52" s="117">
        <f t="shared" si="20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19"/>
        <v>0</v>
      </c>
      <c r="G53" s="118">
        <v>0</v>
      </c>
      <c r="H53" s="118">
        <v>0</v>
      </c>
      <c r="I53" s="117">
        <f t="shared" si="20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19"/>
        <v>0</v>
      </c>
      <c r="G54" s="118">
        <v>0</v>
      </c>
      <c r="H54" s="118">
        <v>0</v>
      </c>
      <c r="I54" s="117">
        <f t="shared" si="20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19"/>
        <v>0</v>
      </c>
      <c r="G55" s="118">
        <v>0</v>
      </c>
      <c r="H55" s="118">
        <v>0</v>
      </c>
      <c r="I55" s="117">
        <f t="shared" si="20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19"/>
        <v>0</v>
      </c>
      <c r="G56" s="118">
        <v>0</v>
      </c>
      <c r="H56" s="118">
        <v>0</v>
      </c>
      <c r="I56" s="117">
        <f t="shared" si="20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19"/>
        <v>0</v>
      </c>
      <c r="G57" s="118">
        <v>0</v>
      </c>
      <c r="H57" s="118">
        <v>0</v>
      </c>
      <c r="I57" s="117">
        <f t="shared" si="20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2192.4</v>
      </c>
      <c r="F58" s="116">
        <f t="shared" si="19"/>
        <v>2192.4</v>
      </c>
      <c r="G58" s="114">
        <v>2192.4</v>
      </c>
      <c r="H58" s="114">
        <v>2192.4</v>
      </c>
      <c r="I58" s="117">
        <f t="shared" si="20"/>
        <v>0</v>
      </c>
    </row>
    <row r="59" spans="1:9" x14ac:dyDescent="0.25">
      <c r="B59" s="216" t="s">
        <v>84</v>
      </c>
      <c r="C59" s="217"/>
      <c r="D59" s="112">
        <f t="shared" ref="D59:I59" si="21">SUM(D60:D62)</f>
        <v>0</v>
      </c>
      <c r="E59" s="112">
        <f t="shared" si="21"/>
        <v>0</v>
      </c>
      <c r="F59" s="112">
        <f t="shared" si="21"/>
        <v>0</v>
      </c>
      <c r="G59" s="112">
        <f t="shared" si="21"/>
        <v>0</v>
      </c>
      <c r="H59" s="112">
        <f t="shared" ref="H59" si="22">SUM(H60:H62)</f>
        <v>0</v>
      </c>
      <c r="I59" s="113">
        <f t="shared" si="21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3">SUM(D64:D70)</f>
        <v>0</v>
      </c>
      <c r="E63" s="112">
        <f t="shared" si="23"/>
        <v>0</v>
      </c>
      <c r="F63" s="112">
        <f t="shared" si="23"/>
        <v>0</v>
      </c>
      <c r="G63" s="112">
        <f t="shared" si="23"/>
        <v>0</v>
      </c>
      <c r="H63" s="112">
        <f t="shared" ref="H63" si="24">SUM(H64:H70)</f>
        <v>0</v>
      </c>
      <c r="I63" s="113">
        <f t="shared" si="23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5">D64+E64</f>
        <v>0</v>
      </c>
      <c r="G64" s="118">
        <v>0</v>
      </c>
      <c r="H64" s="118">
        <v>0</v>
      </c>
      <c r="I64" s="117">
        <f t="shared" ref="I64:I70" si="26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5"/>
        <v>0</v>
      </c>
      <c r="G65" s="118">
        <v>0</v>
      </c>
      <c r="H65" s="118">
        <v>0</v>
      </c>
      <c r="I65" s="117">
        <f t="shared" si="26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5"/>
        <v>0</v>
      </c>
      <c r="G66" s="118">
        <v>0</v>
      </c>
      <c r="H66" s="118">
        <v>0</v>
      </c>
      <c r="I66" s="117">
        <f t="shared" si="26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5"/>
        <v>0</v>
      </c>
      <c r="G67" s="118">
        <v>0</v>
      </c>
      <c r="H67" s="118">
        <v>0</v>
      </c>
      <c r="I67" s="117">
        <f t="shared" si="26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5"/>
        <v>0</v>
      </c>
      <c r="G68" s="118">
        <v>0</v>
      </c>
      <c r="H68" s="118">
        <v>0</v>
      </c>
      <c r="I68" s="117">
        <f t="shared" si="26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5"/>
        <v>0</v>
      </c>
      <c r="G69" s="118">
        <v>0</v>
      </c>
      <c r="H69" s="118">
        <v>0</v>
      </c>
      <c r="I69" s="117">
        <f t="shared" si="26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5"/>
        <v>0</v>
      </c>
      <c r="G70" s="118">
        <v>0</v>
      </c>
      <c r="H70" s="118">
        <v>0</v>
      </c>
      <c r="I70" s="117">
        <f t="shared" si="26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7">SUM(D72:D74)</f>
        <v>0</v>
      </c>
      <c r="E71" s="112">
        <f t="shared" si="27"/>
        <v>0</v>
      </c>
      <c r="F71" s="112">
        <f t="shared" si="27"/>
        <v>0</v>
      </c>
      <c r="G71" s="112">
        <f t="shared" si="27"/>
        <v>0</v>
      </c>
      <c r="H71" s="112">
        <f t="shared" ref="H71" si="28">SUM(H72:H74)</f>
        <v>0</v>
      </c>
      <c r="I71" s="113">
        <f t="shared" si="27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29">SUM(D76:D82)</f>
        <v>0</v>
      </c>
      <c r="E75" s="112">
        <f t="shared" si="29"/>
        <v>0</v>
      </c>
      <c r="F75" s="112">
        <f t="shared" si="29"/>
        <v>0</v>
      </c>
      <c r="G75" s="112">
        <f t="shared" si="29"/>
        <v>0</v>
      </c>
      <c r="H75" s="112">
        <f t="shared" ref="H75" si="30">SUM(H76:H82)</f>
        <v>0</v>
      </c>
      <c r="I75" s="113">
        <f t="shared" si="29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1">D76+E76</f>
        <v>0</v>
      </c>
      <c r="G76" s="118">
        <v>0</v>
      </c>
      <c r="H76" s="118">
        <v>0</v>
      </c>
      <c r="I76" s="117">
        <f t="shared" ref="I76:I82" si="32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1"/>
        <v>0</v>
      </c>
      <c r="G77" s="118">
        <v>0</v>
      </c>
      <c r="H77" s="118">
        <v>0</v>
      </c>
      <c r="I77" s="117">
        <f t="shared" si="32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1"/>
        <v>0</v>
      </c>
      <c r="G78" s="118">
        <v>0</v>
      </c>
      <c r="H78" s="118">
        <v>0</v>
      </c>
      <c r="I78" s="117">
        <f t="shared" si="32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1"/>
        <v>0</v>
      </c>
      <c r="G79" s="118">
        <v>0</v>
      </c>
      <c r="H79" s="118">
        <v>0</v>
      </c>
      <c r="I79" s="117">
        <f t="shared" si="32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1"/>
        <v>0</v>
      </c>
      <c r="G80" s="118">
        <v>0</v>
      </c>
      <c r="H80" s="118">
        <v>0</v>
      </c>
      <c r="I80" s="117">
        <f t="shared" si="32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1"/>
        <v>0</v>
      </c>
      <c r="G81" s="118">
        <v>0</v>
      </c>
      <c r="H81" s="118">
        <v>0</v>
      </c>
      <c r="I81" s="117">
        <f t="shared" si="32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1"/>
        <v>0</v>
      </c>
      <c r="G82" s="118">
        <v>0</v>
      </c>
      <c r="H82" s="118">
        <v>0</v>
      </c>
      <c r="I82" s="119">
        <f t="shared" si="32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3">D11+D19+D29+D39+D49+D59+D63+D71+D75</f>
        <v>453032.15</v>
      </c>
      <c r="E83" s="120">
        <f t="shared" si="33"/>
        <v>3323913.32</v>
      </c>
      <c r="F83" s="120">
        <f t="shared" si="33"/>
        <v>3776945.4699999997</v>
      </c>
      <c r="G83" s="120">
        <f t="shared" si="33"/>
        <v>3334657.52</v>
      </c>
      <c r="H83" s="120">
        <f t="shared" ref="H83" si="34">H11+H19+H29+H39+H49+H59+H63+H71+H75</f>
        <v>3334657.52</v>
      </c>
      <c r="I83" s="121">
        <f t="shared" si="33"/>
        <v>442287.95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8" workbookViewId="0">
      <selection sqref="A1:I40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442560</v>
      </c>
      <c r="E14" s="186">
        <v>3323913.32</v>
      </c>
      <c r="F14" s="106">
        <f>+D14+E14</f>
        <v>3766473.32</v>
      </c>
      <c r="G14" s="106">
        <v>3332465.12</v>
      </c>
      <c r="H14" s="106">
        <v>3332465.12</v>
      </c>
      <c r="I14" s="107">
        <f>+F14-G14</f>
        <v>434008.19999999972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10472.15</v>
      </c>
      <c r="E16" s="105">
        <v>0</v>
      </c>
      <c r="F16" s="106">
        <f>+D16+E16</f>
        <v>10472.15</v>
      </c>
      <c r="G16" s="105">
        <v>2192.4</v>
      </c>
      <c r="H16" s="105">
        <v>2192.4</v>
      </c>
      <c r="I16" s="107">
        <f>+F16-G16</f>
        <v>8279.75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3323913.32</v>
      </c>
      <c r="F24" s="110">
        <f t="shared" si="0"/>
        <v>3776945.4699999997</v>
      </c>
      <c r="G24" s="110">
        <f t="shared" si="0"/>
        <v>3334657.52</v>
      </c>
      <c r="H24" s="110">
        <f t="shared" si="0"/>
        <v>3334657.52</v>
      </c>
      <c r="I24" s="111">
        <f>SUM(I14+I16+I18+I20+I22)</f>
        <v>442287.94999999972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abSelected="1" workbookViewId="0"/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v>453032.15</v>
      </c>
      <c r="E12" s="88">
        <f>+'2.2 A.E. TIPO GASTO'!E24</f>
        <v>3323913.32</v>
      </c>
      <c r="F12" s="89">
        <f t="shared" ref="F12:F20" si="0">D12+E12</f>
        <v>3776945.4699999997</v>
      </c>
      <c r="G12" s="88">
        <f>+'2.2 A.E. TIPO GASTO'!G24</f>
        <v>3334657.52</v>
      </c>
      <c r="H12" s="88">
        <f>+'2.2 A.E. TIPO GASTO'!H24</f>
        <v>3334657.52</v>
      </c>
      <c r="I12" s="90">
        <f t="shared" ref="I12:I20" si="1">F12-G12</f>
        <v>442287.94999999972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3323913.32</v>
      </c>
      <c r="F22" s="91">
        <f t="shared" si="2"/>
        <v>3776945.4699999997</v>
      </c>
      <c r="G22" s="91">
        <f t="shared" si="2"/>
        <v>3334657.52</v>
      </c>
      <c r="H22" s="91">
        <f t="shared" si="2"/>
        <v>3334657.52</v>
      </c>
      <c r="I22" s="92">
        <f t="shared" si="2"/>
        <v>442287.94999999972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30 de Abril de 2021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30 de Abril de 2021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zoomScale="90" zoomScaleNormal="90" workbookViewId="0">
      <selection activeCell="D28" sqref="D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3323913.32</v>
      </c>
      <c r="F22" s="122">
        <f t="shared" si="3"/>
        <v>3776945.4699999997</v>
      </c>
      <c r="G22" s="122">
        <f t="shared" si="3"/>
        <v>3334657.52</v>
      </c>
      <c r="H22" s="122">
        <f t="shared" si="3"/>
        <v>3334657.52</v>
      </c>
      <c r="I22" s="123">
        <f t="shared" si="3"/>
        <v>442287.94999999972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3323913.32</v>
      </c>
      <c r="F28" s="125">
        <f t="shared" si="4"/>
        <v>3776945.4699999997</v>
      </c>
      <c r="G28" s="127">
        <f>+'2.3 A.E. CLASIF ADMVA'!G12</f>
        <v>3334657.52</v>
      </c>
      <c r="H28" s="127">
        <f>+'2.3 A.E. CLASIF ADMVA'!H12</f>
        <v>3334657.52</v>
      </c>
      <c r="I28" s="126">
        <f>F28-G28</f>
        <v>442287.94999999972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3323913.32</v>
      </c>
      <c r="F48" s="134">
        <f t="shared" si="10"/>
        <v>3776945.4699999997</v>
      </c>
      <c r="G48" s="134">
        <f t="shared" si="10"/>
        <v>3334657.52</v>
      </c>
      <c r="H48" s="134">
        <f>SUM(H12,H22,H31,H42)</f>
        <v>3334657.52</v>
      </c>
      <c r="I48" s="135">
        <f t="shared" si="10"/>
        <v>442287.94999999972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H32" sqref="H32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3323913.32</v>
      </c>
      <c r="F14" s="168">
        <f t="shared" ref="F14:F24" si="0">D14+E14</f>
        <v>3776945.4699999997</v>
      </c>
      <c r="G14" s="167">
        <f t="shared" ref="G14:H14" si="1">SUM(G15:G20)</f>
        <v>3334657.52</v>
      </c>
      <c r="H14" s="167">
        <f t="shared" si="1"/>
        <v>3334657.52</v>
      </c>
      <c r="I14" s="169">
        <f t="shared" ref="I14:I24" si="2">F14-G14</f>
        <v>442287.94999999972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3323913.32</v>
      </c>
      <c r="F19" s="89">
        <f t="shared" si="0"/>
        <v>3776945.4699999997</v>
      </c>
      <c r="G19" s="173">
        <f>+'2.2 A.E. TIPO GASTO'!G24</f>
        <v>3334657.52</v>
      </c>
      <c r="H19" s="173">
        <f>+'2.2 A.E. TIPO GASTO'!H24</f>
        <v>3334657.52</v>
      </c>
      <c r="I19" s="90">
        <f t="shared" si="2"/>
        <v>442287.94999999972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3323913.32</v>
      </c>
      <c r="F26" s="91">
        <f t="shared" si="4"/>
        <v>3776945.4699999997</v>
      </c>
      <c r="G26" s="91">
        <f t="shared" si="4"/>
        <v>3334657.52</v>
      </c>
      <c r="H26" s="91">
        <f t="shared" si="4"/>
        <v>3334657.52</v>
      </c>
      <c r="I26" s="92">
        <f>+I14+I21</f>
        <v>442287.94999999972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2021-05-18T06:17:21Z</cp:lastPrinted>
  <dcterms:created xsi:type="dcterms:W3CDTF">2015-01-21T04:10:56Z</dcterms:created>
  <dcterms:modified xsi:type="dcterms:W3CDTF">2021-08-29T23:28:33Z</dcterms:modified>
</cp:coreProperties>
</file>