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19\06. JUNIO\"/>
    </mc:Choice>
  </mc:AlternateContent>
  <xr:revisionPtr revIDLastSave="0" documentId="13_ncr:1_{8934CD3D-4AD4-45DD-8BBE-62B2CD9A80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JUNIO" sheetId="12" r:id="rId1"/>
    <sheet name="MAYO" sheetId="11" r:id="rId2"/>
    <sheet name="ABRIL" sheetId="10" r:id="rId3"/>
    <sheet name="MARZO" sheetId="9" r:id="rId4"/>
    <sheet name="FEBRERO" sheetId="8" r:id="rId5"/>
    <sheet name="ENERO" sheetId="7" r:id="rId6"/>
    <sheet name="Hoja1" sheetId="3" r:id="rId7"/>
  </sheets>
  <definedNames>
    <definedName name="_xlnm.Print_Area" localSheetId="2">ABRIL!$A$1:$N$53</definedName>
    <definedName name="_xlnm.Print_Area" localSheetId="5">ENERO!$A$1:$N$53</definedName>
    <definedName name="_xlnm.Print_Area" localSheetId="4">FEBRERO!$A$1:$N$53</definedName>
    <definedName name="_xlnm.Print_Area" localSheetId="0">JUNIO!$A$1:$N$53</definedName>
    <definedName name="_xlnm.Print_Area" localSheetId="3">MARZO!$A$1:$N$53</definedName>
    <definedName name="_xlnm.Print_Area" localSheetId="1">MAYO!$A$1:$N$53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40" i="12" l="1"/>
  <c r="H21" i="12"/>
  <c r="B52" i="12" l="1"/>
  <c r="B51" i="12"/>
  <c r="B50" i="12"/>
  <c r="E49" i="12"/>
  <c r="B49" i="12"/>
  <c r="E48" i="12"/>
  <c r="B48" i="12"/>
  <c r="E47" i="12"/>
  <c r="B47" i="12"/>
  <c r="N46" i="12"/>
  <c r="M46" i="12"/>
  <c r="L46" i="12"/>
  <c r="K46" i="12"/>
  <c r="J46" i="12"/>
  <c r="I46" i="12"/>
  <c r="H46" i="12"/>
  <c r="G46" i="12"/>
  <c r="F46" i="12"/>
  <c r="E46" i="12"/>
  <c r="D46" i="12"/>
  <c r="C46" i="12"/>
  <c r="B46" i="12" s="1"/>
  <c r="E45" i="12"/>
  <c r="B45" i="12" s="1"/>
  <c r="B44" i="12"/>
  <c r="E43" i="12"/>
  <c r="B43" i="12"/>
  <c r="E42" i="12"/>
  <c r="B42" i="12"/>
  <c r="N41" i="12"/>
  <c r="M41" i="12"/>
  <c r="L41" i="12"/>
  <c r="K41" i="12"/>
  <c r="K38" i="12" s="1"/>
  <c r="J41" i="12"/>
  <c r="I41" i="12"/>
  <c r="H41" i="12"/>
  <c r="G41" i="12"/>
  <c r="F41" i="12"/>
  <c r="E41" i="12"/>
  <c r="D41" i="12"/>
  <c r="C41" i="12"/>
  <c r="G40" i="12"/>
  <c r="G39" i="12" s="1"/>
  <c r="G38" i="12" s="1"/>
  <c r="F40" i="12"/>
  <c r="E40" i="12"/>
  <c r="B40" i="12" s="1"/>
  <c r="N39" i="12"/>
  <c r="N38" i="12" s="1"/>
  <c r="M39" i="12"/>
  <c r="L39" i="12"/>
  <c r="L38" i="12" s="1"/>
  <c r="K39" i="12"/>
  <c r="J39" i="12"/>
  <c r="J38" i="12" s="1"/>
  <c r="I39" i="12"/>
  <c r="H39" i="12"/>
  <c r="F39" i="12"/>
  <c r="F38" i="12" s="1"/>
  <c r="D39" i="12"/>
  <c r="D38" i="12" s="1"/>
  <c r="C39" i="12"/>
  <c r="M38" i="12"/>
  <c r="I38" i="12"/>
  <c r="B33" i="12"/>
  <c r="B32" i="12"/>
  <c r="B31" i="12"/>
  <c r="C30" i="12"/>
  <c r="B30" i="12" s="1"/>
  <c r="E29" i="12"/>
  <c r="E27" i="12" s="1"/>
  <c r="D29" i="12"/>
  <c r="C29" i="12"/>
  <c r="B29" i="12" s="1"/>
  <c r="C28" i="12"/>
  <c r="B28" i="12" s="1"/>
  <c r="N27" i="12"/>
  <c r="M27" i="12"/>
  <c r="L27" i="12"/>
  <c r="K27" i="12"/>
  <c r="J27" i="12"/>
  <c r="I27" i="12"/>
  <c r="H27" i="12"/>
  <c r="G27" i="12"/>
  <c r="F27" i="12"/>
  <c r="D27" i="12"/>
  <c r="B26" i="12"/>
  <c r="B25" i="12"/>
  <c r="B24" i="12"/>
  <c r="B23" i="12"/>
  <c r="N22" i="12"/>
  <c r="M22" i="12"/>
  <c r="L22" i="12"/>
  <c r="K22" i="12"/>
  <c r="K19" i="12" s="1"/>
  <c r="J22" i="12"/>
  <c r="I22" i="12"/>
  <c r="H22" i="12"/>
  <c r="G22" i="12"/>
  <c r="F22" i="12"/>
  <c r="E22" i="12"/>
  <c r="D22" i="12"/>
  <c r="C22" i="12"/>
  <c r="B22" i="12" s="1"/>
  <c r="G21" i="12"/>
  <c r="G20" i="12" s="1"/>
  <c r="G19" i="12" s="1"/>
  <c r="F21" i="12"/>
  <c r="E21" i="12"/>
  <c r="B21" i="12" s="1"/>
  <c r="N20" i="12"/>
  <c r="N19" i="12" s="1"/>
  <c r="M20" i="12"/>
  <c r="L20" i="12"/>
  <c r="L19" i="12" s="1"/>
  <c r="K20" i="12"/>
  <c r="J20" i="12"/>
  <c r="J19" i="12" s="1"/>
  <c r="I20" i="12"/>
  <c r="H20" i="12"/>
  <c r="H19" i="12" s="1"/>
  <c r="F20" i="12"/>
  <c r="F19" i="12" s="1"/>
  <c r="D20" i="12"/>
  <c r="D19" i="12" s="1"/>
  <c r="C20" i="12"/>
  <c r="M19" i="12"/>
  <c r="I19" i="12"/>
  <c r="B14" i="12"/>
  <c r="B12" i="12"/>
  <c r="B11" i="12"/>
  <c r="N10" i="12"/>
  <c r="N8" i="12" s="1"/>
  <c r="M10" i="12"/>
  <c r="L10" i="12"/>
  <c r="K10" i="12"/>
  <c r="J10" i="12"/>
  <c r="J8" i="12" s="1"/>
  <c r="I10" i="12"/>
  <c r="H10" i="12"/>
  <c r="G10" i="12"/>
  <c r="F10" i="12"/>
  <c r="F8" i="12" s="1"/>
  <c r="E10" i="12"/>
  <c r="D10" i="12"/>
  <c r="C10" i="12"/>
  <c r="B10" i="12"/>
  <c r="B8" i="12" s="1"/>
  <c r="B9" i="12"/>
  <c r="M8" i="12"/>
  <c r="L8" i="12"/>
  <c r="K8" i="12"/>
  <c r="I8" i="12"/>
  <c r="H8" i="12"/>
  <c r="G8" i="12"/>
  <c r="E8" i="12"/>
  <c r="D8" i="12"/>
  <c r="C8" i="12"/>
  <c r="H38" i="12" l="1"/>
  <c r="B41" i="12"/>
  <c r="E20" i="12"/>
  <c r="E19" i="12" s="1"/>
  <c r="C27" i="12"/>
  <c r="B27" i="12" s="1"/>
  <c r="E39" i="12"/>
  <c r="E38" i="12" s="1"/>
  <c r="C38" i="12"/>
  <c r="B38" i="12" s="1"/>
  <c r="B35" i="12" s="1"/>
  <c r="B39" i="12"/>
  <c r="C19" i="12"/>
  <c r="B19" i="12" s="1"/>
  <c r="B16" i="12" s="1"/>
  <c r="G40" i="11"/>
  <c r="G21" i="11"/>
  <c r="F21" i="11"/>
  <c r="F40" i="11"/>
  <c r="F21" i="10"/>
  <c r="F40" i="10"/>
  <c r="B20" i="12" l="1"/>
  <c r="B52" i="11"/>
  <c r="B51" i="11"/>
  <c r="B50" i="11"/>
  <c r="E49" i="11"/>
  <c r="B49" i="11" s="1"/>
  <c r="E48" i="11"/>
  <c r="B48" i="11"/>
  <c r="E47" i="11"/>
  <c r="B47" i="11" s="1"/>
  <c r="N46" i="11"/>
  <c r="M46" i="11"/>
  <c r="L46" i="11"/>
  <c r="L38" i="11" s="1"/>
  <c r="K46" i="11"/>
  <c r="J46" i="11"/>
  <c r="I46" i="11"/>
  <c r="H46" i="11"/>
  <c r="H38" i="11" s="1"/>
  <c r="G46" i="11"/>
  <c r="F46" i="11"/>
  <c r="D46" i="11"/>
  <c r="C46" i="11"/>
  <c r="E45" i="11"/>
  <c r="B45" i="11" s="1"/>
  <c r="B44" i="11"/>
  <c r="E43" i="11"/>
  <c r="B43" i="11" s="1"/>
  <c r="E42" i="11"/>
  <c r="B42" i="11"/>
  <c r="N41" i="11"/>
  <c r="M41" i="11"/>
  <c r="L41" i="11"/>
  <c r="K41" i="11"/>
  <c r="J41" i="11"/>
  <c r="I41" i="11"/>
  <c r="H41" i="11"/>
  <c r="G41" i="11"/>
  <c r="F41" i="11"/>
  <c r="D41" i="11"/>
  <c r="C41" i="11"/>
  <c r="F39" i="11"/>
  <c r="F38" i="11" s="1"/>
  <c r="E40" i="11"/>
  <c r="B40" i="11" s="1"/>
  <c r="N39" i="11"/>
  <c r="N38" i="11" s="1"/>
  <c r="M39" i="11"/>
  <c r="M38" i="11" s="1"/>
  <c r="L39" i="11"/>
  <c r="K39" i="11"/>
  <c r="J39" i="11"/>
  <c r="I39" i="11"/>
  <c r="I38" i="11" s="1"/>
  <c r="H39" i="11"/>
  <c r="G39" i="11"/>
  <c r="E39" i="11"/>
  <c r="D39" i="11"/>
  <c r="D38" i="11" s="1"/>
  <c r="C39" i="11"/>
  <c r="J38" i="11"/>
  <c r="B33" i="11"/>
  <c r="B32" i="11"/>
  <c r="B31" i="11"/>
  <c r="C30" i="11"/>
  <c r="B30" i="11"/>
  <c r="E29" i="11"/>
  <c r="B29" i="11" s="1"/>
  <c r="D29" i="11"/>
  <c r="D27" i="11" s="1"/>
  <c r="C29" i="11"/>
  <c r="C28" i="11"/>
  <c r="B28" i="11" s="1"/>
  <c r="N27" i="11"/>
  <c r="M27" i="11"/>
  <c r="L27" i="11"/>
  <c r="K27" i="11"/>
  <c r="J27" i="11"/>
  <c r="I27" i="11"/>
  <c r="H27" i="11"/>
  <c r="G27" i="11"/>
  <c r="F27" i="11"/>
  <c r="C27" i="11"/>
  <c r="B26" i="11"/>
  <c r="B25" i="11"/>
  <c r="B24" i="11"/>
  <c r="B23" i="11"/>
  <c r="N22" i="11"/>
  <c r="M22" i="11"/>
  <c r="L22" i="11"/>
  <c r="K22" i="11"/>
  <c r="K19" i="11" s="1"/>
  <c r="J22" i="11"/>
  <c r="I22" i="11"/>
  <c r="H22" i="11"/>
  <c r="G22" i="11"/>
  <c r="F22" i="11"/>
  <c r="E22" i="11"/>
  <c r="D22" i="11"/>
  <c r="C22" i="11"/>
  <c r="B22" i="11" s="1"/>
  <c r="E21" i="11"/>
  <c r="E20" i="11" s="1"/>
  <c r="N20" i="11"/>
  <c r="N19" i="11" s="1"/>
  <c r="M20" i="11"/>
  <c r="L20" i="11"/>
  <c r="K20" i="11"/>
  <c r="J20" i="11"/>
  <c r="J19" i="11" s="1"/>
  <c r="I20" i="11"/>
  <c r="H20" i="11"/>
  <c r="G20" i="11"/>
  <c r="F20" i="11"/>
  <c r="F19" i="11" s="1"/>
  <c r="D20" i="11"/>
  <c r="D19" i="11" s="1"/>
  <c r="C20" i="11"/>
  <c r="B14" i="11"/>
  <c r="B12" i="11"/>
  <c r="B11" i="11"/>
  <c r="N10" i="11"/>
  <c r="M10" i="11"/>
  <c r="M8" i="11" s="1"/>
  <c r="L10" i="11"/>
  <c r="L8" i="11" s="1"/>
  <c r="K10" i="11"/>
  <c r="K8" i="11" s="1"/>
  <c r="J10" i="11"/>
  <c r="J8" i="11" s="1"/>
  <c r="I10" i="11"/>
  <c r="I8" i="11" s="1"/>
  <c r="H10" i="11"/>
  <c r="H8" i="11" s="1"/>
  <c r="G10" i="11"/>
  <c r="G8" i="11" s="1"/>
  <c r="F10" i="11"/>
  <c r="E10" i="11"/>
  <c r="E8" i="11" s="1"/>
  <c r="D10" i="11"/>
  <c r="C10" i="11"/>
  <c r="C8" i="11" s="1"/>
  <c r="B9" i="11"/>
  <c r="N8" i="11"/>
  <c r="F8" i="11"/>
  <c r="E27" i="11" l="1"/>
  <c r="M19" i="11"/>
  <c r="G19" i="11"/>
  <c r="K38" i="11"/>
  <c r="C19" i="11"/>
  <c r="I19" i="11"/>
  <c r="E46" i="11"/>
  <c r="B46" i="11" s="1"/>
  <c r="B10" i="11"/>
  <c r="B8" i="11" s="1"/>
  <c r="H19" i="11"/>
  <c r="L19" i="11"/>
  <c r="E41" i="11"/>
  <c r="B41" i="11" s="1"/>
  <c r="G38" i="11"/>
  <c r="B39" i="11"/>
  <c r="B27" i="11"/>
  <c r="E19" i="11"/>
  <c r="B19" i="11" s="1"/>
  <c r="B20" i="11"/>
  <c r="B21" i="11"/>
  <c r="D8" i="11"/>
  <c r="C38" i="11"/>
  <c r="E49" i="10"/>
  <c r="E48" i="10"/>
  <c r="E47" i="10"/>
  <c r="D46" i="10"/>
  <c r="E45" i="10"/>
  <c r="E43" i="10"/>
  <c r="E42" i="10"/>
  <c r="E38" i="11" l="1"/>
  <c r="E46" i="10"/>
  <c r="B38" i="11"/>
  <c r="B35" i="11" s="1"/>
  <c r="B16" i="11"/>
  <c r="E45" i="9"/>
  <c r="E49" i="9"/>
  <c r="E43" i="9"/>
  <c r="E48" i="9"/>
  <c r="E42" i="9"/>
  <c r="E47" i="9"/>
  <c r="F20" i="10" l="1"/>
  <c r="B52" i="10"/>
  <c r="B51" i="10"/>
  <c r="B50" i="10"/>
  <c r="B49" i="10"/>
  <c r="B48" i="10"/>
  <c r="B47" i="10"/>
  <c r="N46" i="10"/>
  <c r="M46" i="10"/>
  <c r="L46" i="10"/>
  <c r="K46" i="10"/>
  <c r="J46" i="10"/>
  <c r="I46" i="10"/>
  <c r="H46" i="10"/>
  <c r="G46" i="10"/>
  <c r="F46" i="10"/>
  <c r="C46" i="10"/>
  <c r="B45" i="10"/>
  <c r="B44" i="10"/>
  <c r="B43" i="10"/>
  <c r="B42" i="10"/>
  <c r="N41" i="10"/>
  <c r="M41" i="10"/>
  <c r="L41" i="10"/>
  <c r="K41" i="10"/>
  <c r="J41" i="10"/>
  <c r="I41" i="10"/>
  <c r="H41" i="10"/>
  <c r="G41" i="10"/>
  <c r="F41" i="10"/>
  <c r="E41" i="10"/>
  <c r="D41" i="10"/>
  <c r="C41" i="10"/>
  <c r="E40" i="10"/>
  <c r="B40" i="10" s="1"/>
  <c r="N39" i="10"/>
  <c r="N38" i="10" s="1"/>
  <c r="M39" i="10"/>
  <c r="M38" i="10" s="1"/>
  <c r="L39" i="10"/>
  <c r="K39" i="10"/>
  <c r="J39" i="10"/>
  <c r="J38" i="10" s="1"/>
  <c r="I39" i="10"/>
  <c r="I38" i="10" s="1"/>
  <c r="H39" i="10"/>
  <c r="G39" i="10"/>
  <c r="F39" i="10"/>
  <c r="D39" i="10"/>
  <c r="D38" i="10" s="1"/>
  <c r="C39" i="10"/>
  <c r="K38" i="10"/>
  <c r="G38" i="10"/>
  <c r="C38" i="10"/>
  <c r="B33" i="10"/>
  <c r="B32" i="10"/>
  <c r="B31" i="10"/>
  <c r="C30" i="10"/>
  <c r="B30" i="10" s="1"/>
  <c r="E29" i="10"/>
  <c r="D29" i="10"/>
  <c r="D27" i="10" s="1"/>
  <c r="C29" i="10"/>
  <c r="B29" i="10" s="1"/>
  <c r="C28" i="10"/>
  <c r="B28" i="10" s="1"/>
  <c r="N27" i="10"/>
  <c r="M27" i="10"/>
  <c r="L27" i="10"/>
  <c r="K27" i="10"/>
  <c r="J27" i="10"/>
  <c r="I27" i="10"/>
  <c r="H27" i="10"/>
  <c r="G27" i="10"/>
  <c r="F27" i="10"/>
  <c r="E27" i="10"/>
  <c r="B26" i="10"/>
  <c r="B25" i="10"/>
  <c r="B24" i="10"/>
  <c r="B23" i="10"/>
  <c r="N22" i="10"/>
  <c r="M22" i="10"/>
  <c r="L22" i="10"/>
  <c r="K22" i="10"/>
  <c r="J22" i="10"/>
  <c r="I22" i="10"/>
  <c r="H22" i="10"/>
  <c r="G22" i="10"/>
  <c r="F22" i="10"/>
  <c r="E22" i="10"/>
  <c r="D22" i="10"/>
  <c r="C22" i="10"/>
  <c r="E21" i="10"/>
  <c r="E20" i="10" s="1"/>
  <c r="E19" i="10" s="1"/>
  <c r="N20" i="10"/>
  <c r="M20" i="10"/>
  <c r="L20" i="10"/>
  <c r="L19" i="10" s="1"/>
  <c r="K20" i="10"/>
  <c r="K19" i="10" s="1"/>
  <c r="J20" i="10"/>
  <c r="I20" i="10"/>
  <c r="H20" i="10"/>
  <c r="G20" i="10"/>
  <c r="G19" i="10" s="1"/>
  <c r="D20" i="10"/>
  <c r="C20" i="10"/>
  <c r="M19" i="10"/>
  <c r="I19" i="10"/>
  <c r="H19" i="10"/>
  <c r="B14" i="10"/>
  <c r="B12" i="10"/>
  <c r="B11" i="10"/>
  <c r="N10" i="10"/>
  <c r="M10" i="10"/>
  <c r="M8" i="10" s="1"/>
  <c r="L10" i="10"/>
  <c r="L8" i="10" s="1"/>
  <c r="K10" i="10"/>
  <c r="J10" i="10"/>
  <c r="I10" i="10"/>
  <c r="I8" i="10" s="1"/>
  <c r="H10" i="10"/>
  <c r="H8" i="10" s="1"/>
  <c r="G10" i="10"/>
  <c r="F10" i="10"/>
  <c r="E10" i="10"/>
  <c r="E8" i="10" s="1"/>
  <c r="D10" i="10"/>
  <c r="B10" i="10" s="1"/>
  <c r="B8" i="10" s="1"/>
  <c r="C10" i="10"/>
  <c r="B9" i="10"/>
  <c r="N8" i="10"/>
  <c r="K8" i="10"/>
  <c r="J8" i="10"/>
  <c r="G8" i="10"/>
  <c r="F8" i="10"/>
  <c r="C8" i="10"/>
  <c r="D19" i="10" l="1"/>
  <c r="J19" i="10"/>
  <c r="N19" i="10"/>
  <c r="H38" i="10"/>
  <c r="L38" i="10"/>
  <c r="F38" i="10"/>
  <c r="B41" i="10"/>
  <c r="B22" i="10"/>
  <c r="F19" i="10"/>
  <c r="B20" i="10"/>
  <c r="B21" i="10"/>
  <c r="E39" i="10"/>
  <c r="B39" i="10" s="1"/>
  <c r="B46" i="10"/>
  <c r="D8" i="10"/>
  <c r="C27" i="10"/>
  <c r="E40" i="9"/>
  <c r="E21" i="9"/>
  <c r="C30" i="9"/>
  <c r="E29" i="9"/>
  <c r="D29" i="9"/>
  <c r="C29" i="9"/>
  <c r="C28" i="9"/>
  <c r="B27" i="10" l="1"/>
  <c r="C19" i="10"/>
  <c r="B19" i="10" s="1"/>
  <c r="B16" i="10" s="1"/>
  <c r="E38" i="10"/>
  <c r="B38" i="10" s="1"/>
  <c r="B35" i="10" s="1"/>
  <c r="B52" i="9"/>
  <c r="B51" i="9"/>
  <c r="B50" i="9"/>
  <c r="B49" i="9"/>
  <c r="B48" i="9"/>
  <c r="B47" i="9"/>
  <c r="N46" i="9"/>
  <c r="M46" i="9"/>
  <c r="L46" i="9"/>
  <c r="K46" i="9"/>
  <c r="J46" i="9"/>
  <c r="I46" i="9"/>
  <c r="H46" i="9"/>
  <c r="G46" i="9"/>
  <c r="F46" i="9"/>
  <c r="E46" i="9"/>
  <c r="D46" i="9"/>
  <c r="C46" i="9"/>
  <c r="B45" i="9"/>
  <c r="B44" i="9"/>
  <c r="B43" i="9"/>
  <c r="B42" i="9"/>
  <c r="N41" i="9"/>
  <c r="M41" i="9"/>
  <c r="L41" i="9"/>
  <c r="L38" i="9" s="1"/>
  <c r="K41" i="9"/>
  <c r="J41" i="9"/>
  <c r="I41" i="9"/>
  <c r="H41" i="9"/>
  <c r="H38" i="9" s="1"/>
  <c r="G41" i="9"/>
  <c r="F41" i="9"/>
  <c r="E41" i="9"/>
  <c r="D41" i="9"/>
  <c r="B41" i="9" s="1"/>
  <c r="C41" i="9"/>
  <c r="B40" i="9"/>
  <c r="N39" i="9"/>
  <c r="N38" i="9" s="1"/>
  <c r="M39" i="9"/>
  <c r="L39" i="9"/>
  <c r="K39" i="9"/>
  <c r="J39" i="9"/>
  <c r="J38" i="9" s="1"/>
  <c r="I39" i="9"/>
  <c r="H39" i="9"/>
  <c r="G39" i="9"/>
  <c r="F39" i="9"/>
  <c r="F38" i="9" s="1"/>
  <c r="E39" i="9"/>
  <c r="B39" i="9" s="1"/>
  <c r="D39" i="9"/>
  <c r="C39" i="9"/>
  <c r="C38" i="9" s="1"/>
  <c r="K38" i="9"/>
  <c r="G38" i="9"/>
  <c r="B33" i="9"/>
  <c r="B32" i="9"/>
  <c r="B31" i="9"/>
  <c r="B30" i="9"/>
  <c r="B29" i="9"/>
  <c r="B28" i="9"/>
  <c r="N27" i="9"/>
  <c r="M27" i="9"/>
  <c r="L27" i="9"/>
  <c r="K27" i="9"/>
  <c r="J27" i="9"/>
  <c r="I27" i="9"/>
  <c r="H27" i="9"/>
  <c r="G27" i="9"/>
  <c r="F27" i="9"/>
  <c r="E27" i="9"/>
  <c r="D27" i="9"/>
  <c r="C27" i="9"/>
  <c r="B26" i="9"/>
  <c r="B25" i="9"/>
  <c r="B24" i="9"/>
  <c r="B23" i="9"/>
  <c r="N22" i="9"/>
  <c r="M22" i="9"/>
  <c r="L22" i="9"/>
  <c r="K22" i="9"/>
  <c r="J22" i="9"/>
  <c r="I22" i="9"/>
  <c r="H22" i="9"/>
  <c r="G22" i="9"/>
  <c r="F22" i="9"/>
  <c r="E22" i="9"/>
  <c r="D22" i="9"/>
  <c r="C22" i="9"/>
  <c r="B21" i="9"/>
  <c r="N20" i="9"/>
  <c r="M20" i="9"/>
  <c r="L20" i="9"/>
  <c r="K20" i="9"/>
  <c r="K19" i="9" s="1"/>
  <c r="J20" i="9"/>
  <c r="I20" i="9"/>
  <c r="H20" i="9"/>
  <c r="G20" i="9"/>
  <c r="G19" i="9" s="1"/>
  <c r="F20" i="9"/>
  <c r="E20" i="9"/>
  <c r="D20" i="9"/>
  <c r="C20" i="9"/>
  <c r="B14" i="9"/>
  <c r="B12" i="9"/>
  <c r="B11" i="9"/>
  <c r="N10" i="9"/>
  <c r="M10" i="9"/>
  <c r="M8" i="9" s="1"/>
  <c r="L10" i="9"/>
  <c r="L8" i="9" s="1"/>
  <c r="K10" i="9"/>
  <c r="J10" i="9"/>
  <c r="I10" i="9"/>
  <c r="I8" i="9" s="1"/>
  <c r="H10" i="9"/>
  <c r="H8" i="9" s="1"/>
  <c r="G10" i="9"/>
  <c r="F10" i="9"/>
  <c r="E10" i="9"/>
  <c r="E8" i="9" s="1"/>
  <c r="D10" i="9"/>
  <c r="B10" i="9" s="1"/>
  <c r="B8" i="9" s="1"/>
  <c r="C10" i="9"/>
  <c r="B9" i="9"/>
  <c r="N8" i="9"/>
  <c r="K8" i="9"/>
  <c r="J8" i="9"/>
  <c r="G8" i="9"/>
  <c r="F8" i="9"/>
  <c r="C8" i="9"/>
  <c r="I38" i="9" l="1"/>
  <c r="M38" i="9"/>
  <c r="B20" i="9"/>
  <c r="B22" i="9"/>
  <c r="H19" i="9"/>
  <c r="L19" i="9"/>
  <c r="B27" i="9"/>
  <c r="F19" i="9"/>
  <c r="J19" i="9"/>
  <c r="N19" i="9"/>
  <c r="I19" i="9"/>
  <c r="M19" i="9"/>
  <c r="E38" i="9"/>
  <c r="E19" i="9"/>
  <c r="B46" i="9"/>
  <c r="C19" i="9"/>
  <c r="D19" i="9"/>
  <c r="D38" i="9"/>
  <c r="B38" i="9" s="1"/>
  <c r="D8" i="9"/>
  <c r="B52" i="8"/>
  <c r="B51" i="8"/>
  <c r="B50" i="8"/>
  <c r="B49" i="8"/>
  <c r="B48" i="8"/>
  <c r="B47" i="8"/>
  <c r="N46" i="8"/>
  <c r="M46" i="8"/>
  <c r="L46" i="8"/>
  <c r="K46" i="8"/>
  <c r="J46" i="8"/>
  <c r="I46" i="8"/>
  <c r="H46" i="8"/>
  <c r="G46" i="8"/>
  <c r="F46" i="8"/>
  <c r="E46" i="8"/>
  <c r="D46" i="8"/>
  <c r="C46" i="8"/>
  <c r="B45" i="8"/>
  <c r="B44" i="8"/>
  <c r="B43" i="8"/>
  <c r="B42" i="8"/>
  <c r="N41" i="8"/>
  <c r="M41" i="8"/>
  <c r="L41" i="8"/>
  <c r="K41" i="8"/>
  <c r="J41" i="8"/>
  <c r="I41" i="8"/>
  <c r="H41" i="8"/>
  <c r="G41" i="8"/>
  <c r="F41" i="8"/>
  <c r="E41" i="8"/>
  <c r="D41" i="8"/>
  <c r="C41" i="8"/>
  <c r="B40" i="8"/>
  <c r="N39" i="8"/>
  <c r="M39" i="8"/>
  <c r="L39" i="8"/>
  <c r="K39" i="8"/>
  <c r="J39" i="8"/>
  <c r="J38" i="8" s="1"/>
  <c r="I39" i="8"/>
  <c r="H39" i="8"/>
  <c r="G39" i="8"/>
  <c r="F39" i="8"/>
  <c r="F38" i="8" s="1"/>
  <c r="E39" i="8"/>
  <c r="D39" i="8"/>
  <c r="C39" i="8"/>
  <c r="N38" i="8"/>
  <c r="B33" i="8"/>
  <c r="B32" i="8"/>
  <c r="B31" i="8"/>
  <c r="B30" i="8"/>
  <c r="B29" i="8"/>
  <c r="B28" i="8"/>
  <c r="N27" i="8"/>
  <c r="M27" i="8"/>
  <c r="L27" i="8"/>
  <c r="K27" i="8"/>
  <c r="J27" i="8"/>
  <c r="I27" i="8"/>
  <c r="H27" i="8"/>
  <c r="G27" i="8"/>
  <c r="F27" i="8"/>
  <c r="E27" i="8"/>
  <c r="D27" i="8"/>
  <c r="C27" i="8"/>
  <c r="B27" i="8" s="1"/>
  <c r="B26" i="8"/>
  <c r="B25" i="8"/>
  <c r="B24" i="8"/>
  <c r="B23" i="8"/>
  <c r="N22" i="8"/>
  <c r="M22" i="8"/>
  <c r="L22" i="8"/>
  <c r="L19" i="8" s="1"/>
  <c r="K22" i="8"/>
  <c r="J22" i="8"/>
  <c r="I22" i="8"/>
  <c r="H22" i="8"/>
  <c r="H19" i="8" s="1"/>
  <c r="G22" i="8"/>
  <c r="F22" i="8"/>
  <c r="E22" i="8"/>
  <c r="D22" i="8"/>
  <c r="D19" i="8" s="1"/>
  <c r="C22" i="8"/>
  <c r="B21" i="8"/>
  <c r="N20" i="8"/>
  <c r="M20" i="8"/>
  <c r="M19" i="8" s="1"/>
  <c r="L20" i="8"/>
  <c r="K20" i="8"/>
  <c r="J20" i="8"/>
  <c r="I20" i="8"/>
  <c r="I19" i="8" s="1"/>
  <c r="H20" i="8"/>
  <c r="G20" i="8"/>
  <c r="F20" i="8"/>
  <c r="F19" i="8" s="1"/>
  <c r="E20" i="8"/>
  <c r="E19" i="8" s="1"/>
  <c r="D20" i="8"/>
  <c r="C20" i="8"/>
  <c r="N19" i="8"/>
  <c r="J19" i="8"/>
  <c r="B14" i="8"/>
  <c r="B12" i="8"/>
  <c r="B11" i="8"/>
  <c r="N10" i="8"/>
  <c r="M10" i="8"/>
  <c r="L10" i="8"/>
  <c r="L8" i="8" s="1"/>
  <c r="K10" i="8"/>
  <c r="K8" i="8" s="1"/>
  <c r="J10" i="8"/>
  <c r="I10" i="8"/>
  <c r="H10" i="8"/>
  <c r="H8" i="8" s="1"/>
  <c r="G10" i="8"/>
  <c r="G8" i="8" s="1"/>
  <c r="F10" i="8"/>
  <c r="F8" i="8" s="1"/>
  <c r="E10" i="8"/>
  <c r="D10" i="8"/>
  <c r="D8" i="8" s="1"/>
  <c r="C10" i="8"/>
  <c r="B10" i="8" s="1"/>
  <c r="B8" i="8" s="1"/>
  <c r="B9" i="8"/>
  <c r="N8" i="8"/>
  <c r="M8" i="8"/>
  <c r="J8" i="8"/>
  <c r="I8" i="8"/>
  <c r="E8" i="8"/>
  <c r="C38" i="8" l="1"/>
  <c r="G38" i="8"/>
  <c r="K38" i="8"/>
  <c r="B19" i="9"/>
  <c r="B16" i="9" s="1"/>
  <c r="C19" i="8"/>
  <c r="G19" i="8"/>
  <c r="K19" i="8"/>
  <c r="B39" i="8"/>
  <c r="I38" i="8"/>
  <c r="M38" i="8"/>
  <c r="H38" i="8"/>
  <c r="L38" i="8"/>
  <c r="B46" i="8"/>
  <c r="B35" i="9"/>
  <c r="D38" i="8"/>
  <c r="B20" i="8"/>
  <c r="C8" i="8"/>
  <c r="B22" i="8"/>
  <c r="E38" i="8"/>
  <c r="B41" i="8"/>
  <c r="B52" i="7"/>
  <c r="B51" i="7"/>
  <c r="B50" i="7"/>
  <c r="B49" i="7"/>
  <c r="B48" i="7"/>
  <c r="B47" i="7"/>
  <c r="N46" i="7"/>
  <c r="M46" i="7"/>
  <c r="L46" i="7"/>
  <c r="K46" i="7"/>
  <c r="J46" i="7"/>
  <c r="I46" i="7"/>
  <c r="H46" i="7"/>
  <c r="G46" i="7"/>
  <c r="F46" i="7"/>
  <c r="E46" i="7"/>
  <c r="D46" i="7"/>
  <c r="C46" i="7"/>
  <c r="B45" i="7"/>
  <c r="B44" i="7"/>
  <c r="B43" i="7"/>
  <c r="B42" i="7"/>
  <c r="N41" i="7"/>
  <c r="M41" i="7"/>
  <c r="L41" i="7"/>
  <c r="K41" i="7"/>
  <c r="J41" i="7"/>
  <c r="I41" i="7"/>
  <c r="H41" i="7"/>
  <c r="G41" i="7"/>
  <c r="F41" i="7"/>
  <c r="E41" i="7"/>
  <c r="D41" i="7"/>
  <c r="C41" i="7"/>
  <c r="B40" i="7"/>
  <c r="N39" i="7"/>
  <c r="M39" i="7"/>
  <c r="L39" i="7"/>
  <c r="L38" i="7" s="1"/>
  <c r="K39" i="7"/>
  <c r="J39" i="7"/>
  <c r="J38" i="7" s="1"/>
  <c r="I39" i="7"/>
  <c r="H39" i="7"/>
  <c r="H38" i="7" s="1"/>
  <c r="G39" i="7"/>
  <c r="F39" i="7"/>
  <c r="F38" i="7" s="1"/>
  <c r="E39" i="7"/>
  <c r="D39" i="7"/>
  <c r="D38" i="7" s="1"/>
  <c r="C39" i="7"/>
  <c r="N38" i="7"/>
  <c r="B33" i="7"/>
  <c r="B32" i="7"/>
  <c r="B31" i="7"/>
  <c r="B30" i="7"/>
  <c r="B29" i="7"/>
  <c r="B28" i="7"/>
  <c r="N27" i="7"/>
  <c r="M27" i="7"/>
  <c r="L27" i="7"/>
  <c r="K27" i="7"/>
  <c r="J27" i="7"/>
  <c r="I27" i="7"/>
  <c r="H27" i="7"/>
  <c r="G27" i="7"/>
  <c r="F27" i="7"/>
  <c r="E27" i="7"/>
  <c r="D27" i="7"/>
  <c r="C27" i="7"/>
  <c r="B27" i="7" s="1"/>
  <c r="B26" i="7"/>
  <c r="B25" i="7"/>
  <c r="B24" i="7"/>
  <c r="B23" i="7"/>
  <c r="N22" i="7"/>
  <c r="M22" i="7"/>
  <c r="L22" i="7"/>
  <c r="K22" i="7"/>
  <c r="J22" i="7"/>
  <c r="I22" i="7"/>
  <c r="H22" i="7"/>
  <c r="G22" i="7"/>
  <c r="F22" i="7"/>
  <c r="E22" i="7"/>
  <c r="D22" i="7"/>
  <c r="C22" i="7"/>
  <c r="B21" i="7"/>
  <c r="N20" i="7"/>
  <c r="M20" i="7"/>
  <c r="M19" i="7" s="1"/>
  <c r="L20" i="7"/>
  <c r="K20" i="7"/>
  <c r="J20" i="7"/>
  <c r="I20" i="7"/>
  <c r="I19" i="7" s="1"/>
  <c r="H20" i="7"/>
  <c r="G20" i="7"/>
  <c r="F20" i="7"/>
  <c r="F19" i="7" s="1"/>
  <c r="E20" i="7"/>
  <c r="E19" i="7" s="1"/>
  <c r="D20" i="7"/>
  <c r="C20" i="7"/>
  <c r="N19" i="7"/>
  <c r="J19" i="7"/>
  <c r="B14" i="7"/>
  <c r="B12" i="7"/>
  <c r="B11" i="7"/>
  <c r="N10" i="7"/>
  <c r="N8" i="7" s="1"/>
  <c r="M10" i="7"/>
  <c r="L10" i="7"/>
  <c r="K10" i="7"/>
  <c r="K8" i="7" s="1"/>
  <c r="J10" i="7"/>
  <c r="J8" i="7" s="1"/>
  <c r="I10" i="7"/>
  <c r="H10" i="7"/>
  <c r="H8" i="7" s="1"/>
  <c r="G10" i="7"/>
  <c r="G8" i="7" s="1"/>
  <c r="F10" i="7"/>
  <c r="F8" i="7" s="1"/>
  <c r="E10" i="7"/>
  <c r="D10" i="7"/>
  <c r="C10" i="7"/>
  <c r="C8" i="7" s="1"/>
  <c r="B9" i="7"/>
  <c r="M8" i="7"/>
  <c r="L8" i="7"/>
  <c r="I8" i="7"/>
  <c r="E8" i="7"/>
  <c r="D8" i="7"/>
  <c r="C38" i="7" l="1"/>
  <c r="G38" i="7"/>
  <c r="K38" i="7"/>
  <c r="B46" i="7"/>
  <c r="B38" i="8"/>
  <c r="B35" i="8" s="1"/>
  <c r="D19" i="7"/>
  <c r="B19" i="7" s="1"/>
  <c r="B16" i="7" s="1"/>
  <c r="H19" i="7"/>
  <c r="L19" i="7"/>
  <c r="C19" i="7"/>
  <c r="G19" i="7"/>
  <c r="K19" i="7"/>
  <c r="E38" i="7"/>
  <c r="I38" i="7"/>
  <c r="M38" i="7"/>
  <c r="B19" i="8"/>
  <c r="B16" i="8" s="1"/>
  <c r="B38" i="7"/>
  <c r="B35" i="7" s="1"/>
  <c r="B10" i="7"/>
  <c r="B8" i="7" s="1"/>
  <c r="B22" i="7"/>
  <c r="B41" i="7"/>
  <c r="B20" i="7"/>
  <c r="B39" i="7"/>
</calcChain>
</file>

<file path=xl/sharedStrings.xml><?xml version="1.0" encoding="utf-8"?>
<sst xmlns="http://schemas.openxmlformats.org/spreadsheetml/2006/main" count="525" uniqueCount="45">
  <si>
    <t>2) TRANSFERENCIAS, ASIGNACIONES, SUBSIDIOS Y OTRAS AYUDAS</t>
  </si>
  <si>
    <t>2.1) MATERIALES Y SUMINISTROS</t>
  </si>
  <si>
    <t>2.2) SERVICIOS GENERALES</t>
  </si>
  <si>
    <t>TRANSFERENCIAS ESTATALES, FEDERALES Y OTROS</t>
  </si>
  <si>
    <t>a) CONCEPTO DE APORTACIONES, TRANSFERENCIAS Y CONTRIBUCIONES</t>
  </si>
  <si>
    <t>c) MONTO ANUAL ACUMULADO</t>
  </si>
  <si>
    <t>b) MONTO MENSUAL PRESUPUESTADO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</si>
  <si>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</si>
  <si>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</si>
  <si>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</si>
  <si>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</si>
  <si>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</si>
  <si>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</si>
  <si>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</si>
  <si>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</si>
  <si>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</si>
  <si>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</si>
  <si>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</si>
  <si>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</si>
  <si>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b) MONTO MENSUAL MODIFICADO</t>
  </si>
  <si>
    <t>b) MONTO MENSUAL RECIBIDO</t>
  </si>
  <si>
    <t>Para sacar el monto devengado por mes se revisan los recibos entregados a Finanzas.</t>
  </si>
  <si>
    <t>Se cotejan los datos capturados con el Estado de Situación Financiera</t>
  </si>
  <si>
    <t>3.1) MATERIALES Y SUMINISTROS</t>
  </si>
  <si>
    <t>3.2) SERVICIOS GENERALES</t>
  </si>
  <si>
    <t>3.3) BIENES MUEBLES E INMUEBLES</t>
  </si>
  <si>
    <t>4) PROYECTOS Y ACCIONES PARA L BUEN GOBIERNO Y DESARROLLO INSTITUCIONAL</t>
  </si>
  <si>
    <t>6) OTROS INGRESOS - CONSEJO POTOSINO DE CIENCIA Y TECNOLOGIA</t>
  </si>
  <si>
    <t>EL MODIFICADO: Reportes / Otros Reportes / Presupuestales / Analítico Mensual del Presupuesto de Egresos</t>
  </si>
  <si>
    <t>Formato: LTAIPSLP84IVA</t>
  </si>
  <si>
    <t>2.3) TRANSFERENCIAS, ASIGANCIONES, SUBSIDIOS Y OTRAS AYUDAS</t>
  </si>
  <si>
    <t>2.4) BIENES MUEBLES E INMUEBLES</t>
  </si>
  <si>
    <t>1) SERVICIOS PERSONALES</t>
  </si>
  <si>
    <t>1.2) SERVICIOS GENERALES</t>
  </si>
  <si>
    <t>3) TRANSFERENCIAS EJERCICIOS ANTERIORES</t>
  </si>
  <si>
    <t>5) TRANSFERENCIAS INTERNACIONALES -RECURSO FONDO DE POBLACION DE LAS NACIONES UNIDAS- (UNFPA)</t>
  </si>
  <si>
    <t>Nombre de la Entidad Pública: Consejo Estatal de Población.  Período: 01 Enero - 31 de Enero de 2019</t>
  </si>
  <si>
    <t>AUTORIZADO 2019</t>
  </si>
  <si>
    <t>MODIFICADO 2019</t>
  </si>
  <si>
    <t>RECIBIDOS 2019</t>
  </si>
  <si>
    <t>Nombre de la Entidad Pública: Consejo Estatal de Población.  Período: 01 Enero - 28 de Febrero de 2019</t>
  </si>
  <si>
    <t>Nombre de la Entidad Pública: Consejo Estatal de Población.  Período: 01 Enero - 31 de Marzo de 2019</t>
  </si>
  <si>
    <t>Nombre de la Entidad Pública: Consejo Estatal de Población.  Período: 01 Enero - 30 de Abril de 2019</t>
  </si>
  <si>
    <t>Nombre de la Entidad Pública: Consejo Estatal de Población.  Período: 01 Enero - 31 de Mayo de 2019</t>
  </si>
  <si>
    <t>Nombre de la Entidad Pública: Consejo Estatal de Población.  Período: 01 Enero - 30 de Junio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</si>
</sst>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0"/>
      <color indexed="8"/>
      <name val="ARIAL"/>
      <charset val="1"/>
    </font>
    <font>
      <b/>
      <i/>
      <sz val="10"/>
      <color indexed="8"/>
      <name val="Arial"/>
      <family val="2"/>
    </font>
    <font>
      <b/>
      <sz val="12"/>
      <color indexed="8"/>
      <name val="Tahoma"/>
      <family val="2"/>
    </font>
    <font>
      <b/>
      <sz val="7"/>
      <color indexed="8"/>
      <name val="Calibri"/>
      <family val="2"/>
    </font>
    <font>
      <sz val="7"/>
      <color indexed="8"/>
      <name val="Calibri"/>
      <family val="2"/>
    </font>
    <font>
      <sz val="10"/>
      <color indexed="8"/>
      <name val="Calibri"/>
      <family val="2"/>
    </font>
    <font>
      <b/>
      <sz val="6"/>
      <color indexed="8"/>
      <name val="Calibri"/>
      <family val="2"/>
    </font>
    <font>
      <sz val="9"/>
      <color indexed="8"/>
      <name val="Calibri"/>
      <family val="2"/>
    </font>
    <font>
      <b/>
      <sz val="10"/>
      <color indexed="8"/>
      <name val="ARIAL"/>
      <family val="2"/>
    </font>
    <font>
      <b/>
      <sz val="10"/>
      <color indexed="8"/>
      <name val="Calibri"/>
      <family val="2"/>
    </font>
    <font>
      <b/>
      <sz val="10"/>
      <color rgb="FFFF0000"/>
      <name val="Calibri"/>
      <family val="2"/>
    </font>
    <font>
      <b/>
      <sz val="10"/>
      <color rgb="FFFF0000"/>
      <name val="ARIAL"/>
      <family val="2"/>
    </font>
    <font>
      <b/>
      <sz val="7"/>
      <name val="Calibri"/>
      <family val="2"/>
    </font>
    <font>
      <sz val="7"/>
      <name val="Calibri"/>
      <family val="2"/>
    </font>
    <font>
      <b/>
      <sz val="10"/>
      <name val="Calibri"/>
      <family val="2"/>
    </font>
    <font>
      <b/>
      <sz val="10"/>
      <name val="ARIAL"/>
      <family val="2"/>
    </font>
    <font>
      <sz val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Segoe UI"/>
      <family val="2"/>
    </font>
    <font>
      <b/>
      <sz val="11"/>
      <color rgb="FFFF0000"/>
      <name val="Tahoma"/>
      <family val="2"/>
    </font>
    <font>
      <sz val="10"/>
      <color rgb="FFFF0000"/>
      <name val="Arial"/>
      <family val="2"/>
    </font>
    <font>
      <sz val="7"/>
      <color rgb="FFFF0000"/>
      <name val="Calibri"/>
      <family val="2"/>
    </font>
    <font>
      <sz val="7"/>
      <color theme="0" tint="-0.3499862666707357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>
      <alignment vertical="top"/>
    </xf>
    <xf numFmtId="43" fontId="18" fillId="0" borderId="0" applyFont="0" applyFill="0" applyBorder="0" applyAlignment="0" applyProtection="0"/>
    <xf numFmtId="0" fontId="18" fillId="0" borderId="0">
      <alignment vertical="top"/>
    </xf>
  </cellStyleXfs>
  <cellXfs count="102">
    <xf numFmtId="0" fontId="0" fillId="0" borderId="0" xfId="0">
      <alignment vertical="top"/>
    </xf>
    <xf numFmtId="43" fontId="7" fillId="0" borderId="0" xfId="1" applyFont="1" applyAlignment="1">
      <alignment vertical="top"/>
    </xf>
    <xf numFmtId="43" fontId="4" fillId="0" borderId="0" xfId="1" applyFont="1" applyAlignment="1">
      <alignment vertical="top"/>
    </xf>
    <xf numFmtId="0" fontId="18" fillId="0" borderId="0" xfId="2">
      <alignment vertical="top"/>
    </xf>
    <xf numFmtId="0" fontId="2" fillId="0" borderId="0" xfId="2" applyFont="1" applyAlignment="1"/>
    <xf numFmtId="0" fontId="1" fillId="0" borderId="0" xfId="2" applyFont="1" applyAlignment="1">
      <alignment horizontal="right"/>
    </xf>
    <xf numFmtId="0" fontId="21" fillId="0" borderId="0" xfId="2" applyFont="1">
      <alignment vertical="top"/>
    </xf>
    <xf numFmtId="0" fontId="3" fillId="0" borderId="0" xfId="2" applyFont="1" applyAlignment="1"/>
    <xf numFmtId="0" fontId="5" fillId="0" borderId="0" xfId="2" applyFont="1">
      <alignment vertical="top"/>
    </xf>
    <xf numFmtId="0" fontId="3" fillId="0" borderId="8" xfId="2" applyFont="1" applyBorder="1" applyAlignment="1">
      <alignment horizontal="center" vertical="center" wrapText="1" readingOrder="1"/>
    </xf>
    <xf numFmtId="0" fontId="3" fillId="0" borderId="8" xfId="2" applyFont="1" applyBorder="1" applyAlignment="1">
      <alignment horizontal="center" vertical="center" readingOrder="1"/>
    </xf>
    <xf numFmtId="0" fontId="3" fillId="0" borderId="9" xfId="2" applyFont="1" applyBorder="1" applyAlignment="1">
      <alignment horizontal="center" vertical="center" wrapText="1" readingOrder="1"/>
    </xf>
    <xf numFmtId="0" fontId="3" fillId="0" borderId="15" xfId="2" applyFont="1" applyBorder="1" applyAlignment="1">
      <alignment vertical="center" wrapText="1"/>
    </xf>
    <xf numFmtId="4" fontId="6" fillId="0" borderId="1" xfId="2" applyNumberFormat="1" applyFont="1" applyBorder="1" applyAlignment="1">
      <alignment vertical="center"/>
    </xf>
    <xf numFmtId="4" fontId="6" fillId="0" borderId="1" xfId="2" applyNumberFormat="1" applyFont="1" applyBorder="1" applyAlignment="1">
      <alignment horizontal="right" vertical="center" wrapText="1"/>
    </xf>
    <xf numFmtId="4" fontId="6" fillId="0" borderId="16" xfId="2" applyNumberFormat="1" applyFont="1" applyBorder="1" applyAlignment="1">
      <alignment horizontal="right" vertical="center" wrapText="1"/>
    </xf>
    <xf numFmtId="0" fontId="5" fillId="0" borderId="0" xfId="2" applyFont="1" applyAlignment="1">
      <alignment vertical="center"/>
    </xf>
    <xf numFmtId="0" fontId="18" fillId="0" borderId="0" xfId="2" applyAlignment="1">
      <alignment vertical="center"/>
    </xf>
    <xf numFmtId="0" fontId="12" fillId="0" borderId="15" xfId="2" applyFont="1" applyBorder="1" applyAlignment="1">
      <alignment vertical="center" wrapText="1"/>
    </xf>
    <xf numFmtId="4" fontId="3" fillId="0" borderId="1" xfId="2" applyNumberFormat="1" applyFont="1" applyBorder="1" applyAlignment="1">
      <alignment vertical="center"/>
    </xf>
    <xf numFmtId="4" fontId="13" fillId="0" borderId="1" xfId="2" applyNumberFormat="1" applyFont="1" applyBorder="1" applyAlignment="1">
      <alignment vertical="center"/>
    </xf>
    <xf numFmtId="4" fontId="4" fillId="0" borderId="16" xfId="2" applyNumberFormat="1" applyFont="1" applyBorder="1" applyAlignment="1">
      <alignment vertical="center"/>
    </xf>
    <xf numFmtId="0" fontId="10" fillId="0" borderId="0" xfId="2" applyFont="1" applyAlignment="1">
      <alignment vertical="center"/>
    </xf>
    <xf numFmtId="0" fontId="11" fillId="0" borderId="0" xfId="2" applyFont="1" applyAlignment="1">
      <alignment vertical="center"/>
    </xf>
    <xf numFmtId="0" fontId="3" fillId="0" borderId="15" xfId="2" applyFont="1" applyBorder="1" applyAlignment="1">
      <alignment vertical="center" wrapText="1" readingOrder="1"/>
    </xf>
    <xf numFmtId="4" fontId="12" fillId="0" borderId="1" xfId="2" applyNumberFormat="1" applyFont="1" applyBorder="1" applyAlignment="1">
      <alignment horizontal="right" vertical="center" wrapText="1"/>
    </xf>
    <xf numFmtId="4" fontId="12" fillId="0" borderId="16" xfId="2" applyNumberFormat="1" applyFont="1" applyBorder="1" applyAlignment="1">
      <alignment horizontal="right" vertical="center" wrapText="1"/>
    </xf>
    <xf numFmtId="0" fontId="9" fillId="0" borderId="0" xfId="2" applyFont="1" applyAlignment="1">
      <alignment vertical="center"/>
    </xf>
    <xf numFmtId="0" fontId="8" fillId="0" borderId="0" xfId="2" applyFont="1" applyAlignment="1">
      <alignment vertical="center"/>
    </xf>
    <xf numFmtId="0" fontId="4" fillId="0" borderId="15" xfId="2" applyFont="1" applyBorder="1" applyAlignment="1">
      <alignment vertical="center" wrapText="1" readingOrder="1"/>
    </xf>
    <xf numFmtId="4" fontId="4" fillId="0" borderId="1" xfId="2" applyNumberFormat="1" applyFont="1" applyBorder="1" applyAlignment="1">
      <alignment vertical="center"/>
    </xf>
    <xf numFmtId="4" fontId="13" fillId="0" borderId="1" xfId="2" applyNumberFormat="1" applyFont="1" applyBorder="1" applyAlignment="1">
      <alignment horizontal="right" vertical="center" wrapText="1" readingOrder="1"/>
    </xf>
    <xf numFmtId="4" fontId="4" fillId="0" borderId="16" xfId="2" applyNumberFormat="1" applyFont="1" applyBorder="1" applyAlignment="1">
      <alignment horizontal="right" vertical="center" wrapText="1" readingOrder="1"/>
    </xf>
    <xf numFmtId="0" fontId="13" fillId="0" borderId="15" xfId="2" applyFont="1" applyBorder="1" applyAlignment="1">
      <alignment vertical="center" wrapText="1" readingOrder="1"/>
    </xf>
    <xf numFmtId="4" fontId="4" fillId="0" borderId="19" xfId="2" applyNumberFormat="1" applyFont="1" applyBorder="1" applyAlignment="1">
      <alignment vertical="center"/>
    </xf>
    <xf numFmtId="4" fontId="13" fillId="0" borderId="19" xfId="2" applyNumberFormat="1" applyFont="1" applyBorder="1" applyAlignment="1">
      <alignment horizontal="right" vertical="center" wrapText="1" readingOrder="1"/>
    </xf>
    <xf numFmtId="4" fontId="4" fillId="0" borderId="20" xfId="2" applyNumberFormat="1" applyFont="1" applyBorder="1" applyAlignment="1">
      <alignment horizontal="right" vertical="center" wrapText="1" readingOrder="1"/>
    </xf>
    <xf numFmtId="0" fontId="4" fillId="0" borderId="6" xfId="2" applyFont="1" applyBorder="1" applyAlignment="1">
      <alignment vertical="center" wrapText="1" readingOrder="1"/>
    </xf>
    <xf numFmtId="4" fontId="4" fillId="0" borderId="8" xfId="2" applyNumberFormat="1" applyFont="1" applyBorder="1" applyAlignment="1">
      <alignment vertical="center"/>
    </xf>
    <xf numFmtId="4" fontId="4" fillId="0" borderId="8" xfId="2" applyNumberFormat="1" applyFont="1" applyBorder="1" applyAlignment="1">
      <alignment horizontal="right" vertical="center" wrapText="1" readingOrder="1"/>
    </xf>
    <xf numFmtId="4" fontId="4" fillId="0" borderId="9" xfId="2" applyNumberFormat="1" applyFont="1" applyBorder="1" applyAlignment="1">
      <alignment horizontal="right" vertical="center" wrapText="1" readingOrder="1"/>
    </xf>
    <xf numFmtId="0" fontId="4" fillId="0" borderId="0" xfId="2" applyFont="1" applyAlignment="1">
      <alignment vertical="top" wrapText="1" readingOrder="1"/>
    </xf>
    <xf numFmtId="4" fontId="4" fillId="0" borderId="0" xfId="2" applyNumberFormat="1" applyFont="1" applyAlignment="1">
      <alignment horizontal="right" vertical="top" wrapText="1"/>
    </xf>
    <xf numFmtId="0" fontId="3" fillId="0" borderId="0" xfId="2" applyFont="1" applyAlignment="1">
      <alignment wrapText="1" readingOrder="1"/>
    </xf>
    <xf numFmtId="4" fontId="22" fillId="0" borderId="0" xfId="2" applyNumberFormat="1" applyFont="1" applyAlignment="1"/>
    <xf numFmtId="4" fontId="4" fillId="0" borderId="0" xfId="2" applyNumberFormat="1" applyFont="1" applyAlignment="1"/>
    <xf numFmtId="0" fontId="4" fillId="0" borderId="0" xfId="2" applyFont="1" applyAlignment="1"/>
    <xf numFmtId="0" fontId="18" fillId="0" borderId="0" xfId="2" applyAlignment="1"/>
    <xf numFmtId="4" fontId="12" fillId="0" borderId="17" xfId="2" applyNumberFormat="1" applyFont="1" applyBorder="1" applyAlignment="1">
      <alignment horizontal="right" vertical="center" wrapText="1" readingOrder="1"/>
    </xf>
    <xf numFmtId="4" fontId="12" fillId="0" borderId="18" xfId="2" applyNumberFormat="1" applyFont="1" applyBorder="1" applyAlignment="1">
      <alignment horizontal="right" vertical="center" wrapText="1" readingOrder="1"/>
    </xf>
    <xf numFmtId="4" fontId="3" fillId="0" borderId="1" xfId="2" applyNumberFormat="1" applyFont="1" applyBorder="1" applyAlignment="1">
      <alignment horizontal="right" vertical="center" wrapText="1"/>
    </xf>
    <xf numFmtId="4" fontId="12" fillId="0" borderId="1" xfId="2" applyNumberFormat="1" applyFont="1" applyBorder="1" applyAlignment="1">
      <alignment vertical="center"/>
    </xf>
    <xf numFmtId="4" fontId="3" fillId="0" borderId="16" xfId="2" applyNumberFormat="1" applyFont="1" applyBorder="1" applyAlignment="1">
      <alignment vertical="center"/>
    </xf>
    <xf numFmtId="0" fontId="14" fillId="0" borderId="0" xfId="2" applyFont="1" applyAlignment="1">
      <alignment vertical="center"/>
    </xf>
    <xf numFmtId="0" fontId="15" fillId="0" borderId="0" xfId="2" applyFont="1" applyAlignment="1">
      <alignment vertical="center"/>
    </xf>
    <xf numFmtId="0" fontId="4" fillId="2" borderId="15" xfId="2" applyFont="1" applyFill="1" applyBorder="1" applyAlignment="1">
      <alignment vertical="center" wrapText="1" readingOrder="1"/>
    </xf>
    <xf numFmtId="4" fontId="13" fillId="2" borderId="1" xfId="2" applyNumberFormat="1" applyFont="1" applyFill="1" applyBorder="1" applyAlignment="1">
      <alignment horizontal="right" vertical="center" wrapText="1"/>
    </xf>
    <xf numFmtId="0" fontId="5" fillId="2" borderId="0" xfId="2" applyFont="1" applyFill="1" applyAlignment="1">
      <alignment vertical="center"/>
    </xf>
    <xf numFmtId="0" fontId="18" fillId="2" borderId="0" xfId="2" applyFill="1" applyAlignment="1">
      <alignment vertical="center"/>
    </xf>
    <xf numFmtId="0" fontId="12" fillId="0" borderId="15" xfId="2" applyFont="1" applyBorder="1" applyAlignment="1">
      <alignment vertical="center" wrapText="1" readingOrder="1"/>
    </xf>
    <xf numFmtId="4" fontId="12" fillId="0" borderId="1" xfId="2" applyNumberFormat="1" applyFont="1" applyBorder="1" applyAlignment="1">
      <alignment horizontal="right" vertical="center" wrapText="1" readingOrder="1"/>
    </xf>
    <xf numFmtId="4" fontId="12" fillId="0" borderId="16" xfId="2" applyNumberFormat="1" applyFont="1" applyBorder="1" applyAlignment="1">
      <alignment horizontal="right" vertical="center" wrapText="1" readingOrder="1"/>
    </xf>
    <xf numFmtId="0" fontId="16" fillId="0" borderId="0" xfId="2" applyFont="1" applyAlignment="1">
      <alignment vertical="center"/>
    </xf>
    <xf numFmtId="0" fontId="17" fillId="0" borderId="0" xfId="2" applyFont="1" applyAlignment="1">
      <alignment vertical="center"/>
    </xf>
    <xf numFmtId="4" fontId="4" fillId="0" borderId="1" xfId="2" applyNumberFormat="1" applyFont="1" applyBorder="1" applyAlignment="1">
      <alignment horizontal="right" vertical="center" wrapText="1" readingOrder="1"/>
    </xf>
    <xf numFmtId="4" fontId="3" fillId="0" borderId="1" xfId="2" applyNumberFormat="1" applyFont="1" applyBorder="1" applyAlignment="1">
      <alignment vertical="center" readingOrder="1"/>
    </xf>
    <xf numFmtId="0" fontId="12" fillId="2" borderId="15" xfId="2" applyFont="1" applyFill="1" applyBorder="1" applyAlignment="1">
      <alignment vertical="center" wrapText="1" readingOrder="1"/>
    </xf>
    <xf numFmtId="4" fontId="12" fillId="2" borderId="17" xfId="2" applyNumberFormat="1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1" fillId="2" borderId="0" xfId="2" applyFont="1" applyFill="1" applyAlignment="1">
      <alignment vertical="center"/>
    </xf>
    <xf numFmtId="0" fontId="3" fillId="2" borderId="15" xfId="2" applyFont="1" applyFill="1" applyBorder="1" applyAlignment="1">
      <alignment horizontal="left" vertical="center" wrapText="1" readingOrder="1"/>
    </xf>
    <xf numFmtId="4" fontId="12" fillId="2" borderId="1" xfId="2" applyNumberFormat="1" applyFont="1" applyFill="1" applyBorder="1" applyAlignment="1">
      <alignment vertical="center"/>
    </xf>
    <xf numFmtId="0" fontId="3" fillId="2" borderId="6" xfId="2" applyFont="1" applyFill="1" applyBorder="1" applyAlignment="1">
      <alignment horizontal="left" vertical="center" wrapText="1" readingOrder="1"/>
    </xf>
    <xf numFmtId="4" fontId="12" fillId="2" borderId="8" xfId="2" applyNumberFormat="1" applyFont="1" applyFill="1" applyBorder="1" applyAlignment="1">
      <alignment vertical="center"/>
    </xf>
    <xf numFmtId="4" fontId="12" fillId="0" borderId="8" xfId="2" applyNumberFormat="1" applyFont="1" applyBorder="1" applyAlignment="1">
      <alignment horizontal="right" vertical="center" wrapText="1" readingOrder="1"/>
    </xf>
    <xf numFmtId="4" fontId="12" fillId="0" borderId="9" xfId="2" applyNumberFormat="1" applyFont="1" applyBorder="1" applyAlignment="1">
      <alignment horizontal="right" vertical="center" wrapText="1" readingOrder="1"/>
    </xf>
    <xf numFmtId="0" fontId="3" fillId="2" borderId="0" xfId="2" applyFont="1" applyFill="1" applyAlignment="1">
      <alignment horizontal="left" vertical="center" wrapText="1" readingOrder="1"/>
    </xf>
    <xf numFmtId="4" fontId="12" fillId="2" borderId="0" xfId="2" applyNumberFormat="1" applyFont="1" applyFill="1" applyAlignment="1">
      <alignment vertical="center"/>
    </xf>
    <xf numFmtId="4" fontId="12" fillId="2" borderId="0" xfId="2" applyNumberFormat="1" applyFont="1" applyFill="1" applyAlignment="1">
      <alignment horizontal="right" vertical="center" wrapText="1"/>
    </xf>
    <xf numFmtId="4" fontId="23" fillId="0" borderId="0" xfId="2" applyNumberFormat="1" applyFont="1">
      <alignment vertical="top"/>
    </xf>
    <xf numFmtId="0" fontId="4" fillId="0" borderId="0" xfId="2" applyFont="1">
      <alignment vertical="top"/>
    </xf>
    <xf numFmtId="0" fontId="9" fillId="2" borderId="0" xfId="2" applyFont="1" applyFill="1" applyAlignment="1">
      <alignment vertical="center"/>
    </xf>
    <xf numFmtId="0" fontId="8" fillId="2" borderId="0" xfId="2" applyFont="1" applyFill="1" applyAlignment="1">
      <alignment vertical="center"/>
    </xf>
    <xf numFmtId="4" fontId="13" fillId="0" borderId="1" xfId="2" applyNumberFormat="1" applyFont="1" applyBorder="1" applyAlignment="1">
      <alignment horizontal="right" vertical="center" wrapText="1"/>
    </xf>
    <xf numFmtId="4" fontId="4" fillId="0" borderId="1" xfId="2" applyNumberFormat="1" applyFont="1" applyBorder="1" applyAlignment="1">
      <alignment horizontal="right" vertical="center" wrapText="1"/>
    </xf>
    <xf numFmtId="4" fontId="4" fillId="0" borderId="1" xfId="2" applyNumberFormat="1" applyFont="1" applyBorder="1" applyAlignment="1">
      <alignment vertical="center" readingOrder="1"/>
    </xf>
    <xf numFmtId="4" fontId="12" fillId="0" borderId="8" xfId="2" applyNumberFormat="1" applyFont="1" applyBorder="1" applyAlignment="1">
      <alignment vertical="center"/>
    </xf>
    <xf numFmtId="0" fontId="7" fillId="0" borderId="0" xfId="2" applyFont="1">
      <alignment vertical="top"/>
    </xf>
    <xf numFmtId="4" fontId="19" fillId="0" borderId="0" xfId="2" applyNumberFormat="1" applyFont="1">
      <alignment vertical="top"/>
    </xf>
    <xf numFmtId="2" fontId="18" fillId="0" borderId="0" xfId="2" applyNumberFormat="1">
      <alignment vertical="top"/>
    </xf>
    <xf numFmtId="0" fontId="3" fillId="0" borderId="2" xfId="2" applyFont="1" applyBorder="1" applyAlignment="1">
      <alignment horizontal="left" vertical="center" wrapText="1"/>
    </xf>
    <xf numFmtId="0" fontId="3" fillId="0" borderId="6" xfId="2" applyFont="1" applyBorder="1" applyAlignment="1">
      <alignment horizontal="left" vertical="center" wrapText="1"/>
    </xf>
    <xf numFmtId="0" fontId="3" fillId="0" borderId="3" xfId="2" applyFont="1" applyBorder="1" applyAlignment="1">
      <alignment horizontal="center" vertical="center" wrapText="1"/>
    </xf>
    <xf numFmtId="0" fontId="3" fillId="0" borderId="7" xfId="2" applyFont="1" applyBorder="1" applyAlignment="1">
      <alignment horizontal="center" vertical="center" wrapText="1"/>
    </xf>
    <xf numFmtId="0" fontId="3" fillId="0" borderId="4" xfId="2" applyFont="1" applyBorder="1" applyAlignment="1">
      <alignment horizontal="center" vertical="center"/>
    </xf>
    <xf numFmtId="0" fontId="3" fillId="0" borderId="5" xfId="2" applyFont="1" applyBorder="1" applyAlignment="1">
      <alignment horizontal="center" vertical="center"/>
    </xf>
    <xf numFmtId="0" fontId="20" fillId="0" borderId="0" xfId="2" applyFont="1" applyAlignment="1">
      <alignment horizontal="left"/>
    </xf>
    <xf numFmtId="0" fontId="3" fillId="0" borderId="13" xfId="2" applyFont="1" applyBorder="1" applyAlignment="1">
      <alignment horizontal="left" vertical="center" wrapText="1"/>
    </xf>
    <xf numFmtId="0" fontId="3" fillId="0" borderId="14" xfId="2" applyFont="1" applyBorder="1" applyAlignment="1">
      <alignment horizontal="left" vertical="center" wrapText="1"/>
    </xf>
    <xf numFmtId="0" fontId="3" fillId="0" borderId="10" xfId="2" applyFont="1" applyBorder="1" applyAlignment="1">
      <alignment horizontal="center" vertical="center"/>
    </xf>
    <xf numFmtId="0" fontId="3" fillId="0" borderId="11" xfId="2" applyFont="1" applyBorder="1" applyAlignment="1">
      <alignment horizontal="center" vertical="center"/>
    </xf>
    <xf numFmtId="0" fontId="3" fillId="0" borderId="12" xfId="2" applyFont="1" applyBorder="1" applyAlignment="1">
      <alignment horizontal="center" vertical="center"/>
    </xf>
  </cellXfs>
  <cellStyles count="3">
    <cellStyle name="Millares" xfId="1" builtinId="3"/>
    <cellStyle name="Normal" xfId="0" builtinId="0"/>
    <cellStyle name="Normal 2" xfId="2" xr:uid="{358C4540-5961-4190-8CBF-F737B861CA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366E4FD8-D00A-4A45-8820-AFE8D40E3A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3D9FE66B-AA43-402C-9A2E-9D182EDE68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AB754D1C-31D3-4240-A2F6-F530BE3B5B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C155E616-CF4E-4492-B8C3-657B40373C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0745FA61-A7E1-4809-8546-1159DCF4B9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73268</xdr:colOff>
      <xdr:row>0</xdr:row>
      <xdr:rowOff>43963</xdr:rowOff>
    </xdr:from>
    <xdr:to>
      <xdr:col>1</xdr:col>
      <xdr:colOff>370730</xdr:colOff>
      <xdr:row>1</xdr:row>
      <xdr:rowOff>73269</xdr:rowOff>
    </xdr:to>
    <xdr:pic>
      <xdr:nvPicPr>
        <xdr:cNvPr id="2" name="2 Imagen">
          <a:extLst>
            <a:ext uri="{FF2B5EF4-FFF2-40B4-BE49-F238E27FC236}">
              <a16:creationId xmlns:a16="http://schemas.microsoft.com/office/drawing/2014/main" id="{DF68C7FA-033B-470E-B9DA-6CB3D3CBCD4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268" y="43963"/>
          <a:ext cx="1478562" cy="52460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AC413E-2E29-45F3-A035-9CBB183FC434}">
  <sheetPr>
    <tabColor indexed="11"/>
    <pageSetUpPr fitToPage="1"/>
  </sheetPr>
  <dimension ref="A1:O60"/>
  <sheetViews>
    <sheetView showGridLines="0" tabSelected="1" showRuler="0" showOutlineSymbols="0" zoomScale="130" zoomScaleNormal="130" zoomScalePageLayoutView="130" workbookViewId="0">
      <selection sqref="A1:N5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6" t="s">
        <v>44</v>
      </c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7" t="s">
        <v>4</v>
      </c>
      <c r="B6" s="92" t="s">
        <v>5</v>
      </c>
      <c r="C6" s="99" t="s">
        <v>6</v>
      </c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1"/>
      <c r="O6" s="8"/>
    </row>
    <row r="7" spans="1:15" ht="14.25" customHeight="1" thickBot="1" x14ac:dyDescent="0.25">
      <c r="A7" s="98"/>
      <c r="B7" s="93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467313.13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0" t="s">
        <v>4</v>
      </c>
      <c r="B17" s="92" t="s">
        <v>5</v>
      </c>
      <c r="C17" s="94" t="s">
        <v>19</v>
      </c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5"/>
      <c r="O17" s="8"/>
    </row>
    <row r="18" spans="1:15" ht="17.25" customHeight="1" thickBot="1" x14ac:dyDescent="0.25">
      <c r="A18" s="91"/>
      <c r="B18" s="93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467313.13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58596.639999999999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347678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58596.639999999999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347678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f>12882+32832.64+12882</f>
        <v>58596.639999999999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734987.13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0" t="s">
        <v>4</v>
      </c>
      <c r="B36" s="92" t="s">
        <v>5</v>
      </c>
      <c r="C36" s="94" t="s">
        <v>20</v>
      </c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5"/>
      <c r="O36" s="8"/>
    </row>
    <row r="37" spans="1:15" ht="14.25" customHeight="1" thickBot="1" x14ac:dyDescent="0.25">
      <c r="A37" s="91"/>
      <c r="B37" s="93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734987.13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176278.35</v>
      </c>
      <c r="G38" s="48">
        <f t="shared" si="9"/>
        <v>103221.64</v>
      </c>
      <c r="H38" s="48">
        <f t="shared" si="9"/>
        <v>104770.64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347678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56643.22</v>
      </c>
      <c r="G39" s="51">
        <f t="shared" si="11"/>
        <v>58596.639999999999</v>
      </c>
      <c r="H39" s="51">
        <f t="shared" si="11"/>
        <v>58596.639999999999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347678</v>
      </c>
      <c r="C40" s="20">
        <v>0</v>
      </c>
      <c r="D40" s="20">
        <v>0</v>
      </c>
      <c r="E40" s="20">
        <f>97403.5+63556+12882</f>
        <v>173841.5</v>
      </c>
      <c r="F40" s="20">
        <f>12023+31738.22+12882</f>
        <v>56643.22</v>
      </c>
      <c r="G40" s="20">
        <f>12882+32832.64+12882</f>
        <v>58596.639999999999</v>
      </c>
      <c r="H40" s="20">
        <f>12882+32832.64+12882</f>
        <v>58596.639999999999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387309.13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119635.13</v>
      </c>
      <c r="G41" s="60">
        <f>SUM(G42:G45)</f>
        <v>44625</v>
      </c>
      <c r="H41" s="60">
        <f t="shared" ref="H41:N41" si="14">SUM(H42:H45)</f>
        <v>46174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141350.13</v>
      </c>
      <c r="C42" s="20">
        <v>0</v>
      </c>
      <c r="D42" s="31">
        <v>12143</v>
      </c>
      <c r="E42" s="20">
        <f>12143+12143</f>
        <v>24286</v>
      </c>
      <c r="F42" s="20">
        <v>80635.13</v>
      </c>
      <c r="G42" s="20">
        <v>12143</v>
      </c>
      <c r="H42" s="20">
        <v>12143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227959</v>
      </c>
      <c r="C43" s="20">
        <v>0</v>
      </c>
      <c r="D43" s="31">
        <v>36133</v>
      </c>
      <c r="E43" s="20">
        <f>51381+37932</f>
        <v>89313</v>
      </c>
      <c r="F43" s="20">
        <v>36000</v>
      </c>
      <c r="G43" s="20">
        <v>32482</v>
      </c>
      <c r="H43" s="20">
        <v>34031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18000</v>
      </c>
      <c r="C45" s="20">
        <v>0</v>
      </c>
      <c r="D45" s="20">
        <v>0</v>
      </c>
      <c r="E45" s="20">
        <f>5000+10000</f>
        <v>15000</v>
      </c>
      <c r="F45" s="20">
        <v>3000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-119635.13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EB9CE30-D850-4B99-8F23-C519F8886AD4}">
  <sheetPr>
    <tabColor indexed="11"/>
    <pageSetUpPr fitToPage="1"/>
  </sheetPr>
  <dimension ref="A1:O60"/>
  <sheetViews>
    <sheetView showGridLines="0" showRuler="0" showOutlineSymbols="0" topLeftCell="A16" zoomScale="130" zoomScaleNormal="130" zoomScalePageLayoutView="130" workbookViewId="0">
      <selection sqref="A1:N5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6" t="s">
        <v>43</v>
      </c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7" t="s">
        <v>4</v>
      </c>
      <c r="B6" s="92" t="s">
        <v>5</v>
      </c>
      <c r="C6" s="99" t="s">
        <v>6</v>
      </c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1"/>
      <c r="O6" s="8"/>
    </row>
    <row r="7" spans="1:15" ht="14.25" customHeight="1" thickBot="1" x14ac:dyDescent="0.25">
      <c r="A7" s="98"/>
      <c r="B7" s="93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408716.49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0" t="s">
        <v>4</v>
      </c>
      <c r="B17" s="92" t="s">
        <v>5</v>
      </c>
      <c r="C17" s="94" t="s">
        <v>19</v>
      </c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5"/>
      <c r="O17" s="8"/>
    </row>
    <row r="18" spans="1:15" ht="17.25" customHeight="1" thickBot="1" x14ac:dyDescent="0.25">
      <c r="A18" s="91"/>
      <c r="B18" s="93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408716.49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58596.639999999999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289081.36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58596.639999999999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289081.36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f>12882+32832.64+12882</f>
        <v>58596.639999999999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630216.49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0" t="s">
        <v>4</v>
      </c>
      <c r="B36" s="92" t="s">
        <v>5</v>
      </c>
      <c r="C36" s="94" t="s">
        <v>20</v>
      </c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5"/>
      <c r="O36" s="8"/>
    </row>
    <row r="37" spans="1:15" ht="14.25" customHeight="1" thickBot="1" x14ac:dyDescent="0.25">
      <c r="A37" s="91"/>
      <c r="B37" s="93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630216.49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176278.35</v>
      </c>
      <c r="G38" s="48">
        <f t="shared" si="9"/>
        <v>103221.64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289081.36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56643.22</v>
      </c>
      <c r="G39" s="51">
        <f t="shared" si="11"/>
        <v>58596.639999999999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289081.36</v>
      </c>
      <c r="C40" s="20">
        <v>0</v>
      </c>
      <c r="D40" s="20">
        <v>0</v>
      </c>
      <c r="E40" s="20">
        <f>97403.5+63556+12882</f>
        <v>173841.5</v>
      </c>
      <c r="F40" s="20">
        <f>12023+31738.22+12882</f>
        <v>56643.22</v>
      </c>
      <c r="G40" s="20">
        <f>12882+32832.64+12882</f>
        <v>58596.639999999999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341135.13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119635.13</v>
      </c>
      <c r="G41" s="60">
        <f>SUM(G42:G45)</f>
        <v>44625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129207.13</v>
      </c>
      <c r="C42" s="20">
        <v>0</v>
      </c>
      <c r="D42" s="31">
        <v>12143</v>
      </c>
      <c r="E42" s="20">
        <f>12143+12143</f>
        <v>24286</v>
      </c>
      <c r="F42" s="20">
        <v>80635.13</v>
      </c>
      <c r="G42" s="20">
        <v>12143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193928</v>
      </c>
      <c r="C43" s="20">
        <v>0</v>
      </c>
      <c r="D43" s="31">
        <v>36133</v>
      </c>
      <c r="E43" s="20">
        <f>51381+37932</f>
        <v>89313</v>
      </c>
      <c r="F43" s="20">
        <v>36000</v>
      </c>
      <c r="G43" s="20">
        <v>32482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18000</v>
      </c>
      <c r="C45" s="20">
        <v>0</v>
      </c>
      <c r="D45" s="20">
        <v>0</v>
      </c>
      <c r="E45" s="20">
        <f>5000+10000</f>
        <v>15000</v>
      </c>
      <c r="F45" s="20">
        <v>3000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-119635.13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AF2BEC-E34A-4C04-932E-176DCD044F56}">
  <sheetPr>
    <tabColor indexed="11"/>
    <pageSetUpPr fitToPage="1"/>
  </sheetPr>
  <dimension ref="A1:O60"/>
  <sheetViews>
    <sheetView showGridLines="0" showRuler="0" showOutlineSymbols="0" topLeftCell="A15" zoomScale="130" zoomScaleNormal="130" zoomScalePageLayoutView="130" workbookViewId="0">
      <selection activeCell="F22" sqref="F22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6" t="s">
        <v>42</v>
      </c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7" t="s">
        <v>4</v>
      </c>
      <c r="B6" s="92" t="s">
        <v>5</v>
      </c>
      <c r="C6" s="99" t="s">
        <v>6</v>
      </c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1"/>
      <c r="O6" s="8"/>
    </row>
    <row r="7" spans="1:15" ht="14.25" customHeight="1" thickBot="1" x14ac:dyDescent="0.25">
      <c r="A7" s="98"/>
      <c r="B7" s="93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350119.85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0" t="s">
        <v>4</v>
      </c>
      <c r="B17" s="92" t="s">
        <v>5</v>
      </c>
      <c r="C17" s="94" t="s">
        <v>19</v>
      </c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5"/>
      <c r="O17" s="8"/>
    </row>
    <row r="18" spans="1:15" ht="17.25" customHeight="1" thickBot="1" x14ac:dyDescent="0.25">
      <c r="A18" s="91"/>
      <c r="B18" s="93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350119.85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176278.35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230484.72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56643.22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230484.72</v>
      </c>
      <c r="C21" s="20">
        <v>0</v>
      </c>
      <c r="D21" s="20">
        <v>0</v>
      </c>
      <c r="E21" s="20">
        <f>97403.5+63556+12882</f>
        <v>173841.5</v>
      </c>
      <c r="F21" s="20">
        <f>12023+31738.22+12882</f>
        <v>56643.22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119635.13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119635.13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80635.13</v>
      </c>
      <c r="C23" s="31">
        <v>0</v>
      </c>
      <c r="D23" s="20">
        <v>0</v>
      </c>
      <c r="E23" s="20">
        <v>0</v>
      </c>
      <c r="F23" s="20">
        <v>80635.13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36000</v>
      </c>
      <c r="C24" s="31">
        <v>0</v>
      </c>
      <c r="D24" s="20">
        <v>0</v>
      </c>
      <c r="E24" s="20">
        <v>0</v>
      </c>
      <c r="F24" s="20">
        <v>36000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3000</v>
      </c>
      <c r="C26" s="31">
        <v>0</v>
      </c>
      <c r="D26" s="20">
        <v>0</v>
      </c>
      <c r="E26" s="20">
        <v>0</v>
      </c>
      <c r="F26" s="20">
        <v>3000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526994.85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0" t="s">
        <v>4</v>
      </c>
      <c r="B36" s="92" t="s">
        <v>5</v>
      </c>
      <c r="C36" s="94" t="s">
        <v>20</v>
      </c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5"/>
      <c r="O36" s="8"/>
    </row>
    <row r="37" spans="1:15" ht="14.25" customHeight="1" thickBot="1" x14ac:dyDescent="0.25">
      <c r="A37" s="91"/>
      <c r="B37" s="93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526994.85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176278.35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230484.72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56643.22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230484.72</v>
      </c>
      <c r="C40" s="20">
        <v>0</v>
      </c>
      <c r="D40" s="20">
        <v>0</v>
      </c>
      <c r="E40" s="20">
        <f>97403.5+63556+12882</f>
        <v>173841.5</v>
      </c>
      <c r="F40" s="20">
        <f>12023+31738.22+12882</f>
        <v>56643.22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296510.13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119635.13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117064.13</v>
      </c>
      <c r="C42" s="20">
        <v>0</v>
      </c>
      <c r="D42" s="31">
        <v>12143</v>
      </c>
      <c r="E42" s="20">
        <f>12143+12143</f>
        <v>24286</v>
      </c>
      <c r="F42" s="20">
        <v>80635.13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161446</v>
      </c>
      <c r="C43" s="20">
        <v>0</v>
      </c>
      <c r="D43" s="31">
        <v>36133</v>
      </c>
      <c r="E43" s="20">
        <f>51381+37932</f>
        <v>89313</v>
      </c>
      <c r="F43" s="20">
        <v>36000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18000</v>
      </c>
      <c r="C45" s="20">
        <v>0</v>
      </c>
      <c r="D45" s="20">
        <v>0</v>
      </c>
      <c r="E45" s="20">
        <f>5000+10000</f>
        <v>15000</v>
      </c>
      <c r="F45" s="20">
        <v>3000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" si="15">SUM(E47:E49)</f>
        <v>-119635.13</v>
      </c>
      <c r="F46" s="60">
        <f t="shared" ref="F46:N46" si="16">SUM(F47:F49)</f>
        <v>0</v>
      </c>
      <c r="G46" s="60">
        <f t="shared" si="16"/>
        <v>0</v>
      </c>
      <c r="H46" s="60">
        <f t="shared" si="16"/>
        <v>0</v>
      </c>
      <c r="I46" s="60">
        <f t="shared" si="16"/>
        <v>0</v>
      </c>
      <c r="J46" s="60">
        <f t="shared" si="16"/>
        <v>0</v>
      </c>
      <c r="K46" s="60">
        <f t="shared" si="16"/>
        <v>0</v>
      </c>
      <c r="L46" s="60">
        <f t="shared" si="16"/>
        <v>0</v>
      </c>
      <c r="M46" s="60">
        <f t="shared" si="16"/>
        <v>0</v>
      </c>
      <c r="N46" s="61">
        <f t="shared" si="16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1C021D-0AE1-4E16-A0BD-283D8A4B87CC}">
  <sheetPr>
    <tabColor indexed="11"/>
    <pageSetUpPr fitToPage="1"/>
  </sheetPr>
  <dimension ref="A1:O60"/>
  <sheetViews>
    <sheetView showGridLines="0" showRuler="0" showOutlineSymbols="0" topLeftCell="A40" zoomScale="130" zoomScaleNormal="130" zoomScalePageLayoutView="130" workbookViewId="0">
      <selection activeCell="D42" sqref="D42:E49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6" t="s">
        <v>41</v>
      </c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7" t="s">
        <v>4</v>
      </c>
      <c r="B6" s="92" t="s">
        <v>5</v>
      </c>
      <c r="C6" s="99" t="s">
        <v>6</v>
      </c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1"/>
      <c r="O6" s="8"/>
    </row>
    <row r="7" spans="1:15" ht="14.25" customHeight="1" thickBot="1" x14ac:dyDescent="0.25">
      <c r="A7" s="98"/>
      <c r="B7" s="93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173841.5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0" t="s">
        <v>4</v>
      </c>
      <c r="B17" s="92" t="s">
        <v>5</v>
      </c>
      <c r="C17" s="94" t="s">
        <v>19</v>
      </c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5"/>
      <c r="O17" s="8"/>
    </row>
    <row r="18" spans="1:15" ht="17.25" customHeight="1" thickBot="1" x14ac:dyDescent="0.25">
      <c r="A18" s="91"/>
      <c r="B18" s="93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173841.5</v>
      </c>
      <c r="C19" s="48">
        <f>+C20++C22+C31+C32+C33+C27</f>
        <v>0</v>
      </c>
      <c r="D19" s="48">
        <f t="shared" ref="D19:M19" si="3">+D20++D22+D31+D32+D33+D27</f>
        <v>0</v>
      </c>
      <c r="E19" s="48">
        <f t="shared" si="3"/>
        <v>173841.5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173841.5</v>
      </c>
      <c r="C20" s="51">
        <f>+C21</f>
        <v>0</v>
      </c>
      <c r="D20" s="51">
        <f t="shared" ref="D20:M20" si="5">+D21</f>
        <v>0</v>
      </c>
      <c r="E20" s="51">
        <f t="shared" si="5"/>
        <v>173841.5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173841.5</v>
      </c>
      <c r="C21" s="20">
        <v>0</v>
      </c>
      <c r="D21" s="20">
        <v>0</v>
      </c>
      <c r="E21" s="20">
        <f>97403.5+63556+12882</f>
        <v>173841.5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0</v>
      </c>
      <c r="C27" s="60">
        <f>SUM(C28:C30)</f>
        <v>0</v>
      </c>
      <c r="D27" s="60">
        <f>SUM(D28:D30)</f>
        <v>0</v>
      </c>
      <c r="E27" s="60">
        <f t="shared" ref="E27:N27" si="8">SUM(E28:E30)</f>
        <v>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0</v>
      </c>
      <c r="C28" s="31">
        <f>78635.13-78635.13</f>
        <v>0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0</v>
      </c>
      <c r="C29" s="31">
        <f>28000-28000</f>
        <v>0</v>
      </c>
      <c r="D29" s="31">
        <f>4800-4800</f>
        <v>0</v>
      </c>
      <c r="E29" s="31">
        <f>5200-5200</f>
        <v>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0</v>
      </c>
      <c r="C30" s="64">
        <f>3000-3000</f>
        <v>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350716.5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0" t="s">
        <v>4</v>
      </c>
      <c r="B36" s="92" t="s">
        <v>5</v>
      </c>
      <c r="C36" s="94" t="s">
        <v>20</v>
      </c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5"/>
      <c r="O36" s="8"/>
    </row>
    <row r="37" spans="1:15" ht="14.25" customHeight="1" thickBot="1" x14ac:dyDescent="0.25">
      <c r="A37" s="91"/>
      <c r="B37" s="93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350716.5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182805.37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173841.5</v>
      </c>
      <c r="C39" s="51">
        <f>+C40</f>
        <v>0</v>
      </c>
      <c r="D39" s="51">
        <f t="shared" ref="D39:M39" si="11">+D40</f>
        <v>0</v>
      </c>
      <c r="E39" s="51">
        <f t="shared" si="11"/>
        <v>173841.5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173841.5</v>
      </c>
      <c r="C40" s="20">
        <v>0</v>
      </c>
      <c r="D40" s="20">
        <v>0</v>
      </c>
      <c r="E40" s="20">
        <f>97403.5+63556+12882</f>
        <v>173841.5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176875</v>
      </c>
      <c r="C41" s="60">
        <f>SUM(C42:C45)</f>
        <v>0</v>
      </c>
      <c r="D41" s="60">
        <f>SUM(D42:D45)</f>
        <v>48276</v>
      </c>
      <c r="E41" s="60">
        <f t="shared" ref="E41:F41" si="13">SUM(E42:E45)</f>
        <v>128599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36429</v>
      </c>
      <c r="C42" s="20">
        <v>0</v>
      </c>
      <c r="D42" s="31">
        <v>12143</v>
      </c>
      <c r="E42" s="20">
        <f>12143+12143</f>
        <v>24286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125446</v>
      </c>
      <c r="C43" s="20">
        <v>0</v>
      </c>
      <c r="D43" s="31">
        <v>36133</v>
      </c>
      <c r="E43" s="20">
        <f>51381+37932</f>
        <v>89313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15000</v>
      </c>
      <c r="C45" s="20">
        <v>0</v>
      </c>
      <c r="D45" s="20">
        <v>0</v>
      </c>
      <c r="E45" s="20">
        <f>5000+10000</f>
        <v>15000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0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-119635.13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0</v>
      </c>
      <c r="C47" s="31">
        <v>78635.13</v>
      </c>
      <c r="D47" s="31">
        <v>0</v>
      </c>
      <c r="E47" s="31">
        <f>+-78635.13</f>
        <v>-78635.13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0</v>
      </c>
      <c r="C48" s="31">
        <v>38000</v>
      </c>
      <c r="D48" s="31">
        <v>0</v>
      </c>
      <c r="E48" s="31">
        <f>+-38000</f>
        <v>-38000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0</v>
      </c>
      <c r="C49" s="64">
        <v>3000</v>
      </c>
      <c r="D49" s="31">
        <v>0</v>
      </c>
      <c r="E49" s="31">
        <f>+-3000</f>
        <v>-3000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E635F02-CC19-48D1-B6B3-DB79866786DB}">
  <sheetPr>
    <tabColor indexed="11"/>
    <pageSetUpPr fitToPage="1"/>
  </sheetPr>
  <dimension ref="A1:O60"/>
  <sheetViews>
    <sheetView showGridLines="0" showRuler="0" showOutlineSymbols="0" topLeftCell="A40" zoomScale="130" zoomScaleNormal="130" zoomScalePageLayoutView="130" workbookViewId="0">
      <selection activeCell="D49" sqref="D49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6" t="s">
        <v>40</v>
      </c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7" t="s">
        <v>4</v>
      </c>
      <c r="B6" s="92" t="s">
        <v>5</v>
      </c>
      <c r="C6" s="99" t="s">
        <v>6</v>
      </c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1"/>
      <c r="O6" s="8"/>
    </row>
    <row r="7" spans="1:15" ht="14.25" customHeight="1" thickBot="1" x14ac:dyDescent="0.25">
      <c r="A7" s="98"/>
      <c r="B7" s="93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0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0" t="s">
        <v>4</v>
      </c>
      <c r="B17" s="92" t="s">
        <v>5</v>
      </c>
      <c r="C17" s="94" t="s">
        <v>19</v>
      </c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5"/>
      <c r="O17" s="8"/>
    </row>
    <row r="18" spans="1:15" ht="17.25" customHeight="1" thickBot="1" x14ac:dyDescent="0.25">
      <c r="A18" s="91"/>
      <c r="B18" s="93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119635.13</v>
      </c>
      <c r="C19" s="48">
        <f>+C20++C22+C31+C32+C33+C27</f>
        <v>109635.13</v>
      </c>
      <c r="D19" s="48">
        <f t="shared" ref="D19:M19" si="3">+D20++D22+D31+D32+D33+D27</f>
        <v>4800</v>
      </c>
      <c r="E19" s="48">
        <f t="shared" si="3"/>
        <v>5200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0</v>
      </c>
      <c r="C20" s="51">
        <f>+C21</f>
        <v>0</v>
      </c>
      <c r="D20" s="51">
        <f t="shared" ref="D20:M20" si="5">+D21</f>
        <v>0</v>
      </c>
      <c r="E20" s="51">
        <f t="shared" si="5"/>
        <v>0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0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119635.13</v>
      </c>
      <c r="C27" s="60">
        <f>SUM(C28:C30)</f>
        <v>109635.13</v>
      </c>
      <c r="D27" s="60">
        <f>SUM(D28:D30)</f>
        <v>4800</v>
      </c>
      <c r="E27" s="60">
        <f t="shared" ref="E27:N27" si="8">SUM(E28:E30)</f>
        <v>5200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78635.13</v>
      </c>
      <c r="C28" s="31">
        <v>78635.13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38000</v>
      </c>
      <c r="C29" s="31">
        <v>28000</v>
      </c>
      <c r="D29" s="31">
        <v>4800</v>
      </c>
      <c r="E29" s="31">
        <v>5200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3000</v>
      </c>
      <c r="C30" s="64">
        <v>3000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48276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0" t="s">
        <v>4</v>
      </c>
      <c r="B36" s="92" t="s">
        <v>5</v>
      </c>
      <c r="C36" s="94" t="s">
        <v>20</v>
      </c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5"/>
      <c r="O36" s="8"/>
    </row>
    <row r="37" spans="1:15" ht="14.25" customHeight="1" thickBot="1" x14ac:dyDescent="0.25">
      <c r="A37" s="91"/>
      <c r="B37" s="93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167911.13</v>
      </c>
      <c r="C38" s="48">
        <f>+C39++C41+C50+C51+C52+C46</f>
        <v>119635.13</v>
      </c>
      <c r="D38" s="48">
        <f t="shared" ref="D38:M38" si="9">+D39++D41+D50+D51+D52+D46</f>
        <v>48276</v>
      </c>
      <c r="E38" s="48">
        <f t="shared" si="9"/>
        <v>0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0</v>
      </c>
      <c r="C39" s="51">
        <f>+C40</f>
        <v>0</v>
      </c>
      <c r="D39" s="51">
        <f t="shared" ref="D39:M39" si="11">+D40</f>
        <v>0</v>
      </c>
      <c r="E39" s="51">
        <f t="shared" si="11"/>
        <v>0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0</v>
      </c>
      <c r="C40" s="20">
        <v>0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52" si="12">SUM(C41:N41)</f>
        <v>48276</v>
      </c>
      <c r="C41" s="60">
        <f>SUM(C42:C45)</f>
        <v>0</v>
      </c>
      <c r="D41" s="60">
        <f>SUM(D42:D45)</f>
        <v>48276</v>
      </c>
      <c r="E41" s="60">
        <f t="shared" ref="E41:F41" si="13">SUM(E42:E45)</f>
        <v>0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12143</v>
      </c>
      <c r="C42" s="20">
        <v>0</v>
      </c>
      <c r="D42" s="31">
        <v>12143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36133</v>
      </c>
      <c r="C43" s="20">
        <v>0</v>
      </c>
      <c r="D43" s="31">
        <v>36133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si="12"/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0</v>
      </c>
      <c r="C45" s="20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si="12"/>
        <v>119635.13</v>
      </c>
      <c r="C46" s="60">
        <f>SUM(C47:C49)</f>
        <v>119635.13</v>
      </c>
      <c r="D46" s="60">
        <f>SUM(D47:D49)</f>
        <v>0</v>
      </c>
      <c r="E46" s="60">
        <f t="shared" ref="E46:N46" si="15">SUM(E47:E49)</f>
        <v>0</v>
      </c>
      <c r="F46" s="60">
        <f t="shared" si="15"/>
        <v>0</v>
      </c>
      <c r="G46" s="60">
        <f t="shared" si="15"/>
        <v>0</v>
      </c>
      <c r="H46" s="60">
        <f t="shared" si="15"/>
        <v>0</v>
      </c>
      <c r="I46" s="60">
        <f t="shared" si="15"/>
        <v>0</v>
      </c>
      <c r="J46" s="60">
        <f t="shared" si="15"/>
        <v>0</v>
      </c>
      <c r="K46" s="60">
        <f t="shared" si="15"/>
        <v>0</v>
      </c>
      <c r="L46" s="60">
        <f t="shared" si="15"/>
        <v>0</v>
      </c>
      <c r="M46" s="60">
        <f t="shared" si="15"/>
        <v>0</v>
      </c>
      <c r="N46" s="61">
        <f t="shared" si="15"/>
        <v>0</v>
      </c>
      <c r="O46" s="57"/>
    </row>
    <row r="47" spans="1:15" s="58" customFormat="1" ht="18" x14ac:dyDescent="0.2">
      <c r="A47" s="29" t="s">
        <v>23</v>
      </c>
      <c r="B47" s="85">
        <f t="shared" si="12"/>
        <v>78635.13</v>
      </c>
      <c r="C47" s="31">
        <v>78635.13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2"/>
        <v>38000</v>
      </c>
      <c r="C48" s="31">
        <v>38000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2"/>
        <v>3000</v>
      </c>
      <c r="C49" s="64">
        <v>3000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2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2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2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5ADB8-8CFE-43B2-BB04-32465ADE3C5F}">
  <sheetPr>
    <tabColor indexed="11"/>
    <pageSetUpPr fitToPage="1"/>
  </sheetPr>
  <dimension ref="A1:O60"/>
  <sheetViews>
    <sheetView showGridLines="0" showRuler="0" showOutlineSymbols="0" topLeftCell="A43" zoomScale="130" zoomScaleNormal="130" zoomScalePageLayoutView="130" workbookViewId="0">
      <selection activeCell="C48" sqref="C48"/>
    </sheetView>
  </sheetViews>
  <sheetFormatPr baseColWidth="10" defaultColWidth="8" defaultRowHeight="12.75" customHeight="1" x14ac:dyDescent="0.2"/>
  <cols>
    <col min="1" max="1" width="17.7109375" style="3" customWidth="1"/>
    <col min="2" max="2" width="9.85546875" style="3" customWidth="1"/>
    <col min="3" max="3" width="9.140625" style="3" bestFit="1" customWidth="1"/>
    <col min="4" max="5" width="9.5703125" style="3" bestFit="1" customWidth="1"/>
    <col min="6" max="6" width="9.85546875" style="3" bestFit="1" customWidth="1"/>
    <col min="7" max="9" width="9" style="3" bestFit="1" customWidth="1"/>
    <col min="10" max="10" width="9.140625" style="3" bestFit="1" customWidth="1"/>
    <col min="11" max="11" width="8.5703125" style="3" customWidth="1"/>
    <col min="12" max="12" width="9" style="3" customWidth="1"/>
    <col min="13" max="13" width="9.140625" style="3" customWidth="1"/>
    <col min="14" max="14" width="8.7109375" style="3" customWidth="1"/>
    <col min="15" max="15" width="6.85546875" style="3" customWidth="1"/>
    <col min="16" max="16" width="11.140625" style="3" customWidth="1"/>
    <col min="17" max="242" width="6.85546875" style="3" customWidth="1"/>
    <col min="243" max="16384" width="8" style="3"/>
  </cols>
  <sheetData>
    <row r="1" spans="1:15" ht="39" customHeight="1" x14ac:dyDescent="0.2"/>
    <row r="2" spans="1:15" ht="23.25" customHeight="1" x14ac:dyDescent="0.2">
      <c r="A2" s="4"/>
      <c r="N2" s="5" t="s">
        <v>29</v>
      </c>
    </row>
    <row r="3" spans="1:15" s="6" customFormat="1" ht="12.75" customHeight="1" x14ac:dyDescent="0.2">
      <c r="A3" s="96" t="s">
        <v>36</v>
      </c>
      <c r="B3" s="96"/>
      <c r="C3" s="96"/>
      <c r="D3" s="96"/>
      <c r="E3" s="96"/>
      <c r="F3" s="96"/>
      <c r="G3" s="96"/>
      <c r="H3" s="96"/>
      <c r="I3" s="96"/>
      <c r="J3" s="96"/>
      <c r="K3" s="96"/>
      <c r="L3" s="96"/>
      <c r="M3" s="96"/>
      <c r="N3" s="96"/>
    </row>
    <row r="4" spans="1:15" ht="8.25" customHeight="1" x14ac:dyDescent="0.2"/>
    <row r="5" spans="1:15" ht="9.75" customHeight="1" thickBot="1" x14ac:dyDescent="0.2">
      <c r="A5" s="7" t="s">
        <v>37</v>
      </c>
    </row>
    <row r="6" spans="1:15" ht="19.5" customHeight="1" x14ac:dyDescent="0.2">
      <c r="A6" s="97" t="s">
        <v>4</v>
      </c>
      <c r="B6" s="92" t="s">
        <v>5</v>
      </c>
      <c r="C6" s="99" t="s">
        <v>6</v>
      </c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1"/>
      <c r="O6" s="8"/>
    </row>
    <row r="7" spans="1:15" ht="14.25" customHeight="1" thickBot="1" x14ac:dyDescent="0.25">
      <c r="A7" s="98"/>
      <c r="B7" s="93"/>
      <c r="C7" s="9" t="s">
        <v>7</v>
      </c>
      <c r="D7" s="9" t="s">
        <v>8</v>
      </c>
      <c r="E7" s="10" t="s">
        <v>9</v>
      </c>
      <c r="F7" s="9" t="s">
        <v>10</v>
      </c>
      <c r="G7" s="9" t="s">
        <v>11</v>
      </c>
      <c r="H7" s="9" t="s">
        <v>12</v>
      </c>
      <c r="I7" s="9" t="s">
        <v>13</v>
      </c>
      <c r="J7" s="9" t="s">
        <v>14</v>
      </c>
      <c r="K7" s="9" t="s">
        <v>15</v>
      </c>
      <c r="L7" s="9" t="s">
        <v>16</v>
      </c>
      <c r="M7" s="9" t="s">
        <v>17</v>
      </c>
      <c r="N7" s="11" t="s">
        <v>18</v>
      </c>
      <c r="O7" s="8"/>
    </row>
    <row r="8" spans="1:15" s="17" customFormat="1" ht="28.15" customHeight="1" x14ac:dyDescent="0.2">
      <c r="A8" s="12" t="s">
        <v>3</v>
      </c>
      <c r="B8" s="13">
        <f>+B9+B10</f>
        <v>543978</v>
      </c>
      <c r="C8" s="14">
        <f>+C9+C10</f>
        <v>48275</v>
      </c>
      <c r="D8" s="14">
        <f t="shared" ref="D8:N8" si="0">+D9+D10</f>
        <v>68524</v>
      </c>
      <c r="E8" s="14">
        <f t="shared" si="0"/>
        <v>60075</v>
      </c>
      <c r="F8" s="14">
        <f>+F9+F10</f>
        <v>44625</v>
      </c>
      <c r="G8" s="14">
        <f t="shared" si="0"/>
        <v>46174</v>
      </c>
      <c r="H8" s="14">
        <f t="shared" si="0"/>
        <v>44624</v>
      </c>
      <c r="I8" s="14">
        <f t="shared" si="0"/>
        <v>50174</v>
      </c>
      <c r="J8" s="14">
        <f t="shared" si="0"/>
        <v>44614</v>
      </c>
      <c r="K8" s="14">
        <f t="shared" si="0"/>
        <v>46164</v>
      </c>
      <c r="L8" s="14">
        <f t="shared" si="0"/>
        <v>46115</v>
      </c>
      <c r="M8" s="14">
        <f t="shared" si="0"/>
        <v>44614</v>
      </c>
      <c r="N8" s="15">
        <f t="shared" si="0"/>
        <v>0</v>
      </c>
      <c r="O8" s="16"/>
    </row>
    <row r="9" spans="1:15" s="23" customFormat="1" ht="19.149999999999999" customHeight="1" x14ac:dyDescent="0.2">
      <c r="A9" s="18" t="s">
        <v>32</v>
      </c>
      <c r="B9" s="19">
        <f>SUM(C9:N9)</f>
        <v>0</v>
      </c>
      <c r="C9" s="20">
        <v>0</v>
      </c>
      <c r="D9" s="20">
        <v>0</v>
      </c>
      <c r="E9" s="20">
        <v>0</v>
      </c>
      <c r="F9" s="20">
        <v>0</v>
      </c>
      <c r="G9" s="20">
        <v>0</v>
      </c>
      <c r="H9" s="20">
        <v>0</v>
      </c>
      <c r="I9" s="20">
        <v>0</v>
      </c>
      <c r="J9" s="20">
        <v>0</v>
      </c>
      <c r="K9" s="20">
        <v>0</v>
      </c>
      <c r="L9" s="20">
        <v>0</v>
      </c>
      <c r="M9" s="20">
        <v>0</v>
      </c>
      <c r="N9" s="21">
        <v>0</v>
      </c>
      <c r="O9" s="22"/>
    </row>
    <row r="10" spans="1:15" s="28" customFormat="1" ht="30.75" customHeight="1" x14ac:dyDescent="0.2">
      <c r="A10" s="24" t="s">
        <v>0</v>
      </c>
      <c r="B10" s="19">
        <f>SUM(C10:N10)</f>
        <v>543978</v>
      </c>
      <c r="C10" s="25">
        <f>SUM(C11:C14)</f>
        <v>48275</v>
      </c>
      <c r="D10" s="25">
        <f t="shared" ref="D10:N10" si="1">SUM(D11:D14)</f>
        <v>68524</v>
      </c>
      <c r="E10" s="25">
        <f>SUM(E11:E14)</f>
        <v>60075</v>
      </c>
      <c r="F10" s="25">
        <f>SUM(F11:F14)</f>
        <v>44625</v>
      </c>
      <c r="G10" s="25">
        <f t="shared" si="1"/>
        <v>46174</v>
      </c>
      <c r="H10" s="25">
        <f t="shared" si="1"/>
        <v>44624</v>
      </c>
      <c r="I10" s="25">
        <f t="shared" si="1"/>
        <v>50174</v>
      </c>
      <c r="J10" s="25">
        <f t="shared" si="1"/>
        <v>44614</v>
      </c>
      <c r="K10" s="25">
        <f t="shared" si="1"/>
        <v>46164</v>
      </c>
      <c r="L10" s="25">
        <f t="shared" si="1"/>
        <v>46115</v>
      </c>
      <c r="M10" s="25">
        <f t="shared" si="1"/>
        <v>44614</v>
      </c>
      <c r="N10" s="26">
        <f t="shared" si="1"/>
        <v>0</v>
      </c>
      <c r="O10" s="27"/>
    </row>
    <row r="11" spans="1:15" s="17" customFormat="1" ht="18" x14ac:dyDescent="0.2">
      <c r="A11" s="29" t="s">
        <v>1</v>
      </c>
      <c r="B11" s="30">
        <f t="shared" ref="B11:B14" si="2">SUM(C11:N11)</f>
        <v>133532</v>
      </c>
      <c r="C11" s="31">
        <v>12142</v>
      </c>
      <c r="D11" s="31">
        <v>12143</v>
      </c>
      <c r="E11" s="31">
        <v>12143</v>
      </c>
      <c r="F11" s="31">
        <v>12143</v>
      </c>
      <c r="G11" s="31">
        <v>12143</v>
      </c>
      <c r="H11" s="31">
        <v>12143</v>
      </c>
      <c r="I11" s="31">
        <v>12143</v>
      </c>
      <c r="J11" s="31">
        <v>12133</v>
      </c>
      <c r="K11" s="31">
        <v>12133</v>
      </c>
      <c r="L11" s="31">
        <v>12133</v>
      </c>
      <c r="M11" s="31">
        <v>12133</v>
      </c>
      <c r="N11" s="32">
        <v>0</v>
      </c>
      <c r="O11" s="16"/>
    </row>
    <row r="12" spans="1:15" s="17" customFormat="1" ht="18" x14ac:dyDescent="0.2">
      <c r="A12" s="29" t="s">
        <v>2</v>
      </c>
      <c r="B12" s="30">
        <f t="shared" si="2"/>
        <v>395446</v>
      </c>
      <c r="C12" s="31">
        <v>36133</v>
      </c>
      <c r="D12" s="31">
        <v>51381</v>
      </c>
      <c r="E12" s="31">
        <v>37932</v>
      </c>
      <c r="F12" s="31">
        <v>32482</v>
      </c>
      <c r="G12" s="31">
        <v>34031</v>
      </c>
      <c r="H12" s="31">
        <v>32481</v>
      </c>
      <c r="I12" s="31">
        <v>38031</v>
      </c>
      <c r="J12" s="31">
        <v>32481</v>
      </c>
      <c r="K12" s="31">
        <v>34031</v>
      </c>
      <c r="L12" s="31">
        <v>33982</v>
      </c>
      <c r="M12" s="31">
        <v>32481</v>
      </c>
      <c r="N12" s="32">
        <v>0</v>
      </c>
      <c r="O12" s="16"/>
    </row>
    <row r="13" spans="1:15" s="17" customFormat="1" ht="36" x14ac:dyDescent="0.2">
      <c r="A13" s="33" t="s">
        <v>30</v>
      </c>
      <c r="B13" s="34">
        <v>0</v>
      </c>
      <c r="C13" s="35">
        <v>0</v>
      </c>
      <c r="D13" s="35">
        <v>0</v>
      </c>
      <c r="E13" s="35">
        <v>0</v>
      </c>
      <c r="F13" s="35">
        <v>0</v>
      </c>
      <c r="G13" s="35">
        <v>0</v>
      </c>
      <c r="H13" s="35">
        <v>0</v>
      </c>
      <c r="I13" s="35">
        <v>0</v>
      </c>
      <c r="J13" s="35">
        <v>0</v>
      </c>
      <c r="K13" s="35">
        <v>0</v>
      </c>
      <c r="L13" s="35">
        <v>0</v>
      </c>
      <c r="M13" s="35">
        <v>0</v>
      </c>
      <c r="N13" s="36">
        <v>0</v>
      </c>
      <c r="O13" s="16"/>
    </row>
    <row r="14" spans="1:15" s="17" customFormat="1" ht="18.75" thickBot="1" x14ac:dyDescent="0.25">
      <c r="A14" s="37" t="s">
        <v>31</v>
      </c>
      <c r="B14" s="38">
        <f t="shared" si="2"/>
        <v>15000</v>
      </c>
      <c r="C14" s="39">
        <v>0</v>
      </c>
      <c r="D14" s="39">
        <v>5000</v>
      </c>
      <c r="E14" s="39">
        <v>10000</v>
      </c>
      <c r="F14" s="39">
        <v>0</v>
      </c>
      <c r="G14" s="39">
        <v>0</v>
      </c>
      <c r="H14" s="39">
        <v>0</v>
      </c>
      <c r="I14" s="39">
        <v>0</v>
      </c>
      <c r="J14" s="39">
        <v>0</v>
      </c>
      <c r="K14" s="39">
        <v>0</v>
      </c>
      <c r="L14" s="39">
        <v>0</v>
      </c>
      <c r="M14" s="39">
        <v>0</v>
      </c>
      <c r="N14" s="40">
        <v>0</v>
      </c>
      <c r="O14" s="16"/>
    </row>
    <row r="15" spans="1:15" ht="10.5" customHeight="1" x14ac:dyDescent="0.2">
      <c r="A15" s="41"/>
      <c r="B15" s="2"/>
      <c r="C15" s="42"/>
      <c r="D15" s="42"/>
      <c r="E15" s="42"/>
      <c r="F15" s="42"/>
      <c r="G15" s="42"/>
      <c r="H15" s="42"/>
      <c r="I15" s="42"/>
      <c r="J15" s="42"/>
      <c r="K15" s="42"/>
      <c r="L15" s="42"/>
      <c r="M15" s="42"/>
      <c r="N15" s="42"/>
      <c r="O15" s="8"/>
    </row>
    <row r="16" spans="1:15" s="47" customFormat="1" ht="12.75" customHeight="1" thickBot="1" x14ac:dyDescent="0.25">
      <c r="A16" s="43" t="s">
        <v>38</v>
      </c>
      <c r="B16" s="44">
        <f>+B19-B27</f>
        <v>0</v>
      </c>
      <c r="C16" s="45"/>
      <c r="D16" s="46"/>
      <c r="E16" s="46"/>
      <c r="F16" s="46"/>
      <c r="G16" s="46"/>
      <c r="H16" s="46"/>
      <c r="I16" s="46"/>
      <c r="J16" s="46"/>
      <c r="K16" s="46"/>
      <c r="L16" s="46"/>
      <c r="M16" s="46"/>
      <c r="N16" s="46"/>
    </row>
    <row r="17" spans="1:15" ht="19.5" customHeight="1" x14ac:dyDescent="0.2">
      <c r="A17" s="90" t="s">
        <v>4</v>
      </c>
      <c r="B17" s="92" t="s">
        <v>5</v>
      </c>
      <c r="C17" s="94" t="s">
        <v>19</v>
      </c>
      <c r="D17" s="94"/>
      <c r="E17" s="94"/>
      <c r="F17" s="94"/>
      <c r="G17" s="94"/>
      <c r="H17" s="94"/>
      <c r="I17" s="94"/>
      <c r="J17" s="94"/>
      <c r="K17" s="94"/>
      <c r="L17" s="94"/>
      <c r="M17" s="94"/>
      <c r="N17" s="95"/>
      <c r="O17" s="8"/>
    </row>
    <row r="18" spans="1:15" ht="17.25" customHeight="1" thickBot="1" x14ac:dyDescent="0.25">
      <c r="A18" s="91"/>
      <c r="B18" s="93"/>
      <c r="C18" s="9" t="s">
        <v>7</v>
      </c>
      <c r="D18" s="9" t="s">
        <v>8</v>
      </c>
      <c r="E18" s="10" t="s">
        <v>9</v>
      </c>
      <c r="F18" s="9" t="s">
        <v>10</v>
      </c>
      <c r="G18" s="9" t="s">
        <v>11</v>
      </c>
      <c r="H18" s="9" t="s">
        <v>12</v>
      </c>
      <c r="I18" s="9" t="s">
        <v>13</v>
      </c>
      <c r="J18" s="9" t="s">
        <v>14</v>
      </c>
      <c r="K18" s="9" t="s">
        <v>15</v>
      </c>
      <c r="L18" s="9" t="s">
        <v>16</v>
      </c>
      <c r="M18" s="9" t="s">
        <v>17</v>
      </c>
      <c r="N18" s="11" t="s">
        <v>18</v>
      </c>
      <c r="O18" s="8"/>
    </row>
    <row r="19" spans="1:15" s="17" customFormat="1" ht="28.15" customHeight="1" x14ac:dyDescent="0.2">
      <c r="A19" s="12" t="s">
        <v>3</v>
      </c>
      <c r="B19" s="13">
        <f>SUM(C19:N19)</f>
        <v>119635.13</v>
      </c>
      <c r="C19" s="48">
        <f>+C20++C22+C31+C32+C33+C27</f>
        <v>109635.13</v>
      </c>
      <c r="D19" s="48">
        <f t="shared" ref="D19:M19" si="3">+D20++D22+D31+D32+D33+D27</f>
        <v>4800</v>
      </c>
      <c r="E19" s="48">
        <f t="shared" si="3"/>
        <v>5200</v>
      </c>
      <c r="F19" s="48">
        <f t="shared" si="3"/>
        <v>0</v>
      </c>
      <c r="G19" s="48">
        <f t="shared" si="3"/>
        <v>0</v>
      </c>
      <c r="H19" s="48">
        <f t="shared" si="3"/>
        <v>0</v>
      </c>
      <c r="I19" s="48">
        <f>+I20++I22+I31+I32+I33+I27</f>
        <v>0</v>
      </c>
      <c r="J19" s="48">
        <f t="shared" si="3"/>
        <v>0</v>
      </c>
      <c r="K19" s="48">
        <f t="shared" si="3"/>
        <v>0</v>
      </c>
      <c r="L19" s="48">
        <f t="shared" si="3"/>
        <v>0</v>
      </c>
      <c r="M19" s="48">
        <f t="shared" si="3"/>
        <v>0</v>
      </c>
      <c r="N19" s="49">
        <f>+N20+N22+N31+N32+N33+N27</f>
        <v>0</v>
      </c>
      <c r="O19" s="16"/>
    </row>
    <row r="20" spans="1:15" s="54" customFormat="1" ht="15.75" customHeight="1" x14ac:dyDescent="0.2">
      <c r="A20" s="18" t="s">
        <v>32</v>
      </c>
      <c r="B20" s="50">
        <f t="shared" ref="B20:B22" si="4">SUM(C20:N20)</f>
        <v>0</v>
      </c>
      <c r="C20" s="51">
        <f>+C21</f>
        <v>0</v>
      </c>
      <c r="D20" s="51">
        <f t="shared" ref="D20:M20" si="5">+D21</f>
        <v>0</v>
      </c>
      <c r="E20" s="51">
        <f t="shared" si="5"/>
        <v>0</v>
      </c>
      <c r="F20" s="51">
        <f t="shared" si="5"/>
        <v>0</v>
      </c>
      <c r="G20" s="51">
        <f t="shared" si="5"/>
        <v>0</v>
      </c>
      <c r="H20" s="51">
        <f t="shared" si="5"/>
        <v>0</v>
      </c>
      <c r="I20" s="51">
        <f t="shared" si="5"/>
        <v>0</v>
      </c>
      <c r="J20" s="51">
        <f t="shared" si="5"/>
        <v>0</v>
      </c>
      <c r="K20" s="51">
        <f t="shared" si="5"/>
        <v>0</v>
      </c>
      <c r="L20" s="51">
        <f t="shared" si="5"/>
        <v>0</v>
      </c>
      <c r="M20" s="51">
        <f t="shared" si="5"/>
        <v>0</v>
      </c>
      <c r="N20" s="52">
        <f>+N21</f>
        <v>0</v>
      </c>
      <c r="O20" s="53"/>
    </row>
    <row r="21" spans="1:15" s="58" customFormat="1" ht="15.75" customHeight="1" x14ac:dyDescent="0.2">
      <c r="A21" s="55" t="s">
        <v>33</v>
      </c>
      <c r="B21" s="56">
        <f>SUM(C21:N21)</f>
        <v>0</v>
      </c>
      <c r="C21" s="20">
        <v>0</v>
      </c>
      <c r="D21" s="20">
        <v>0</v>
      </c>
      <c r="E21" s="20">
        <v>0</v>
      </c>
      <c r="F21" s="20">
        <v>0</v>
      </c>
      <c r="G21" s="20">
        <v>0</v>
      </c>
      <c r="H21" s="20">
        <v>0</v>
      </c>
      <c r="I21" s="20">
        <v>0</v>
      </c>
      <c r="J21" s="20">
        <v>0</v>
      </c>
      <c r="K21" s="20">
        <v>0</v>
      </c>
      <c r="L21" s="20">
        <v>0</v>
      </c>
      <c r="M21" s="20">
        <v>0</v>
      </c>
      <c r="N21" s="21">
        <v>0</v>
      </c>
      <c r="O21" s="57"/>
    </row>
    <row r="22" spans="1:15" s="54" customFormat="1" ht="28.5" customHeight="1" x14ac:dyDescent="0.2">
      <c r="A22" s="59" t="s">
        <v>0</v>
      </c>
      <c r="B22" s="50">
        <f t="shared" si="4"/>
        <v>0</v>
      </c>
      <c r="C22" s="60">
        <f>SUM(C23:C26)</f>
        <v>0</v>
      </c>
      <c r="D22" s="60">
        <f>SUM(D23:D26)</f>
        <v>0</v>
      </c>
      <c r="E22" s="60">
        <f t="shared" ref="E22:N22" si="6">SUM(E23:E26)</f>
        <v>0</v>
      </c>
      <c r="F22" s="60">
        <f t="shared" si="6"/>
        <v>0</v>
      </c>
      <c r="G22" s="60">
        <f>SUM(G23:G26)</f>
        <v>0</v>
      </c>
      <c r="H22" s="60">
        <f t="shared" si="6"/>
        <v>0</v>
      </c>
      <c r="I22" s="60">
        <f t="shared" si="6"/>
        <v>0</v>
      </c>
      <c r="J22" s="60">
        <f t="shared" si="6"/>
        <v>0</v>
      </c>
      <c r="K22" s="60">
        <f t="shared" si="6"/>
        <v>0</v>
      </c>
      <c r="L22" s="60">
        <f t="shared" si="6"/>
        <v>0</v>
      </c>
      <c r="M22" s="60">
        <f t="shared" si="6"/>
        <v>0</v>
      </c>
      <c r="N22" s="61">
        <f t="shared" si="6"/>
        <v>0</v>
      </c>
      <c r="O22" s="53"/>
    </row>
    <row r="23" spans="1:15" s="63" customFormat="1" ht="18" x14ac:dyDescent="0.2">
      <c r="A23" s="33" t="s">
        <v>1</v>
      </c>
      <c r="B23" s="30">
        <f t="shared" ref="B23:B33" si="7">SUM(C23:N23)</f>
        <v>0</v>
      </c>
      <c r="C23" s="31">
        <v>0</v>
      </c>
      <c r="D23" s="20">
        <v>0</v>
      </c>
      <c r="E23" s="20">
        <v>0</v>
      </c>
      <c r="F23" s="20">
        <v>0</v>
      </c>
      <c r="G23" s="20">
        <v>0</v>
      </c>
      <c r="H23" s="20">
        <v>0</v>
      </c>
      <c r="I23" s="20">
        <v>0</v>
      </c>
      <c r="J23" s="20">
        <v>0</v>
      </c>
      <c r="K23" s="20">
        <v>0</v>
      </c>
      <c r="L23" s="31">
        <v>0</v>
      </c>
      <c r="M23" s="31">
        <v>0</v>
      </c>
      <c r="N23" s="32">
        <v>0</v>
      </c>
      <c r="O23" s="62"/>
    </row>
    <row r="24" spans="1:15" s="63" customFormat="1" ht="18" x14ac:dyDescent="0.2">
      <c r="A24" s="33" t="s">
        <v>2</v>
      </c>
      <c r="B24" s="30">
        <f t="shared" si="7"/>
        <v>0</v>
      </c>
      <c r="C24" s="31">
        <v>0</v>
      </c>
      <c r="D24" s="20">
        <v>0</v>
      </c>
      <c r="E24" s="20">
        <v>0</v>
      </c>
      <c r="F24" s="20">
        <v>0</v>
      </c>
      <c r="G24" s="20">
        <v>0</v>
      </c>
      <c r="H24" s="20">
        <v>0</v>
      </c>
      <c r="I24" s="20">
        <v>0</v>
      </c>
      <c r="J24" s="20">
        <v>0</v>
      </c>
      <c r="K24" s="20">
        <v>0</v>
      </c>
      <c r="L24" s="31">
        <v>0</v>
      </c>
      <c r="M24" s="31">
        <v>0</v>
      </c>
      <c r="N24" s="32">
        <v>0</v>
      </c>
      <c r="O24" s="62"/>
    </row>
    <row r="25" spans="1:15" s="63" customFormat="1" ht="36" x14ac:dyDescent="0.2">
      <c r="A25" s="33" t="s">
        <v>30</v>
      </c>
      <c r="B25" s="30">
        <f t="shared" si="7"/>
        <v>0</v>
      </c>
      <c r="C25" s="31">
        <v>0</v>
      </c>
      <c r="D25" s="20">
        <v>0</v>
      </c>
      <c r="E25" s="20">
        <v>0</v>
      </c>
      <c r="F25" s="20">
        <v>0</v>
      </c>
      <c r="G25" s="20">
        <v>0</v>
      </c>
      <c r="H25" s="20">
        <v>0</v>
      </c>
      <c r="I25" s="20">
        <v>0</v>
      </c>
      <c r="J25" s="20">
        <v>0</v>
      </c>
      <c r="K25" s="20">
        <v>0</v>
      </c>
      <c r="L25" s="31">
        <v>0</v>
      </c>
      <c r="M25" s="31">
        <v>0</v>
      </c>
      <c r="N25" s="32">
        <v>0</v>
      </c>
      <c r="O25" s="62"/>
    </row>
    <row r="26" spans="1:15" s="17" customFormat="1" ht="18" x14ac:dyDescent="0.2">
      <c r="A26" s="29" t="s">
        <v>31</v>
      </c>
      <c r="B26" s="30">
        <f t="shared" si="7"/>
        <v>0</v>
      </c>
      <c r="C26" s="31">
        <v>0</v>
      </c>
      <c r="D26" s="20">
        <v>0</v>
      </c>
      <c r="E26" s="20">
        <v>0</v>
      </c>
      <c r="F26" s="20">
        <v>0</v>
      </c>
      <c r="G26" s="20">
        <v>0</v>
      </c>
      <c r="H26" s="20">
        <v>0</v>
      </c>
      <c r="I26" s="20">
        <v>0</v>
      </c>
      <c r="J26" s="20">
        <v>0</v>
      </c>
      <c r="K26" s="20">
        <v>0</v>
      </c>
      <c r="L26" s="64">
        <v>0</v>
      </c>
      <c r="M26" s="64">
        <v>0</v>
      </c>
      <c r="N26" s="32">
        <v>0</v>
      </c>
      <c r="O26" s="16"/>
    </row>
    <row r="27" spans="1:15" s="17" customFormat="1" ht="27" x14ac:dyDescent="0.2">
      <c r="A27" s="24" t="s">
        <v>34</v>
      </c>
      <c r="B27" s="65">
        <f t="shared" si="7"/>
        <v>119635.13</v>
      </c>
      <c r="C27" s="60">
        <f>SUM(C28:C30)</f>
        <v>109635.13</v>
      </c>
      <c r="D27" s="60">
        <f>SUM(D28:D30)</f>
        <v>4800</v>
      </c>
      <c r="E27" s="60">
        <f t="shared" ref="E27:N27" si="8">SUM(E28:E30)</f>
        <v>5200</v>
      </c>
      <c r="F27" s="60">
        <f t="shared" si="8"/>
        <v>0</v>
      </c>
      <c r="G27" s="60">
        <f t="shared" si="8"/>
        <v>0</v>
      </c>
      <c r="H27" s="60">
        <f t="shared" si="8"/>
        <v>0</v>
      </c>
      <c r="I27" s="60">
        <f t="shared" si="8"/>
        <v>0</v>
      </c>
      <c r="J27" s="60">
        <f t="shared" si="8"/>
        <v>0</v>
      </c>
      <c r="K27" s="60">
        <f t="shared" si="8"/>
        <v>0</v>
      </c>
      <c r="L27" s="60">
        <f t="shared" si="8"/>
        <v>0</v>
      </c>
      <c r="M27" s="60">
        <f t="shared" si="8"/>
        <v>0</v>
      </c>
      <c r="N27" s="61">
        <f t="shared" si="8"/>
        <v>0</v>
      </c>
      <c r="O27" s="16"/>
    </row>
    <row r="28" spans="1:15" s="17" customFormat="1" ht="18" x14ac:dyDescent="0.2">
      <c r="A28" s="29" t="s">
        <v>23</v>
      </c>
      <c r="B28" s="30">
        <f t="shared" si="7"/>
        <v>78635.13</v>
      </c>
      <c r="C28" s="31">
        <v>78635.13</v>
      </c>
      <c r="D28" s="31">
        <v>0</v>
      </c>
      <c r="E28" s="31">
        <v>0</v>
      </c>
      <c r="F28" s="31">
        <v>0</v>
      </c>
      <c r="G28" s="64">
        <v>0</v>
      </c>
      <c r="H28" s="64">
        <v>0</v>
      </c>
      <c r="I28" s="64">
        <v>0</v>
      </c>
      <c r="J28" s="64">
        <v>0</v>
      </c>
      <c r="K28" s="64">
        <v>0</v>
      </c>
      <c r="L28" s="64">
        <v>0</v>
      </c>
      <c r="M28" s="64">
        <v>0</v>
      </c>
      <c r="N28" s="32">
        <v>0</v>
      </c>
      <c r="O28" s="16"/>
    </row>
    <row r="29" spans="1:15" s="17" customFormat="1" ht="18" x14ac:dyDescent="0.2">
      <c r="A29" s="29" t="s">
        <v>24</v>
      </c>
      <c r="B29" s="30">
        <f t="shared" si="7"/>
        <v>38000</v>
      </c>
      <c r="C29" s="31">
        <v>28000</v>
      </c>
      <c r="D29" s="31">
        <v>4800</v>
      </c>
      <c r="E29" s="31">
        <v>5200</v>
      </c>
      <c r="F29" s="31">
        <v>0</v>
      </c>
      <c r="G29" s="64">
        <v>0</v>
      </c>
      <c r="H29" s="64">
        <v>0</v>
      </c>
      <c r="I29" s="64">
        <v>0</v>
      </c>
      <c r="J29" s="64">
        <v>0</v>
      </c>
      <c r="K29" s="64">
        <v>0</v>
      </c>
      <c r="L29" s="64">
        <v>0</v>
      </c>
      <c r="M29" s="64">
        <v>0</v>
      </c>
      <c r="N29" s="32">
        <v>0</v>
      </c>
      <c r="O29" s="16"/>
    </row>
    <row r="30" spans="1:15" s="17" customFormat="1" ht="18" x14ac:dyDescent="0.2">
      <c r="A30" s="29" t="s">
        <v>25</v>
      </c>
      <c r="B30" s="30">
        <f t="shared" si="7"/>
        <v>3000</v>
      </c>
      <c r="C30" s="64">
        <v>3000</v>
      </c>
      <c r="D30" s="31">
        <v>0</v>
      </c>
      <c r="E30" s="31">
        <v>0</v>
      </c>
      <c r="F30" s="31">
        <v>0</v>
      </c>
      <c r="G30" s="64">
        <v>0</v>
      </c>
      <c r="H30" s="64">
        <v>0</v>
      </c>
      <c r="I30" s="64">
        <v>0</v>
      </c>
      <c r="J30" s="64">
        <v>0</v>
      </c>
      <c r="K30" s="64">
        <v>0</v>
      </c>
      <c r="L30" s="64">
        <v>0</v>
      </c>
      <c r="M30" s="64">
        <v>0</v>
      </c>
      <c r="N30" s="32">
        <v>0</v>
      </c>
      <c r="O30" s="16"/>
    </row>
    <row r="31" spans="1:15" s="69" customFormat="1" ht="31.5" customHeight="1" x14ac:dyDescent="0.2">
      <c r="A31" s="66" t="s">
        <v>26</v>
      </c>
      <c r="B31" s="67">
        <f t="shared" si="7"/>
        <v>0</v>
      </c>
      <c r="C31" s="48">
        <v>0</v>
      </c>
      <c r="D31" s="48">
        <v>0</v>
      </c>
      <c r="E31" s="48">
        <v>0</v>
      </c>
      <c r="F31" s="48">
        <v>0</v>
      </c>
      <c r="G31" s="48">
        <v>0</v>
      </c>
      <c r="H31" s="48">
        <v>0</v>
      </c>
      <c r="I31" s="48">
        <v>0</v>
      </c>
      <c r="J31" s="48">
        <v>0</v>
      </c>
      <c r="K31" s="48">
        <v>0</v>
      </c>
      <c r="L31" s="48">
        <v>0</v>
      </c>
      <c r="M31" s="48">
        <v>0</v>
      </c>
      <c r="N31" s="49">
        <v>0</v>
      </c>
      <c r="O31" s="68"/>
    </row>
    <row r="32" spans="1:15" s="69" customFormat="1" ht="47.25" customHeight="1" x14ac:dyDescent="0.2">
      <c r="A32" s="70" t="s">
        <v>35</v>
      </c>
      <c r="B32" s="71">
        <f t="shared" si="7"/>
        <v>0</v>
      </c>
      <c r="C32" s="60">
        <v>0</v>
      </c>
      <c r="D32" s="60">
        <v>0</v>
      </c>
      <c r="E32" s="60">
        <v>0</v>
      </c>
      <c r="F32" s="60">
        <v>0</v>
      </c>
      <c r="G32" s="60">
        <v>0</v>
      </c>
      <c r="H32" s="60">
        <v>0</v>
      </c>
      <c r="I32" s="60">
        <v>0</v>
      </c>
      <c r="J32" s="60">
        <v>0</v>
      </c>
      <c r="K32" s="60">
        <v>0</v>
      </c>
      <c r="L32" s="60">
        <v>0</v>
      </c>
      <c r="M32" s="60">
        <v>0</v>
      </c>
      <c r="N32" s="61">
        <v>0</v>
      </c>
      <c r="O32" s="68"/>
    </row>
    <row r="33" spans="1:15" s="69" customFormat="1" ht="31.5" customHeight="1" thickBot="1" x14ac:dyDescent="0.25">
      <c r="A33" s="72" t="s">
        <v>27</v>
      </c>
      <c r="B33" s="73">
        <f t="shared" si="7"/>
        <v>0</v>
      </c>
      <c r="C33" s="74">
        <v>0</v>
      </c>
      <c r="D33" s="74">
        <v>0</v>
      </c>
      <c r="E33" s="74">
        <v>0</v>
      </c>
      <c r="F33" s="74">
        <v>0</v>
      </c>
      <c r="G33" s="74">
        <v>0</v>
      </c>
      <c r="H33" s="74">
        <v>0</v>
      </c>
      <c r="I33" s="74">
        <v>0</v>
      </c>
      <c r="J33" s="74">
        <v>0</v>
      </c>
      <c r="K33" s="74">
        <v>0</v>
      </c>
      <c r="L33" s="74">
        <v>0</v>
      </c>
      <c r="M33" s="74">
        <v>0</v>
      </c>
      <c r="N33" s="75">
        <v>0</v>
      </c>
      <c r="O33" s="68"/>
    </row>
    <row r="34" spans="1:15" s="69" customFormat="1" ht="10.5" customHeight="1" x14ac:dyDescent="0.2">
      <c r="A34" s="76"/>
      <c r="B34" s="77"/>
      <c r="C34" s="78"/>
      <c r="D34" s="78"/>
      <c r="E34" s="78"/>
      <c r="F34" s="78"/>
      <c r="G34" s="78"/>
      <c r="H34" s="78"/>
      <c r="I34" s="78"/>
      <c r="J34" s="78"/>
      <c r="K34" s="78"/>
      <c r="L34" s="78"/>
      <c r="M34" s="78"/>
      <c r="N34" s="78"/>
      <c r="O34" s="68"/>
    </row>
    <row r="35" spans="1:15" ht="12.75" customHeight="1" thickBot="1" x14ac:dyDescent="0.2">
      <c r="A35" s="7" t="s">
        <v>39</v>
      </c>
      <c r="B35" s="79">
        <f>+B38-B46</f>
        <v>0</v>
      </c>
      <c r="C35" s="80"/>
      <c r="D35" s="80"/>
      <c r="E35" s="80"/>
      <c r="F35" s="80"/>
      <c r="G35" s="80"/>
      <c r="H35" s="80"/>
      <c r="I35" s="80"/>
      <c r="J35" s="80"/>
      <c r="K35" s="80"/>
      <c r="L35" s="80"/>
      <c r="M35" s="80"/>
      <c r="N35" s="80"/>
    </row>
    <row r="36" spans="1:15" ht="19.5" customHeight="1" x14ac:dyDescent="0.2">
      <c r="A36" s="90" t="s">
        <v>4</v>
      </c>
      <c r="B36" s="92" t="s">
        <v>5</v>
      </c>
      <c r="C36" s="94" t="s">
        <v>20</v>
      </c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5"/>
      <c r="O36" s="8"/>
    </row>
    <row r="37" spans="1:15" ht="14.25" customHeight="1" thickBot="1" x14ac:dyDescent="0.25">
      <c r="A37" s="91"/>
      <c r="B37" s="93"/>
      <c r="C37" s="9" t="s">
        <v>7</v>
      </c>
      <c r="D37" s="9" t="s">
        <v>8</v>
      </c>
      <c r="E37" s="10" t="s">
        <v>9</v>
      </c>
      <c r="F37" s="9" t="s">
        <v>10</v>
      </c>
      <c r="G37" s="9" t="s">
        <v>11</v>
      </c>
      <c r="H37" s="9" t="s">
        <v>12</v>
      </c>
      <c r="I37" s="9" t="s">
        <v>13</v>
      </c>
      <c r="J37" s="9" t="s">
        <v>14</v>
      </c>
      <c r="K37" s="9" t="s">
        <v>15</v>
      </c>
      <c r="L37" s="9" t="s">
        <v>16</v>
      </c>
      <c r="M37" s="9" t="s">
        <v>17</v>
      </c>
      <c r="N37" s="11" t="s">
        <v>18</v>
      </c>
      <c r="O37" s="8"/>
    </row>
    <row r="38" spans="1:15" s="17" customFormat="1" ht="28.15" customHeight="1" x14ac:dyDescent="0.2">
      <c r="A38" s="12" t="s">
        <v>3</v>
      </c>
      <c r="B38" s="13">
        <f>SUM(C38:N38)</f>
        <v>119635.13</v>
      </c>
      <c r="C38" s="48">
        <f>+C39++C41+C50+C51+C52+C46</f>
        <v>119635.13</v>
      </c>
      <c r="D38" s="48">
        <f t="shared" ref="D38:M38" si="9">+D39++D41+D50+D51+D52+D46</f>
        <v>0</v>
      </c>
      <c r="E38" s="48">
        <f t="shared" si="9"/>
        <v>0</v>
      </c>
      <c r="F38" s="48">
        <f t="shared" si="9"/>
        <v>0</v>
      </c>
      <c r="G38" s="48">
        <f t="shared" si="9"/>
        <v>0</v>
      </c>
      <c r="H38" s="48">
        <f t="shared" si="9"/>
        <v>0</v>
      </c>
      <c r="I38" s="48">
        <f>+I39++I41+I50+I51+I52+I46</f>
        <v>0</v>
      </c>
      <c r="J38" s="48">
        <f t="shared" si="9"/>
        <v>0</v>
      </c>
      <c r="K38" s="48">
        <f t="shared" si="9"/>
        <v>0</v>
      </c>
      <c r="L38" s="48">
        <f t="shared" si="9"/>
        <v>0</v>
      </c>
      <c r="M38" s="48">
        <f t="shared" si="9"/>
        <v>0</v>
      </c>
      <c r="N38" s="49">
        <f>+N39+N41+N50+N51+N52+N46</f>
        <v>0</v>
      </c>
      <c r="O38" s="16"/>
    </row>
    <row r="39" spans="1:15" s="82" customFormat="1" ht="15" customHeight="1" x14ac:dyDescent="0.2">
      <c r="A39" s="18" t="s">
        <v>32</v>
      </c>
      <c r="B39" s="50">
        <f t="shared" ref="B39" si="10">SUM(C39:N39)</f>
        <v>0</v>
      </c>
      <c r="C39" s="51">
        <f>+C40</f>
        <v>0</v>
      </c>
      <c r="D39" s="51">
        <f t="shared" ref="D39:M39" si="11">+D40</f>
        <v>0</v>
      </c>
      <c r="E39" s="51">
        <f t="shared" si="11"/>
        <v>0</v>
      </c>
      <c r="F39" s="51">
        <f t="shared" si="11"/>
        <v>0</v>
      </c>
      <c r="G39" s="51">
        <f t="shared" si="11"/>
        <v>0</v>
      </c>
      <c r="H39" s="51">
        <f t="shared" si="11"/>
        <v>0</v>
      </c>
      <c r="I39" s="51">
        <f t="shared" si="11"/>
        <v>0</v>
      </c>
      <c r="J39" s="51">
        <f t="shared" si="11"/>
        <v>0</v>
      </c>
      <c r="K39" s="51">
        <f t="shared" si="11"/>
        <v>0</v>
      </c>
      <c r="L39" s="51">
        <f t="shared" si="11"/>
        <v>0</v>
      </c>
      <c r="M39" s="51">
        <f t="shared" si="11"/>
        <v>0</v>
      </c>
      <c r="N39" s="52">
        <f>+N40</f>
        <v>0</v>
      </c>
      <c r="O39" s="81"/>
    </row>
    <row r="40" spans="1:15" s="58" customFormat="1" ht="15" customHeight="1" x14ac:dyDescent="0.2">
      <c r="A40" s="55" t="s">
        <v>33</v>
      </c>
      <c r="B40" s="83">
        <f>SUM(C40:N40)</f>
        <v>0</v>
      </c>
      <c r="C40" s="20">
        <v>0</v>
      </c>
      <c r="D40" s="20">
        <v>0</v>
      </c>
      <c r="E40" s="20">
        <v>0</v>
      </c>
      <c r="F40" s="20">
        <v>0</v>
      </c>
      <c r="G40" s="20">
        <v>0</v>
      </c>
      <c r="H40" s="20">
        <v>0</v>
      </c>
      <c r="I40" s="20">
        <v>0</v>
      </c>
      <c r="J40" s="20">
        <v>0</v>
      </c>
      <c r="K40" s="20">
        <v>0</v>
      </c>
      <c r="L40" s="20">
        <v>0</v>
      </c>
      <c r="M40" s="20">
        <v>0</v>
      </c>
      <c r="N40" s="21">
        <v>0</v>
      </c>
      <c r="O40" s="57"/>
    </row>
    <row r="41" spans="1:15" s="82" customFormat="1" ht="31.5" customHeight="1" x14ac:dyDescent="0.2">
      <c r="A41" s="59" t="s">
        <v>0</v>
      </c>
      <c r="B41" s="50">
        <f t="shared" ref="B41:B45" si="12">SUM(C41:N41)</f>
        <v>0</v>
      </c>
      <c r="C41" s="60">
        <f>SUM(C42:C45)</f>
        <v>0</v>
      </c>
      <c r="D41" s="60">
        <f>SUM(D42:D45)</f>
        <v>0</v>
      </c>
      <c r="E41" s="60">
        <f t="shared" ref="E41:F41" si="13">SUM(E42:E45)</f>
        <v>0</v>
      </c>
      <c r="F41" s="60">
        <f t="shared" si="13"/>
        <v>0</v>
      </c>
      <c r="G41" s="60">
        <f>SUM(G42:G45)</f>
        <v>0</v>
      </c>
      <c r="H41" s="60">
        <f t="shared" ref="H41:N41" si="14">SUM(H42:H45)</f>
        <v>0</v>
      </c>
      <c r="I41" s="60">
        <f t="shared" si="14"/>
        <v>0</v>
      </c>
      <c r="J41" s="60">
        <f t="shared" si="14"/>
        <v>0</v>
      </c>
      <c r="K41" s="60">
        <f t="shared" si="14"/>
        <v>0</v>
      </c>
      <c r="L41" s="60">
        <f t="shared" si="14"/>
        <v>0</v>
      </c>
      <c r="M41" s="60">
        <f t="shared" si="14"/>
        <v>0</v>
      </c>
      <c r="N41" s="61">
        <f t="shared" si="14"/>
        <v>0</v>
      </c>
      <c r="O41" s="81"/>
    </row>
    <row r="42" spans="1:15" s="58" customFormat="1" ht="18" x14ac:dyDescent="0.2">
      <c r="A42" s="33" t="s">
        <v>1</v>
      </c>
      <c r="B42" s="84">
        <f t="shared" si="12"/>
        <v>0</v>
      </c>
      <c r="C42" s="20">
        <v>0</v>
      </c>
      <c r="D42" s="20">
        <v>0</v>
      </c>
      <c r="E42" s="20">
        <v>0</v>
      </c>
      <c r="F42" s="20">
        <v>0</v>
      </c>
      <c r="G42" s="20">
        <v>0</v>
      </c>
      <c r="H42" s="20">
        <v>0</v>
      </c>
      <c r="I42" s="20">
        <v>0</v>
      </c>
      <c r="J42" s="20">
        <v>0</v>
      </c>
      <c r="K42" s="20">
        <v>0</v>
      </c>
      <c r="L42" s="20">
        <v>0</v>
      </c>
      <c r="M42" s="20">
        <v>0</v>
      </c>
      <c r="N42" s="32">
        <v>0</v>
      </c>
      <c r="O42" s="57"/>
    </row>
    <row r="43" spans="1:15" s="58" customFormat="1" ht="18" x14ac:dyDescent="0.2">
      <c r="A43" s="33" t="s">
        <v>2</v>
      </c>
      <c r="B43" s="84">
        <f t="shared" si="12"/>
        <v>0</v>
      </c>
      <c r="C43" s="20">
        <v>0</v>
      </c>
      <c r="D43" s="20">
        <v>0</v>
      </c>
      <c r="E43" s="20">
        <v>0</v>
      </c>
      <c r="F43" s="20">
        <v>0</v>
      </c>
      <c r="G43" s="20">
        <v>0</v>
      </c>
      <c r="H43" s="20">
        <v>0</v>
      </c>
      <c r="I43" s="20">
        <v>0</v>
      </c>
      <c r="J43" s="20">
        <v>0</v>
      </c>
      <c r="K43" s="20">
        <v>0</v>
      </c>
      <c r="L43" s="20">
        <v>0</v>
      </c>
      <c r="M43" s="20">
        <v>0</v>
      </c>
      <c r="N43" s="32">
        <v>0</v>
      </c>
      <c r="O43" s="57"/>
    </row>
    <row r="44" spans="1:15" s="63" customFormat="1" ht="36" x14ac:dyDescent="0.2">
      <c r="A44" s="33" t="s">
        <v>30</v>
      </c>
      <c r="B44" s="30">
        <f t="shared" ref="B44" si="15">SUM(C44:N44)</f>
        <v>0</v>
      </c>
      <c r="C44" s="31">
        <v>0</v>
      </c>
      <c r="D44" s="20">
        <v>0</v>
      </c>
      <c r="E44" s="20">
        <v>0</v>
      </c>
      <c r="F44" s="20">
        <v>0</v>
      </c>
      <c r="G44" s="20">
        <v>0</v>
      </c>
      <c r="H44" s="20">
        <v>0</v>
      </c>
      <c r="I44" s="20">
        <v>0</v>
      </c>
      <c r="J44" s="20">
        <v>0</v>
      </c>
      <c r="K44" s="20">
        <v>0</v>
      </c>
      <c r="L44" s="20">
        <v>0</v>
      </c>
      <c r="M44" s="31">
        <v>0</v>
      </c>
      <c r="N44" s="32">
        <v>0</v>
      </c>
      <c r="O44" s="62"/>
    </row>
    <row r="45" spans="1:15" s="58" customFormat="1" ht="18" x14ac:dyDescent="0.2">
      <c r="A45" s="29" t="s">
        <v>31</v>
      </c>
      <c r="B45" s="84">
        <f t="shared" si="12"/>
        <v>0</v>
      </c>
      <c r="C45" s="20">
        <v>0</v>
      </c>
      <c r="D45" s="20">
        <v>0</v>
      </c>
      <c r="E45" s="20">
        <v>0</v>
      </c>
      <c r="F45" s="20">
        <v>0</v>
      </c>
      <c r="G45" s="20">
        <v>0</v>
      </c>
      <c r="H45" s="20">
        <v>0</v>
      </c>
      <c r="I45" s="20">
        <v>0</v>
      </c>
      <c r="J45" s="20">
        <v>0</v>
      </c>
      <c r="K45" s="20">
        <v>0</v>
      </c>
      <c r="L45" s="20">
        <v>0</v>
      </c>
      <c r="M45" s="20">
        <v>0</v>
      </c>
      <c r="N45" s="32">
        <v>0</v>
      </c>
      <c r="O45" s="57"/>
    </row>
    <row r="46" spans="1:15" s="58" customFormat="1" ht="27" x14ac:dyDescent="0.2">
      <c r="A46" s="24" t="s">
        <v>34</v>
      </c>
      <c r="B46" s="65">
        <f t="shared" ref="B46:B52" si="16">SUM(C46:N46)</f>
        <v>119635.13</v>
      </c>
      <c r="C46" s="60">
        <f>SUM(C47:C49)</f>
        <v>119635.13</v>
      </c>
      <c r="D46" s="60">
        <f>SUM(D47:D49)</f>
        <v>0</v>
      </c>
      <c r="E46" s="60">
        <f t="shared" ref="E46:N46" si="17">SUM(E47:E49)</f>
        <v>0</v>
      </c>
      <c r="F46" s="60">
        <f t="shared" si="17"/>
        <v>0</v>
      </c>
      <c r="G46" s="60">
        <f t="shared" si="17"/>
        <v>0</v>
      </c>
      <c r="H46" s="60">
        <f t="shared" si="17"/>
        <v>0</v>
      </c>
      <c r="I46" s="60">
        <f t="shared" si="17"/>
        <v>0</v>
      </c>
      <c r="J46" s="60">
        <f t="shared" si="17"/>
        <v>0</v>
      </c>
      <c r="K46" s="60">
        <f t="shared" si="17"/>
        <v>0</v>
      </c>
      <c r="L46" s="60">
        <f t="shared" si="17"/>
        <v>0</v>
      </c>
      <c r="M46" s="60">
        <f t="shared" si="17"/>
        <v>0</v>
      </c>
      <c r="N46" s="61">
        <f t="shared" si="17"/>
        <v>0</v>
      </c>
      <c r="O46" s="57"/>
    </row>
    <row r="47" spans="1:15" s="58" customFormat="1" ht="18" x14ac:dyDescent="0.2">
      <c r="A47" s="29" t="s">
        <v>23</v>
      </c>
      <c r="B47" s="85">
        <f t="shared" si="16"/>
        <v>78635.13</v>
      </c>
      <c r="C47" s="31">
        <v>78635.13</v>
      </c>
      <c r="D47" s="31">
        <v>0</v>
      </c>
      <c r="E47" s="31">
        <v>0</v>
      </c>
      <c r="F47" s="31">
        <v>0</v>
      </c>
      <c r="G47" s="31">
        <v>0</v>
      </c>
      <c r="H47" s="31">
        <v>0</v>
      </c>
      <c r="I47" s="31">
        <v>0</v>
      </c>
      <c r="J47" s="31">
        <v>0</v>
      </c>
      <c r="K47" s="31">
        <v>0</v>
      </c>
      <c r="L47" s="31">
        <v>0</v>
      </c>
      <c r="M47" s="31">
        <v>0</v>
      </c>
      <c r="N47" s="32">
        <v>0</v>
      </c>
      <c r="O47" s="57"/>
    </row>
    <row r="48" spans="1:15" s="58" customFormat="1" ht="18" x14ac:dyDescent="0.2">
      <c r="A48" s="29" t="s">
        <v>24</v>
      </c>
      <c r="B48" s="85">
        <f t="shared" si="16"/>
        <v>38000</v>
      </c>
      <c r="C48" s="31">
        <v>38000</v>
      </c>
      <c r="D48" s="31">
        <v>0</v>
      </c>
      <c r="E48" s="31">
        <v>0</v>
      </c>
      <c r="F48" s="31">
        <v>0</v>
      </c>
      <c r="G48" s="31">
        <v>0</v>
      </c>
      <c r="H48" s="31">
        <v>0</v>
      </c>
      <c r="I48" s="31">
        <v>0</v>
      </c>
      <c r="J48" s="31">
        <v>0</v>
      </c>
      <c r="K48" s="31">
        <v>0</v>
      </c>
      <c r="L48" s="31">
        <v>0</v>
      </c>
      <c r="M48" s="31">
        <v>0</v>
      </c>
      <c r="N48" s="32">
        <v>0</v>
      </c>
      <c r="O48" s="57"/>
    </row>
    <row r="49" spans="1:15" s="58" customFormat="1" ht="18" x14ac:dyDescent="0.2">
      <c r="A49" s="29" t="s">
        <v>25</v>
      </c>
      <c r="B49" s="85">
        <f t="shared" si="16"/>
        <v>3000</v>
      </c>
      <c r="C49" s="64">
        <v>3000</v>
      </c>
      <c r="D49" s="31">
        <v>0</v>
      </c>
      <c r="E49" s="31">
        <v>0</v>
      </c>
      <c r="F49" s="31">
        <v>0</v>
      </c>
      <c r="G49" s="31">
        <v>0</v>
      </c>
      <c r="H49" s="31">
        <v>0</v>
      </c>
      <c r="I49" s="31">
        <v>0</v>
      </c>
      <c r="J49" s="31">
        <v>0</v>
      </c>
      <c r="K49" s="31">
        <v>0</v>
      </c>
      <c r="L49" s="31">
        <v>0</v>
      </c>
      <c r="M49" s="31">
        <v>0</v>
      </c>
      <c r="N49" s="32">
        <v>0</v>
      </c>
      <c r="O49" s="57"/>
    </row>
    <row r="50" spans="1:15" s="69" customFormat="1" ht="36" customHeight="1" x14ac:dyDescent="0.2">
      <c r="A50" s="66" t="s">
        <v>26</v>
      </c>
      <c r="B50" s="51">
        <f t="shared" si="16"/>
        <v>0</v>
      </c>
      <c r="C50" s="60">
        <v>0</v>
      </c>
      <c r="D50" s="60">
        <v>0</v>
      </c>
      <c r="E50" s="60">
        <v>0</v>
      </c>
      <c r="F50" s="60">
        <v>0</v>
      </c>
      <c r="G50" s="60">
        <v>0</v>
      </c>
      <c r="H50" s="60">
        <v>0</v>
      </c>
      <c r="I50" s="60">
        <v>0</v>
      </c>
      <c r="J50" s="60">
        <v>0</v>
      </c>
      <c r="K50" s="60">
        <v>0</v>
      </c>
      <c r="L50" s="60">
        <v>0</v>
      </c>
      <c r="M50" s="60">
        <v>0</v>
      </c>
      <c r="N50" s="61">
        <v>0</v>
      </c>
      <c r="O50" s="68"/>
    </row>
    <row r="51" spans="1:15" s="69" customFormat="1" ht="50.25" customHeight="1" x14ac:dyDescent="0.2">
      <c r="A51" s="70" t="s">
        <v>35</v>
      </c>
      <c r="B51" s="51">
        <f t="shared" si="16"/>
        <v>0</v>
      </c>
      <c r="C51" s="60">
        <v>0</v>
      </c>
      <c r="D51" s="60">
        <v>0</v>
      </c>
      <c r="E51" s="60">
        <v>0</v>
      </c>
      <c r="F51" s="60">
        <v>0</v>
      </c>
      <c r="G51" s="60">
        <v>0</v>
      </c>
      <c r="H51" s="60">
        <v>0</v>
      </c>
      <c r="I51" s="60">
        <v>0</v>
      </c>
      <c r="J51" s="60">
        <v>0</v>
      </c>
      <c r="K51" s="60">
        <v>0</v>
      </c>
      <c r="L51" s="60">
        <v>0</v>
      </c>
      <c r="M51" s="60">
        <v>0</v>
      </c>
      <c r="N51" s="61">
        <v>0</v>
      </c>
      <c r="O51" s="68"/>
    </row>
    <row r="52" spans="1:15" s="69" customFormat="1" ht="32.25" customHeight="1" thickBot="1" x14ac:dyDescent="0.25">
      <c r="A52" s="72" t="s">
        <v>27</v>
      </c>
      <c r="B52" s="86">
        <f t="shared" si="16"/>
        <v>0</v>
      </c>
      <c r="C52" s="74">
        <v>0</v>
      </c>
      <c r="D52" s="74">
        <v>0</v>
      </c>
      <c r="E52" s="74">
        <v>0</v>
      </c>
      <c r="F52" s="74">
        <v>0</v>
      </c>
      <c r="G52" s="74">
        <v>0</v>
      </c>
      <c r="H52" s="74">
        <v>0</v>
      </c>
      <c r="I52" s="74">
        <v>0</v>
      </c>
      <c r="J52" s="74">
        <v>0</v>
      </c>
      <c r="K52" s="74">
        <v>0</v>
      </c>
      <c r="L52" s="74">
        <v>0</v>
      </c>
      <c r="M52" s="74">
        <v>0</v>
      </c>
      <c r="N52" s="75">
        <v>0</v>
      </c>
      <c r="O52" s="68"/>
    </row>
    <row r="53" spans="1:15" ht="12" customHeight="1" x14ac:dyDescent="0.2">
      <c r="A53" s="87"/>
      <c r="B53" s="87"/>
      <c r="C53" s="88"/>
      <c r="D53" s="1"/>
      <c r="E53" s="87"/>
      <c r="F53" s="87"/>
      <c r="G53" s="87"/>
      <c r="H53" s="87"/>
      <c r="I53" s="87"/>
      <c r="J53" s="87"/>
      <c r="K53" s="87"/>
      <c r="L53" s="87"/>
      <c r="M53" s="87"/>
      <c r="N53" s="87"/>
      <c r="O53" s="87"/>
    </row>
    <row r="57" spans="1:15" ht="12.75" customHeight="1" x14ac:dyDescent="0.2">
      <c r="D57" s="89"/>
    </row>
    <row r="59" spans="1:15" ht="12.75" customHeight="1" x14ac:dyDescent="0.2">
      <c r="E59" s="89"/>
    </row>
    <row r="60" spans="1:15" ht="12.75" customHeight="1" x14ac:dyDescent="0.2">
      <c r="E60" s="89"/>
    </row>
  </sheetData>
  <mergeCells count="10">
    <mergeCell ref="A36:A37"/>
    <mergeCell ref="B36:B37"/>
    <mergeCell ref="C36:N36"/>
    <mergeCell ref="A3:N3"/>
    <mergeCell ref="A6:A7"/>
    <mergeCell ref="B6:B7"/>
    <mergeCell ref="C6:N6"/>
    <mergeCell ref="A17:A18"/>
    <mergeCell ref="B17:B18"/>
    <mergeCell ref="C17:N17"/>
  </mergeCells>
  <printOptions horizontalCentered="1"/>
  <pageMargins left="0.19685039370078741" right="0.19685039370078741" top="0.39370078740157483" bottom="0.39370078740157483" header="0" footer="0"/>
  <pageSetup scale="99" fitToHeight="2" orientation="landscape" r:id="rId1"/>
  <headerFooter alignWithMargins="0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6:B15"/>
  <sheetViews>
    <sheetView workbookViewId="0">
      <selection activeCell="B16" sqref="B16"/>
    </sheetView>
  </sheetViews>
  <sheetFormatPr baseColWidth="10" defaultRowHeight="12.75" x14ac:dyDescent="0.2"/>
  <sheetData>
    <row r="6" spans="2:2" x14ac:dyDescent="0.2">
      <c r="B6" t="s">
        <v>21</v>
      </c>
    </row>
    <row r="8" spans="2:2" x14ac:dyDescent="0.2">
      <c r="B8" t="s">
        <v>22</v>
      </c>
    </row>
    <row r="15" spans="2:2" x14ac:dyDescent="0.2">
      <c r="B15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JUNIO</vt:lpstr>
      <vt:lpstr>MAYO</vt:lpstr>
      <vt:lpstr>ABRIL</vt:lpstr>
      <vt:lpstr>MARZO</vt:lpstr>
      <vt:lpstr>FEBRERO</vt:lpstr>
      <vt:lpstr>ENERO</vt:lpstr>
      <vt:lpstr>Hoja1</vt:lpstr>
      <vt:lpstr>ABRIL!Área_de_impresión</vt:lpstr>
      <vt:lpstr>ENERO!Área_de_impresión</vt:lpstr>
      <vt:lpstr>FEBRERO!Área_de_impresión</vt:lpstr>
      <vt:lpstr>JUNIO!Área_de_impresión</vt:lpstr>
      <vt:lpstr>MARZO!Área_de_impresión</vt:lpstr>
      <vt:lpstr>MAYO!Área_de_impresión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Hp</cp:lastModifiedBy>
  <cp:lastPrinted>2017-02-01T16:47:23Z</cp:lastPrinted>
  <dcterms:created xsi:type="dcterms:W3CDTF">2012-11-13T19:32:32Z</dcterms:created>
  <dcterms:modified xsi:type="dcterms:W3CDTF">2021-08-29T03:14:08Z</dcterms:modified>
</cp:coreProperties>
</file>