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8. AGOSTO 2020\"/>
    </mc:Choice>
  </mc:AlternateContent>
  <xr:revisionPtr revIDLastSave="0" documentId="13_ncr:1_{D0B458E5-712F-47FF-B79B-A0A9B290D035}" xr6:coauthVersionLast="47" xr6:coauthVersionMax="47" xr10:uidLastSave="{00000000-0000-0000-0000-000000000000}"/>
  <bookViews>
    <workbookView xWindow="-120" yWindow="-120" windowWidth="20730" windowHeight="11160" tabRatio="940" activeTab="4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F25" i="1" l="1"/>
  <c r="H25" i="1"/>
  <c r="I25" i="1"/>
  <c r="E22" i="5" l="1"/>
  <c r="E24" i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D24" i="3"/>
  <c r="F22" i="3"/>
  <c r="I22" i="3" s="1"/>
  <c r="F20" i="3"/>
  <c r="I20" i="3" s="1"/>
  <c r="F18" i="3"/>
  <c r="I18" i="3" s="1"/>
  <c r="H12" i="2" l="1"/>
  <c r="H19" i="13"/>
  <c r="G19" i="13"/>
  <c r="G12" i="2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G26" i="13" l="1"/>
  <c r="F14" i="13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F12" i="4"/>
  <c r="I13" i="4"/>
  <c r="F14" i="4"/>
  <c r="G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<sst xmlns="http://schemas.openxmlformats.org/spreadsheetml/2006/main" count="343" uniqueCount="200">
  <si>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</si>
  <si>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</si>
  <si>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</si>
  <si>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</si>
  <si>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</si>
  <si>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</si>
  <si>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</si>
  <si>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</si>
  <si>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</si>
  <si>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</si>
  <si>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</si>
  <si>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</si>
  <si>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</si>
  <si>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</si>
  <si>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</si>
  <si>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</si>
  <si>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</si>
  <si>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</si>
  <si>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</si>
  <si>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</si>
  <si>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</si>
  <si>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</si>
  <si>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</si>
  <si>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</si>
  <si>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</si>
  <si>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</si>
  <si>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</si>
  <si>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</si>
  <si>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</si>
  <si>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</si>
  <si>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</si>
  <si>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</si>
  <si>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</si>
  <si>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</si>
  <si>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</si>
  <si>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</si>
  <si>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</si>
  <si>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</si>
  <si>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</si>
  <si>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</si>
  <si>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</si>
  <si>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</si>
  <si>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</si>
  <si>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</si>
  <si>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</si>
  <si>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</si>
  <si>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</si>
  <si>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</si>
  <si>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</si>
  <si>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</si>
  <si>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</si>
  <si>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</si>
  <si>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</si>
  <si>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</si>
  <si>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</si>
  <si>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</si>
  <si>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</si>
  <si>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</si>
  <si>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</si>
  <si>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</si>
  <si>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</si>
  <si>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</si>
  <si>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</si>
  <si>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</si>
  <si>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</si>
  <si>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</si>
  <si>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</si>
  <si>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</si>
  <si>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</si>
  <si>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</si>
  <si>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</si>
  <si>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</si>
  <si>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</si>
  <si>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</si>
  <si>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</si>
  <si>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</si>
  <si>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</si>
  <si>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</si>
  <si>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</si>
  <si>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</si>
  <si>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</si>
  <si>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</si>
  <si>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</si>
  <si>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</si>
  <si>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</si>
  <si>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</si>
  <si>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</si>
  <si>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</si>
  <si>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</si>
  <si>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</si>
  <si>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</si>
  <si>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</si>
  <si>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</si>
  <si>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</si>
  <si>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</si>
  <si>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</si>
  <si>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</si>
  <si>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</si>
  <si>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</si>
  <si>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</si>
  <si>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</si>
  <si>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</si>
  <si>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</si>
  <si>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</si>
  <si>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</si>
  <si>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</si>
  <si>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</si>
  <si>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</si>
  <si>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</si>
  <si>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</si>
  <si>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</si>
  <si>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</si>
  <si>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</si>
  <si>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</si>
  <si>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</si>
  <si>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</si>
  <si>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</si>
  <si>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</si>
  <si>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</si>
  <si>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</si>
  <si>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</si>
  <si>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</si>
  <si>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</si>
  <si>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</si>
  <si>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</si>
  <si>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</si>
  <si>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</si>
  <si>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</si>
  <si>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</si>
  <si>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</si>
  <si>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</si>
  <si>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</si>
  <si>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</si>
  <si>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</si>
  <si>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</si>
  <si>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</si>
  <si>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</si>
  <si>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</si>
  <si>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</si>
  <si>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</si>
  <si>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</si>
  <si>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</si>
  <si>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</si>
  <si>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</si>
  <si>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</si>
  <si>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</si>
  <si>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</si>
  <si>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</si>
  <si>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</si>
  <si>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</si>
  <si>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</si>
  <si>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</si>
  <si>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</si>
  <si>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</si>
  <si>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</si>
  <si>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</si>
  <si>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</si>
  <si>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</si>
  <si>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</si>
  <si>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</si>
  <si>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</si>
  <si>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</si>
  <si>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</si>
  <si>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</si>
  <si>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</si>
  <si>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</si>
  <si>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</si>
  <si>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</si>
  <si>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</si>
  <si>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</si>
  <si>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</si>
  <si>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</si>
  <si>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</si>
  <si>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</si>
  <si>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</si>
  <si>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</si>
  <si>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</si>
  <si>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</si>
  <si>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</si>
  <si>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</si>
  <si>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</si>
  <si>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</si>
  <si>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</si>
  <si>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</si>
  <si>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</si>
  <si>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</si>
  <si>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</si>
  <si>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</si>
  <si>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</si>
  <si>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</si>
  <si>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</si>
  <si>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</si>
  <si>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</si>
  <si>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</si>
  <si>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</si>
  <si>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</si>
  <si>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</si>
  <si>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</si>
  <si>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</si>
  <si>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Agosto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</si>
</sst>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0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16" fillId="2" borderId="19" xfId="0" applyFont="1" applyFill="1" applyBorder="1" applyAlignment="1">
      <alignment horizontal="left" vertical="center" wrapText="1"/>
    </xf>
    <xf numFmtId="43" fontId="16" fillId="2" borderId="21" xfId="1" applyFont="1" applyFill="1" applyBorder="1" applyAlignment="1">
      <alignment horizontal="right" vertical="center" wrapText="1"/>
    </xf>
    <xf numFmtId="0" fontId="16" fillId="2" borderId="20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1" workbookViewId="0">
      <selection activeCell="B2" sqref="B2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  <c r="J2" s="192"/>
    </row>
    <row r="3" spans="1:10" s="1" customFormat="1" ht="15.75" x14ac:dyDescent="0.25">
      <c r="B3" s="192"/>
      <c r="C3" s="192"/>
      <c r="D3" s="192"/>
      <c r="E3" s="192"/>
      <c r="F3" s="192" t="s">
        <v>37</v>
      </c>
      <c r="G3" s="192"/>
      <c r="H3" s="192"/>
      <c r="I3" s="192"/>
      <c r="J3" s="192"/>
    </row>
    <row r="4" spans="1:10" s="1" customFormat="1" ht="15.75" x14ac:dyDescent="0.25">
      <c r="B4" s="192" t="s">
        <v>36</v>
      </c>
      <c r="C4" s="192"/>
      <c r="D4" s="192"/>
      <c r="E4" s="192"/>
      <c r="F4" s="192"/>
      <c r="G4" s="192"/>
      <c r="H4" s="192"/>
      <c r="I4" s="192"/>
      <c r="J4" s="192"/>
    </row>
    <row r="5" spans="1:10" s="1" customFormat="1" ht="15.75" x14ac:dyDescent="0.25">
      <c r="B5" s="192" t="s">
        <v>35</v>
      </c>
      <c r="C5" s="192"/>
      <c r="D5" s="192"/>
      <c r="E5" s="192"/>
      <c r="F5" s="192"/>
      <c r="G5" s="192"/>
      <c r="H5" s="192"/>
      <c r="I5" s="192"/>
      <c r="J5" s="192"/>
    </row>
    <row r="6" spans="1:10" s="1" customFormat="1" ht="15.75" x14ac:dyDescent="0.25">
      <c r="B6" s="192" t="s">
        <v>199</v>
      </c>
      <c r="C6" s="192"/>
      <c r="D6" s="192"/>
      <c r="E6" s="192"/>
      <c r="F6" s="192"/>
      <c r="G6" s="192"/>
      <c r="H6" s="192"/>
      <c r="I6" s="192"/>
      <c r="J6" s="192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3" t="s">
        <v>34</v>
      </c>
      <c r="C9" s="194"/>
      <c r="D9" s="194"/>
      <c r="E9" s="199" t="s">
        <v>31</v>
      </c>
      <c r="F9" s="200"/>
      <c r="G9" s="200"/>
      <c r="H9" s="200"/>
      <c r="I9" s="201"/>
      <c r="J9" s="202" t="s">
        <v>30</v>
      </c>
    </row>
    <row r="10" spans="1:10" ht="34.5" customHeight="1" x14ac:dyDescent="0.25">
      <c r="B10" s="195"/>
      <c r="C10" s="196"/>
      <c r="D10" s="196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03"/>
    </row>
    <row r="11" spans="1:10" ht="15.75" thickBot="1" x14ac:dyDescent="0.3">
      <c r="B11" s="197"/>
      <c r="C11" s="198"/>
      <c r="D11" s="198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89" t="s">
        <v>17</v>
      </c>
      <c r="C13" s="190"/>
      <c r="D13" s="191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89" t="s">
        <v>8</v>
      </c>
      <c r="C14" s="190"/>
      <c r="D14" s="191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89" t="s">
        <v>16</v>
      </c>
      <c r="C15" s="190"/>
      <c r="D15" s="191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89" t="s">
        <v>15</v>
      </c>
      <c r="C16" s="190"/>
      <c r="D16" s="191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89" t="s">
        <v>14</v>
      </c>
      <c r="C17" s="190"/>
      <c r="D17" s="191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90"/>
      <c r="D18" s="191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90"/>
      <c r="D19" s="191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89" t="s">
        <v>13</v>
      </c>
      <c r="C20" s="190"/>
      <c r="D20" s="191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90"/>
      <c r="D21" s="191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90"/>
      <c r="D22" s="191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89" t="s">
        <v>7</v>
      </c>
      <c r="C23" s="190"/>
      <c r="D23" s="191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ht="20.25" customHeight="1" x14ac:dyDescent="0.25">
      <c r="A24" s="42"/>
      <c r="B24" s="189" t="s">
        <v>195</v>
      </c>
      <c r="C24" s="190"/>
      <c r="D24" s="191"/>
      <c r="E24" s="99">
        <f>+E45</f>
        <v>0</v>
      </c>
      <c r="F24" s="99">
        <f>+F45</f>
        <v>13000</v>
      </c>
      <c r="G24" s="100">
        <f t="shared" si="6"/>
        <v>13000</v>
      </c>
      <c r="H24" s="99">
        <f>+H45</f>
        <v>13000</v>
      </c>
      <c r="I24" s="99">
        <f>+I45</f>
        <v>13000</v>
      </c>
      <c r="J24" s="101">
        <f t="shared" ref="J24" si="8">I24-E24</f>
        <v>13000</v>
      </c>
    </row>
    <row r="25" spans="1:12" s="41" customFormat="1" ht="24.75" customHeight="1" x14ac:dyDescent="0.25">
      <c r="A25" s="42"/>
      <c r="B25" s="189" t="s">
        <v>197</v>
      </c>
      <c r="C25" s="190"/>
      <c r="D25" s="191"/>
      <c r="E25" s="99">
        <f>+E47</f>
        <v>532979</v>
      </c>
      <c r="F25" s="99">
        <f>+F47</f>
        <v>409389.17</v>
      </c>
      <c r="G25" s="100">
        <f>E25+F25</f>
        <v>942368.16999999993</v>
      </c>
      <c r="H25" s="99">
        <f>+H47</f>
        <v>757966.67</v>
      </c>
      <c r="I25" s="99">
        <f>+I47</f>
        <v>757966.67</v>
      </c>
      <c r="J25" s="101">
        <f>I25-E25</f>
        <v>224987.67000000004</v>
      </c>
      <c r="L25" s="164"/>
    </row>
    <row r="26" spans="1:12" s="41" customFormat="1" x14ac:dyDescent="0.25">
      <c r="A26" s="42"/>
      <c r="B26" s="189" t="s">
        <v>4</v>
      </c>
      <c r="C26" s="190"/>
      <c r="D26" s="191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422389.17</v>
      </c>
      <c r="G28" s="151">
        <f t="shared" si="10"/>
        <v>955368.16999999993</v>
      </c>
      <c r="H28" s="152">
        <f t="shared" si="10"/>
        <v>770966.67</v>
      </c>
      <c r="I28" s="153">
        <f t="shared" si="10"/>
        <v>770966.67</v>
      </c>
      <c r="J28" s="206">
        <f t="shared" si="10"/>
        <v>237987.67000000004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208" t="s">
        <v>33</v>
      </c>
      <c r="I29" s="209"/>
      <c r="J29" s="207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3" t="s">
        <v>32</v>
      </c>
      <c r="C31" s="194"/>
      <c r="D31" s="194"/>
      <c r="E31" s="199" t="s">
        <v>31</v>
      </c>
      <c r="F31" s="200"/>
      <c r="G31" s="200"/>
      <c r="H31" s="200"/>
      <c r="I31" s="201"/>
      <c r="J31" s="204" t="s">
        <v>30</v>
      </c>
    </row>
    <row r="32" spans="1:12" ht="48.75" customHeight="1" x14ac:dyDescent="0.25">
      <c r="B32" s="195"/>
      <c r="C32" s="196"/>
      <c r="D32" s="196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5"/>
    </row>
    <row r="33" spans="1:10" ht="15.75" thickBot="1" x14ac:dyDescent="0.3">
      <c r="B33" s="197"/>
      <c r="C33" s="198"/>
      <c r="D33" s="198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E36+E37+E38+E39+E42+E45+E47</f>
        <v>532979</v>
      </c>
      <c r="F35" s="94">
        <f t="shared" si="11"/>
        <v>422389.17</v>
      </c>
      <c r="G35" s="94">
        <f t="shared" si="11"/>
        <v>955368.16999999993</v>
      </c>
      <c r="H35" s="94">
        <f>H36+H37+H38+H39+H42+H45+H47</f>
        <v>770966.67</v>
      </c>
      <c r="I35" s="94">
        <f t="shared" si="11"/>
        <v>770966.67</v>
      </c>
      <c r="J35" s="95">
        <f t="shared" si="11"/>
        <v>237987.67000000004</v>
      </c>
    </row>
    <row r="36" spans="1:10" s="41" customFormat="1" x14ac:dyDescent="0.25">
      <c r="A36" s="42"/>
      <c r="B36" s="69"/>
      <c r="C36" s="190" t="s">
        <v>17</v>
      </c>
      <c r="D36" s="191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90" t="s">
        <v>16</v>
      </c>
      <c r="D37" s="191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90" t="s">
        <v>15</v>
      </c>
      <c r="D38" s="191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90" t="s">
        <v>14</v>
      </c>
      <c r="D39" s="191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90" t="s">
        <v>13</v>
      </c>
      <c r="D42" s="191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ht="34.5" customHeight="1" x14ac:dyDescent="0.25">
      <c r="A45" s="42"/>
      <c r="B45" s="69"/>
      <c r="C45" s="190" t="s">
        <v>195</v>
      </c>
      <c r="D45" s="191"/>
      <c r="E45" s="99">
        <v>0</v>
      </c>
      <c r="F45" s="99">
        <f>+F46</f>
        <v>13000</v>
      </c>
      <c r="G45" s="100">
        <f>E45+F45</f>
        <v>13000</v>
      </c>
      <c r="H45" s="99">
        <f>+H46</f>
        <v>13000</v>
      </c>
      <c r="I45" s="99">
        <f>+I46</f>
        <v>13000</v>
      </c>
      <c r="J45" s="98">
        <f>I45-E45</f>
        <v>13000</v>
      </c>
    </row>
    <row r="46" spans="1:10" s="41" customFormat="1" x14ac:dyDescent="0.25">
      <c r="A46" s="42"/>
      <c r="B46" s="69"/>
      <c r="C46" s="84" t="s">
        <v>196</v>
      </c>
      <c r="D46" s="187"/>
      <c r="E46" s="99">
        <v>0</v>
      </c>
      <c r="F46" s="99">
        <v>13000</v>
      </c>
      <c r="G46" s="100">
        <f>E46+F46</f>
        <v>13000</v>
      </c>
      <c r="H46" s="99">
        <v>13000</v>
      </c>
      <c r="I46" s="99">
        <v>13000</v>
      </c>
      <c r="J46" s="188"/>
    </row>
    <row r="47" spans="1:10" s="41" customFormat="1" ht="23.25" customHeight="1" x14ac:dyDescent="0.25">
      <c r="A47" s="42"/>
      <c r="B47" s="69"/>
      <c r="C47" s="190" t="s">
        <v>197</v>
      </c>
      <c r="D47" s="191"/>
      <c r="E47" s="99">
        <v>532979</v>
      </c>
      <c r="F47" s="99">
        <v>409389.17</v>
      </c>
      <c r="G47" s="100">
        <f>E47+F47</f>
        <v>942368.16999999993</v>
      </c>
      <c r="H47" s="99">
        <v>757966.67</v>
      </c>
      <c r="I47" s="99">
        <v>757966.67</v>
      </c>
      <c r="J47" s="101">
        <f>I47-E47</f>
        <v>224987.67000000004</v>
      </c>
    </row>
    <row r="48" spans="1:10" s="41" customFormat="1" x14ac:dyDescent="0.25">
      <c r="A48" s="42"/>
      <c r="B48" s="69"/>
      <c r="C48" s="85"/>
      <c r="D48" s="70"/>
      <c r="E48" s="97"/>
      <c r="F48" s="97"/>
      <c r="G48" s="97"/>
      <c r="H48" s="97"/>
      <c r="I48" s="97"/>
      <c r="J48" s="98"/>
    </row>
    <row r="49" spans="1:10" s="41" customFormat="1" x14ac:dyDescent="0.25">
      <c r="A49" s="42"/>
      <c r="B49" s="81" t="s">
        <v>9</v>
      </c>
      <c r="C49" s="82"/>
      <c r="D49" s="70"/>
      <c r="E49" s="102">
        <f t="shared" ref="E49:J49" si="20">E50+E51+E52</f>
        <v>0</v>
      </c>
      <c r="F49" s="102">
        <f t="shared" si="20"/>
        <v>0</v>
      </c>
      <c r="G49" s="102">
        <f t="shared" si="20"/>
        <v>0</v>
      </c>
      <c r="H49" s="102">
        <f t="shared" si="20"/>
        <v>0</v>
      </c>
      <c r="I49" s="102">
        <f t="shared" si="20"/>
        <v>0</v>
      </c>
      <c r="J49" s="103">
        <f t="shared" si="20"/>
        <v>0</v>
      </c>
    </row>
    <row r="50" spans="1:10" s="41" customFormat="1" x14ac:dyDescent="0.25">
      <c r="A50" s="42"/>
      <c r="B50" s="81"/>
      <c r="C50" s="190" t="s">
        <v>8</v>
      </c>
      <c r="D50" s="191"/>
      <c r="E50" s="96">
        <v>0</v>
      </c>
      <c r="F50" s="96">
        <v>0</v>
      </c>
      <c r="G50" s="97">
        <f t="shared" ref="G50:G52" si="21">E50+F50</f>
        <v>0</v>
      </c>
      <c r="H50" s="96">
        <v>0</v>
      </c>
      <c r="I50" s="96">
        <v>0</v>
      </c>
      <c r="J50" s="98">
        <f t="shared" ref="J50:J52" si="22">I50-E50</f>
        <v>0</v>
      </c>
    </row>
    <row r="51" spans="1:10" s="41" customFormat="1" x14ac:dyDescent="0.25">
      <c r="A51" s="42"/>
      <c r="B51" s="69"/>
      <c r="C51" s="190" t="s">
        <v>7</v>
      </c>
      <c r="D51" s="191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ht="21.75" customHeight="1" x14ac:dyDescent="0.25">
      <c r="A52" s="42"/>
      <c r="B52" s="69"/>
      <c r="C52" s="190" t="s">
        <v>6</v>
      </c>
      <c r="D52" s="191"/>
      <c r="E52" s="96">
        <v>0</v>
      </c>
      <c r="F52" s="96">
        <v>0</v>
      </c>
      <c r="G52" s="97">
        <f t="shared" si="21"/>
        <v>0</v>
      </c>
      <c r="H52" s="96">
        <v>0</v>
      </c>
      <c r="I52" s="96">
        <v>0</v>
      </c>
      <c r="J52" s="98">
        <f t="shared" si="22"/>
        <v>0</v>
      </c>
    </row>
    <row r="53" spans="1:10" s="41" customFormat="1" x14ac:dyDescent="0.25">
      <c r="A53" s="42"/>
      <c r="B53" s="71"/>
      <c r="C53" s="86"/>
      <c r="D53" s="87"/>
      <c r="E53" s="94"/>
      <c r="F53" s="94"/>
      <c r="G53" s="94"/>
      <c r="H53" s="94"/>
      <c r="I53" s="94"/>
      <c r="J53" s="95"/>
    </row>
    <row r="54" spans="1:10" s="41" customFormat="1" x14ac:dyDescent="0.25">
      <c r="A54" s="42"/>
      <c r="B54" s="81" t="s">
        <v>5</v>
      </c>
      <c r="C54" s="72"/>
      <c r="D54" s="70"/>
      <c r="E54" s="94">
        <f t="shared" ref="E54:J54" si="23">E55</f>
        <v>0</v>
      </c>
      <c r="F54" s="94">
        <f t="shared" si="23"/>
        <v>0</v>
      </c>
      <c r="G54" s="94">
        <f t="shared" si="23"/>
        <v>0</v>
      </c>
      <c r="H54" s="94">
        <f t="shared" si="23"/>
        <v>0</v>
      </c>
      <c r="I54" s="94">
        <f t="shared" si="23"/>
        <v>0</v>
      </c>
      <c r="J54" s="95">
        <f t="shared" si="23"/>
        <v>0</v>
      </c>
    </row>
    <row r="55" spans="1:10" s="41" customFormat="1" x14ac:dyDescent="0.25">
      <c r="A55" s="42"/>
      <c r="B55" s="69"/>
      <c r="C55" s="190" t="s">
        <v>4</v>
      </c>
      <c r="D55" s="191"/>
      <c r="E55" s="96">
        <v>0</v>
      </c>
      <c r="F55" s="96">
        <v>0</v>
      </c>
      <c r="G55" s="97">
        <f>E55+F55</f>
        <v>0</v>
      </c>
      <c r="H55" s="96">
        <v>0</v>
      </c>
      <c r="I55" s="96">
        <v>0</v>
      </c>
      <c r="J55" s="98">
        <f>I55-E55</f>
        <v>0</v>
      </c>
    </row>
    <row r="56" spans="1:10" s="41" customFormat="1" ht="15.75" thickBot="1" x14ac:dyDescent="0.3">
      <c r="A56" s="42"/>
      <c r="B56" s="6"/>
      <c r="C56" s="5"/>
      <c r="D56" s="88"/>
      <c r="E56" s="104"/>
      <c r="F56" s="104"/>
      <c r="G56" s="104"/>
      <c r="H56" s="104"/>
      <c r="I56" s="104"/>
      <c r="J56" s="105"/>
    </row>
    <row r="57" spans="1:10" s="41" customFormat="1" ht="15.75" thickBot="1" x14ac:dyDescent="0.3">
      <c r="A57" s="42"/>
      <c r="B57" s="155"/>
      <c r="C57" s="156"/>
      <c r="D57" s="157" t="s">
        <v>3</v>
      </c>
      <c r="E57" s="150">
        <f t="shared" ref="E57:J57" si="24">E35+E49+E54</f>
        <v>532979</v>
      </c>
      <c r="F57" s="150">
        <f t="shared" si="24"/>
        <v>422389.17</v>
      </c>
      <c r="G57" s="151">
        <f t="shared" si="24"/>
        <v>955368.16999999993</v>
      </c>
      <c r="H57" s="152">
        <f t="shared" si="24"/>
        <v>770966.67</v>
      </c>
      <c r="I57" s="153">
        <f t="shared" si="24"/>
        <v>770966.67</v>
      </c>
      <c r="J57" s="213">
        <f t="shared" si="24"/>
        <v>237987.67000000004</v>
      </c>
    </row>
    <row r="58" spans="1:10" s="41" customFormat="1" ht="15.75" thickBot="1" x14ac:dyDescent="0.3">
      <c r="A58" s="42"/>
      <c r="B58" s="158"/>
      <c r="C58" s="158"/>
      <c r="D58" s="158"/>
      <c r="E58" s="159"/>
      <c r="F58" s="159"/>
      <c r="G58" s="159"/>
      <c r="H58" s="208" t="s">
        <v>33</v>
      </c>
      <c r="I58" s="209"/>
      <c r="J58" s="214"/>
    </row>
    <row r="59" spans="1:10" s="1" customFormat="1" x14ac:dyDescent="0.25">
      <c r="B59" s="212"/>
      <c r="C59" s="212"/>
      <c r="D59" s="212"/>
      <c r="E59" s="212"/>
      <c r="F59" s="212"/>
      <c r="G59" s="212"/>
      <c r="H59" s="212"/>
      <c r="I59" s="212"/>
      <c r="J59" s="212"/>
    </row>
    <row r="60" spans="1:10" s="1" customFormat="1" x14ac:dyDescent="0.25">
      <c r="B60" s="73" t="s">
        <v>2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/>
    <row r="69" spans="4:9" s="1" customFormat="1" x14ac:dyDescent="0.25">
      <c r="D69" s="210" t="s">
        <v>168</v>
      </c>
      <c r="E69" s="210"/>
      <c r="F69" s="2"/>
      <c r="G69" s="210" t="s">
        <v>1</v>
      </c>
      <c r="H69" s="210"/>
      <c r="I69" s="210"/>
    </row>
    <row r="70" spans="4:9" s="1" customFormat="1" x14ac:dyDescent="0.25">
      <c r="D70" s="211" t="s">
        <v>169</v>
      </c>
      <c r="E70" s="211"/>
      <c r="F70" s="2"/>
      <c r="G70" s="211" t="s">
        <v>0</v>
      </c>
      <c r="H70" s="211"/>
      <c r="I70" s="21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2" activePane="bottomRight" state="frozen"/>
      <selection pane="topRight" activeCell="B1" sqref="B1"/>
      <selection pane="bottomLeft" activeCell="A11" sqref="A11"/>
      <selection pane="bottomRight" activeCell="B2" sqref="B2:I90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192" t="s">
        <v>38</v>
      </c>
      <c r="D2" s="192"/>
      <c r="E2" s="192"/>
      <c r="F2" s="192"/>
      <c r="G2" s="192"/>
      <c r="H2" s="192"/>
      <c r="I2" s="192"/>
    </row>
    <row r="3" spans="1:9" s="1" customFormat="1" x14ac:dyDescent="0.25">
      <c r="A3" s="165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A4" s="165"/>
      <c r="C4" s="219" t="s">
        <v>58</v>
      </c>
      <c r="D4" s="219"/>
      <c r="E4" s="219"/>
      <c r="F4" s="219"/>
      <c r="G4" s="219"/>
      <c r="H4" s="219"/>
      <c r="I4" s="219"/>
    </row>
    <row r="5" spans="1:9" s="1" customFormat="1" x14ac:dyDescent="0.25">
      <c r="A5" s="165"/>
      <c r="C5" s="219" t="s">
        <v>134</v>
      </c>
      <c r="D5" s="219"/>
      <c r="E5" s="219"/>
      <c r="F5" s="219"/>
      <c r="G5" s="219"/>
      <c r="H5" s="219"/>
      <c r="I5" s="219"/>
    </row>
    <row r="6" spans="1:9" s="1" customFormat="1" x14ac:dyDescent="0.25">
      <c r="A6" s="165"/>
      <c r="C6" s="219" t="s">
        <v>199</v>
      </c>
      <c r="D6" s="219"/>
      <c r="E6" s="219"/>
      <c r="F6" s="219"/>
      <c r="G6" s="219"/>
      <c r="H6" s="219"/>
      <c r="I6" s="219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8.5" customHeight="1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5" t="s">
        <v>133</v>
      </c>
      <c r="C11" s="216"/>
      <c r="D11" s="113">
        <f t="shared" ref="D11:I11" si="0">SUM(D12:D18)</f>
        <v>0</v>
      </c>
      <c r="E11" s="113">
        <f t="shared" si="0"/>
        <v>467049.42000000004</v>
      </c>
      <c r="F11" s="113">
        <f t="shared" si="0"/>
        <v>467049.42000000004</v>
      </c>
      <c r="G11" s="113">
        <f t="shared" si="0"/>
        <v>467049.42000000004</v>
      </c>
      <c r="H11" s="113">
        <f t="shared" ref="H11" si="1">SUM(H12:H18)</f>
        <v>467049.42000000004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208766</v>
      </c>
      <c r="F13" s="117">
        <f>D13+E13</f>
        <v>208766</v>
      </c>
      <c r="G13" s="119">
        <f>+F13</f>
        <v>208766</v>
      </c>
      <c r="H13" s="119">
        <f>+G13</f>
        <v>208766</v>
      </c>
      <c r="I13" s="118">
        <f t="shared" si="3"/>
        <v>0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258283.42</v>
      </c>
      <c r="F14" s="117">
        <f t="shared" si="2"/>
        <v>258283.42</v>
      </c>
      <c r="G14" s="115">
        <f>+F14</f>
        <v>258283.42</v>
      </c>
      <c r="H14" s="119">
        <f>+G14</f>
        <v>258283.42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5" t="s">
        <v>125</v>
      </c>
      <c r="C19" s="216"/>
      <c r="D19" s="113">
        <f t="shared" ref="D19:I19" si="4">SUM(D20:D28)</f>
        <v>137533.87</v>
      </c>
      <c r="E19" s="113">
        <f t="shared" si="4"/>
        <v>1547.4500000000007</v>
      </c>
      <c r="F19" s="113">
        <f t="shared" si="4"/>
        <v>139081.32</v>
      </c>
      <c r="G19" s="113">
        <f t="shared" si="4"/>
        <v>31068.300000000003</v>
      </c>
      <c r="H19" s="113">
        <f t="shared" ref="H19" si="5">SUM(H20:H28)</f>
        <v>31068.300000000003</v>
      </c>
      <c r="I19" s="114">
        <f t="shared" si="4"/>
        <v>108013.02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7415.36</v>
      </c>
      <c r="F20" s="117">
        <f t="shared" ref="F20:F28" si="6">D20+E20</f>
        <v>73746.36</v>
      </c>
      <c r="G20" s="184">
        <v>10619.87</v>
      </c>
      <c r="H20" s="184">
        <v>10619.87</v>
      </c>
      <c r="I20" s="118">
        <f>F20-G20</f>
        <v>63126.49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-8009.19</v>
      </c>
      <c r="F21" s="117">
        <f t="shared" si="6"/>
        <v>21482.68</v>
      </c>
      <c r="G21" s="184">
        <v>5690.6</v>
      </c>
      <c r="H21" s="184">
        <v>5690.6</v>
      </c>
      <c r="I21" s="118">
        <f t="shared" ref="I21:I28" si="7">F21-G21</f>
        <v>15792.08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-450</v>
      </c>
      <c r="F23" s="117">
        <f t="shared" si="6"/>
        <v>6553</v>
      </c>
      <c r="G23" s="184">
        <v>301</v>
      </c>
      <c r="H23" s="184">
        <v>301</v>
      </c>
      <c r="I23" s="118">
        <f t="shared" si="7"/>
        <v>6252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5558.68</v>
      </c>
      <c r="F24" s="117">
        <f t="shared" si="6"/>
        <v>5558.68</v>
      </c>
      <c r="G24" s="184">
        <v>5558.68</v>
      </c>
      <c r="H24" s="184">
        <v>5558.68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-10341.5</v>
      </c>
      <c r="F25" s="117">
        <f t="shared" si="6"/>
        <v>13663.5</v>
      </c>
      <c r="G25" s="184">
        <v>222.9</v>
      </c>
      <c r="H25" s="184">
        <v>222.9</v>
      </c>
      <c r="I25" s="118">
        <f t="shared" si="7"/>
        <v>13440.6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7919.1</v>
      </c>
      <c r="F26" s="117">
        <f t="shared" si="6"/>
        <v>11919.1</v>
      </c>
      <c r="G26" s="184">
        <v>5858</v>
      </c>
      <c r="H26" s="184">
        <v>5858</v>
      </c>
      <c r="I26" s="118">
        <f t="shared" si="7"/>
        <v>6061.1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-545</v>
      </c>
      <c r="F28" s="117">
        <f t="shared" si="6"/>
        <v>6158</v>
      </c>
      <c r="G28" s="184">
        <v>2817.25</v>
      </c>
      <c r="H28" s="184">
        <v>2817.25</v>
      </c>
      <c r="I28" s="118">
        <f t="shared" si="7"/>
        <v>3340.75</v>
      </c>
    </row>
    <row r="29" spans="1:258" x14ac:dyDescent="0.25">
      <c r="B29" s="215" t="s">
        <v>115</v>
      </c>
      <c r="C29" s="216"/>
      <c r="D29" s="113">
        <f t="shared" ref="D29:G29" si="8">SUM(D30:D38)</f>
        <v>395445.13</v>
      </c>
      <c r="E29" s="113">
        <f t="shared" si="8"/>
        <v>-52399.099999999991</v>
      </c>
      <c r="F29" s="113">
        <f t="shared" si="8"/>
        <v>343046.02999999997</v>
      </c>
      <c r="G29" s="113">
        <f t="shared" si="8"/>
        <v>133839.93</v>
      </c>
      <c r="H29" s="113">
        <f t="shared" ref="H29" si="9">SUM(H30:H38)</f>
        <v>132613.44999999998</v>
      </c>
      <c r="I29" s="114">
        <f>SUM(I30:I38)</f>
        <v>209206.1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960.86</v>
      </c>
      <c r="F30" s="117">
        <f t="shared" ref="F30:F35" si="10">D30+E30</f>
        <v>30360.86</v>
      </c>
      <c r="G30" s="184">
        <v>18709.71</v>
      </c>
      <c r="H30" s="184">
        <v>17483.23</v>
      </c>
      <c r="I30" s="118">
        <f t="shared" ref="I30:I38" si="11">F30-G30</f>
        <v>11651.150000000001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-20402.28</v>
      </c>
      <c r="F31" s="117">
        <f t="shared" si="10"/>
        <v>204197.72</v>
      </c>
      <c r="G31" s="184">
        <v>98623.2</v>
      </c>
      <c r="H31" s="184">
        <v>98623.2</v>
      </c>
      <c r="I31" s="118">
        <f>F31-G31</f>
        <v>105574.52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-12389.8</v>
      </c>
      <c r="F32" s="117">
        <f t="shared" si="10"/>
        <v>14610.2</v>
      </c>
      <c r="G32" s="184">
        <v>3460.2</v>
      </c>
      <c r="H32" s="184">
        <v>3460.2</v>
      </c>
      <c r="I32" s="118">
        <f t="shared" si="11"/>
        <v>11150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-1220.4000000000001</v>
      </c>
      <c r="F33" s="117">
        <f t="shared" si="10"/>
        <v>15979.6</v>
      </c>
      <c r="G33" s="184">
        <v>6519.2</v>
      </c>
      <c r="H33" s="184">
        <v>6519.2</v>
      </c>
      <c r="I33" s="118">
        <f t="shared" si="11"/>
        <v>9460.4000000000015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-4525.28</v>
      </c>
      <c r="F34" s="117">
        <f t="shared" si="10"/>
        <v>15874.720000000001</v>
      </c>
      <c r="G34" s="184">
        <v>4119.62</v>
      </c>
      <c r="H34" s="184">
        <v>4119.62</v>
      </c>
      <c r="I34" s="118">
        <f t="shared" si="11"/>
        <v>11755.100000000002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-15546.2</v>
      </c>
      <c r="F36" s="117">
        <f t="shared" ref="F36:F38" si="12">D36+E36</f>
        <v>49398.929999999993</v>
      </c>
      <c r="G36" s="184">
        <v>0</v>
      </c>
      <c r="H36" s="184">
        <v>0</v>
      </c>
      <c r="I36" s="118">
        <f t="shared" si="11"/>
        <v>49398.929999999993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-1600</v>
      </c>
      <c r="F37" s="117">
        <f t="shared" si="12"/>
        <v>8000</v>
      </c>
      <c r="G37" s="184">
        <v>0</v>
      </c>
      <c r="H37" s="184">
        <v>0</v>
      </c>
      <c r="I37" s="118">
        <f t="shared" si="11"/>
        <v>8000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2324</v>
      </c>
      <c r="F38" s="117">
        <f t="shared" si="12"/>
        <v>4624</v>
      </c>
      <c r="G38" s="184">
        <v>2408</v>
      </c>
      <c r="H38" s="184">
        <v>2408</v>
      </c>
      <c r="I38" s="118">
        <f t="shared" si="11"/>
        <v>2216</v>
      </c>
    </row>
    <row r="39" spans="1:9" x14ac:dyDescent="0.25">
      <c r="B39" s="215" t="s">
        <v>6</v>
      </c>
      <c r="C39" s="216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5" t="s">
        <v>96</v>
      </c>
      <c r="C49" s="216"/>
      <c r="D49" s="113">
        <f t="shared" ref="D49:I49" si="17">SUM(D50:D58)</f>
        <v>0</v>
      </c>
      <c r="E49" s="113">
        <f t="shared" si="17"/>
        <v>6191.4</v>
      </c>
      <c r="F49" s="113">
        <f t="shared" si="17"/>
        <v>6191.4</v>
      </c>
      <c r="G49" s="113">
        <f t="shared" si="17"/>
        <v>6191.4</v>
      </c>
      <c r="H49" s="113">
        <f t="shared" ref="H49" si="18">SUM(H50:H58)</f>
        <v>6191.4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3999</v>
      </c>
      <c r="F50" s="117">
        <f t="shared" ref="F50:F58" si="19">D50+E50</f>
        <v>3999</v>
      </c>
      <c r="G50" s="115">
        <v>3999</v>
      </c>
      <c r="H50" s="115">
        <v>3999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5" t="s">
        <v>86</v>
      </c>
      <c r="C59" s="216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5" t="s">
        <v>82</v>
      </c>
      <c r="C63" s="216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5" t="s">
        <v>10</v>
      </c>
      <c r="C71" s="216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5" t="s">
        <v>71</v>
      </c>
      <c r="C75" s="216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422389.1700000001</v>
      </c>
      <c r="F83" s="121">
        <f t="shared" si="33"/>
        <v>955368.17</v>
      </c>
      <c r="G83" s="121">
        <f t="shared" si="33"/>
        <v>638149.05000000005</v>
      </c>
      <c r="H83" s="121">
        <f t="shared" ref="H83" si="34">H11+H19+H29+H39+H49+H59+H63+H71+H75</f>
        <v>636922.57000000007</v>
      </c>
      <c r="I83" s="122">
        <f t="shared" si="33"/>
        <v>317219.12</v>
      </c>
    </row>
    <row r="84" spans="1:9" s="1" customFormat="1" x14ac:dyDescent="0.25">
      <c r="A84" s="165"/>
      <c r="E84" s="172"/>
      <c r="F84" s="172"/>
      <c r="G84" s="172"/>
    </row>
    <row r="85" spans="1:9" s="1" customFormat="1" x14ac:dyDescent="0.25">
      <c r="A85" s="165"/>
      <c r="F85" s="172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210" t="s">
        <v>1</v>
      </c>
      <c r="G89" s="210"/>
      <c r="H89" s="210"/>
    </row>
    <row r="90" spans="1:9" s="1" customFormat="1" x14ac:dyDescent="0.25">
      <c r="A90" s="165"/>
      <c r="C90" s="54" t="s">
        <v>169</v>
      </c>
      <c r="F90" s="211" t="s">
        <v>0</v>
      </c>
      <c r="G90" s="211"/>
      <c r="H90" s="211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workbookViewId="0">
      <selection activeCell="B2" sqref="B2:I38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9" t="s">
        <v>38</v>
      </c>
      <c r="E2" s="229"/>
      <c r="F2" s="229"/>
      <c r="G2" s="229"/>
      <c r="H2" s="229"/>
      <c r="I2" s="229"/>
    </row>
    <row r="3" spans="2:9" s="1" customFormat="1" ht="15.75" x14ac:dyDescent="0.25">
      <c r="C3" s="52"/>
      <c r="D3" s="229"/>
      <c r="E3" s="229"/>
      <c r="F3" s="229"/>
      <c r="G3" s="229"/>
      <c r="H3" s="229"/>
      <c r="I3" s="229"/>
    </row>
    <row r="4" spans="2:9" s="1" customFormat="1" x14ac:dyDescent="0.25">
      <c r="C4" s="51"/>
      <c r="D4" s="230" t="s">
        <v>58</v>
      </c>
      <c r="E4" s="230"/>
      <c r="F4" s="230"/>
      <c r="G4" s="230"/>
      <c r="H4" s="230"/>
      <c r="I4" s="230"/>
    </row>
    <row r="5" spans="2:9" s="1" customFormat="1" x14ac:dyDescent="0.25">
      <c r="C5" s="51"/>
      <c r="D5" s="230" t="s">
        <v>63</v>
      </c>
      <c r="E5" s="230"/>
      <c r="F5" s="230"/>
      <c r="G5" s="230"/>
      <c r="H5" s="230"/>
      <c r="I5" s="230"/>
    </row>
    <row r="6" spans="2:9" s="1" customFormat="1" x14ac:dyDescent="0.25">
      <c r="C6" s="51"/>
      <c r="D6" s="230" t="s">
        <v>199</v>
      </c>
      <c r="E6" s="230"/>
      <c r="F6" s="230"/>
      <c r="G6" s="230"/>
      <c r="H6" s="230"/>
      <c r="I6" s="230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0" t="s">
        <v>56</v>
      </c>
      <c r="C10" s="221"/>
      <c r="D10" s="226" t="s">
        <v>55</v>
      </c>
      <c r="E10" s="227"/>
      <c r="F10" s="227"/>
      <c r="G10" s="227"/>
      <c r="H10" s="228"/>
      <c r="I10" s="217" t="s">
        <v>54</v>
      </c>
    </row>
    <row r="11" spans="2:9" ht="30.75" customHeight="1" x14ac:dyDescent="0.25">
      <c r="B11" s="222"/>
      <c r="C11" s="223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8"/>
    </row>
    <row r="12" spans="2:9" ht="15.75" thickBot="1" x14ac:dyDescent="0.3">
      <c r="B12" s="224"/>
      <c r="C12" s="225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1" t="s">
        <v>61</v>
      </c>
      <c r="C14" s="232"/>
      <c r="D14" s="106">
        <v>532979</v>
      </c>
      <c r="E14" s="186">
        <v>416197.77</v>
      </c>
      <c r="F14" s="107">
        <f>+D14+E14</f>
        <v>949176.77</v>
      </c>
      <c r="G14" s="107">
        <v>631957.65</v>
      </c>
      <c r="H14" s="107">
        <v>630731.17000000004</v>
      </c>
      <c r="I14" s="108">
        <f>+F14-G14</f>
        <v>317219.12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31" t="s">
        <v>60</v>
      </c>
      <c r="C16" s="232"/>
      <c r="D16" s="106">
        <v>0</v>
      </c>
      <c r="E16" s="106">
        <v>6191.4</v>
      </c>
      <c r="F16" s="107">
        <f>+D16+E16</f>
        <v>6191.4</v>
      </c>
      <c r="G16" s="106">
        <v>6191.4</v>
      </c>
      <c r="H16" s="106">
        <v>6191.4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31" t="s">
        <v>59</v>
      </c>
      <c r="C18" s="232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31" t="s">
        <v>101</v>
      </c>
      <c r="C20" s="232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31" t="s">
        <v>74</v>
      </c>
      <c r="C22" s="232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422389.17000000004</v>
      </c>
      <c r="F24" s="111">
        <f t="shared" si="0"/>
        <v>955368.17</v>
      </c>
      <c r="G24" s="111">
        <f t="shared" si="0"/>
        <v>638149.05000000005</v>
      </c>
      <c r="H24" s="111">
        <f t="shared" si="0"/>
        <v>636922.57000000007</v>
      </c>
      <c r="I24" s="112">
        <f>SUM(I14+I16+I18+I20+I22)</f>
        <v>317219.12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210" t="s">
        <v>168</v>
      </c>
      <c r="E37" s="210"/>
      <c r="F37" s="2"/>
      <c r="G37" s="210" t="s">
        <v>1</v>
      </c>
      <c r="H37" s="210"/>
    </row>
    <row r="38" spans="4:8" s="1" customFormat="1" x14ac:dyDescent="0.25">
      <c r="D38" s="211" t="s">
        <v>169</v>
      </c>
      <c r="E38" s="211"/>
      <c r="F38" s="2"/>
      <c r="G38" s="211" t="s">
        <v>0</v>
      </c>
      <c r="H38" s="21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23" workbookViewId="0">
      <selection activeCell="B2" sqref="B2:I77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</row>
    <row r="3" spans="1:11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11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11" s="1" customFormat="1" x14ac:dyDescent="0.25">
      <c r="B5" s="219" t="s">
        <v>57</v>
      </c>
      <c r="C5" s="219"/>
      <c r="D5" s="219"/>
      <c r="E5" s="219"/>
      <c r="F5" s="219"/>
      <c r="G5" s="219"/>
      <c r="H5" s="219"/>
      <c r="I5" s="219"/>
    </row>
    <row r="6" spans="1:11" s="1" customFormat="1" ht="15.75" x14ac:dyDescent="0.25">
      <c r="B6" s="219" t="s">
        <v>199</v>
      </c>
      <c r="C6" s="219"/>
      <c r="D6" s="219"/>
      <c r="E6" s="219"/>
      <c r="F6" s="219"/>
      <c r="G6" s="219"/>
      <c r="H6" s="219"/>
      <c r="I6" s="219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3" t="s">
        <v>56</v>
      </c>
      <c r="C8" s="235"/>
      <c r="D8" s="238" t="s">
        <v>55</v>
      </c>
      <c r="E8" s="239"/>
      <c r="F8" s="239"/>
      <c r="G8" s="239"/>
      <c r="H8" s="240"/>
      <c r="I8" s="202" t="s">
        <v>54</v>
      </c>
    </row>
    <row r="9" spans="1:11" s="41" customFormat="1" ht="33" customHeight="1" x14ac:dyDescent="0.25">
      <c r="A9" s="42"/>
      <c r="B9" s="195"/>
      <c r="C9" s="236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03"/>
    </row>
    <row r="10" spans="1:11" ht="15.75" thickBot="1" x14ac:dyDescent="0.3">
      <c r="B10" s="197"/>
      <c r="C10" s="237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2" t="s">
        <v>48</v>
      </c>
      <c r="C12" s="243"/>
      <c r="D12" s="89">
        <v>532979</v>
      </c>
      <c r="E12" s="89">
        <f>+'2.2 A.E. TIPO GASTO'!E24</f>
        <v>422389.17000000004</v>
      </c>
      <c r="F12" s="90">
        <f t="shared" ref="F12:F20" si="0">D12+E12</f>
        <v>955368.17</v>
      </c>
      <c r="G12" s="89">
        <f>+'2.2 A.E. TIPO GASTO'!G24</f>
        <v>638149.05000000005</v>
      </c>
      <c r="H12" s="89">
        <f>+'2.2 A.E. TIPO GASTO'!H24</f>
        <v>636922.57000000007</v>
      </c>
      <c r="I12" s="91">
        <f t="shared" ref="I12:I20" si="1">F12-G12</f>
        <v>317219.12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422389.17000000004</v>
      </c>
      <c r="F22" s="92">
        <f t="shared" si="2"/>
        <v>955368.17</v>
      </c>
      <c r="G22" s="92">
        <f t="shared" si="2"/>
        <v>638149.05000000005</v>
      </c>
      <c r="H22" s="92">
        <f t="shared" si="2"/>
        <v>636922.57000000007</v>
      </c>
      <c r="I22" s="93">
        <f t="shared" si="2"/>
        <v>317219.12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2" t="s">
        <v>38</v>
      </c>
      <c r="C25" s="192"/>
      <c r="D25" s="192"/>
      <c r="E25" s="192"/>
      <c r="F25" s="192"/>
      <c r="G25" s="192"/>
      <c r="H25" s="192"/>
      <c r="I25" s="192"/>
    </row>
    <row r="26" spans="2:10" s="1" customFormat="1" x14ac:dyDescent="0.25">
      <c r="B26" s="241" t="s">
        <v>183</v>
      </c>
      <c r="C26" s="241"/>
      <c r="D26" s="241"/>
      <c r="E26" s="241"/>
      <c r="F26" s="241"/>
      <c r="G26" s="241"/>
      <c r="H26" s="241"/>
      <c r="I26" s="241"/>
      <c r="J26" s="177"/>
    </row>
    <row r="27" spans="2:10" s="1" customFormat="1" x14ac:dyDescent="0.25">
      <c r="B27" s="241" t="s">
        <v>58</v>
      </c>
      <c r="C27" s="241"/>
      <c r="D27" s="241"/>
      <c r="E27" s="241"/>
      <c r="F27" s="241"/>
      <c r="G27" s="241"/>
      <c r="H27" s="241"/>
      <c r="I27" s="241"/>
      <c r="J27" s="177"/>
    </row>
    <row r="28" spans="2:10" s="1" customFormat="1" x14ac:dyDescent="0.25">
      <c r="B28" s="241" t="s">
        <v>57</v>
      </c>
      <c r="C28" s="241"/>
      <c r="D28" s="241"/>
      <c r="E28" s="241"/>
      <c r="F28" s="241"/>
      <c r="G28" s="241"/>
      <c r="H28" s="241"/>
      <c r="I28" s="241"/>
      <c r="J28" s="177"/>
    </row>
    <row r="29" spans="2:10" s="1" customFormat="1" x14ac:dyDescent="0.25">
      <c r="B29" s="241" t="str">
        <f>+B6</f>
        <v>Del 01 de Enero al 31 de Agosto de 2020</v>
      </c>
      <c r="C29" s="241"/>
      <c r="D29" s="241"/>
      <c r="E29" s="241"/>
      <c r="F29" s="241"/>
      <c r="G29" s="241"/>
      <c r="H29" s="241"/>
      <c r="I29" s="241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3" t="s">
        <v>56</v>
      </c>
      <c r="C31" s="235"/>
      <c r="D31" s="238" t="s">
        <v>55</v>
      </c>
      <c r="E31" s="239"/>
      <c r="F31" s="239"/>
      <c r="G31" s="239"/>
      <c r="H31" s="240"/>
      <c r="I31" s="202" t="s">
        <v>54</v>
      </c>
      <c r="J31"/>
    </row>
    <row r="32" spans="2:10" s="1" customFormat="1" ht="24" x14ac:dyDescent="0.25">
      <c r="B32" s="195"/>
      <c r="C32" s="236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03"/>
      <c r="J32" s="41"/>
    </row>
    <row r="33" spans="2:10" s="1" customFormat="1" ht="15.75" thickBot="1" x14ac:dyDescent="0.3">
      <c r="B33" s="197"/>
      <c r="C33" s="237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184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185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186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182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192" t="s">
        <v>38</v>
      </c>
      <c r="C48" s="192"/>
      <c r="D48" s="192"/>
      <c r="E48" s="192"/>
      <c r="F48" s="192"/>
      <c r="G48" s="192"/>
      <c r="H48" s="192"/>
      <c r="I48" s="192"/>
    </row>
    <row r="49" spans="1:11" s="1" customFormat="1" x14ac:dyDescent="0.25">
      <c r="B49" s="241" t="s">
        <v>187</v>
      </c>
      <c r="C49" s="241"/>
      <c r="D49" s="241"/>
      <c r="E49" s="241"/>
      <c r="F49" s="241"/>
      <c r="G49" s="241"/>
      <c r="H49" s="241"/>
      <c r="I49" s="241"/>
      <c r="J49" s="177"/>
    </row>
    <row r="50" spans="1:11" s="1" customFormat="1" x14ac:dyDescent="0.25">
      <c r="B50" s="241" t="s">
        <v>58</v>
      </c>
      <c r="C50" s="241"/>
      <c r="D50" s="241"/>
      <c r="E50" s="241"/>
      <c r="F50" s="241"/>
      <c r="G50" s="241"/>
      <c r="H50" s="241"/>
      <c r="I50" s="241"/>
      <c r="J50" s="177"/>
    </row>
    <row r="51" spans="1:11" s="1" customFormat="1" x14ac:dyDescent="0.25">
      <c r="B51" s="241" t="s">
        <v>57</v>
      </c>
      <c r="C51" s="241"/>
      <c r="D51" s="241"/>
      <c r="E51" s="241"/>
      <c r="F51" s="241"/>
      <c r="G51" s="241"/>
      <c r="H51" s="241"/>
      <c r="I51" s="241"/>
      <c r="J51" s="177"/>
    </row>
    <row r="52" spans="1:11" s="1" customFormat="1" x14ac:dyDescent="0.25">
      <c r="B52" s="241" t="str">
        <f>+B6</f>
        <v>Del 01 de Enero al 31 de Agosto de 2020</v>
      </c>
      <c r="C52" s="241"/>
      <c r="D52" s="241"/>
      <c r="E52" s="241"/>
      <c r="F52" s="241"/>
      <c r="G52" s="241"/>
      <c r="H52" s="241"/>
      <c r="I52" s="241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3" t="s">
        <v>56</v>
      </c>
      <c r="C54" s="235"/>
      <c r="D54" s="238" t="s">
        <v>55</v>
      </c>
      <c r="E54" s="239"/>
      <c r="F54" s="239"/>
      <c r="G54" s="239"/>
      <c r="H54" s="240"/>
      <c r="I54" s="202" t="s">
        <v>54</v>
      </c>
    </row>
    <row r="55" spans="1:11" s="41" customFormat="1" ht="33" customHeight="1" x14ac:dyDescent="0.25">
      <c r="A55" s="42"/>
      <c r="B55" s="195"/>
      <c r="C55" s="236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03"/>
    </row>
    <row r="56" spans="1:11" ht="15.75" thickBot="1" x14ac:dyDescent="0.3">
      <c r="B56" s="197"/>
      <c r="C56" s="237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3" t="s">
        <v>188</v>
      </c>
      <c r="C58" s="234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33" t="s">
        <v>189</v>
      </c>
      <c r="C59" s="234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33" t="s">
        <v>190</v>
      </c>
      <c r="C60" s="234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33" t="s">
        <v>191</v>
      </c>
      <c r="C61" s="234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33" t="s">
        <v>192</v>
      </c>
      <c r="C62" s="234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33" t="s">
        <v>193</v>
      </c>
      <c r="C63" s="234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33" t="s">
        <v>194</v>
      </c>
      <c r="C64" s="234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182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210" t="s">
        <v>168</v>
      </c>
      <c r="E76" s="210"/>
      <c r="F76" s="2"/>
      <c r="G76" s="210" t="s">
        <v>1</v>
      </c>
      <c r="H76" s="210"/>
    </row>
    <row r="77" spans="2:9" s="1" customFormat="1" x14ac:dyDescent="0.25">
      <c r="D77" s="211" t="s">
        <v>169</v>
      </c>
      <c r="E77" s="211"/>
      <c r="F77" s="2"/>
      <c r="G77" s="211" t="s">
        <v>0</v>
      </c>
      <c r="H77" s="21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abSelected="1" topLeftCell="B1" workbookViewId="0">
      <selection activeCell="H29" sqref="H29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9" t="s">
        <v>38</v>
      </c>
      <c r="C2" s="229"/>
      <c r="D2" s="229"/>
      <c r="E2" s="229"/>
      <c r="F2" s="229"/>
      <c r="G2" s="229"/>
      <c r="H2" s="229"/>
      <c r="I2" s="229"/>
    </row>
    <row r="3" spans="1:9" x14ac:dyDescent="0.25">
      <c r="B3" s="230"/>
      <c r="C3" s="230"/>
      <c r="D3" s="230"/>
      <c r="E3" s="230"/>
      <c r="F3" s="230"/>
      <c r="G3" s="230"/>
      <c r="H3" s="230"/>
      <c r="I3" s="230"/>
    </row>
    <row r="4" spans="1:9" x14ac:dyDescent="0.25">
      <c r="B4" s="230" t="s">
        <v>58</v>
      </c>
      <c r="C4" s="230"/>
      <c r="D4" s="230"/>
      <c r="E4" s="230"/>
      <c r="F4" s="230"/>
      <c r="G4" s="230"/>
      <c r="H4" s="230"/>
      <c r="I4" s="230"/>
    </row>
    <row r="5" spans="1:9" x14ac:dyDescent="0.25">
      <c r="B5" s="230" t="s">
        <v>167</v>
      </c>
      <c r="C5" s="230"/>
      <c r="D5" s="230"/>
      <c r="E5" s="230"/>
      <c r="F5" s="230"/>
      <c r="G5" s="230"/>
      <c r="H5" s="230"/>
      <c r="I5" s="230"/>
    </row>
    <row r="6" spans="1:9" x14ac:dyDescent="0.25">
      <c r="B6" s="230" t="s">
        <v>199</v>
      </c>
      <c r="C6" s="230"/>
      <c r="D6" s="230"/>
      <c r="E6" s="230"/>
      <c r="F6" s="230"/>
      <c r="G6" s="230"/>
      <c r="H6" s="230"/>
      <c r="I6" s="230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4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6" t="s">
        <v>166</v>
      </c>
      <c r="C12" s="247"/>
      <c r="D12" s="123">
        <f t="shared" ref="D12:I12" si="0">SUM(D13:D20)</f>
        <v>0</v>
      </c>
      <c r="E12" s="123">
        <f t="shared" si="0"/>
        <v>13000</v>
      </c>
      <c r="F12" s="123">
        <f t="shared" si="0"/>
        <v>13000</v>
      </c>
      <c r="G12" s="123">
        <f t="shared" si="0"/>
        <v>8073.14</v>
      </c>
      <c r="H12" s="123">
        <f t="shared" si="0"/>
        <v>8073.14</v>
      </c>
      <c r="I12" s="124">
        <f t="shared" si="0"/>
        <v>4926.8599999999997</v>
      </c>
    </row>
    <row r="13" spans="1:9" x14ac:dyDescent="0.25">
      <c r="B13" s="244" t="s">
        <v>165</v>
      </c>
      <c r="C13" s="245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4" t="s">
        <v>164</v>
      </c>
      <c r="C14" s="245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4" t="s">
        <v>163</v>
      </c>
      <c r="C15" s="245"/>
      <c r="D15" s="125">
        <v>0</v>
      </c>
      <c r="E15" s="125">
        <v>13000</v>
      </c>
      <c r="F15" s="126">
        <f t="shared" si="1"/>
        <v>13000</v>
      </c>
      <c r="G15" s="125">
        <v>8073.14</v>
      </c>
      <c r="H15" s="125">
        <v>8073.14</v>
      </c>
      <c r="I15" s="127">
        <f t="shared" si="2"/>
        <v>4926.8599999999997</v>
      </c>
    </row>
    <row r="16" spans="1:9" x14ac:dyDescent="0.25">
      <c r="B16" s="244" t="s">
        <v>162</v>
      </c>
      <c r="C16" s="245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4" t="s">
        <v>161</v>
      </c>
      <c r="C17" s="245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4" t="s">
        <v>160</v>
      </c>
      <c r="C18" s="245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4" t="s">
        <v>159</v>
      </c>
      <c r="C19" s="245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4" t="s">
        <v>158</v>
      </c>
      <c r="C20" s="245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6" t="s">
        <v>157</v>
      </c>
      <c r="C22" s="247"/>
      <c r="D22" s="123">
        <f t="shared" ref="D22:I22" si="3">SUM(D23:D29)</f>
        <v>532979</v>
      </c>
      <c r="E22" s="123">
        <f t="shared" si="3"/>
        <v>409389.17</v>
      </c>
      <c r="F22" s="123">
        <f t="shared" si="3"/>
        <v>942368.16999999993</v>
      </c>
      <c r="G22" s="123">
        <f t="shared" si="3"/>
        <v>630075.91</v>
      </c>
      <c r="H22" s="123">
        <f t="shared" si="3"/>
        <v>628849.43000000005</v>
      </c>
      <c r="I22" s="124">
        <f t="shared" si="3"/>
        <v>312292.25999999989</v>
      </c>
    </row>
    <row r="23" spans="2:9" x14ac:dyDescent="0.25">
      <c r="B23" s="244" t="s">
        <v>156</v>
      </c>
      <c r="C23" s="245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4" t="s">
        <v>155</v>
      </c>
      <c r="C24" s="245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4" t="s">
        <v>154</v>
      </c>
      <c r="C25" s="245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4" t="s">
        <v>153</v>
      </c>
      <c r="C26" s="245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4" t="s">
        <v>152</v>
      </c>
      <c r="C27" s="245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4" t="s">
        <v>151</v>
      </c>
      <c r="C28" s="245"/>
      <c r="D28" s="128">
        <v>532979</v>
      </c>
      <c r="E28" s="128">
        <v>409389.17</v>
      </c>
      <c r="F28" s="126">
        <f t="shared" si="4"/>
        <v>942368.16999999993</v>
      </c>
      <c r="G28" s="128">
        <v>630075.91</v>
      </c>
      <c r="H28" s="128">
        <v>628849.43000000005</v>
      </c>
      <c r="I28" s="127">
        <f>F28-G28</f>
        <v>312292.25999999989</v>
      </c>
    </row>
    <row r="29" spans="2:9" x14ac:dyDescent="0.25">
      <c r="B29" s="244" t="s">
        <v>150</v>
      </c>
      <c r="C29" s="245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6" t="s">
        <v>149</v>
      </c>
      <c r="C31" s="247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4" t="s">
        <v>148</v>
      </c>
      <c r="C32" s="245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4" t="s">
        <v>147</v>
      </c>
      <c r="C33" s="245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4" t="s">
        <v>146</v>
      </c>
      <c r="C34" s="245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4" t="s">
        <v>145</v>
      </c>
      <c r="C35" s="245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4" t="s">
        <v>144</v>
      </c>
      <c r="C36" s="245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4" t="s">
        <v>143</v>
      </c>
      <c r="C37" s="245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4" t="s">
        <v>142</v>
      </c>
      <c r="C38" s="245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4" t="s">
        <v>141</v>
      </c>
      <c r="C39" s="245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4" t="s">
        <v>140</v>
      </c>
      <c r="C40" s="245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6" t="s">
        <v>139</v>
      </c>
      <c r="C42" s="247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4" t="s">
        <v>138</v>
      </c>
      <c r="C43" s="245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4" t="s">
        <v>137</v>
      </c>
      <c r="C44" s="245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4" t="s">
        <v>136</v>
      </c>
      <c r="C45" s="245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4" t="s">
        <v>135</v>
      </c>
      <c r="C46" s="245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422389.17</v>
      </c>
      <c r="F48" s="135">
        <f t="shared" si="10"/>
        <v>955368.16999999993</v>
      </c>
      <c r="G48" s="135">
        <f t="shared" si="10"/>
        <v>638149.05000000005</v>
      </c>
      <c r="H48" s="135">
        <f>SUM(H12,H22,H31,H42)</f>
        <v>636922.57000000007</v>
      </c>
      <c r="I48" s="136">
        <f t="shared" si="10"/>
        <v>317219.11999999988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210" t="s">
        <v>1</v>
      </c>
      <c r="G55" s="210"/>
      <c r="H55" s="210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211" t="s">
        <v>0</v>
      </c>
      <c r="G56" s="211"/>
      <c r="H56" s="211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</row>
    <row r="3" spans="1:9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9" s="1" customFormat="1" x14ac:dyDescent="0.25">
      <c r="B5" s="219" t="s">
        <v>181</v>
      </c>
      <c r="C5" s="219"/>
      <c r="D5" s="219"/>
      <c r="E5" s="219"/>
      <c r="F5" s="219"/>
      <c r="G5" s="219"/>
      <c r="H5" s="219"/>
      <c r="I5" s="219"/>
    </row>
    <row r="6" spans="1:9" s="1" customFormat="1" x14ac:dyDescent="0.25">
      <c r="B6" s="219" t="s">
        <v>199</v>
      </c>
      <c r="C6" s="219"/>
      <c r="D6" s="219"/>
      <c r="E6" s="219"/>
      <c r="F6" s="219"/>
      <c r="G6" s="219"/>
      <c r="H6" s="219"/>
      <c r="I6" s="219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3" t="s">
        <v>56</v>
      </c>
      <c r="C10" s="235"/>
      <c r="D10" s="238" t="s">
        <v>55</v>
      </c>
      <c r="E10" s="239"/>
      <c r="F10" s="239"/>
      <c r="G10" s="239"/>
      <c r="H10" s="240"/>
      <c r="I10" s="202" t="s">
        <v>54</v>
      </c>
    </row>
    <row r="11" spans="1:9" s="41" customFormat="1" ht="33" customHeight="1" x14ac:dyDescent="0.25">
      <c r="A11" s="42"/>
      <c r="B11" s="195"/>
      <c r="C11" s="236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03"/>
    </row>
    <row r="12" spans="1:9" ht="15.75" thickBot="1" x14ac:dyDescent="0.3">
      <c r="B12" s="197"/>
      <c r="C12" s="237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8" t="s">
        <v>170</v>
      </c>
      <c r="C14" s="249"/>
      <c r="D14" s="168">
        <f>SUM(D15:D20)</f>
        <v>532979</v>
      </c>
      <c r="E14" s="168">
        <f>SUM(E15:E20)</f>
        <v>422389.17000000004</v>
      </c>
      <c r="F14" s="169">
        <f t="shared" ref="F14:F24" si="0">D14+E14</f>
        <v>955368.17</v>
      </c>
      <c r="G14" s="168">
        <f t="shared" ref="G14:H14" si="1">SUM(G15:G20)</f>
        <v>638149.05000000005</v>
      </c>
      <c r="H14" s="168">
        <f t="shared" si="1"/>
        <v>636922.57000000007</v>
      </c>
      <c r="I14" s="170">
        <f t="shared" ref="I14:I24" si="2">F14-G14</f>
        <v>317219.12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198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172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173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174</v>
      </c>
      <c r="D19" s="89">
        <v>532979</v>
      </c>
      <c r="E19" s="67">
        <f>+'2.2 A.E. TIPO GASTO'!E24</f>
        <v>422389.17000000004</v>
      </c>
      <c r="F19" s="90">
        <f t="shared" si="0"/>
        <v>955368.17</v>
      </c>
      <c r="G19" s="174">
        <f>+'2.2 A.E. TIPO GASTO'!G24</f>
        <v>638149.05000000005</v>
      </c>
      <c r="H19" s="174">
        <f>+'2.2 A.E. TIPO GASTO'!H24</f>
        <v>636922.57000000007</v>
      </c>
      <c r="I19" s="91">
        <f t="shared" si="2"/>
        <v>317219.12</v>
      </c>
      <c r="K19" s="171"/>
    </row>
    <row r="20" spans="2:11" x14ac:dyDescent="0.25">
      <c r="B20" s="34"/>
      <c r="C20" s="33" t="s">
        <v>175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8" t="s">
        <v>176</v>
      </c>
      <c r="C21" s="249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177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178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179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180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422389.17000000004</v>
      </c>
      <c r="F26" s="92">
        <f t="shared" si="4"/>
        <v>955368.17</v>
      </c>
      <c r="G26" s="92">
        <f t="shared" si="4"/>
        <v>638149.05000000005</v>
      </c>
      <c r="H26" s="92">
        <f t="shared" si="4"/>
        <v>636922.57000000007</v>
      </c>
      <c r="I26" s="93">
        <f>+I14+I21</f>
        <v>317219.12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210" t="s">
        <v>168</v>
      </c>
      <c r="D36" s="210"/>
      <c r="F36" s="210" t="s">
        <v>1</v>
      </c>
      <c r="G36" s="210"/>
      <c r="H36" s="210"/>
    </row>
    <row r="37" spans="3:8" s="1" customFormat="1" x14ac:dyDescent="0.25">
      <c r="C37" s="211" t="s">
        <v>169</v>
      </c>
      <c r="D37" s="211"/>
      <c r="F37" s="211" t="s">
        <v>0</v>
      </c>
      <c r="G37" s="211"/>
      <c r="H37" s="21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2020-10-01T21:47:22Z</cp:lastPrinted>
  <dcterms:created xsi:type="dcterms:W3CDTF">2015-01-21T04:10:56Z</dcterms:created>
  <dcterms:modified xsi:type="dcterms:W3CDTF">2021-09-22T07:56:43Z</dcterms:modified>
</cp:coreProperties>
</file>