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11. NOVIEMBRE\"/>
    </mc:Choice>
  </mc:AlternateContent>
  <xr:revisionPtr revIDLastSave="0" documentId="13_ncr:1_{CBF45CEB-95D7-462A-83E0-BA9DDF7FB6EB}" xr6:coauthVersionLast="47" xr6:coauthVersionMax="47" xr10:uidLastSave="{00000000-0000-0000-0000-000000000000}"/>
  <bookViews>
    <workbookView xWindow="-120" yWindow="-120" windowWidth="20730" windowHeight="11160" tabRatio="940" activeTab="1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INGR'!$B$1:$J$69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3" i="4" l="1"/>
  <c r="H14" i="4"/>
  <c r="H39" i="4"/>
  <c r="E29" i="4" l="1"/>
  <c r="E83" i="4" s="1"/>
  <c r="H75" i="4" l="1"/>
  <c r="H71" i="4"/>
  <c r="H63" i="4"/>
  <c r="H59" i="4"/>
  <c r="H49" i="4"/>
  <c r="H29" i="4"/>
  <c r="H19" i="4"/>
  <c r="H11" i="4"/>
  <c r="H83" i="4" l="1"/>
  <c r="B52" i="2"/>
  <c r="B29" i="2"/>
  <c r="H24" i="3"/>
  <c r="G24" i="3"/>
  <c r="E24" i="3"/>
  <c r="D24" i="3"/>
  <c r="I22" i="3"/>
  <c r="F22" i="3"/>
  <c r="F20" i="3"/>
  <c r="I20" i="3" s="1"/>
  <c r="F18" i="3"/>
  <c r="I18" i="3" s="1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E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I46" i="1" l="1"/>
  <c r="I45" i="1"/>
  <c r="H46" i="1"/>
  <c r="H45" i="1"/>
  <c r="F46" i="1"/>
  <c r="F45" i="1"/>
  <c r="E46" i="1"/>
  <c r="G46" i="1" l="1"/>
  <c r="G45" i="1"/>
  <c r="J46" i="1" l="1"/>
  <c r="J54" i="1"/>
  <c r="G54" i="1"/>
  <c r="J51" i="1"/>
  <c r="G51" i="1"/>
  <c r="J50" i="1"/>
  <c r="G50" i="1"/>
  <c r="J49" i="1"/>
  <c r="G49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G11" i="4"/>
  <c r="F12" i="4"/>
  <c r="F13" i="4"/>
  <c r="I13" i="4" s="1"/>
  <c r="F14" i="4"/>
  <c r="I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G25" i="1"/>
  <c r="E35" i="1"/>
  <c r="F39" i="1"/>
  <c r="H39" i="1"/>
  <c r="I39" i="1"/>
  <c r="G39" i="1"/>
  <c r="J39" i="1"/>
  <c r="F42" i="1"/>
  <c r="H42" i="1"/>
  <c r="I42" i="1"/>
  <c r="G42" i="1"/>
  <c r="J42" i="1"/>
  <c r="J45" i="1"/>
  <c r="E48" i="1"/>
  <c r="F48" i="1"/>
  <c r="H48" i="1"/>
  <c r="I48" i="1"/>
  <c r="G48" i="1"/>
  <c r="J48" i="1"/>
  <c r="E53" i="1"/>
  <c r="F53" i="1"/>
  <c r="H53" i="1"/>
  <c r="I53" i="1"/>
  <c r="G53" i="1"/>
  <c r="J53" i="1"/>
  <c r="H28" i="1" l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6" i="1" s="1"/>
  <c r="F42" i="5"/>
  <c r="F31" i="5"/>
  <c r="F22" i="2"/>
  <c r="F59" i="4"/>
  <c r="I59" i="4"/>
  <c r="F12" i="5"/>
  <c r="G83" i="4"/>
  <c r="F49" i="4"/>
  <c r="F19" i="4"/>
  <c r="I50" i="4"/>
  <c r="I49" i="4" s="1"/>
  <c r="I19" i="4"/>
  <c r="D83" i="4"/>
  <c r="F11" i="4"/>
  <c r="I12" i="4"/>
  <c r="I11" i="4" s="1"/>
  <c r="E56" i="1"/>
  <c r="I35" i="1"/>
  <c r="I56" i="1" s="1"/>
  <c r="F35" i="1"/>
  <c r="F56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6" i="1" s="1"/>
  <c r="J35" i="1"/>
  <c r="J56" i="1" s="1"/>
  <c r="I22" i="5" l="1"/>
  <c r="I48" i="5" s="1"/>
  <c r="F48" i="5"/>
  <c r="F83" i="4"/>
  <c r="I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<sst xmlns="http://schemas.openxmlformats.org/spreadsheetml/2006/main" count="342" uniqueCount="197">
  <si>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</si>
  <si>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</si>
  <si>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</si>
  <si>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</si>
  <si>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</si>
  <si>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</si>
  <si>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</si>
  <si>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</si>
  <si>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</si>
  <si>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</si>
  <si>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</si>
  <si>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</si>
  <si>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</si>
  <si>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</si>
  <si>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</si>
  <si>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</si>
  <si>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</si>
  <si>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</si>
  <si>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</si>
  <si>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</si>
  <si>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</si>
  <si>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</si>
  <si>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</si>
  <si>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</si>
  <si>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</si>
  <si>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</si>
  <si>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</si>
  <si>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</si>
  <si>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</si>
  <si>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</si>
  <si>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</si>
  <si>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</si>
  <si>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</si>
  <si>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</si>
  <si>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</si>
  <si>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</si>
  <si>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</si>
  <si>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</si>
  <si>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</si>
  <si>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</si>
  <si>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</si>
  <si>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</si>
  <si>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</si>
  <si>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</si>
  <si>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</si>
  <si>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</si>
  <si>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</si>
  <si>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</si>
  <si>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</si>
  <si>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</si>
  <si>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</si>
  <si>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</si>
  <si>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</si>
  <si>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</si>
  <si>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</si>
  <si>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</si>
  <si>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</si>
  <si>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</si>
  <si>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</si>
  <si>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</si>
  <si>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</si>
  <si>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</si>
  <si>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</si>
  <si>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</si>
  <si>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</si>
  <si>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</si>
  <si>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</si>
  <si>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</si>
  <si>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</si>
  <si>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</si>
  <si>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</si>
  <si>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</si>
  <si>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</si>
  <si>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</si>
  <si>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</si>
  <si>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</si>
  <si>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</si>
  <si>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</si>
  <si>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</si>
  <si>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</si>
  <si>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</si>
  <si>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</si>
  <si>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</si>
  <si>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</si>
  <si>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</si>
  <si>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</si>
  <si>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</si>
  <si>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</si>
  <si>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</si>
  <si>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</si>
  <si>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</si>
  <si>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</si>
  <si>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</si>
  <si>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</si>
  <si>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</si>
  <si>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</si>
  <si>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</si>
  <si>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</si>
  <si>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</si>
  <si>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</si>
  <si>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</si>
  <si>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</si>
  <si>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</si>
  <si>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</si>
  <si>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</si>
  <si>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</si>
  <si>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</si>
  <si>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</si>
  <si>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</si>
  <si>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</si>
  <si>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</si>
  <si>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</si>
  <si>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</si>
  <si>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</si>
  <si>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</si>
  <si>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</si>
  <si>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</si>
  <si>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</si>
  <si>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</si>
  <si>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</si>
  <si>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</si>
  <si>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</si>
  <si>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</si>
  <si>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</si>
  <si>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</si>
  <si>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</si>
  <si>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</si>
  <si>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</si>
  <si>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</si>
  <si>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</si>
  <si>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</si>
  <si>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</si>
  <si>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</si>
  <si>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</si>
  <si>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</si>
  <si>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</si>
  <si>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</si>
  <si>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</si>
  <si>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</si>
  <si>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</si>
  <si>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</si>
  <si>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</si>
  <si>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</si>
  <si>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</si>
  <si>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</si>
  <si>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</si>
  <si>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</si>
  <si>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</si>
  <si>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</si>
  <si>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</si>
  <si>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</si>
  <si>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</si>
  <si>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</si>
  <si>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</si>
  <si>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</si>
  <si>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</si>
  <si>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</si>
  <si>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</si>
  <si>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</si>
  <si>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</si>
  <si>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</si>
  <si>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</si>
  <si>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</si>
  <si>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</si>
  <si>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</si>
  <si>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</si>
  <si>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</si>
  <si>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</si>
  <si>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</si>
  <si>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</si>
  <si>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</si>
  <si>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</si>
  <si>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12. financiamientos Externos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</si>
  <si>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</si>
  <si>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</si>
  <si>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</si>
  <si>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</si>
  <si>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</si>
  <si>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</si>
  <si>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</si>
  <si>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</si>
  <si>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</si>
  <si>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</si>
  <si>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</si>
  <si>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</si>
  <si>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</si>
  <si>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</si>
  <si>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</si>
  <si>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</si>
  <si>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</si>
  <si>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</si>
  <si>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</si>
  <si>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</si>
  <si>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</si>
  <si>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</si>
  <si>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</si>
  <si>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30 de Noviembre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</si>
</sst>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8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20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6"/>
  <sheetViews>
    <sheetView workbookViewId="0">
      <selection activeCell="B7" sqref="B7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0" t="s">
        <v>38</v>
      </c>
      <c r="C2" s="190"/>
      <c r="D2" s="190"/>
      <c r="E2" s="190"/>
      <c r="F2" s="190"/>
      <c r="G2" s="190"/>
      <c r="H2" s="190"/>
      <c r="I2" s="190"/>
      <c r="J2" s="190"/>
    </row>
    <row r="3" spans="1:10" s="1" customFormat="1" ht="15.75" x14ac:dyDescent="0.25">
      <c r="B3" s="190"/>
      <c r="C3" s="190"/>
      <c r="D3" s="190"/>
      <c r="E3" s="190"/>
      <c r="F3" s="190" t="s">
        <v>37</v>
      </c>
      <c r="G3" s="190"/>
      <c r="H3" s="190"/>
      <c r="I3" s="190"/>
      <c r="J3" s="190"/>
    </row>
    <row r="4" spans="1:10" s="1" customFormat="1" ht="15.75" x14ac:dyDescent="0.25">
      <c r="B4" s="190" t="s">
        <v>36</v>
      </c>
      <c r="C4" s="190"/>
      <c r="D4" s="190"/>
      <c r="E4" s="190"/>
      <c r="F4" s="190"/>
      <c r="G4" s="190"/>
      <c r="H4" s="190"/>
      <c r="I4" s="190"/>
      <c r="J4" s="190"/>
    </row>
    <row r="5" spans="1:10" s="1" customFormat="1" ht="15.75" x14ac:dyDescent="0.25">
      <c r="B5" s="190" t="s">
        <v>35</v>
      </c>
      <c r="C5" s="190"/>
      <c r="D5" s="190"/>
      <c r="E5" s="190"/>
      <c r="F5" s="190"/>
      <c r="G5" s="190"/>
      <c r="H5" s="190"/>
      <c r="I5" s="190"/>
      <c r="J5" s="190"/>
    </row>
    <row r="6" spans="1:10" s="1" customFormat="1" ht="15.75" x14ac:dyDescent="0.25">
      <c r="B6" s="190" t="s">
        <v>196</v>
      </c>
      <c r="C6" s="190"/>
      <c r="D6" s="190"/>
      <c r="E6" s="190"/>
      <c r="F6" s="190"/>
      <c r="G6" s="190"/>
      <c r="H6" s="190"/>
      <c r="I6" s="190"/>
      <c r="J6" s="190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1" t="s">
        <v>34</v>
      </c>
      <c r="C9" s="192"/>
      <c r="D9" s="192"/>
      <c r="E9" s="197" t="s">
        <v>31</v>
      </c>
      <c r="F9" s="198"/>
      <c r="G9" s="198"/>
      <c r="H9" s="198"/>
      <c r="I9" s="199"/>
      <c r="J9" s="200" t="s">
        <v>30</v>
      </c>
    </row>
    <row r="10" spans="1:10" ht="34.5" customHeight="1" x14ac:dyDescent="0.25">
      <c r="B10" s="193"/>
      <c r="C10" s="194"/>
      <c r="D10" s="194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1"/>
    </row>
    <row r="11" spans="1:10" ht="15.75" thickBot="1" x14ac:dyDescent="0.3">
      <c r="B11" s="195"/>
      <c r="C11" s="196"/>
      <c r="D11" s="196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87" t="s">
        <v>17</v>
      </c>
      <c r="C13" s="188"/>
      <c r="D13" s="189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87" t="s">
        <v>8</v>
      </c>
      <c r="C14" s="188"/>
      <c r="D14" s="189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87" t="s">
        <v>16</v>
      </c>
      <c r="C15" s="188"/>
      <c r="D15" s="189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87" t="s">
        <v>15</v>
      </c>
      <c r="C16" s="188"/>
      <c r="D16" s="189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87" t="s">
        <v>14</v>
      </c>
      <c r="C17" s="188"/>
      <c r="D17" s="189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88"/>
      <c r="D18" s="189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88"/>
      <c r="D19" s="189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87" t="s">
        <v>13</v>
      </c>
      <c r="C20" s="188"/>
      <c r="D20" s="189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88"/>
      <c r="D21" s="189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88"/>
      <c r="D22" s="189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87" t="s">
        <v>7</v>
      </c>
      <c r="C23" s="188"/>
      <c r="D23" s="189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x14ac:dyDescent="0.25">
      <c r="A24" s="42"/>
      <c r="B24" s="187" t="s">
        <v>10</v>
      </c>
      <c r="C24" s="188"/>
      <c r="D24" s="189"/>
      <c r="E24" s="99">
        <v>0</v>
      </c>
      <c r="F24" s="99">
        <v>0</v>
      </c>
      <c r="G24" s="100">
        <f t="shared" si="6"/>
        <v>0</v>
      </c>
      <c r="H24" s="99">
        <v>0</v>
      </c>
      <c r="I24" s="99">
        <v>0</v>
      </c>
      <c r="J24" s="101">
        <f t="shared" ref="J24" si="8">I24-E24</f>
        <v>0</v>
      </c>
    </row>
    <row r="25" spans="1:12" s="41" customFormat="1" x14ac:dyDescent="0.25">
      <c r="A25" s="42"/>
      <c r="B25" s="187" t="s">
        <v>6</v>
      </c>
      <c r="C25" s="188"/>
      <c r="D25" s="189"/>
      <c r="E25" s="99">
        <v>547978</v>
      </c>
      <c r="F25" s="99">
        <v>1917770.13</v>
      </c>
      <c r="G25" s="100">
        <f>E25+F25</f>
        <v>2465748.13</v>
      </c>
      <c r="H25" s="99">
        <v>2335749.13</v>
      </c>
      <c r="I25" s="99">
        <v>2179276.4900000002</v>
      </c>
      <c r="J25" s="101">
        <f>I25-E25</f>
        <v>1631298.4900000002</v>
      </c>
      <c r="L25" s="164"/>
    </row>
    <row r="26" spans="1:12" s="41" customFormat="1" x14ac:dyDescent="0.25">
      <c r="A26" s="42"/>
      <c r="B26" s="187" t="s">
        <v>4</v>
      </c>
      <c r="C26" s="188"/>
      <c r="D26" s="189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547978</v>
      </c>
      <c r="F28" s="150">
        <f t="shared" si="10"/>
        <v>1917770.13</v>
      </c>
      <c r="G28" s="151">
        <f t="shared" si="10"/>
        <v>2465748.13</v>
      </c>
      <c r="H28" s="152">
        <f t="shared" si="10"/>
        <v>2335749.13</v>
      </c>
      <c r="I28" s="153">
        <f t="shared" si="10"/>
        <v>2179276.4900000002</v>
      </c>
      <c r="J28" s="204">
        <f t="shared" si="10"/>
        <v>1631298.4900000002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206" t="s">
        <v>33</v>
      </c>
      <c r="I29" s="207"/>
      <c r="J29" s="205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1" t="s">
        <v>32</v>
      </c>
      <c r="C31" s="192"/>
      <c r="D31" s="192"/>
      <c r="E31" s="197" t="s">
        <v>31</v>
      </c>
      <c r="F31" s="198"/>
      <c r="G31" s="198"/>
      <c r="H31" s="198"/>
      <c r="I31" s="199"/>
      <c r="J31" s="202" t="s">
        <v>30</v>
      </c>
    </row>
    <row r="32" spans="1:12" ht="48.75" customHeight="1" x14ac:dyDescent="0.25">
      <c r="B32" s="193"/>
      <c r="C32" s="194"/>
      <c r="D32" s="194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3"/>
    </row>
    <row r="33" spans="1:10" ht="15.75" thickBot="1" x14ac:dyDescent="0.3">
      <c r="B33" s="195"/>
      <c r="C33" s="196"/>
      <c r="D33" s="196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E36+E37+E38+E39+E42+E45+E46</f>
        <v>547978</v>
      </c>
      <c r="F35" s="94">
        <f t="shared" si="11"/>
        <v>1917770.13</v>
      </c>
      <c r="G35" s="94">
        <f t="shared" si="11"/>
        <v>2465748.13</v>
      </c>
      <c r="H35" s="94">
        <f>H36+H37+H38+H39+H42+H45+H46</f>
        <v>2335749.13</v>
      </c>
      <c r="I35" s="94">
        <f t="shared" si="11"/>
        <v>2179276.4900000002</v>
      </c>
      <c r="J35" s="95">
        <f t="shared" si="11"/>
        <v>1631298.4900000002</v>
      </c>
    </row>
    <row r="36" spans="1:10" s="41" customFormat="1" x14ac:dyDescent="0.25">
      <c r="A36" s="42"/>
      <c r="B36" s="69"/>
      <c r="C36" s="188" t="s">
        <v>17</v>
      </c>
      <c r="D36" s="189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88" t="s">
        <v>16</v>
      </c>
      <c r="D37" s="189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88" t="s">
        <v>15</v>
      </c>
      <c r="D38" s="189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88" t="s">
        <v>14</v>
      </c>
      <c r="D39" s="189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88" t="s">
        <v>13</v>
      </c>
      <c r="D42" s="189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x14ac:dyDescent="0.25">
      <c r="A45" s="42"/>
      <c r="B45" s="69"/>
      <c r="C45" s="188" t="s">
        <v>10</v>
      </c>
      <c r="D45" s="189"/>
      <c r="E45" s="99">
        <v>0</v>
      </c>
      <c r="F45" s="99">
        <f>+F24</f>
        <v>0</v>
      </c>
      <c r="G45" s="100">
        <f>E45+F45</f>
        <v>0</v>
      </c>
      <c r="H45" s="99">
        <f>+H24</f>
        <v>0</v>
      </c>
      <c r="I45" s="99">
        <f>+I24</f>
        <v>0</v>
      </c>
      <c r="J45" s="98">
        <f>I45-E45</f>
        <v>0</v>
      </c>
    </row>
    <row r="46" spans="1:10" s="41" customFormat="1" ht="23.25" customHeight="1" x14ac:dyDescent="0.25">
      <c r="A46" s="42"/>
      <c r="B46" s="69"/>
      <c r="C46" s="188" t="s">
        <v>6</v>
      </c>
      <c r="D46" s="189"/>
      <c r="E46" s="99">
        <f>+E25</f>
        <v>547978</v>
      </c>
      <c r="F46" s="99">
        <f>+F25</f>
        <v>1917770.13</v>
      </c>
      <c r="G46" s="100">
        <f>E46+F46</f>
        <v>2465748.13</v>
      </c>
      <c r="H46" s="99">
        <f>+H25</f>
        <v>2335749.13</v>
      </c>
      <c r="I46" s="99">
        <f>+I25</f>
        <v>2179276.4900000002</v>
      </c>
      <c r="J46" s="101">
        <f>I46-E46</f>
        <v>1631298.4900000002</v>
      </c>
    </row>
    <row r="47" spans="1:10" s="41" customFormat="1" x14ac:dyDescent="0.25">
      <c r="A47" s="42"/>
      <c r="B47" s="69"/>
      <c r="C47" s="85"/>
      <c r="D47" s="70"/>
      <c r="E47" s="97"/>
      <c r="F47" s="97"/>
      <c r="G47" s="97"/>
      <c r="H47" s="97"/>
      <c r="I47" s="97"/>
      <c r="J47" s="98"/>
    </row>
    <row r="48" spans="1:10" s="41" customFormat="1" x14ac:dyDescent="0.25">
      <c r="A48" s="42"/>
      <c r="B48" s="81" t="s">
        <v>9</v>
      </c>
      <c r="C48" s="82"/>
      <c r="D48" s="70"/>
      <c r="E48" s="102">
        <f t="shared" ref="E48:J48" si="20">E49+E50+E51</f>
        <v>0</v>
      </c>
      <c r="F48" s="102">
        <f t="shared" si="20"/>
        <v>0</v>
      </c>
      <c r="G48" s="102">
        <f t="shared" si="20"/>
        <v>0</v>
      </c>
      <c r="H48" s="102">
        <f t="shared" si="20"/>
        <v>0</v>
      </c>
      <c r="I48" s="102">
        <f t="shared" si="20"/>
        <v>0</v>
      </c>
      <c r="J48" s="103">
        <f t="shared" si="20"/>
        <v>0</v>
      </c>
    </row>
    <row r="49" spans="1:10" s="41" customFormat="1" x14ac:dyDescent="0.25">
      <c r="A49" s="42"/>
      <c r="B49" s="81"/>
      <c r="C49" s="188" t="s">
        <v>8</v>
      </c>
      <c r="D49" s="189"/>
      <c r="E49" s="96">
        <v>0</v>
      </c>
      <c r="F49" s="96">
        <v>0</v>
      </c>
      <c r="G49" s="97">
        <f t="shared" ref="G49:G51" si="21">E49+F49</f>
        <v>0</v>
      </c>
      <c r="H49" s="96">
        <v>0</v>
      </c>
      <c r="I49" s="96">
        <v>0</v>
      </c>
      <c r="J49" s="98">
        <f t="shared" ref="J49:J51" si="22">I49-E49</f>
        <v>0</v>
      </c>
    </row>
    <row r="50" spans="1:10" s="41" customFormat="1" x14ac:dyDescent="0.25">
      <c r="A50" s="42"/>
      <c r="B50" s="69"/>
      <c r="C50" s="188" t="s">
        <v>7</v>
      </c>
      <c r="D50" s="189"/>
      <c r="E50" s="96">
        <v>0</v>
      </c>
      <c r="F50" s="96">
        <v>0</v>
      </c>
      <c r="G50" s="97">
        <f t="shared" si="21"/>
        <v>0</v>
      </c>
      <c r="H50" s="96">
        <v>0</v>
      </c>
      <c r="I50" s="96">
        <v>0</v>
      </c>
      <c r="J50" s="98">
        <f t="shared" si="22"/>
        <v>0</v>
      </c>
    </row>
    <row r="51" spans="1:10" s="41" customFormat="1" ht="21.75" customHeight="1" x14ac:dyDescent="0.25">
      <c r="A51" s="42"/>
      <c r="B51" s="69"/>
      <c r="C51" s="188" t="s">
        <v>6</v>
      </c>
      <c r="D51" s="189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x14ac:dyDescent="0.25">
      <c r="A52" s="42"/>
      <c r="B52" s="71"/>
      <c r="C52" s="86"/>
      <c r="D52" s="87"/>
      <c r="E52" s="94"/>
      <c r="F52" s="94"/>
      <c r="G52" s="94"/>
      <c r="H52" s="94"/>
      <c r="I52" s="94"/>
      <c r="J52" s="95"/>
    </row>
    <row r="53" spans="1:10" s="41" customFormat="1" x14ac:dyDescent="0.25">
      <c r="A53" s="42"/>
      <c r="B53" s="81" t="s">
        <v>5</v>
      </c>
      <c r="C53" s="72"/>
      <c r="D53" s="70"/>
      <c r="E53" s="94">
        <f t="shared" ref="E53:J53" si="23">E54</f>
        <v>0</v>
      </c>
      <c r="F53" s="94">
        <f t="shared" si="23"/>
        <v>0</v>
      </c>
      <c r="G53" s="94">
        <f t="shared" si="23"/>
        <v>0</v>
      </c>
      <c r="H53" s="94">
        <f t="shared" si="23"/>
        <v>0</v>
      </c>
      <c r="I53" s="94">
        <f t="shared" si="23"/>
        <v>0</v>
      </c>
      <c r="J53" s="95">
        <f t="shared" si="23"/>
        <v>0</v>
      </c>
    </row>
    <row r="54" spans="1:10" s="41" customFormat="1" x14ac:dyDescent="0.25">
      <c r="A54" s="42"/>
      <c r="B54" s="69"/>
      <c r="C54" s="188" t="s">
        <v>4</v>
      </c>
      <c r="D54" s="189"/>
      <c r="E54" s="96">
        <v>0</v>
      </c>
      <c r="F54" s="96">
        <v>0</v>
      </c>
      <c r="G54" s="97">
        <f>E54+F54</f>
        <v>0</v>
      </c>
      <c r="H54" s="96">
        <v>0</v>
      </c>
      <c r="I54" s="96">
        <v>0</v>
      </c>
      <c r="J54" s="98">
        <f>I54-E54</f>
        <v>0</v>
      </c>
    </row>
    <row r="55" spans="1:10" s="41" customFormat="1" ht="15.75" thickBot="1" x14ac:dyDescent="0.3">
      <c r="A55" s="42"/>
      <c r="B55" s="6"/>
      <c r="C55" s="5"/>
      <c r="D55" s="88"/>
      <c r="E55" s="104"/>
      <c r="F55" s="104"/>
      <c r="G55" s="104"/>
      <c r="H55" s="104"/>
      <c r="I55" s="104"/>
      <c r="J55" s="105"/>
    </row>
    <row r="56" spans="1:10" s="41" customFormat="1" ht="15.75" thickBot="1" x14ac:dyDescent="0.3">
      <c r="A56" s="42"/>
      <c r="B56" s="155"/>
      <c r="C56" s="156"/>
      <c r="D56" s="157" t="s">
        <v>3</v>
      </c>
      <c r="E56" s="150">
        <f t="shared" ref="E56:J56" si="24">E35+E48+E53</f>
        <v>547978</v>
      </c>
      <c r="F56" s="150">
        <f t="shared" si="24"/>
        <v>1917770.13</v>
      </c>
      <c r="G56" s="151">
        <f t="shared" si="24"/>
        <v>2465748.13</v>
      </c>
      <c r="H56" s="152">
        <f t="shared" si="24"/>
        <v>2335749.13</v>
      </c>
      <c r="I56" s="153">
        <f t="shared" si="24"/>
        <v>2179276.4900000002</v>
      </c>
      <c r="J56" s="211">
        <f t="shared" si="24"/>
        <v>1631298.4900000002</v>
      </c>
    </row>
    <row r="57" spans="1:10" s="41" customFormat="1" ht="15.75" thickBot="1" x14ac:dyDescent="0.3">
      <c r="A57" s="42"/>
      <c r="B57" s="158"/>
      <c r="C57" s="158"/>
      <c r="D57" s="158"/>
      <c r="E57" s="159"/>
      <c r="F57" s="159"/>
      <c r="G57" s="159"/>
      <c r="H57" s="206" t="s">
        <v>33</v>
      </c>
      <c r="I57" s="207"/>
      <c r="J57" s="212"/>
    </row>
    <row r="58" spans="1:10" s="1" customFormat="1" x14ac:dyDescent="0.25">
      <c r="B58" s="210"/>
      <c r="C58" s="210"/>
      <c r="D58" s="210"/>
      <c r="E58" s="210"/>
      <c r="F58" s="210"/>
      <c r="G58" s="210"/>
      <c r="H58" s="210"/>
      <c r="I58" s="210"/>
      <c r="J58" s="210"/>
    </row>
    <row r="59" spans="1:10" s="1" customFormat="1" x14ac:dyDescent="0.25">
      <c r="B59" s="73" t="s">
        <v>2</v>
      </c>
      <c r="C59" s="4"/>
      <c r="D59" s="3"/>
      <c r="E59" s="3"/>
      <c r="F59" s="3"/>
      <c r="G59" s="3"/>
      <c r="H59" s="3"/>
      <c r="I59" s="3"/>
      <c r="J59" s="3"/>
    </row>
    <row r="60" spans="1:10" s="1" customFormat="1" x14ac:dyDescent="0.25">
      <c r="B60" s="3"/>
      <c r="C60" s="3"/>
      <c r="D60" s="3"/>
      <c r="E60" s="3"/>
      <c r="F60" s="3"/>
      <c r="G60" s="3"/>
      <c r="H60" s="3"/>
      <c r="I60" s="3"/>
      <c r="J60" s="3"/>
    </row>
    <row r="61" spans="1:10" s="1" customFormat="1" x14ac:dyDescent="0.25"/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208" t="s">
        <v>168</v>
      </c>
      <c r="E68" s="208"/>
      <c r="F68" s="2"/>
      <c r="G68" s="208" t="s">
        <v>1</v>
      </c>
      <c r="H68" s="208"/>
      <c r="I68" s="208"/>
    </row>
    <row r="69" spans="4:9" s="1" customFormat="1" x14ac:dyDescent="0.25">
      <c r="D69" s="209" t="s">
        <v>169</v>
      </c>
      <c r="E69" s="209"/>
      <c r="F69" s="2"/>
      <c r="G69" s="209" t="s">
        <v>0</v>
      </c>
      <c r="H69" s="209"/>
      <c r="I69" s="209"/>
    </row>
    <row r="70" spans="4:9" s="1" customFormat="1" x14ac:dyDescent="0.25"/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</sheetData>
  <mergeCells count="45">
    <mergeCell ref="D68:E68"/>
    <mergeCell ref="D69:E69"/>
    <mergeCell ref="G68:I68"/>
    <mergeCell ref="G69:I69"/>
    <mergeCell ref="C46:D46"/>
    <mergeCell ref="C49:D49"/>
    <mergeCell ref="C50:D50"/>
    <mergeCell ref="C51:D51"/>
    <mergeCell ref="C54:D54"/>
    <mergeCell ref="H57:I57"/>
    <mergeCell ref="B58:J58"/>
    <mergeCell ref="J56:J57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tabSelected="1" zoomScale="90" zoomScaleNormal="9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190" t="s">
        <v>38</v>
      </c>
      <c r="D2" s="190"/>
      <c r="E2" s="190"/>
      <c r="F2" s="190"/>
      <c r="G2" s="190"/>
      <c r="H2" s="190"/>
      <c r="I2" s="190"/>
    </row>
    <row r="3" spans="1:9" s="1" customFormat="1" x14ac:dyDescent="0.25">
      <c r="A3" s="165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A4" s="165"/>
      <c r="C4" s="217" t="s">
        <v>58</v>
      </c>
      <c r="D4" s="217"/>
      <c r="E4" s="217"/>
      <c r="F4" s="217"/>
      <c r="G4" s="217"/>
      <c r="H4" s="217"/>
      <c r="I4" s="217"/>
    </row>
    <row r="5" spans="1:9" s="1" customFormat="1" x14ac:dyDescent="0.25">
      <c r="A5" s="165"/>
      <c r="C5" s="217" t="s">
        <v>134</v>
      </c>
      <c r="D5" s="217"/>
      <c r="E5" s="217"/>
      <c r="F5" s="217"/>
      <c r="G5" s="217"/>
      <c r="H5" s="217"/>
      <c r="I5" s="217"/>
    </row>
    <row r="6" spans="1:9" s="1" customFormat="1" x14ac:dyDescent="0.25">
      <c r="A6" s="165"/>
      <c r="C6" s="217" t="s">
        <v>196</v>
      </c>
      <c r="D6" s="217"/>
      <c r="E6" s="217"/>
      <c r="F6" s="217"/>
      <c r="G6" s="217"/>
      <c r="H6" s="217"/>
      <c r="I6" s="217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8.5" customHeight="1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3" t="s">
        <v>133</v>
      </c>
      <c r="C11" s="214"/>
      <c r="D11" s="113">
        <f t="shared" ref="D11:I11" si="0">SUM(D12:D18)</f>
        <v>0</v>
      </c>
      <c r="E11" s="113">
        <f t="shared" si="0"/>
        <v>750135</v>
      </c>
      <c r="F11" s="113">
        <f t="shared" si="0"/>
        <v>750135</v>
      </c>
      <c r="G11" s="113">
        <f t="shared" si="0"/>
        <v>638276.36</v>
      </c>
      <c r="H11" s="113">
        <f t="shared" ref="H11" si="1">SUM(H12:H18)</f>
        <v>638276.36</v>
      </c>
      <c r="I11" s="114">
        <f t="shared" si="0"/>
        <v>111858.64000000001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360521</v>
      </c>
      <c r="F13" s="117">
        <f t="shared" si="2"/>
        <v>360521</v>
      </c>
      <c r="G13" s="119">
        <v>281495</v>
      </c>
      <c r="H13" s="119">
        <f>+G13</f>
        <v>281495</v>
      </c>
      <c r="I13" s="118">
        <f t="shared" si="3"/>
        <v>79026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389614</v>
      </c>
      <c r="F14" s="117">
        <f t="shared" si="2"/>
        <v>389614</v>
      </c>
      <c r="G14" s="115">
        <v>356781.36</v>
      </c>
      <c r="H14" s="119">
        <f>+G14</f>
        <v>356781.36</v>
      </c>
      <c r="I14" s="118">
        <f t="shared" si="3"/>
        <v>32832.640000000014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3" t="s">
        <v>125</v>
      </c>
      <c r="C19" s="214"/>
      <c r="D19" s="113">
        <f t="shared" ref="D19:I19" si="4">SUM(D20:D28)</f>
        <v>137532</v>
      </c>
      <c r="E19" s="113">
        <f t="shared" si="4"/>
        <v>102938.29</v>
      </c>
      <c r="F19" s="113">
        <f t="shared" si="4"/>
        <v>240470.28999999998</v>
      </c>
      <c r="G19" s="113">
        <f t="shared" si="4"/>
        <v>182258.63000000003</v>
      </c>
      <c r="H19" s="113">
        <f t="shared" ref="H19" si="5">SUM(H20:H28)</f>
        <v>182258.63000000003</v>
      </c>
      <c r="I19" s="114">
        <f t="shared" si="4"/>
        <v>58211.66</v>
      </c>
    </row>
    <row r="20" spans="1:258" x14ac:dyDescent="0.25">
      <c r="A20" s="165">
        <v>2100</v>
      </c>
      <c r="B20" s="79"/>
      <c r="C20" s="80" t="s">
        <v>124</v>
      </c>
      <c r="D20" s="115">
        <v>71830</v>
      </c>
      <c r="E20" s="184">
        <v>76473.31</v>
      </c>
      <c r="F20" s="117">
        <f t="shared" ref="F20:F28" si="6">D20+E20</f>
        <v>148303.31</v>
      </c>
      <c r="G20" s="184">
        <v>103117.36</v>
      </c>
      <c r="H20" s="184">
        <v>103117.36</v>
      </c>
      <c r="I20" s="118">
        <f>F20-G20</f>
        <v>45185.95</v>
      </c>
    </row>
    <row r="21" spans="1:258" x14ac:dyDescent="0.25">
      <c r="A21" s="165">
        <v>2200</v>
      </c>
      <c r="B21" s="79"/>
      <c r="C21" s="80" t="s">
        <v>123</v>
      </c>
      <c r="D21" s="115">
        <v>23991</v>
      </c>
      <c r="E21" s="184">
        <v>13786.93</v>
      </c>
      <c r="F21" s="117">
        <f t="shared" si="6"/>
        <v>37777.93</v>
      </c>
      <c r="G21" s="184">
        <v>37797.93</v>
      </c>
      <c r="H21" s="184">
        <v>37797.93</v>
      </c>
      <c r="I21" s="118">
        <f t="shared" ref="I21:I28" si="7">F21-G21</f>
        <v>-20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9008</v>
      </c>
      <c r="E23" s="184">
        <v>-2574.4699999999998</v>
      </c>
      <c r="F23" s="117">
        <f t="shared" si="6"/>
        <v>6433.5300000000007</v>
      </c>
      <c r="G23" s="184">
        <v>2782.76</v>
      </c>
      <c r="H23" s="184">
        <v>2782.76</v>
      </c>
      <c r="I23" s="118">
        <f t="shared" si="7"/>
        <v>3650.7700000000004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1569.22</v>
      </c>
      <c r="F24" s="117">
        <f t="shared" si="6"/>
        <v>1569.22</v>
      </c>
      <c r="G24" s="184">
        <v>1569.22</v>
      </c>
      <c r="H24" s="184">
        <v>1569.22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22000</v>
      </c>
      <c r="E25" s="184">
        <v>13900</v>
      </c>
      <c r="F25" s="117">
        <f t="shared" si="6"/>
        <v>35900</v>
      </c>
      <c r="G25" s="184">
        <v>30128.400000000001</v>
      </c>
      <c r="H25" s="184">
        <v>30128.400000000001</v>
      </c>
      <c r="I25" s="118">
        <f t="shared" si="7"/>
        <v>5771.5999999999985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0</v>
      </c>
      <c r="F26" s="117">
        <f t="shared" si="6"/>
        <v>4000</v>
      </c>
      <c r="G26" s="184">
        <v>1824.2</v>
      </c>
      <c r="H26" s="184">
        <v>1824.2</v>
      </c>
      <c r="I26" s="118">
        <f t="shared" si="7"/>
        <v>2175.8000000000002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-216.7</v>
      </c>
      <c r="F28" s="117">
        <f t="shared" si="6"/>
        <v>6486.3</v>
      </c>
      <c r="G28" s="184">
        <v>5038.76</v>
      </c>
      <c r="H28" s="184">
        <v>5038.76</v>
      </c>
      <c r="I28" s="118">
        <f t="shared" si="7"/>
        <v>1447.54</v>
      </c>
    </row>
    <row r="29" spans="1:258" x14ac:dyDescent="0.25">
      <c r="B29" s="213" t="s">
        <v>115</v>
      </c>
      <c r="C29" s="214"/>
      <c r="D29" s="113">
        <f t="shared" ref="D29:G29" si="8">SUM(D30:D38)</f>
        <v>395446</v>
      </c>
      <c r="E29" s="113">
        <f t="shared" si="8"/>
        <v>22160.700000000008</v>
      </c>
      <c r="F29" s="113">
        <f t="shared" si="8"/>
        <v>417606.70000000007</v>
      </c>
      <c r="G29" s="113">
        <f t="shared" si="8"/>
        <v>348299.28</v>
      </c>
      <c r="H29" s="113">
        <f t="shared" ref="H29" si="9">SUM(H30:H38)</f>
        <v>347008.49000000005</v>
      </c>
      <c r="I29" s="114">
        <f>SUM(I30:I38)</f>
        <v>69307.420000000042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26696</v>
      </c>
      <c r="E30" s="184">
        <v>4800</v>
      </c>
      <c r="F30" s="117">
        <f t="shared" ref="F30:F35" si="10">D30+E30</f>
        <v>31496</v>
      </c>
      <c r="G30" s="184">
        <v>29317.01</v>
      </c>
      <c r="H30" s="184">
        <v>28026.22</v>
      </c>
      <c r="I30" s="118">
        <f t="shared" ref="I30:I38" si="11">F30-G30</f>
        <v>2178.9900000000016</v>
      </c>
    </row>
    <row r="31" spans="1:258" x14ac:dyDescent="0.25">
      <c r="A31" s="165">
        <v>3200</v>
      </c>
      <c r="B31" s="79"/>
      <c r="C31" s="80" t="s">
        <v>113</v>
      </c>
      <c r="D31" s="184">
        <v>193900</v>
      </c>
      <c r="E31" s="184">
        <v>51173.2</v>
      </c>
      <c r="F31" s="117">
        <f t="shared" si="10"/>
        <v>245073.2</v>
      </c>
      <c r="G31" s="184">
        <v>212142.8</v>
      </c>
      <c r="H31" s="184">
        <v>212142.8</v>
      </c>
      <c r="I31" s="118">
        <f>F31-G31</f>
        <v>32930.400000000023</v>
      </c>
    </row>
    <row r="32" spans="1:258" x14ac:dyDescent="0.25">
      <c r="A32" s="165">
        <v>3300</v>
      </c>
      <c r="B32" s="79"/>
      <c r="C32" s="80" t="s">
        <v>112</v>
      </c>
      <c r="D32" s="184">
        <v>45350</v>
      </c>
      <c r="E32" s="184">
        <v>-12110.98</v>
      </c>
      <c r="F32" s="117">
        <f t="shared" si="10"/>
        <v>33239.020000000004</v>
      </c>
      <c r="G32" s="184">
        <v>7607.78</v>
      </c>
      <c r="H32" s="184">
        <v>7607.78</v>
      </c>
      <c r="I32" s="118">
        <f t="shared" si="11"/>
        <v>25631.240000000005</v>
      </c>
    </row>
    <row r="33" spans="1:9" x14ac:dyDescent="0.25">
      <c r="A33" s="165">
        <v>3400</v>
      </c>
      <c r="B33" s="79"/>
      <c r="C33" s="80" t="s">
        <v>111</v>
      </c>
      <c r="D33" s="184">
        <v>17600</v>
      </c>
      <c r="E33" s="184">
        <v>-1991.06</v>
      </c>
      <c r="F33" s="117">
        <f t="shared" si="10"/>
        <v>15608.94</v>
      </c>
      <c r="G33" s="184">
        <v>14661.14</v>
      </c>
      <c r="H33" s="184">
        <v>14661.14</v>
      </c>
      <c r="I33" s="118">
        <f t="shared" si="11"/>
        <v>947.80000000000109</v>
      </c>
    </row>
    <row r="34" spans="1:9" x14ac:dyDescent="0.25">
      <c r="A34" s="165">
        <v>3500</v>
      </c>
      <c r="B34" s="79"/>
      <c r="C34" s="80" t="s">
        <v>110</v>
      </c>
      <c r="D34" s="184">
        <v>22200</v>
      </c>
      <c r="E34" s="184">
        <v>7773.02</v>
      </c>
      <c r="F34" s="117">
        <f t="shared" si="10"/>
        <v>29973.02</v>
      </c>
      <c r="G34" s="184">
        <v>27170</v>
      </c>
      <c r="H34" s="184">
        <v>27170</v>
      </c>
      <c r="I34" s="118">
        <f t="shared" si="11"/>
        <v>2803.0200000000004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72100</v>
      </c>
      <c r="E36" s="184">
        <v>-15823.07</v>
      </c>
      <c r="F36" s="117">
        <f t="shared" ref="F36:F38" si="12">D36+E36</f>
        <v>56276.93</v>
      </c>
      <c r="G36" s="184">
        <v>51460.959999999999</v>
      </c>
      <c r="H36" s="184">
        <v>51460.959999999999</v>
      </c>
      <c r="I36" s="118">
        <f t="shared" si="11"/>
        <v>4815.9700000000012</v>
      </c>
    </row>
    <row r="37" spans="1:9" x14ac:dyDescent="0.25">
      <c r="A37" s="165">
        <v>3800</v>
      </c>
      <c r="B37" s="79"/>
      <c r="C37" s="80" t="s">
        <v>107</v>
      </c>
      <c r="D37" s="184">
        <v>14300</v>
      </c>
      <c r="E37" s="184">
        <v>-11426.41</v>
      </c>
      <c r="F37" s="117">
        <f t="shared" si="12"/>
        <v>2873.59</v>
      </c>
      <c r="G37" s="184">
        <v>2873.59</v>
      </c>
      <c r="H37" s="184">
        <v>2873.59</v>
      </c>
      <c r="I37" s="118">
        <f t="shared" si="11"/>
        <v>0</v>
      </c>
    </row>
    <row r="38" spans="1:9" x14ac:dyDescent="0.25">
      <c r="A38" s="165">
        <v>3900</v>
      </c>
      <c r="B38" s="79"/>
      <c r="C38" s="80" t="s">
        <v>106</v>
      </c>
      <c r="D38" s="184">
        <v>3300</v>
      </c>
      <c r="E38" s="184">
        <v>-234</v>
      </c>
      <c r="F38" s="117">
        <f t="shared" si="12"/>
        <v>3066</v>
      </c>
      <c r="G38" s="184">
        <v>3066</v>
      </c>
      <c r="H38" s="184">
        <v>3066</v>
      </c>
      <c r="I38" s="118">
        <f t="shared" si="11"/>
        <v>0</v>
      </c>
    </row>
    <row r="39" spans="1:9" x14ac:dyDescent="0.25">
      <c r="B39" s="213" t="s">
        <v>6</v>
      </c>
      <c r="C39" s="214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3" t="s">
        <v>96</v>
      </c>
      <c r="C49" s="214"/>
      <c r="D49" s="113">
        <f t="shared" ref="D49:I49" si="17">SUM(D50:D58)</f>
        <v>15000</v>
      </c>
      <c r="E49" s="113">
        <f t="shared" si="17"/>
        <v>2536.1400000000003</v>
      </c>
      <c r="F49" s="113">
        <f t="shared" si="17"/>
        <v>17536.14</v>
      </c>
      <c r="G49" s="113">
        <f t="shared" si="17"/>
        <v>17536.14</v>
      </c>
      <c r="H49" s="113">
        <f t="shared" ref="H49" si="18">SUM(H50:H58)</f>
        <v>17536.14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15000</v>
      </c>
      <c r="E50" s="116">
        <v>343.74</v>
      </c>
      <c r="F50" s="117">
        <f t="shared" ref="F50:F58" si="19">D50+E50</f>
        <v>15343.74</v>
      </c>
      <c r="G50" s="115">
        <v>15343.74</v>
      </c>
      <c r="H50" s="115">
        <v>15343.74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3" t="s">
        <v>86</v>
      </c>
      <c r="C59" s="214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3" t="s">
        <v>82</v>
      </c>
      <c r="C63" s="214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3" t="s">
        <v>10</v>
      </c>
      <c r="C71" s="214"/>
      <c r="D71" s="113">
        <f t="shared" ref="D71:I71" si="27">SUM(D72:D74)</f>
        <v>0</v>
      </c>
      <c r="E71" s="113">
        <f t="shared" si="27"/>
        <v>1040000</v>
      </c>
      <c r="F71" s="113">
        <f t="shared" si="27"/>
        <v>1040000</v>
      </c>
      <c r="G71" s="113">
        <f t="shared" si="27"/>
        <v>780000</v>
      </c>
      <c r="H71" s="113">
        <f t="shared" ref="H71" si="28">SUM(H72:H74)</f>
        <v>780000</v>
      </c>
      <c r="I71" s="114">
        <f t="shared" si="27"/>
        <v>260000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1040000</v>
      </c>
      <c r="F74" s="117">
        <f>D74+E74</f>
        <v>1040000</v>
      </c>
      <c r="G74" s="119">
        <v>780000</v>
      </c>
      <c r="H74" s="119">
        <v>780000</v>
      </c>
      <c r="I74" s="118">
        <f>F74-G74</f>
        <v>260000</v>
      </c>
    </row>
    <row r="75" spans="1:9" x14ac:dyDescent="0.25">
      <c r="B75" s="213" t="s">
        <v>71</v>
      </c>
      <c r="C75" s="214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547978</v>
      </c>
      <c r="E83" s="121">
        <f t="shared" si="33"/>
        <v>1917770.13</v>
      </c>
      <c r="F83" s="121">
        <f t="shared" si="33"/>
        <v>2465748.13</v>
      </c>
      <c r="G83" s="121">
        <f t="shared" si="33"/>
        <v>1966370.41</v>
      </c>
      <c r="H83" s="121">
        <f t="shared" ref="H83" si="34">H11+H19+H29+H39+H49+H59+H63+H71+H75</f>
        <v>1965079.6199999999</v>
      </c>
      <c r="I83" s="122">
        <f t="shared" si="33"/>
        <v>499377.72000000009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208" t="s">
        <v>1</v>
      </c>
      <c r="G89" s="208"/>
      <c r="H89" s="208"/>
    </row>
    <row r="90" spans="1:9" s="1" customFormat="1" x14ac:dyDescent="0.25">
      <c r="A90" s="165"/>
      <c r="C90" s="54" t="s">
        <v>169</v>
      </c>
      <c r="F90" s="209" t="s">
        <v>0</v>
      </c>
      <c r="G90" s="209"/>
      <c r="H90" s="209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D7" sqref="D7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7" t="s">
        <v>38</v>
      </c>
      <c r="E2" s="227"/>
      <c r="F2" s="227"/>
      <c r="G2" s="227"/>
      <c r="H2" s="227"/>
      <c r="I2" s="227"/>
    </row>
    <row r="3" spans="2:9" s="1" customFormat="1" ht="15.75" x14ac:dyDescent="0.25">
      <c r="C3" s="52"/>
      <c r="D3" s="227"/>
      <c r="E3" s="227"/>
      <c r="F3" s="227"/>
      <c r="G3" s="227"/>
      <c r="H3" s="227"/>
      <c r="I3" s="227"/>
    </row>
    <row r="4" spans="2:9" s="1" customFormat="1" x14ac:dyDescent="0.25">
      <c r="C4" s="51"/>
      <c r="D4" s="228" t="s">
        <v>58</v>
      </c>
      <c r="E4" s="228"/>
      <c r="F4" s="228"/>
      <c r="G4" s="228"/>
      <c r="H4" s="228"/>
      <c r="I4" s="228"/>
    </row>
    <row r="5" spans="2:9" s="1" customFormat="1" x14ac:dyDescent="0.25">
      <c r="C5" s="51"/>
      <c r="D5" s="228" t="s">
        <v>63</v>
      </c>
      <c r="E5" s="228"/>
      <c r="F5" s="228"/>
      <c r="G5" s="228"/>
      <c r="H5" s="228"/>
      <c r="I5" s="228"/>
    </row>
    <row r="6" spans="2:9" s="1" customFormat="1" x14ac:dyDescent="0.25">
      <c r="C6" s="51"/>
      <c r="D6" s="228" t="s">
        <v>196</v>
      </c>
      <c r="E6" s="228"/>
      <c r="F6" s="228"/>
      <c r="G6" s="228"/>
      <c r="H6" s="228"/>
      <c r="I6" s="228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8" t="s">
        <v>56</v>
      </c>
      <c r="C10" s="219"/>
      <c r="D10" s="224" t="s">
        <v>55</v>
      </c>
      <c r="E10" s="225"/>
      <c r="F10" s="225"/>
      <c r="G10" s="225"/>
      <c r="H10" s="226"/>
      <c r="I10" s="215" t="s">
        <v>54</v>
      </c>
    </row>
    <row r="11" spans="2:9" ht="30.75" customHeight="1" x14ac:dyDescent="0.25">
      <c r="B11" s="220"/>
      <c r="C11" s="221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6"/>
    </row>
    <row r="12" spans="2:9" ht="15.75" thickBot="1" x14ac:dyDescent="0.3">
      <c r="B12" s="222"/>
      <c r="C12" s="223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9" t="s">
        <v>61</v>
      </c>
      <c r="C14" s="230"/>
      <c r="D14" s="106">
        <v>532978</v>
      </c>
      <c r="E14" s="186">
        <v>1915233.99</v>
      </c>
      <c r="F14" s="107">
        <f>+D14+E14</f>
        <v>2448211.9900000002</v>
      </c>
      <c r="G14" s="186">
        <v>1948834.27</v>
      </c>
      <c r="H14" s="186">
        <v>1947543.48</v>
      </c>
      <c r="I14" s="108">
        <f>+F14-G14</f>
        <v>499377.7200000002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9" t="s">
        <v>60</v>
      </c>
      <c r="C16" s="230"/>
      <c r="D16" s="106">
        <v>15000</v>
      </c>
      <c r="E16" s="186">
        <v>2536.14</v>
      </c>
      <c r="F16" s="107">
        <f>+D16+E16</f>
        <v>17536.14</v>
      </c>
      <c r="G16" s="186">
        <v>17536.14</v>
      </c>
      <c r="H16" s="186">
        <v>17536.14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9" t="s">
        <v>59</v>
      </c>
      <c r="C18" s="230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9" t="s">
        <v>101</v>
      </c>
      <c r="C20" s="230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9" t="s">
        <v>74</v>
      </c>
      <c r="C22" s="230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547978</v>
      </c>
      <c r="E24" s="111">
        <f t="shared" ref="E24:H24" si="0">SUM(E14+E16+E18+E20+E22)</f>
        <v>1917770.13</v>
      </c>
      <c r="F24" s="111">
        <f t="shared" si="0"/>
        <v>2465748.1300000004</v>
      </c>
      <c r="G24" s="111">
        <f t="shared" si="0"/>
        <v>1966370.41</v>
      </c>
      <c r="H24" s="111">
        <f t="shared" si="0"/>
        <v>1965079.6199999999</v>
      </c>
      <c r="I24" s="112">
        <f>SUM(I14+I16+I18+I20+I22)</f>
        <v>499377.7200000002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208" t="s">
        <v>168</v>
      </c>
      <c r="E37" s="208"/>
      <c r="F37" s="2"/>
      <c r="G37" s="208" t="s">
        <v>1</v>
      </c>
      <c r="H37" s="208"/>
    </row>
    <row r="38" spans="4:8" s="1" customFormat="1" x14ac:dyDescent="0.25">
      <c r="D38" s="209" t="s">
        <v>169</v>
      </c>
      <c r="E38" s="209"/>
      <c r="F38" s="2"/>
      <c r="G38" s="209" t="s">
        <v>0</v>
      </c>
      <c r="H38" s="209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4" workbookViewId="0">
      <selection activeCell="H13" sqref="H13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0" t="s">
        <v>38</v>
      </c>
      <c r="C2" s="190"/>
      <c r="D2" s="190"/>
      <c r="E2" s="190"/>
      <c r="F2" s="190"/>
      <c r="G2" s="190"/>
      <c r="H2" s="190"/>
      <c r="I2" s="190"/>
    </row>
    <row r="3" spans="1:11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11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11" s="1" customFormat="1" x14ac:dyDescent="0.25">
      <c r="B5" s="217" t="s">
        <v>57</v>
      </c>
      <c r="C5" s="217"/>
      <c r="D5" s="217"/>
      <c r="E5" s="217"/>
      <c r="F5" s="217"/>
      <c r="G5" s="217"/>
      <c r="H5" s="217"/>
      <c r="I5" s="217"/>
    </row>
    <row r="6" spans="1:11" s="1" customFormat="1" ht="15.75" x14ac:dyDescent="0.25">
      <c r="B6" s="217" t="s">
        <v>196</v>
      </c>
      <c r="C6" s="217"/>
      <c r="D6" s="217"/>
      <c r="E6" s="217"/>
      <c r="F6" s="217"/>
      <c r="G6" s="217"/>
      <c r="H6" s="217"/>
      <c r="I6" s="217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1" t="s">
        <v>56</v>
      </c>
      <c r="C8" s="233"/>
      <c r="D8" s="236" t="s">
        <v>55</v>
      </c>
      <c r="E8" s="237"/>
      <c r="F8" s="237"/>
      <c r="G8" s="237"/>
      <c r="H8" s="238"/>
      <c r="I8" s="200" t="s">
        <v>54</v>
      </c>
    </row>
    <row r="9" spans="1:11" s="41" customFormat="1" ht="33" customHeight="1" x14ac:dyDescent="0.25">
      <c r="A9" s="42"/>
      <c r="B9" s="193"/>
      <c r="C9" s="234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1"/>
    </row>
    <row r="10" spans="1:11" ht="15.75" thickBot="1" x14ac:dyDescent="0.3">
      <c r="B10" s="195"/>
      <c r="C10" s="235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0" t="s">
        <v>48</v>
      </c>
      <c r="C12" s="241"/>
      <c r="D12" s="89">
        <v>547978</v>
      </c>
      <c r="E12" s="89">
        <v>1917770.13</v>
      </c>
      <c r="F12" s="90">
        <f t="shared" ref="F12:F20" si="0">D12+E12</f>
        <v>2465748.13</v>
      </c>
      <c r="G12" s="89">
        <v>1966370.41</v>
      </c>
      <c r="H12" s="89">
        <v>1965079.62</v>
      </c>
      <c r="I12" s="91">
        <f t="shared" ref="I12:I20" si="1">F12-G12</f>
        <v>499377.72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547978</v>
      </c>
      <c r="E22" s="92">
        <f t="shared" si="2"/>
        <v>1917770.13</v>
      </c>
      <c r="F22" s="92">
        <f t="shared" si="2"/>
        <v>2465748.13</v>
      </c>
      <c r="G22" s="92">
        <f t="shared" si="2"/>
        <v>1966370.41</v>
      </c>
      <c r="H22" s="92">
        <f t="shared" si="2"/>
        <v>1965079.62</v>
      </c>
      <c r="I22" s="93">
        <f t="shared" si="2"/>
        <v>499377.72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0" t="s">
        <v>38</v>
      </c>
      <c r="C25" s="190"/>
      <c r="D25" s="190"/>
      <c r="E25" s="190"/>
      <c r="F25" s="190"/>
      <c r="G25" s="190"/>
      <c r="H25" s="190"/>
      <c r="I25" s="190"/>
    </row>
    <row r="26" spans="2:10" s="1" customFormat="1" x14ac:dyDescent="0.25">
      <c r="B26" s="239" t="s">
        <v>184</v>
      </c>
      <c r="C26" s="239"/>
      <c r="D26" s="239"/>
      <c r="E26" s="239"/>
      <c r="F26" s="239"/>
      <c r="G26" s="239"/>
      <c r="H26" s="239"/>
      <c r="I26" s="239"/>
      <c r="J26" s="177"/>
    </row>
    <row r="27" spans="2:10" s="1" customFormat="1" x14ac:dyDescent="0.25">
      <c r="B27" s="239" t="s">
        <v>58</v>
      </c>
      <c r="C27" s="239"/>
      <c r="D27" s="239"/>
      <c r="E27" s="239"/>
      <c r="F27" s="239"/>
      <c r="G27" s="239"/>
      <c r="H27" s="239"/>
      <c r="I27" s="239"/>
      <c r="J27" s="177"/>
    </row>
    <row r="28" spans="2:10" s="1" customFormat="1" x14ac:dyDescent="0.25">
      <c r="B28" s="239" t="s">
        <v>57</v>
      </c>
      <c r="C28" s="239"/>
      <c r="D28" s="239"/>
      <c r="E28" s="239"/>
      <c r="F28" s="239"/>
      <c r="G28" s="239"/>
      <c r="H28" s="239"/>
      <c r="I28" s="239"/>
      <c r="J28" s="177"/>
    </row>
    <row r="29" spans="2:10" s="1" customFormat="1" x14ac:dyDescent="0.25">
      <c r="B29" s="239" t="str">
        <f>+B6</f>
        <v>Del 01 de enero al 30 de Noviembre de 2019</v>
      </c>
      <c r="C29" s="239"/>
      <c r="D29" s="239"/>
      <c r="E29" s="239"/>
      <c r="F29" s="239"/>
      <c r="G29" s="239"/>
      <c r="H29" s="239"/>
      <c r="I29" s="239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1" t="s">
        <v>56</v>
      </c>
      <c r="C31" s="233"/>
      <c r="D31" s="236" t="s">
        <v>55</v>
      </c>
      <c r="E31" s="237"/>
      <c r="F31" s="237"/>
      <c r="G31" s="237"/>
      <c r="H31" s="238"/>
      <c r="I31" s="200" t="s">
        <v>54</v>
      </c>
      <c r="J31"/>
    </row>
    <row r="32" spans="2:10" s="1" customFormat="1" ht="24" x14ac:dyDescent="0.25">
      <c r="B32" s="193"/>
      <c r="C32" s="234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1"/>
      <c r="J32" s="41"/>
    </row>
    <row r="33" spans="2:10" s="1" customFormat="1" ht="15.75" thickBot="1" x14ac:dyDescent="0.3">
      <c r="B33" s="195"/>
      <c r="C33" s="235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185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186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187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183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190" t="s">
        <v>38</v>
      </c>
      <c r="C48" s="190"/>
      <c r="D48" s="190"/>
      <c r="E48" s="190"/>
      <c r="F48" s="190"/>
      <c r="G48" s="190"/>
      <c r="H48" s="190"/>
      <c r="I48" s="190"/>
    </row>
    <row r="49" spans="1:11" s="1" customFormat="1" x14ac:dyDescent="0.25">
      <c r="B49" s="239" t="s">
        <v>188</v>
      </c>
      <c r="C49" s="239"/>
      <c r="D49" s="239"/>
      <c r="E49" s="239"/>
      <c r="F49" s="239"/>
      <c r="G49" s="239"/>
      <c r="H49" s="239"/>
      <c r="I49" s="239"/>
      <c r="J49" s="177"/>
    </row>
    <row r="50" spans="1:11" s="1" customFormat="1" x14ac:dyDescent="0.25">
      <c r="B50" s="239" t="s">
        <v>58</v>
      </c>
      <c r="C50" s="239"/>
      <c r="D50" s="239"/>
      <c r="E50" s="239"/>
      <c r="F50" s="239"/>
      <c r="G50" s="239"/>
      <c r="H50" s="239"/>
      <c r="I50" s="239"/>
      <c r="J50" s="177"/>
    </row>
    <row r="51" spans="1:11" s="1" customFormat="1" x14ac:dyDescent="0.25">
      <c r="B51" s="239" t="s">
        <v>57</v>
      </c>
      <c r="C51" s="239"/>
      <c r="D51" s="239"/>
      <c r="E51" s="239"/>
      <c r="F51" s="239"/>
      <c r="G51" s="239"/>
      <c r="H51" s="239"/>
      <c r="I51" s="239"/>
      <c r="J51" s="177"/>
    </row>
    <row r="52" spans="1:11" s="1" customFormat="1" x14ac:dyDescent="0.25">
      <c r="B52" s="239" t="str">
        <f>+B6</f>
        <v>Del 01 de enero al 30 de Noviembre de 2019</v>
      </c>
      <c r="C52" s="239"/>
      <c r="D52" s="239"/>
      <c r="E52" s="239"/>
      <c r="F52" s="239"/>
      <c r="G52" s="239"/>
      <c r="H52" s="239"/>
      <c r="I52" s="239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1" t="s">
        <v>56</v>
      </c>
      <c r="C54" s="233"/>
      <c r="D54" s="236" t="s">
        <v>55</v>
      </c>
      <c r="E54" s="237"/>
      <c r="F54" s="237"/>
      <c r="G54" s="237"/>
      <c r="H54" s="238"/>
      <c r="I54" s="200" t="s">
        <v>54</v>
      </c>
    </row>
    <row r="55" spans="1:11" s="41" customFormat="1" ht="33" customHeight="1" x14ac:dyDescent="0.25">
      <c r="A55" s="42"/>
      <c r="B55" s="193"/>
      <c r="C55" s="234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1"/>
    </row>
    <row r="56" spans="1:11" ht="15.75" thickBot="1" x14ac:dyDescent="0.3">
      <c r="B56" s="195"/>
      <c r="C56" s="235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1" t="s">
        <v>189</v>
      </c>
      <c r="C58" s="232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1" t="s">
        <v>190</v>
      </c>
      <c r="C59" s="232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1" t="s">
        <v>191</v>
      </c>
      <c r="C60" s="232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1" t="s">
        <v>192</v>
      </c>
      <c r="C61" s="232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1" t="s">
        <v>193</v>
      </c>
      <c r="C62" s="232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1" t="s">
        <v>194</v>
      </c>
      <c r="C63" s="232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1" t="s">
        <v>195</v>
      </c>
      <c r="C64" s="232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183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208" t="s">
        <v>168</v>
      </c>
      <c r="E76" s="208"/>
      <c r="F76" s="2"/>
      <c r="G76" s="208" t="s">
        <v>1</v>
      </c>
      <c r="H76" s="208"/>
    </row>
    <row r="77" spans="2:9" s="1" customFormat="1" x14ac:dyDescent="0.25">
      <c r="D77" s="209" t="s">
        <v>169</v>
      </c>
      <c r="E77" s="209"/>
      <c r="F77" s="2"/>
      <c r="G77" s="209" t="s">
        <v>0</v>
      </c>
      <c r="H77" s="209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workbookViewId="0">
      <selection activeCell="B7" sqref="B7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7" t="s">
        <v>38</v>
      </c>
      <c r="C2" s="227"/>
      <c r="D2" s="227"/>
      <c r="E2" s="227"/>
      <c r="F2" s="227"/>
      <c r="G2" s="227"/>
      <c r="H2" s="227"/>
      <c r="I2" s="227"/>
    </row>
    <row r="3" spans="1:9" x14ac:dyDescent="0.25">
      <c r="B3" s="228"/>
      <c r="C3" s="228"/>
      <c r="D3" s="228"/>
      <c r="E3" s="228"/>
      <c r="F3" s="228"/>
      <c r="G3" s="228"/>
      <c r="H3" s="228"/>
      <c r="I3" s="228"/>
    </row>
    <row r="4" spans="1:9" x14ac:dyDescent="0.25">
      <c r="B4" s="228" t="s">
        <v>58</v>
      </c>
      <c r="C4" s="228"/>
      <c r="D4" s="228"/>
      <c r="E4" s="228"/>
      <c r="F4" s="228"/>
      <c r="G4" s="228"/>
      <c r="H4" s="228"/>
      <c r="I4" s="228"/>
    </row>
    <row r="5" spans="1:9" x14ac:dyDescent="0.25">
      <c r="B5" s="228" t="s">
        <v>167</v>
      </c>
      <c r="C5" s="228"/>
      <c r="D5" s="228"/>
      <c r="E5" s="228"/>
      <c r="F5" s="228"/>
      <c r="G5" s="228"/>
      <c r="H5" s="228"/>
      <c r="I5" s="228"/>
    </row>
    <row r="6" spans="1:9" x14ac:dyDescent="0.25">
      <c r="B6" s="228" t="s">
        <v>196</v>
      </c>
      <c r="C6" s="228"/>
      <c r="D6" s="228"/>
      <c r="E6" s="228"/>
      <c r="F6" s="228"/>
      <c r="G6" s="228"/>
      <c r="H6" s="228"/>
      <c r="I6" s="228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4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4" t="s">
        <v>166</v>
      </c>
      <c r="C12" s="245"/>
      <c r="D12" s="123">
        <f t="shared" ref="D12:I12" si="0">SUM(D13:D20)</f>
        <v>0</v>
      </c>
      <c r="E12" s="123">
        <f t="shared" si="0"/>
        <v>1159635.1299999999</v>
      </c>
      <c r="F12" s="123">
        <f t="shared" si="0"/>
        <v>1159635.1299999999</v>
      </c>
      <c r="G12" s="123">
        <f t="shared" si="0"/>
        <v>897466.09</v>
      </c>
      <c r="H12" s="123">
        <f t="shared" si="0"/>
        <v>897466.09</v>
      </c>
      <c r="I12" s="124">
        <f t="shared" si="0"/>
        <v>262169.03999999992</v>
      </c>
    </row>
    <row r="13" spans="1:9" x14ac:dyDescent="0.25">
      <c r="B13" s="242" t="s">
        <v>165</v>
      </c>
      <c r="C13" s="243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2" t="s">
        <v>164</v>
      </c>
      <c r="C14" s="243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2" t="s">
        <v>163</v>
      </c>
      <c r="C15" s="243"/>
      <c r="D15" s="125">
        <v>0</v>
      </c>
      <c r="E15" s="125">
        <v>1159635.1299999999</v>
      </c>
      <c r="F15" s="126">
        <f t="shared" si="1"/>
        <v>1159635.1299999999</v>
      </c>
      <c r="G15" s="125">
        <v>897466.09</v>
      </c>
      <c r="H15" s="125">
        <v>897466.09</v>
      </c>
      <c r="I15" s="127">
        <f t="shared" si="2"/>
        <v>262169.03999999992</v>
      </c>
    </row>
    <row r="16" spans="1:9" x14ac:dyDescent="0.25">
      <c r="B16" s="242" t="s">
        <v>162</v>
      </c>
      <c r="C16" s="243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2" t="s">
        <v>161</v>
      </c>
      <c r="C17" s="243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2" t="s">
        <v>160</v>
      </c>
      <c r="C18" s="243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2" t="s">
        <v>159</v>
      </c>
      <c r="C19" s="243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2" t="s">
        <v>158</v>
      </c>
      <c r="C20" s="243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4" t="s">
        <v>157</v>
      </c>
      <c r="C22" s="245"/>
      <c r="D22" s="123">
        <f t="shared" ref="D22:I22" si="3">SUM(D23:D29)</f>
        <v>547978</v>
      </c>
      <c r="E22" s="123">
        <f t="shared" si="3"/>
        <v>758135</v>
      </c>
      <c r="F22" s="123">
        <f t="shared" si="3"/>
        <v>1306113</v>
      </c>
      <c r="G22" s="123">
        <f t="shared" si="3"/>
        <v>1068904.32</v>
      </c>
      <c r="H22" s="123">
        <f t="shared" si="3"/>
        <v>1067613.53</v>
      </c>
      <c r="I22" s="124">
        <f t="shared" si="3"/>
        <v>237208.67999999993</v>
      </c>
    </row>
    <row r="23" spans="2:9" x14ac:dyDescent="0.25">
      <c r="B23" s="242" t="s">
        <v>156</v>
      </c>
      <c r="C23" s="243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2" t="s">
        <v>155</v>
      </c>
      <c r="C24" s="243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2" t="s">
        <v>154</v>
      </c>
      <c r="C25" s="243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2" t="s">
        <v>153</v>
      </c>
      <c r="C26" s="243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2" t="s">
        <v>152</v>
      </c>
      <c r="C27" s="243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2" t="s">
        <v>151</v>
      </c>
      <c r="C28" s="243"/>
      <c r="D28" s="128">
        <v>547978</v>
      </c>
      <c r="E28" s="128">
        <v>758135</v>
      </c>
      <c r="F28" s="126">
        <f t="shared" si="4"/>
        <v>1306113</v>
      </c>
      <c r="G28" s="128">
        <v>1068904.32</v>
      </c>
      <c r="H28" s="128">
        <v>1067613.53</v>
      </c>
      <c r="I28" s="127">
        <f>F28-G28</f>
        <v>237208.67999999993</v>
      </c>
    </row>
    <row r="29" spans="2:9" x14ac:dyDescent="0.25">
      <c r="B29" s="242" t="s">
        <v>150</v>
      </c>
      <c r="C29" s="243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4" t="s">
        <v>149</v>
      </c>
      <c r="C31" s="245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2" t="s">
        <v>148</v>
      </c>
      <c r="C32" s="243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2" t="s">
        <v>147</v>
      </c>
      <c r="C33" s="243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2" t="s">
        <v>146</v>
      </c>
      <c r="C34" s="243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2" t="s">
        <v>145</v>
      </c>
      <c r="C35" s="243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2" t="s">
        <v>144</v>
      </c>
      <c r="C36" s="243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2" t="s">
        <v>143</v>
      </c>
      <c r="C37" s="243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2" t="s">
        <v>142</v>
      </c>
      <c r="C38" s="243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2" t="s">
        <v>141</v>
      </c>
      <c r="C39" s="243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2" t="s">
        <v>140</v>
      </c>
      <c r="C40" s="243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4" t="s">
        <v>139</v>
      </c>
      <c r="C42" s="245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2" t="s">
        <v>138</v>
      </c>
      <c r="C43" s="243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2" t="s">
        <v>137</v>
      </c>
      <c r="C44" s="243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2" t="s">
        <v>136</v>
      </c>
      <c r="C45" s="243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2" t="s">
        <v>135</v>
      </c>
      <c r="C46" s="243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547978</v>
      </c>
      <c r="E48" s="135">
        <f t="shared" si="10"/>
        <v>1917770.13</v>
      </c>
      <c r="F48" s="135">
        <f t="shared" si="10"/>
        <v>2465748.13</v>
      </c>
      <c r="G48" s="135">
        <f t="shared" si="10"/>
        <v>1966370.4100000001</v>
      </c>
      <c r="H48" s="135">
        <f>SUM(H12,H22,H31,H42)</f>
        <v>1965079.62</v>
      </c>
      <c r="I48" s="136">
        <f t="shared" si="10"/>
        <v>499377.71999999986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208" t="s">
        <v>1</v>
      </c>
      <c r="G55" s="208"/>
      <c r="H55" s="208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209" t="s">
        <v>0</v>
      </c>
      <c r="G56" s="209"/>
      <c r="H56" s="209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10" workbookViewId="0">
      <selection activeCell="H20" sqref="H20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0" t="s">
        <v>38</v>
      </c>
      <c r="C2" s="190"/>
      <c r="D2" s="190"/>
      <c r="E2" s="190"/>
      <c r="F2" s="190"/>
      <c r="G2" s="190"/>
      <c r="H2" s="190"/>
      <c r="I2" s="190"/>
    </row>
    <row r="3" spans="1:9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9" s="1" customFormat="1" x14ac:dyDescent="0.25">
      <c r="B5" s="217" t="s">
        <v>182</v>
      </c>
      <c r="C5" s="217"/>
      <c r="D5" s="217"/>
      <c r="E5" s="217"/>
      <c r="F5" s="217"/>
      <c r="G5" s="217"/>
      <c r="H5" s="217"/>
      <c r="I5" s="217"/>
    </row>
    <row r="6" spans="1:9" s="1" customFormat="1" x14ac:dyDescent="0.25">
      <c r="B6" s="217" t="s">
        <v>196</v>
      </c>
      <c r="C6" s="217"/>
      <c r="D6" s="217"/>
      <c r="E6" s="217"/>
      <c r="F6" s="217"/>
      <c r="G6" s="217"/>
      <c r="H6" s="217"/>
      <c r="I6" s="217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1" t="s">
        <v>56</v>
      </c>
      <c r="C10" s="233"/>
      <c r="D10" s="236" t="s">
        <v>55</v>
      </c>
      <c r="E10" s="237"/>
      <c r="F10" s="237"/>
      <c r="G10" s="237"/>
      <c r="H10" s="238"/>
      <c r="I10" s="200" t="s">
        <v>54</v>
      </c>
    </row>
    <row r="11" spans="1:9" s="41" customFormat="1" ht="33" customHeight="1" x14ac:dyDescent="0.25">
      <c r="A11" s="42"/>
      <c r="B11" s="193"/>
      <c r="C11" s="234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1"/>
    </row>
    <row r="12" spans="1:9" ht="15.75" thickBot="1" x14ac:dyDescent="0.3">
      <c r="B12" s="195"/>
      <c r="C12" s="235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6" t="s">
        <v>170</v>
      </c>
      <c r="C14" s="247"/>
      <c r="D14" s="168">
        <f>SUM(D15:D20)</f>
        <v>547978</v>
      </c>
      <c r="E14" s="168">
        <f>SUM(E15:E20)</f>
        <v>1917770.13</v>
      </c>
      <c r="F14" s="169">
        <f t="shared" ref="F14:F24" si="0">D14+E14</f>
        <v>2465748.13</v>
      </c>
      <c r="G14" s="168">
        <f t="shared" ref="G14:H14" si="1">SUM(G15:G20)</f>
        <v>1966370.41</v>
      </c>
      <c r="H14" s="168">
        <f t="shared" si="1"/>
        <v>1965079.62</v>
      </c>
      <c r="I14" s="170">
        <f t="shared" ref="I14:I24" si="2">F14-G14</f>
        <v>499377.72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172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173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174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175</v>
      </c>
      <c r="D19" s="89">
        <v>547978</v>
      </c>
      <c r="E19" s="67">
        <v>1917770.13</v>
      </c>
      <c r="F19" s="90">
        <f t="shared" si="0"/>
        <v>2465748.13</v>
      </c>
      <c r="G19" s="174">
        <v>1966370.41</v>
      </c>
      <c r="H19" s="174">
        <v>1965079.62</v>
      </c>
      <c r="I19" s="91">
        <f t="shared" si="2"/>
        <v>499377.72</v>
      </c>
      <c r="K19" s="171"/>
    </row>
    <row r="20" spans="2:11" x14ac:dyDescent="0.25">
      <c r="B20" s="34"/>
      <c r="C20" s="33" t="s">
        <v>176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6" t="s">
        <v>177</v>
      </c>
      <c r="C21" s="247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178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179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180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181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547978</v>
      </c>
      <c r="E26" s="92">
        <f t="shared" ref="E26:H26" si="4">+E14+E21</f>
        <v>1917770.13</v>
      </c>
      <c r="F26" s="92">
        <f t="shared" si="4"/>
        <v>2465748.13</v>
      </c>
      <c r="G26" s="92">
        <f t="shared" si="4"/>
        <v>1966370.41</v>
      </c>
      <c r="H26" s="92">
        <f t="shared" si="4"/>
        <v>1965079.62</v>
      </c>
      <c r="I26" s="93">
        <f>+I14+I21</f>
        <v>499377.72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208" t="s">
        <v>168</v>
      </c>
      <c r="D36" s="208"/>
      <c r="F36" s="208" t="s">
        <v>1</v>
      </c>
      <c r="G36" s="208"/>
      <c r="H36" s="208"/>
    </row>
    <row r="37" spans="3:8" s="1" customFormat="1" x14ac:dyDescent="0.25">
      <c r="C37" s="209" t="s">
        <v>169</v>
      </c>
      <c r="D37" s="209"/>
      <c r="F37" s="209" t="s">
        <v>0</v>
      </c>
      <c r="G37" s="209"/>
      <c r="H37" s="209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2019-10-09T18:08:36Z</cp:lastPrinted>
  <dcterms:created xsi:type="dcterms:W3CDTF">2015-01-21T04:10:56Z</dcterms:created>
  <dcterms:modified xsi:type="dcterms:W3CDTF">2021-08-29T07:29:48Z</dcterms:modified>
</cp:coreProperties>
</file>