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_don\Desktop\"/>
    </mc:Choice>
  </mc:AlternateContent>
  <bookViews>
    <workbookView xWindow="0" yWindow="0" windowWidth="24000" windowHeight="9630"/>
  </bookViews>
  <sheets>
    <sheet name="CONCENTRADO TRABAJO SOCIAL " sheetId="1" r:id="rId1"/>
    <sheet name="TRABAJO SOCIAL  1" sheetId="2" r:id="rId2"/>
    <sheet name="TRABAJO SOCIAL  2" sheetId="3" r:id="rId3"/>
    <sheet name="TRABAJO SOCIAL  3" sheetId="4" r:id="rId4"/>
    <sheet name="TRABAJO SOCIAL  4" sheetId="5" r:id="rId5"/>
    <sheet name="TRABAJO SOCIAL  5" sheetId="6" r:id="rId6"/>
    <sheet name="TRABAJO SOCIAL  6" sheetId="7" r:id="rId7"/>
    <sheet name="TRABAJO SOCIAL  7" sheetId="8" r:id="rId8"/>
    <sheet name="TRABAJO SOCIAL  8" sheetId="9" r:id="rId9"/>
    <sheet name="TRABAJO SOCIAL  9" sheetId="10" r:id="rId10"/>
    <sheet name="TRABAJO SOCIAL  10" sheetId="11" r:id="rId11"/>
    <sheet name="TRABAJO SOCIAL  11" sheetId="12" r:id="rId12"/>
    <sheet name="TRABAJO SOCIAL  12" sheetId="13" r:id="rId13"/>
    <sheet name="TRABAJO SOCIAL  13" sheetId="14" r:id="rId14"/>
    <sheet name="TRABAJO SOCIAL  14" sheetId="15" r:id="rId15"/>
    <sheet name="TRABAJO SOCIAL  15" sheetId="16" r:id="rId16"/>
    <sheet name="TRABAJO SOCIAL  16" sheetId="17" r:id="rId17"/>
    <sheet name="TRABAJO SOCIAL  17" sheetId="18" r:id="rId18"/>
    <sheet name="TRABAJO SOCIAL  18" sheetId="19" r:id="rId19"/>
    <sheet name="TRABAJO SOCIAL  19" sheetId="20" r:id="rId20"/>
    <sheet name="TRABAJO SOCIAL  20" sheetId="21" r:id="rId21"/>
    <sheet name="TRABAJO SOCIAL  21" sheetId="22" r:id="rId22"/>
    <sheet name="TRABAJO SOCIAL 22" sheetId="23" r:id="rId23"/>
    <sheet name="TRABAJO SOCIAL 23" sheetId="24" r:id="rId24"/>
    <sheet name="TRABAJO SOCIAL 24" sheetId="25" r:id="rId25"/>
    <sheet name="TRABAJO SOCIAL 25" sheetId="26" r:id="rId26"/>
    <sheet name="TRABAJO SOCIAL 26" sheetId="27" r:id="rId27"/>
    <sheet name="TRABAJO SOCIAL 27" sheetId="28" r:id="rId28"/>
    <sheet name="TRABAJO SOCIAL 28" sheetId="29" r:id="rId29"/>
    <sheet name="TRABAJO SOCIAL 29" sheetId="30" r:id="rId30"/>
    <sheet name="TRABAJO SOCIAL 30" sheetId="31" r:id="rId31"/>
    <sheet name="TRABAJO SOCIAL 31" sheetId="32" r:id="rId32"/>
  </sheets>
  <calcPr calcId="162913"/>
</workbook>
</file>

<file path=xl/calcChain.xml><?xml version="1.0" encoding="utf-8"?>
<calcChain xmlns="http://schemas.openxmlformats.org/spreadsheetml/2006/main">
  <c r="Z31" i="32" l="1"/>
  <c r="Q31" i="32"/>
  <c r="Z30" i="32"/>
  <c r="Q30" i="32"/>
  <c r="Z27" i="32"/>
  <c r="Y27" i="32"/>
  <c r="X27" i="32"/>
  <c r="W27" i="32"/>
  <c r="V27" i="32"/>
  <c r="U27" i="32"/>
  <c r="T27" i="32"/>
  <c r="S27" i="32"/>
  <c r="R27" i="32"/>
  <c r="Q27" i="32"/>
  <c r="P27" i="32"/>
  <c r="O27" i="32"/>
  <c r="N27" i="32"/>
  <c r="M27" i="32"/>
  <c r="L27" i="32"/>
  <c r="K27" i="32"/>
  <c r="J27" i="32"/>
  <c r="I27" i="32"/>
  <c r="H27" i="32"/>
  <c r="G27" i="32"/>
  <c r="F27" i="32"/>
  <c r="F5" i="32"/>
  <c r="AA4" i="32"/>
  <c r="Z31" i="31"/>
  <c r="Q31" i="31"/>
  <c r="Z30" i="31"/>
  <c r="Q30" i="31"/>
  <c r="Z27" i="31"/>
  <c r="Y27" i="31"/>
  <c r="X27" i="31"/>
  <c r="W27" i="31"/>
  <c r="V27" i="31"/>
  <c r="U27" i="31"/>
  <c r="T27" i="31"/>
  <c r="S27" i="31"/>
  <c r="R27" i="31"/>
  <c r="Q27" i="31"/>
  <c r="P27" i="31"/>
  <c r="O27" i="31"/>
  <c r="N27" i="31"/>
  <c r="M27" i="31"/>
  <c r="L27" i="31"/>
  <c r="K27" i="31"/>
  <c r="J27" i="31"/>
  <c r="I27" i="31"/>
  <c r="H27" i="31"/>
  <c r="G27" i="31"/>
  <c r="F27" i="31"/>
  <c r="F5" i="31"/>
  <c r="AA4" i="31"/>
  <c r="Z31" i="30"/>
  <c r="Q31" i="30"/>
  <c r="Z30" i="30"/>
  <c r="Q30" i="30"/>
  <c r="Z27" i="30"/>
  <c r="Y27" i="30"/>
  <c r="X27" i="30"/>
  <c r="W27" i="30"/>
  <c r="V27" i="30"/>
  <c r="U27" i="30"/>
  <c r="T27" i="30"/>
  <c r="S27" i="30"/>
  <c r="R27" i="30"/>
  <c r="Q27" i="30"/>
  <c r="P27" i="30"/>
  <c r="O27" i="30"/>
  <c r="N27" i="30"/>
  <c r="M27" i="30"/>
  <c r="L27" i="30"/>
  <c r="K27" i="30"/>
  <c r="J27" i="30"/>
  <c r="I27" i="30"/>
  <c r="H27" i="30"/>
  <c r="G27" i="30"/>
  <c r="F27" i="30"/>
  <c r="F5" i="30"/>
  <c r="AA4" i="30"/>
  <c r="Z51" i="29"/>
  <c r="Q51" i="29"/>
  <c r="Z50" i="29"/>
  <c r="Q50" i="29"/>
  <c r="Z47" i="29"/>
  <c r="Y47" i="29"/>
  <c r="X47" i="29"/>
  <c r="W47" i="29"/>
  <c r="V47" i="29"/>
  <c r="U47" i="29"/>
  <c r="T47" i="29"/>
  <c r="S47" i="29"/>
  <c r="R47" i="29"/>
  <c r="Q47" i="29"/>
  <c r="P47" i="29"/>
  <c r="O47" i="29"/>
  <c r="N47" i="29"/>
  <c r="M47" i="29"/>
  <c r="L47" i="29"/>
  <c r="K47" i="29"/>
  <c r="J47" i="29"/>
  <c r="I47" i="29"/>
  <c r="H47" i="29"/>
  <c r="G47" i="29"/>
  <c r="F47" i="29"/>
  <c r="F5" i="29"/>
  <c r="AA4" i="29"/>
  <c r="Z31" i="28"/>
  <c r="Q31" i="28"/>
  <c r="Z30" i="28"/>
  <c r="Q30" i="28"/>
  <c r="Z27" i="28"/>
  <c r="Y27" i="28"/>
  <c r="X27" i="28"/>
  <c r="W27" i="28"/>
  <c r="V27" i="28"/>
  <c r="U27" i="28"/>
  <c r="T27" i="28"/>
  <c r="S27" i="28"/>
  <c r="R27" i="28"/>
  <c r="Q27" i="28"/>
  <c r="P27" i="28"/>
  <c r="O27" i="28"/>
  <c r="N27" i="28"/>
  <c r="M27" i="28"/>
  <c r="L27" i="28"/>
  <c r="K27" i="28"/>
  <c r="J27" i="28"/>
  <c r="I27" i="28"/>
  <c r="H27" i="28"/>
  <c r="G27" i="28"/>
  <c r="F27" i="28"/>
  <c r="F5" i="28"/>
  <c r="AA4" i="28"/>
  <c r="Z31" i="27"/>
  <c r="Q31" i="27"/>
  <c r="Z30" i="27"/>
  <c r="Q30" i="27"/>
  <c r="Z27" i="27"/>
  <c r="Y27" i="27"/>
  <c r="X27" i="27"/>
  <c r="W27" i="27"/>
  <c r="V27" i="27"/>
  <c r="U27" i="27"/>
  <c r="T27" i="27"/>
  <c r="S27" i="27"/>
  <c r="R27" i="27"/>
  <c r="Q27" i="27"/>
  <c r="P27" i="27"/>
  <c r="O27" i="27"/>
  <c r="N27" i="27"/>
  <c r="M27" i="27"/>
  <c r="L27" i="27"/>
  <c r="K27" i="27"/>
  <c r="J27" i="27"/>
  <c r="I27" i="27"/>
  <c r="H27" i="27"/>
  <c r="G27" i="27"/>
  <c r="F27" i="27"/>
  <c r="F5" i="27"/>
  <c r="AA4" i="27"/>
  <c r="Z31" i="26"/>
  <c r="Q31" i="26"/>
  <c r="Z30" i="26"/>
  <c r="Q30" i="26"/>
  <c r="Z27" i="26"/>
  <c r="Y27" i="26"/>
  <c r="X27" i="26"/>
  <c r="W27" i="26"/>
  <c r="V27" i="26"/>
  <c r="U27" i="26"/>
  <c r="T27" i="26"/>
  <c r="S27" i="26"/>
  <c r="R27" i="26"/>
  <c r="Q27" i="26"/>
  <c r="P27" i="26"/>
  <c r="O27" i="26"/>
  <c r="N27" i="26"/>
  <c r="M27" i="26"/>
  <c r="L27" i="26"/>
  <c r="K27" i="26"/>
  <c r="J27" i="26"/>
  <c r="I27" i="26"/>
  <c r="H27" i="26"/>
  <c r="G27" i="26"/>
  <c r="F27" i="26"/>
  <c r="F5" i="26"/>
  <c r="AA4" i="26"/>
  <c r="Z31" i="25"/>
  <c r="Q31" i="25"/>
  <c r="Z30" i="25"/>
  <c r="Q30" i="25"/>
  <c r="Z27" i="25"/>
  <c r="Y27" i="25"/>
  <c r="X27" i="25"/>
  <c r="W27" i="25"/>
  <c r="V27" i="25"/>
  <c r="U27" i="25"/>
  <c r="T27" i="25"/>
  <c r="S27" i="25"/>
  <c r="R27" i="25"/>
  <c r="Q27" i="25"/>
  <c r="P27" i="25"/>
  <c r="O27" i="25"/>
  <c r="N27" i="25"/>
  <c r="M27" i="25"/>
  <c r="L27" i="25"/>
  <c r="K27" i="25"/>
  <c r="J27" i="25"/>
  <c r="I27" i="25"/>
  <c r="H27" i="25"/>
  <c r="G27" i="25"/>
  <c r="F27" i="25"/>
  <c r="F5" i="25"/>
  <c r="AA4" i="25"/>
  <c r="Z31" i="24"/>
  <c r="Q31" i="24"/>
  <c r="Z30" i="24"/>
  <c r="Q30" i="24"/>
  <c r="Z27" i="24"/>
  <c r="Y27" i="24"/>
  <c r="X27" i="24"/>
  <c r="W27" i="24"/>
  <c r="V27" i="24"/>
  <c r="U27" i="24"/>
  <c r="T27" i="24"/>
  <c r="S27" i="24"/>
  <c r="R27" i="24"/>
  <c r="Q27" i="24"/>
  <c r="P27" i="24"/>
  <c r="O27" i="24"/>
  <c r="N27" i="24"/>
  <c r="M27" i="24"/>
  <c r="L27" i="24"/>
  <c r="K27" i="24"/>
  <c r="J27" i="24"/>
  <c r="I27" i="24"/>
  <c r="H27" i="24"/>
  <c r="G27" i="24"/>
  <c r="F27" i="24"/>
  <c r="F5" i="24"/>
  <c r="AA4" i="24"/>
  <c r="Z31" i="23"/>
  <c r="Q31" i="23"/>
  <c r="Z30" i="23"/>
  <c r="Q30" i="23"/>
  <c r="Z27" i="23"/>
  <c r="Y27" i="23"/>
  <c r="X27" i="23"/>
  <c r="W27" i="23"/>
  <c r="V27" i="23"/>
  <c r="U27" i="23"/>
  <c r="T27" i="23"/>
  <c r="S27" i="23"/>
  <c r="R27" i="23"/>
  <c r="Q27" i="23"/>
  <c r="P27" i="23"/>
  <c r="O27" i="23"/>
  <c r="N27" i="23"/>
  <c r="M27" i="23"/>
  <c r="L27" i="23"/>
  <c r="K27" i="23"/>
  <c r="J27" i="23"/>
  <c r="I27" i="23"/>
  <c r="H27" i="23"/>
  <c r="G27" i="23"/>
  <c r="F27" i="23"/>
  <c r="F5" i="23"/>
  <c r="AA4" i="23"/>
  <c r="Z31" i="22"/>
  <c r="Q31" i="22"/>
  <c r="Z30" i="22"/>
  <c r="Q30" i="22"/>
  <c r="Z27" i="22"/>
  <c r="Y27" i="22"/>
  <c r="X27" i="22"/>
  <c r="W27" i="22"/>
  <c r="V27" i="22"/>
  <c r="U27" i="22"/>
  <c r="T27" i="22"/>
  <c r="S27" i="22"/>
  <c r="R27" i="22"/>
  <c r="Q27" i="22"/>
  <c r="P27" i="22"/>
  <c r="O27" i="22"/>
  <c r="N27" i="22"/>
  <c r="M27" i="22"/>
  <c r="L27" i="22"/>
  <c r="K27" i="22"/>
  <c r="J27" i="22"/>
  <c r="I27" i="22"/>
  <c r="H27" i="22"/>
  <c r="G27" i="22"/>
  <c r="F27" i="22"/>
  <c r="F5" i="22"/>
  <c r="AA4" i="22"/>
  <c r="Z31" i="21"/>
  <c r="Q31" i="21"/>
  <c r="Z30" i="21"/>
  <c r="Q30" i="21"/>
  <c r="Z27" i="21"/>
  <c r="Y27" i="21"/>
  <c r="X27" i="21"/>
  <c r="W27" i="21"/>
  <c r="V27" i="21"/>
  <c r="U27" i="21"/>
  <c r="T27" i="21"/>
  <c r="S27" i="21"/>
  <c r="R27" i="21"/>
  <c r="Q27" i="21"/>
  <c r="P27" i="21"/>
  <c r="O27" i="21"/>
  <c r="N27" i="21"/>
  <c r="M27" i="21"/>
  <c r="L27" i="21"/>
  <c r="K27" i="21"/>
  <c r="J27" i="21"/>
  <c r="I27" i="21"/>
  <c r="H27" i="21"/>
  <c r="G27" i="21"/>
  <c r="F27" i="21"/>
  <c r="F5" i="21"/>
  <c r="AA4" i="21"/>
  <c r="Z31" i="20"/>
  <c r="Q31" i="20"/>
  <c r="Z30" i="20"/>
  <c r="Q30" i="20"/>
  <c r="Z27" i="20"/>
  <c r="Y27" i="20"/>
  <c r="X27" i="20"/>
  <c r="W27" i="20"/>
  <c r="V27" i="20"/>
  <c r="U27" i="20"/>
  <c r="T27" i="20"/>
  <c r="S27" i="20"/>
  <c r="R27" i="20"/>
  <c r="Q27" i="20"/>
  <c r="P27" i="20"/>
  <c r="O27" i="20"/>
  <c r="N27" i="20"/>
  <c r="M27" i="20"/>
  <c r="L27" i="20"/>
  <c r="K27" i="20"/>
  <c r="J27" i="20"/>
  <c r="I27" i="20"/>
  <c r="H27" i="20"/>
  <c r="G27" i="20"/>
  <c r="F27" i="20"/>
  <c r="F5" i="20"/>
  <c r="AA4" i="20"/>
  <c r="Z31" i="19"/>
  <c r="Q31" i="19"/>
  <c r="Z30" i="19"/>
  <c r="Q30" i="19"/>
  <c r="Z27" i="19"/>
  <c r="Y27" i="19"/>
  <c r="X27" i="19"/>
  <c r="W27" i="19"/>
  <c r="V27" i="19"/>
  <c r="U27" i="19"/>
  <c r="T27" i="19"/>
  <c r="S27" i="19"/>
  <c r="R27" i="19"/>
  <c r="Q27" i="19"/>
  <c r="P27" i="19"/>
  <c r="O27" i="19"/>
  <c r="N27" i="19"/>
  <c r="M27" i="19"/>
  <c r="L27" i="19"/>
  <c r="K27" i="19"/>
  <c r="J27" i="19"/>
  <c r="I27" i="19"/>
  <c r="H27" i="19"/>
  <c r="G27" i="19"/>
  <c r="F27" i="19"/>
  <c r="F5" i="19"/>
  <c r="AA4" i="19"/>
  <c r="Z32" i="18"/>
  <c r="Q32" i="18"/>
  <c r="Z31" i="18"/>
  <c r="Q31" i="18"/>
  <c r="Z28" i="18"/>
  <c r="Y28" i="18"/>
  <c r="X28" i="18"/>
  <c r="W28" i="18"/>
  <c r="V28" i="18"/>
  <c r="U28" i="18"/>
  <c r="T28" i="18"/>
  <c r="S28" i="18"/>
  <c r="R28" i="18"/>
  <c r="Q28" i="18"/>
  <c r="P28" i="18"/>
  <c r="O28" i="18"/>
  <c r="N28" i="18"/>
  <c r="M28" i="18"/>
  <c r="L28" i="18"/>
  <c r="K28" i="18"/>
  <c r="J28" i="18"/>
  <c r="I28" i="18"/>
  <c r="H28" i="18"/>
  <c r="G28" i="18"/>
  <c r="F28" i="18"/>
  <c r="F5" i="18"/>
  <c r="AA4" i="18"/>
  <c r="Z32" i="17"/>
  <c r="Q32" i="17"/>
  <c r="Z31" i="17"/>
  <c r="Q31" i="17"/>
  <c r="Z28" i="17"/>
  <c r="Y28" i="17"/>
  <c r="X28" i="17"/>
  <c r="W28" i="17"/>
  <c r="V28" i="17"/>
  <c r="U28" i="17"/>
  <c r="T28" i="17"/>
  <c r="S28" i="17"/>
  <c r="R28" i="17"/>
  <c r="Q28" i="17"/>
  <c r="P28" i="17"/>
  <c r="O28" i="17"/>
  <c r="N28" i="17"/>
  <c r="M28" i="17"/>
  <c r="L28" i="17"/>
  <c r="K28" i="17"/>
  <c r="J28" i="17"/>
  <c r="I28" i="17"/>
  <c r="H28" i="17"/>
  <c r="G28" i="17"/>
  <c r="F28" i="17"/>
  <c r="F5" i="17"/>
  <c r="AA4" i="17"/>
  <c r="Z41" i="16"/>
  <c r="Q41" i="16"/>
  <c r="Z40" i="16"/>
  <c r="Q40" i="16"/>
  <c r="AI36" i="16"/>
  <c r="AH36" i="16"/>
  <c r="AG36" i="16"/>
  <c r="AF36" i="16"/>
  <c r="AE36" i="16"/>
  <c r="AD36" i="16"/>
  <c r="AC36" i="16"/>
  <c r="AB36" i="16"/>
  <c r="AA36" i="16"/>
  <c r="Z36" i="16"/>
  <c r="Y36" i="16"/>
  <c r="X36" i="16"/>
  <c r="W36" i="16"/>
  <c r="V36" i="16"/>
  <c r="U36" i="16"/>
  <c r="T36" i="16"/>
  <c r="S36" i="16"/>
  <c r="R36" i="16"/>
  <c r="Q36" i="16"/>
  <c r="P36" i="16"/>
  <c r="O36" i="16"/>
  <c r="N36" i="16"/>
  <c r="M36" i="16"/>
  <c r="L36" i="16"/>
  <c r="K36" i="16"/>
  <c r="J36" i="16"/>
  <c r="I36" i="16"/>
  <c r="H36" i="16"/>
  <c r="G36" i="16"/>
  <c r="F36" i="16"/>
  <c r="F5" i="16"/>
  <c r="AA4" i="16"/>
  <c r="Z31" i="15"/>
  <c r="Q31" i="15"/>
  <c r="Z30" i="15"/>
  <c r="Q30" i="15"/>
  <c r="Z27" i="15"/>
  <c r="Y27" i="15"/>
  <c r="X27" i="15"/>
  <c r="W27" i="15"/>
  <c r="V27" i="15"/>
  <c r="U27" i="15"/>
  <c r="T27" i="15"/>
  <c r="S27" i="15"/>
  <c r="R27" i="15"/>
  <c r="Q27" i="15"/>
  <c r="P27" i="15"/>
  <c r="O27" i="15"/>
  <c r="N27" i="15"/>
  <c r="M27" i="15"/>
  <c r="L27" i="15"/>
  <c r="K27" i="15"/>
  <c r="J27" i="15"/>
  <c r="I27" i="15"/>
  <c r="H27" i="15"/>
  <c r="G27" i="15"/>
  <c r="F27" i="15"/>
  <c r="F5" i="15"/>
  <c r="AA4" i="15"/>
  <c r="Z47" i="14"/>
  <c r="Q47" i="14"/>
  <c r="Z46" i="14"/>
  <c r="Q46" i="14"/>
  <c r="Z43" i="14"/>
  <c r="Y43" i="14"/>
  <c r="X43" i="14"/>
  <c r="W43" i="14"/>
  <c r="V43" i="14"/>
  <c r="U43" i="14"/>
  <c r="T43" i="14"/>
  <c r="S43" i="14"/>
  <c r="R43" i="14"/>
  <c r="Q43" i="14"/>
  <c r="P43" i="14"/>
  <c r="O43" i="14"/>
  <c r="N43" i="14"/>
  <c r="M43" i="14"/>
  <c r="L43" i="14"/>
  <c r="K43" i="14"/>
  <c r="J43" i="14"/>
  <c r="I43" i="14"/>
  <c r="H43" i="14"/>
  <c r="G43" i="14"/>
  <c r="F43" i="14"/>
  <c r="F5" i="14"/>
  <c r="AA4" i="14"/>
  <c r="Z31" i="13"/>
  <c r="Q31" i="13"/>
  <c r="Z30" i="13"/>
  <c r="Q30" i="13"/>
  <c r="Z27" i="13"/>
  <c r="Y27" i="13"/>
  <c r="X27" i="13"/>
  <c r="W27" i="13"/>
  <c r="V27" i="13"/>
  <c r="U27" i="13"/>
  <c r="T27" i="13"/>
  <c r="S27" i="13"/>
  <c r="R27" i="13"/>
  <c r="Q27" i="13"/>
  <c r="P27" i="13"/>
  <c r="O27" i="13"/>
  <c r="N27" i="13"/>
  <c r="M27" i="13"/>
  <c r="L27" i="13"/>
  <c r="K27" i="13"/>
  <c r="J27" i="13"/>
  <c r="I27" i="13"/>
  <c r="H27" i="13"/>
  <c r="G27" i="13"/>
  <c r="F27" i="13"/>
  <c r="F5" i="13"/>
  <c r="AA4" i="13"/>
  <c r="Z31" i="12"/>
  <c r="Q31" i="12"/>
  <c r="Z30" i="12"/>
  <c r="Q30" i="12"/>
  <c r="Z27" i="12"/>
  <c r="Y27" i="12"/>
  <c r="X27" i="12"/>
  <c r="W27" i="12"/>
  <c r="V27" i="12"/>
  <c r="U27" i="12"/>
  <c r="T27" i="12"/>
  <c r="S27" i="12"/>
  <c r="R27" i="12"/>
  <c r="Q27" i="12"/>
  <c r="P27" i="12"/>
  <c r="O27" i="12"/>
  <c r="N27" i="12"/>
  <c r="M27" i="12"/>
  <c r="L27" i="12"/>
  <c r="K27" i="12"/>
  <c r="J27" i="12"/>
  <c r="I27" i="12"/>
  <c r="H27" i="12"/>
  <c r="G27" i="12"/>
  <c r="F27" i="12"/>
  <c r="F5" i="12"/>
  <c r="AA4" i="12"/>
  <c r="Z31" i="11"/>
  <c r="Q31" i="11"/>
  <c r="Z30" i="11"/>
  <c r="Q30" i="11"/>
  <c r="Z27" i="11"/>
  <c r="Y27" i="11"/>
  <c r="X27" i="11"/>
  <c r="W27" i="11"/>
  <c r="V27" i="11"/>
  <c r="U27" i="11"/>
  <c r="T27" i="11"/>
  <c r="S27" i="11"/>
  <c r="R27" i="11"/>
  <c r="Q27" i="11"/>
  <c r="P27" i="11"/>
  <c r="O27" i="11"/>
  <c r="N27" i="11"/>
  <c r="M27" i="11"/>
  <c r="L27" i="11"/>
  <c r="K27" i="11"/>
  <c r="J27" i="11"/>
  <c r="I27" i="11"/>
  <c r="H27" i="11"/>
  <c r="G27" i="11"/>
  <c r="F27" i="11"/>
  <c r="F5" i="11"/>
  <c r="AA4" i="11"/>
  <c r="Z31" i="10"/>
  <c r="Q31" i="10"/>
  <c r="Z30" i="10"/>
  <c r="Q30" i="10"/>
  <c r="Z27" i="10"/>
  <c r="Y27" i="10"/>
  <c r="X27" i="10"/>
  <c r="W27" i="10"/>
  <c r="V27" i="10"/>
  <c r="U27" i="10"/>
  <c r="T27" i="10"/>
  <c r="S27" i="10"/>
  <c r="R27" i="10"/>
  <c r="Q27" i="10"/>
  <c r="P27" i="10"/>
  <c r="O27" i="10"/>
  <c r="N27" i="10"/>
  <c r="M27" i="10"/>
  <c r="L27" i="10"/>
  <c r="K27" i="10"/>
  <c r="J27" i="10"/>
  <c r="I27" i="10"/>
  <c r="H27" i="10"/>
  <c r="G27" i="10"/>
  <c r="F27" i="10"/>
  <c r="F5" i="10"/>
  <c r="AA4" i="10"/>
  <c r="Z31" i="9"/>
  <c r="Q31" i="9"/>
  <c r="Z30" i="9"/>
  <c r="Q30" i="9"/>
  <c r="Z27" i="9"/>
  <c r="Y27" i="9"/>
  <c r="X27" i="9"/>
  <c r="W27" i="9"/>
  <c r="V27" i="9"/>
  <c r="U27" i="9"/>
  <c r="T27" i="9"/>
  <c r="S27" i="9"/>
  <c r="R27" i="9"/>
  <c r="Q27" i="9"/>
  <c r="P27" i="9"/>
  <c r="O27" i="9"/>
  <c r="N27" i="9"/>
  <c r="M27" i="9"/>
  <c r="L27" i="9"/>
  <c r="K27" i="9"/>
  <c r="J27" i="9"/>
  <c r="I27" i="9"/>
  <c r="H27" i="9"/>
  <c r="G27" i="9"/>
  <c r="F27" i="9"/>
  <c r="F5" i="9"/>
  <c r="AA4" i="9"/>
  <c r="Z31" i="8"/>
  <c r="Q31" i="8"/>
  <c r="Z30" i="8"/>
  <c r="Q30" i="8"/>
  <c r="Z27" i="8"/>
  <c r="Y27" i="8"/>
  <c r="X27" i="8"/>
  <c r="W27" i="8"/>
  <c r="V27" i="8"/>
  <c r="U27" i="8"/>
  <c r="T27" i="8"/>
  <c r="S27" i="8"/>
  <c r="R27" i="8"/>
  <c r="Q27" i="8"/>
  <c r="P27" i="8"/>
  <c r="O27" i="8"/>
  <c r="N27" i="8"/>
  <c r="M27" i="8"/>
  <c r="L27" i="8"/>
  <c r="K27" i="8"/>
  <c r="J27" i="8"/>
  <c r="I27" i="8"/>
  <c r="H27" i="8"/>
  <c r="G27" i="8"/>
  <c r="F27" i="8"/>
  <c r="F5" i="8"/>
  <c r="AA4" i="8"/>
  <c r="Q33" i="7"/>
  <c r="Q32" i="7"/>
  <c r="Q31" i="7"/>
  <c r="Q30" i="7"/>
  <c r="Z27" i="7"/>
  <c r="Y27" i="7"/>
  <c r="X27" i="7"/>
  <c r="W27" i="7"/>
  <c r="V27" i="7"/>
  <c r="U27" i="7"/>
  <c r="T27" i="7"/>
  <c r="S27" i="7"/>
  <c r="R27" i="7"/>
  <c r="Q27" i="7"/>
  <c r="P27" i="7"/>
  <c r="O27" i="7"/>
  <c r="N27" i="7"/>
  <c r="M27" i="7"/>
  <c r="L27" i="7"/>
  <c r="K27" i="7"/>
  <c r="J27" i="7"/>
  <c r="I27" i="7"/>
  <c r="H27" i="7"/>
  <c r="G27" i="7"/>
  <c r="F27" i="7"/>
  <c r="F5" i="7"/>
  <c r="AA4" i="7"/>
  <c r="Z31" i="6"/>
  <c r="Q31" i="6"/>
  <c r="Z30" i="6"/>
  <c r="Q30" i="6"/>
  <c r="Z27" i="6"/>
  <c r="Y27" i="6"/>
  <c r="X27" i="6"/>
  <c r="W27" i="6"/>
  <c r="V27" i="6"/>
  <c r="U27" i="6"/>
  <c r="T27" i="6"/>
  <c r="S27" i="6"/>
  <c r="R27" i="6"/>
  <c r="Q27" i="6"/>
  <c r="P27" i="6"/>
  <c r="O27" i="6"/>
  <c r="N27" i="6"/>
  <c r="M27" i="6"/>
  <c r="L27" i="6"/>
  <c r="K27" i="6"/>
  <c r="J27" i="6"/>
  <c r="I27" i="6"/>
  <c r="H27" i="6"/>
  <c r="G27" i="6"/>
  <c r="F27" i="6"/>
  <c r="F5" i="6"/>
  <c r="AA4" i="6"/>
  <c r="Q33" i="5"/>
  <c r="Q32" i="5"/>
  <c r="Q31" i="5"/>
  <c r="Q30" i="5"/>
  <c r="Z27" i="5"/>
  <c r="Y27" i="5"/>
  <c r="X27" i="5"/>
  <c r="W27" i="5"/>
  <c r="V27" i="5"/>
  <c r="U27" i="5"/>
  <c r="T27" i="5"/>
  <c r="S27" i="5"/>
  <c r="R27" i="5"/>
  <c r="Q27" i="5"/>
  <c r="P27" i="5"/>
  <c r="O27" i="5"/>
  <c r="N27" i="5"/>
  <c r="M27" i="5"/>
  <c r="L27" i="5"/>
  <c r="K27" i="5"/>
  <c r="J27" i="5"/>
  <c r="I27" i="5"/>
  <c r="H27" i="5"/>
  <c r="G27" i="5"/>
  <c r="F27" i="5"/>
  <c r="F5" i="5"/>
  <c r="AA4" i="5"/>
  <c r="Q43" i="4"/>
  <c r="Q42" i="4"/>
  <c r="Q41" i="4"/>
  <c r="Q40" i="4"/>
  <c r="Z37" i="4"/>
  <c r="Y37" i="4"/>
  <c r="X37" i="4"/>
  <c r="W37" i="4"/>
  <c r="V37" i="4"/>
  <c r="U37" i="4"/>
  <c r="T37" i="4"/>
  <c r="S37" i="4"/>
  <c r="R37" i="4"/>
  <c r="Q37" i="4"/>
  <c r="P37" i="4"/>
  <c r="O37" i="4"/>
  <c r="N37" i="4"/>
  <c r="M37" i="4"/>
  <c r="L37" i="4"/>
  <c r="K37" i="4"/>
  <c r="J37" i="4"/>
  <c r="I37" i="4"/>
  <c r="H37" i="4"/>
  <c r="G37" i="4"/>
  <c r="F37" i="4"/>
  <c r="F5" i="4"/>
  <c r="AA4" i="4"/>
  <c r="Z42" i="3"/>
  <c r="Q42" i="3"/>
  <c r="Z41" i="3"/>
  <c r="Q41" i="3"/>
  <c r="Z38" i="3"/>
  <c r="Y38" i="3"/>
  <c r="X38" i="3"/>
  <c r="W38" i="3"/>
  <c r="V38" i="3"/>
  <c r="U38" i="3"/>
  <c r="T38" i="3"/>
  <c r="S38" i="3"/>
  <c r="R38" i="3"/>
  <c r="Q38" i="3"/>
  <c r="P38" i="3"/>
  <c r="O38" i="3"/>
  <c r="N38" i="3"/>
  <c r="M38" i="3"/>
  <c r="L38" i="3"/>
  <c r="K38" i="3"/>
  <c r="J38" i="3"/>
  <c r="I38" i="3"/>
  <c r="H38" i="3"/>
  <c r="G38" i="3"/>
  <c r="F38" i="3"/>
  <c r="F5" i="3"/>
  <c r="AA4" i="3"/>
  <c r="Z42" i="2"/>
  <c r="Q42" i="2"/>
  <c r="Z41" i="2"/>
  <c r="Q41" i="2"/>
  <c r="Z38" i="2"/>
  <c r="Y38" i="2"/>
  <c r="X38" i="2"/>
  <c r="W38" i="2"/>
  <c r="V38" i="2"/>
  <c r="U38" i="2"/>
  <c r="T38" i="2"/>
  <c r="S38" i="2"/>
  <c r="R38" i="2"/>
  <c r="Q38" i="2"/>
  <c r="P38" i="2"/>
  <c r="O38" i="2"/>
  <c r="N38" i="2"/>
  <c r="M38" i="2"/>
  <c r="L38" i="2"/>
  <c r="K38" i="2"/>
  <c r="J38" i="2"/>
  <c r="I38" i="2"/>
  <c r="H38" i="2"/>
  <c r="G38" i="2"/>
  <c r="F38" i="2"/>
  <c r="F5" i="2"/>
  <c r="AA4" i="2"/>
  <c r="F44" i="1"/>
  <c r="W43" i="1"/>
  <c r="N43" i="1"/>
  <c r="W42" i="1"/>
  <c r="N42" i="1"/>
  <c r="Z37" i="1"/>
  <c r="Y37" i="1"/>
  <c r="X37" i="1"/>
  <c r="W37" i="1"/>
  <c r="V37" i="1"/>
  <c r="U37" i="1"/>
  <c r="T37" i="1"/>
  <c r="S37" i="1"/>
  <c r="R37" i="1"/>
  <c r="Q37" i="1"/>
  <c r="O37" i="1"/>
  <c r="N37" i="1"/>
  <c r="M37" i="1"/>
  <c r="L37" i="1"/>
  <c r="K37" i="1"/>
  <c r="J37" i="1"/>
  <c r="I37" i="1"/>
  <c r="H37" i="1"/>
  <c r="G37" i="1"/>
  <c r="F37" i="1"/>
  <c r="Z36" i="1"/>
  <c r="Y36" i="1"/>
  <c r="X36" i="1"/>
  <c r="W36" i="1"/>
  <c r="V36" i="1"/>
  <c r="U36" i="1"/>
  <c r="T36" i="1"/>
  <c r="S36" i="1"/>
  <c r="R36" i="1"/>
  <c r="Q36" i="1"/>
  <c r="Z35" i="1"/>
  <c r="Y35" i="1"/>
  <c r="X35" i="1"/>
  <c r="W35" i="1"/>
  <c r="V35" i="1"/>
  <c r="U35" i="1"/>
  <c r="T35" i="1"/>
  <c r="S35" i="1"/>
  <c r="R35" i="1"/>
  <c r="Q35" i="1"/>
  <c r="P35" i="1"/>
  <c r="O35" i="1"/>
  <c r="N35" i="1"/>
  <c r="M35" i="1"/>
  <c r="L35" i="1"/>
  <c r="K35" i="1"/>
  <c r="J35" i="1"/>
  <c r="I35" i="1"/>
  <c r="H35" i="1"/>
  <c r="G35" i="1"/>
  <c r="F35" i="1"/>
  <c r="Z34" i="1"/>
  <c r="Y34" i="1"/>
  <c r="X34" i="1"/>
  <c r="W34" i="1"/>
  <c r="V34" i="1"/>
  <c r="U34" i="1"/>
  <c r="T34" i="1"/>
  <c r="S34" i="1"/>
  <c r="R34" i="1"/>
  <c r="Q34" i="1"/>
  <c r="P34" i="1"/>
  <c r="O34" i="1"/>
  <c r="N34" i="1"/>
  <c r="M34" i="1"/>
  <c r="L34" i="1"/>
  <c r="K34" i="1"/>
  <c r="J34" i="1"/>
  <c r="I34" i="1"/>
  <c r="H34" i="1"/>
  <c r="G34" i="1"/>
  <c r="F34" i="1"/>
  <c r="Z33" i="1"/>
  <c r="Y33" i="1"/>
  <c r="X33" i="1"/>
  <c r="W33" i="1"/>
  <c r="V33" i="1"/>
  <c r="U33" i="1"/>
  <c r="T33" i="1"/>
  <c r="S33" i="1"/>
  <c r="R33" i="1"/>
  <c r="Q33" i="1"/>
  <c r="P33" i="1"/>
  <c r="O33" i="1"/>
  <c r="N33" i="1"/>
  <c r="M33" i="1"/>
  <c r="L33" i="1"/>
  <c r="K33" i="1"/>
  <c r="J33" i="1"/>
  <c r="I33" i="1"/>
  <c r="H33" i="1"/>
  <c r="G33" i="1"/>
  <c r="F33" i="1"/>
  <c r="Z32" i="1"/>
  <c r="Y32" i="1"/>
  <c r="X32" i="1"/>
  <c r="W32" i="1"/>
  <c r="V32" i="1"/>
  <c r="U32" i="1"/>
  <c r="T32" i="1"/>
  <c r="S32" i="1"/>
  <c r="R32" i="1"/>
  <c r="Q32" i="1"/>
  <c r="P32" i="1"/>
  <c r="O32" i="1"/>
  <c r="N32" i="1"/>
  <c r="M32" i="1"/>
  <c r="L32" i="1"/>
  <c r="K32" i="1"/>
  <c r="J32" i="1"/>
  <c r="I32" i="1"/>
  <c r="H32" i="1"/>
  <c r="G32" i="1"/>
  <c r="F32" i="1"/>
  <c r="Z31" i="1"/>
  <c r="Y31" i="1"/>
  <c r="X31" i="1"/>
  <c r="W31" i="1"/>
  <c r="V31" i="1"/>
  <c r="U31" i="1"/>
  <c r="T31" i="1"/>
  <c r="S31" i="1"/>
  <c r="R31" i="1"/>
  <c r="Q31" i="1"/>
  <c r="P31" i="1"/>
  <c r="O31" i="1"/>
  <c r="N31" i="1"/>
  <c r="M31" i="1"/>
  <c r="L31" i="1"/>
  <c r="K31" i="1"/>
  <c r="J31" i="1"/>
  <c r="I31" i="1"/>
  <c r="H31" i="1"/>
  <c r="G31" i="1"/>
  <c r="F31" i="1"/>
  <c r="Z30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Z29" i="1"/>
  <c r="Y29" i="1"/>
  <c r="X29" i="1"/>
  <c r="W29" i="1"/>
  <c r="U29" i="1"/>
  <c r="T29" i="1"/>
  <c r="S29" i="1"/>
  <c r="R29" i="1"/>
  <c r="Q29" i="1"/>
  <c r="P29" i="1"/>
  <c r="O29" i="1"/>
  <c r="L29" i="1"/>
  <c r="J29" i="1"/>
  <c r="I29" i="1"/>
  <c r="Z28" i="1"/>
  <c r="Y28" i="1"/>
  <c r="X28" i="1"/>
  <c r="W28" i="1"/>
  <c r="V28" i="1"/>
  <c r="U28" i="1"/>
  <c r="T28" i="1"/>
  <c r="S28" i="1"/>
  <c r="R28" i="1"/>
  <c r="Q28" i="1"/>
  <c r="P28" i="1"/>
  <c r="O28" i="1"/>
  <c r="N28" i="1"/>
  <c r="M28" i="1"/>
  <c r="L28" i="1"/>
  <c r="K28" i="1"/>
  <c r="J28" i="1"/>
  <c r="I28" i="1"/>
  <c r="H28" i="1"/>
  <c r="G28" i="1"/>
  <c r="F28" i="1"/>
  <c r="Z27" i="1"/>
  <c r="Y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I27" i="1"/>
  <c r="H27" i="1"/>
  <c r="G27" i="1"/>
  <c r="F27" i="1"/>
  <c r="Z26" i="1"/>
  <c r="Y26" i="1"/>
  <c r="X26" i="1"/>
  <c r="W26" i="1"/>
  <c r="V26" i="1"/>
  <c r="U26" i="1"/>
  <c r="T26" i="1"/>
  <c r="S26" i="1"/>
  <c r="R26" i="1"/>
  <c r="Q26" i="1"/>
  <c r="P26" i="1"/>
  <c r="O26" i="1"/>
  <c r="N26" i="1"/>
  <c r="M26" i="1"/>
  <c r="L26" i="1"/>
  <c r="K26" i="1"/>
  <c r="J26" i="1"/>
  <c r="I26" i="1"/>
  <c r="H26" i="1"/>
  <c r="G26" i="1"/>
  <c r="F26" i="1"/>
  <c r="Z25" i="1"/>
  <c r="Y25" i="1"/>
  <c r="X25" i="1"/>
  <c r="W25" i="1"/>
  <c r="V25" i="1"/>
  <c r="U25" i="1"/>
  <c r="T25" i="1"/>
  <c r="S25" i="1"/>
  <c r="R25" i="1"/>
  <c r="Q25" i="1"/>
  <c r="P25" i="1"/>
  <c r="O25" i="1"/>
  <c r="N25" i="1"/>
  <c r="M25" i="1"/>
  <c r="L25" i="1"/>
  <c r="K25" i="1"/>
  <c r="J25" i="1"/>
  <c r="I25" i="1"/>
  <c r="H25" i="1"/>
  <c r="G25" i="1"/>
  <c r="F25" i="1"/>
  <c r="Z24" i="1"/>
  <c r="Y24" i="1"/>
  <c r="X24" i="1"/>
  <c r="W24" i="1"/>
  <c r="V24" i="1"/>
  <c r="U24" i="1"/>
  <c r="T24" i="1"/>
  <c r="S24" i="1"/>
  <c r="R24" i="1"/>
  <c r="Q24" i="1"/>
  <c r="P24" i="1"/>
  <c r="O24" i="1"/>
  <c r="N24" i="1"/>
  <c r="M24" i="1"/>
  <c r="L24" i="1"/>
  <c r="K24" i="1"/>
  <c r="J24" i="1"/>
  <c r="I24" i="1"/>
  <c r="H24" i="1"/>
  <c r="G24" i="1"/>
  <c r="F24" i="1"/>
  <c r="Z23" i="1"/>
  <c r="Y23" i="1"/>
  <c r="X23" i="1"/>
  <c r="W23" i="1"/>
  <c r="V23" i="1"/>
  <c r="U23" i="1"/>
  <c r="T23" i="1"/>
  <c r="S23" i="1"/>
  <c r="R23" i="1"/>
  <c r="Q23" i="1"/>
  <c r="P23" i="1"/>
  <c r="O23" i="1"/>
  <c r="N23" i="1"/>
  <c r="M23" i="1"/>
  <c r="L23" i="1"/>
  <c r="K23" i="1"/>
  <c r="J23" i="1"/>
  <c r="I23" i="1"/>
  <c r="H23" i="1"/>
  <c r="G23" i="1"/>
  <c r="F23" i="1"/>
  <c r="Z22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Z21" i="1"/>
  <c r="Y21" i="1"/>
  <c r="X21" i="1"/>
  <c r="W21" i="1"/>
  <c r="V21" i="1"/>
  <c r="U21" i="1"/>
  <c r="T21" i="1"/>
  <c r="S21" i="1"/>
  <c r="R21" i="1"/>
  <c r="Q21" i="1"/>
  <c r="P21" i="1"/>
  <c r="O21" i="1"/>
  <c r="N21" i="1"/>
  <c r="M21" i="1"/>
  <c r="L21" i="1"/>
  <c r="K21" i="1"/>
  <c r="J21" i="1"/>
  <c r="I21" i="1"/>
  <c r="H21" i="1"/>
  <c r="G21" i="1"/>
  <c r="F21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Z19" i="1"/>
  <c r="Y19" i="1"/>
  <c r="X19" i="1"/>
  <c r="W19" i="1"/>
  <c r="V19" i="1"/>
  <c r="U19" i="1"/>
  <c r="T19" i="1"/>
  <c r="S19" i="1"/>
  <c r="R19" i="1"/>
  <c r="Q19" i="1"/>
  <c r="P19" i="1"/>
  <c r="O19" i="1"/>
  <c r="N19" i="1"/>
  <c r="M19" i="1"/>
  <c r="L19" i="1"/>
  <c r="K19" i="1"/>
  <c r="J19" i="1"/>
  <c r="I19" i="1"/>
  <c r="H19" i="1"/>
  <c r="G19" i="1"/>
  <c r="F19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Z17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Z15" i="1"/>
  <c r="Y15" i="1"/>
  <c r="X15" i="1"/>
  <c r="W15" i="1"/>
  <c r="V15" i="1"/>
  <c r="U15" i="1"/>
  <c r="T15" i="1"/>
  <c r="S15" i="1"/>
  <c r="R15" i="1"/>
  <c r="Q15" i="1"/>
  <c r="P15" i="1"/>
  <c r="O15" i="1"/>
  <c r="N15" i="1"/>
  <c r="M15" i="1"/>
  <c r="L15" i="1"/>
  <c r="K15" i="1"/>
  <c r="J15" i="1"/>
  <c r="I15" i="1"/>
  <c r="H15" i="1"/>
  <c r="G15" i="1"/>
  <c r="F15" i="1"/>
  <c r="Z14" i="1"/>
  <c r="Y14" i="1"/>
  <c r="X14" i="1"/>
  <c r="W14" i="1"/>
  <c r="V14" i="1"/>
  <c r="U14" i="1"/>
  <c r="T14" i="1"/>
  <c r="S14" i="1"/>
  <c r="R14" i="1"/>
  <c r="Q14" i="1"/>
  <c r="P14" i="1"/>
  <c r="O14" i="1"/>
  <c r="N14" i="1"/>
  <c r="M14" i="1"/>
  <c r="L14" i="1"/>
  <c r="K14" i="1"/>
  <c r="J14" i="1"/>
  <c r="I14" i="1"/>
  <c r="H14" i="1"/>
  <c r="G14" i="1"/>
  <c r="F14" i="1"/>
  <c r="Z13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Z11" i="1"/>
  <c r="Y11" i="1"/>
  <c r="X11" i="1"/>
  <c r="W11" i="1"/>
  <c r="V11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Z9" i="1"/>
  <c r="Y9" i="1"/>
  <c r="X9" i="1"/>
  <c r="W9" i="1"/>
  <c r="V9" i="1"/>
  <c r="U9" i="1"/>
  <c r="T9" i="1"/>
  <c r="S9" i="1"/>
  <c r="R9" i="1"/>
  <c r="Q9" i="1"/>
  <c r="P9" i="1"/>
  <c r="O9" i="1"/>
  <c r="N9" i="1"/>
  <c r="M9" i="1"/>
  <c r="L9" i="1"/>
  <c r="K9" i="1"/>
  <c r="J9" i="1"/>
  <c r="I9" i="1"/>
  <c r="H9" i="1"/>
  <c r="G9" i="1"/>
  <c r="F9" i="1"/>
  <c r="C9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C8" i="1"/>
  <c r="Z7" i="1"/>
  <c r="Z38" i="1" s="1"/>
  <c r="Y7" i="1"/>
  <c r="Y38" i="1" s="1"/>
  <c r="X7" i="1"/>
  <c r="X38" i="1" s="1"/>
  <c r="W7" i="1"/>
  <c r="W38" i="1" s="1"/>
  <c r="V7" i="1"/>
  <c r="V38" i="1" s="1"/>
  <c r="U7" i="1"/>
  <c r="U38" i="1" s="1"/>
  <c r="T7" i="1"/>
  <c r="T38" i="1" s="1"/>
  <c r="S7" i="1"/>
  <c r="S38" i="1" s="1"/>
  <c r="R7" i="1"/>
  <c r="R38" i="1" s="1"/>
  <c r="Q7" i="1"/>
  <c r="Q38" i="1" s="1"/>
  <c r="P7" i="1"/>
  <c r="P38" i="1" s="1"/>
  <c r="O7" i="1"/>
  <c r="O38" i="1" s="1"/>
  <c r="N7" i="1"/>
  <c r="N38" i="1" s="1"/>
  <c r="M7" i="1"/>
  <c r="M38" i="1" s="1"/>
  <c r="L7" i="1"/>
  <c r="L38" i="1" s="1"/>
  <c r="K7" i="1"/>
  <c r="K38" i="1" s="1"/>
  <c r="J7" i="1"/>
  <c r="J38" i="1" s="1"/>
  <c r="I7" i="1"/>
  <c r="I38" i="1" s="1"/>
  <c r="H7" i="1"/>
  <c r="H38" i="1" s="1"/>
  <c r="G7" i="1"/>
  <c r="G38" i="1" s="1"/>
  <c r="F7" i="1"/>
  <c r="F5" i="1" s="1"/>
  <c r="F38" i="1" l="1"/>
  <c r="V4" i="1" s="1"/>
</calcChain>
</file>

<file path=xl/sharedStrings.xml><?xml version="1.0" encoding="utf-8"?>
<sst xmlns="http://schemas.openxmlformats.org/spreadsheetml/2006/main" count="2921" uniqueCount="730">
  <si>
    <t xml:space="preserve"> </t>
  </si>
  <si>
    <t>FOLIO:</t>
  </si>
  <si>
    <t>PERIODO:</t>
  </si>
  <si>
    <t>SEGUIMIENTO</t>
  </si>
  <si>
    <t>TS/09/2020</t>
  </si>
  <si>
    <t>NOMBRE  DEL COORDINADOR</t>
  </si>
  <si>
    <t>LICGTS. WENDY RIVERA ZAMORA</t>
  </si>
  <si>
    <t>CONCENTRADO DE INFORMACIÓN</t>
  </si>
  <si>
    <t>TOTAL DE USUARIOS POR MES</t>
  </si>
  <si>
    <t>FIRMA:</t>
  </si>
  <si>
    <t>No.</t>
  </si>
  <si>
    <t>TRABAJADORA</t>
  </si>
  <si>
    <t>USUARIOS EN EL DÍA</t>
  </si>
  <si>
    <t>FECHA</t>
  </si>
  <si>
    <t>OBSERVACIONES</t>
  </si>
  <si>
    <t>cantidad de personas</t>
  </si>
  <si>
    <t>Mujer</t>
  </si>
  <si>
    <t>Hombre</t>
  </si>
  <si>
    <t>Menor</t>
  </si>
  <si>
    <t>Adolecente</t>
  </si>
  <si>
    <t>Adulto</t>
  </si>
  <si>
    <t>3ra. Edad</t>
  </si>
  <si>
    <t>Entrevista Preliminar</t>
  </si>
  <si>
    <t>Aplicación E.S.E</t>
  </si>
  <si>
    <t>Gestion de Transporte</t>
  </si>
  <si>
    <t>Canalizac. a Psicología.</t>
  </si>
  <si>
    <t>Cnalización a Juridico</t>
  </si>
  <si>
    <t>Traslados Especiales</t>
  </si>
  <si>
    <t>Apoyos economicos</t>
  </si>
  <si>
    <t>Citatorios</t>
  </si>
  <si>
    <t>Orientación a familiares</t>
  </si>
  <si>
    <t>Visitas Domiciliarias</t>
  </si>
  <si>
    <t>Casos Especiales</t>
  </si>
  <si>
    <t>Convivencias</t>
  </si>
  <si>
    <t>Otros</t>
  </si>
  <si>
    <t>ESTUDIO SOCIOECONÓMICO PARA CURSO DE BELLEZA.</t>
  </si>
  <si>
    <t>31/09/20</t>
  </si>
  <si>
    <t>TOTALES</t>
  </si>
  <si>
    <t>TRABAJADORA SOCIAL:</t>
  </si>
  <si>
    <t>#</t>
  </si>
  <si>
    <t>NOMBRE</t>
  </si>
  <si>
    <t>TOTAL USUARIOS</t>
  </si>
  <si>
    <t>WENDI RIVERA ZAMORA</t>
  </si>
  <si>
    <t>SELENE RUEDA RIVERA</t>
  </si>
  <si>
    <t>ROSSEIRA ELIZABETH ROMERO OROZCO</t>
  </si>
  <si>
    <t>ALICIA REYNA DE  LEON</t>
  </si>
  <si>
    <t>NOMBRE:</t>
  </si>
  <si>
    <t>FECHA:</t>
  </si>
  <si>
    <t>INFORME DE ATENCION DIARIA</t>
  </si>
  <si>
    <t>TOTAL DE USUARIOS DEL DÍA:</t>
  </si>
  <si>
    <t>DIRECCION</t>
  </si>
  <si>
    <t>Edad</t>
  </si>
  <si>
    <t>Gestion de ransporteT</t>
  </si>
  <si>
    <t>Claudia Gonzalez Garcia</t>
  </si>
  <si>
    <t>Reforma # 206 Nte. Col. Cumbres</t>
  </si>
  <si>
    <t>X</t>
  </si>
  <si>
    <t>Asesoria problemas familiares.</t>
  </si>
  <si>
    <t>Maria Rafaela BecerraTovar</t>
  </si>
  <si>
    <t>San Miguel Mpio. de Matehuala</t>
  </si>
  <si>
    <t>Consulta Médica 006</t>
  </si>
  <si>
    <t>Rosalinda Flores Castillo</t>
  </si>
  <si>
    <t>Terramostes # 1440, Col. Las Palmas</t>
  </si>
  <si>
    <t>Visita para ESE e investigaciones del entorno familiar de su nieto RN.</t>
  </si>
  <si>
    <t>Claudia Veronica Arredondo Vazquez</t>
  </si>
  <si>
    <t>Dominico # 107 Fracc. Providencia</t>
  </si>
  <si>
    <t>Asesoría problemas en la familia</t>
  </si>
  <si>
    <t>Kiayna Herrera Salazar</t>
  </si>
  <si>
    <t>Ugnacio Zaragoza # 202 Santa Ana</t>
  </si>
  <si>
    <t>Asesoría problemas familiares</t>
  </si>
  <si>
    <t>Maria Beatriz Candia Mata</t>
  </si>
  <si>
    <t>Reforma # 1312 Sur, Zona Centro</t>
  </si>
  <si>
    <t>Consulta Medica a SLP, Folio 0013, Senda</t>
  </si>
  <si>
    <t>Marien Itzel Reña Ramirez</t>
  </si>
  <si>
    <t>Independencia # 502</t>
  </si>
  <si>
    <t>x</t>
  </si>
  <si>
    <t>Solicitud de Traslado a centro de rehabilitacion</t>
  </si>
  <si>
    <t>0/09/2020</t>
  </si>
  <si>
    <t>Orlando Alverez</t>
  </si>
  <si>
    <t xml:space="preserve">centro </t>
  </si>
  <si>
    <t>Aolicita Apoyo de transporte por que no cuenta con tarjeta de citas</t>
  </si>
  <si>
    <t>Juan Manuel Rangel Acosta</t>
  </si>
  <si>
    <t>Reforma 806</t>
  </si>
  <si>
    <t>Traslado a centro de Rehablilitacion</t>
  </si>
  <si>
    <t>ROSSEIRA E. ROMERO OROZCO</t>
  </si>
  <si>
    <t>TRABAJO SOCIAL</t>
  </si>
  <si>
    <t>Juana Maria Siguientes Hernandez</t>
  </si>
  <si>
    <t xml:space="preserve">Priv. San Agustín #112 Ojo de agua </t>
  </si>
  <si>
    <t xml:space="preserve">Celos e impotencia </t>
  </si>
  <si>
    <t>Marlen Daniela Campa Muñiz</t>
  </si>
  <si>
    <t xml:space="preserve">Jesús García # 1017 B Zona centro </t>
  </si>
  <si>
    <t>Solicita pañales</t>
  </si>
  <si>
    <t>Patricia Estrada Salinas</t>
  </si>
  <si>
    <t xml:space="preserve">Toluca # 1808 Col. República </t>
  </si>
  <si>
    <t>Consulta médica folio 001</t>
  </si>
  <si>
    <t>92/09/20</t>
  </si>
  <si>
    <t>Ruben Sanchez Alvarez</t>
  </si>
  <si>
    <t>Sir Juana Ines de la Cruz # 36 Budt II</t>
  </si>
  <si>
    <t>Consulta Médica folio 006</t>
  </si>
  <si>
    <t>Luis Felipe Chavez</t>
  </si>
  <si>
    <t>Muñoz #362 fracc</t>
  </si>
  <si>
    <t>Solicitud de Traslado Migracion, mara ser deportado</t>
  </si>
  <si>
    <t>m</t>
  </si>
  <si>
    <t>Rucardo Hernandez Colunga</t>
  </si>
  <si>
    <t>Matamoros # 420 centro</t>
  </si>
  <si>
    <t>problemas familiares y en y entorno familiar</t>
  </si>
  <si>
    <t>Elizabeth Hernandez Gonzalez</t>
  </si>
  <si>
    <t>Nogales # 311 Col Olivar</t>
  </si>
  <si>
    <t>consulta medica folio 2702</t>
  </si>
  <si>
    <t xml:space="preserve">Alicia Sauceda Guzman </t>
  </si>
  <si>
    <t xml:space="preserve">And. Rosario Castellanos # 291 </t>
  </si>
  <si>
    <t>Terapia Psicologica (Problemas de ansiedad)</t>
  </si>
  <si>
    <t>Dalia Margarita Pecina Martinez</t>
  </si>
  <si>
    <t xml:space="preserve">Leon #214 Antorchista </t>
  </si>
  <si>
    <t>Asesoria Juridica ( pension )</t>
  </si>
  <si>
    <t>Erika Ortiz Quintana</t>
  </si>
  <si>
    <t>Rio Yaqui #450, Col. Mitras</t>
  </si>
  <si>
    <t>Apoyo con Ataud para la finada Petra Aguilar Lopez de 86 a.</t>
  </si>
  <si>
    <t>Francisco Javier Perez Perez</t>
  </si>
  <si>
    <t>manzanill # 224</t>
  </si>
  <si>
    <t>Traslado A centro de Rehabilitqaacion</t>
  </si>
  <si>
    <t>Ricardo Hernandez Colunga</t>
  </si>
  <si>
    <t>Matamoros # 423 zona centro</t>
  </si>
  <si>
    <t xml:space="preserve">enorno familiar de 2 Adulos </t>
  </si>
  <si>
    <t>Leticia Morales Perez</t>
  </si>
  <si>
    <t>Tamaulipas # 913, Col. Republica</t>
  </si>
  <si>
    <t>Consulta Medica a SLP, Folio 2703</t>
  </si>
  <si>
    <t>Maria Azucena Mata Arcos</t>
  </si>
  <si>
    <t>Fernando Gómez Madrazo # 121 Col. Libertad</t>
  </si>
  <si>
    <t>Consulta médica folio 2705</t>
  </si>
  <si>
    <t>Juan Jose Rojas Mora</t>
  </si>
  <si>
    <t>San Pablo Guelatao #237, Fracc. B. Juarez</t>
  </si>
  <si>
    <t>Consulta Medica a Saltillo, Folio 2704</t>
  </si>
  <si>
    <t>Fermin Palacios Orozco</t>
  </si>
  <si>
    <t>Zacatecas # 906</t>
  </si>
  <si>
    <t xml:space="preserve">Asesoría para divorciarse </t>
  </si>
  <si>
    <t>Eva Espinoza Molina</t>
  </si>
  <si>
    <t>Kildun # 157, Fracc. Kildun</t>
  </si>
  <si>
    <t>Consulta Medica a SLP, Folio 2706</t>
  </si>
  <si>
    <t>Francisco Javier Jiménez Segovia</t>
  </si>
  <si>
    <t>Blvd. Héroes Potosínos edif. 3 depto. #101</t>
  </si>
  <si>
    <t>Consulta médica folio 0014</t>
  </si>
  <si>
    <t>Rosa Infante Salazar</t>
  </si>
  <si>
    <t>Sinaloa #706 col. Republica</t>
  </si>
  <si>
    <t>Asesoría para guarda y custodia</t>
  </si>
  <si>
    <t>Israel Salinas Sandoval</t>
  </si>
  <si>
    <t>Sinaloa # 706 col. Republica</t>
  </si>
  <si>
    <t xml:space="preserve">Problemas de conducta </t>
  </si>
  <si>
    <t xml:space="preserve">Juana Maria Gallegos Rocha </t>
  </si>
  <si>
    <t xml:space="preserve">Priv. 5 de Mayo # 2 A centro </t>
  </si>
  <si>
    <t xml:space="preserve">Aparato Auditivo </t>
  </si>
  <si>
    <t>Ana Isabel Moreno Mendoza</t>
  </si>
  <si>
    <t>Ferrocarrilera # 310 A, Col. Ferrocarrilera</t>
  </si>
  <si>
    <t>Carta de Dependencia Economica</t>
  </si>
  <si>
    <t>Jair Eleazar Coronel Moreno</t>
  </si>
  <si>
    <t>Pasionistas # 100, Col. La Providencia</t>
  </si>
  <si>
    <t>Problemas Emocionales</t>
  </si>
  <si>
    <t>Francisco Zarzoza Lopez</t>
  </si>
  <si>
    <t xml:space="preserve">Raúl Salinas # 303 col. Emiliano Zapata </t>
  </si>
  <si>
    <t>Apoyo silla de ruedas</t>
  </si>
  <si>
    <t xml:space="preserve">Joel Herrera Flores </t>
  </si>
  <si>
    <t xml:space="preserve">Conocido Santa Lucía mpio. De Matehuala </t>
  </si>
  <si>
    <t>Juan Carlos Orozco Leal</t>
  </si>
  <si>
    <t>Dalía # 106 Col. Olivar</t>
  </si>
  <si>
    <t>Asesoría problemas con la esposa</t>
  </si>
  <si>
    <t>kimberli Celedon Becerra</t>
  </si>
  <si>
    <t>San Miguel mpio. De Matehuala</t>
  </si>
  <si>
    <t>Depresión y ancuedad</t>
  </si>
  <si>
    <t xml:space="preserve">Rosa María Sandoval Corpus </t>
  </si>
  <si>
    <t>Carlos Fuentes # 120 col. La providencia</t>
  </si>
  <si>
    <t>consulta medica folio 2708</t>
  </si>
  <si>
    <t>Fco Manuel Castillo Medrano</t>
  </si>
  <si>
    <t>Rio Colorado #207</t>
  </si>
  <si>
    <t>Carta de Concubinato</t>
  </si>
  <si>
    <t xml:space="preserve">Ma. Luisa Torres Martinez </t>
  </si>
  <si>
    <t>Priv. Monte Sinai # 103 Colinas de paz</t>
  </si>
  <si>
    <t>Gestion ( Cita medica)</t>
  </si>
  <si>
    <t xml:space="preserve">Vanesa GPE Hernandez Peñaflor </t>
  </si>
  <si>
    <t xml:space="preserve">Prol. Negrete # 1200 Col. Bustamante </t>
  </si>
  <si>
    <t xml:space="preserve">Asesoria Juridica ( pension ) </t>
  </si>
  <si>
    <t>Jorge Alberto Ortiz Hernandez</t>
  </si>
  <si>
    <t>Rio Bravo # 101 Col. Juarez</t>
  </si>
  <si>
    <t xml:space="preserve">Asesoria Juridica </t>
  </si>
  <si>
    <t>Yuri Esmeralda Aguirre Mendoza</t>
  </si>
  <si>
    <t>Fracc. Pablo Pedraza #112</t>
  </si>
  <si>
    <t>Asesoria Juridica</t>
  </si>
  <si>
    <t>Sebastian de la Rosa Hernandez</t>
  </si>
  <si>
    <t>Independencia #1206</t>
  </si>
  <si>
    <t>Gestion ( Cita medica) #2443</t>
  </si>
  <si>
    <t>Dora Ema Rodriguez Nava</t>
  </si>
  <si>
    <t xml:space="preserve">las cumbres </t>
  </si>
  <si>
    <t>Gestion  (cita medica) #2442</t>
  </si>
  <si>
    <t>juan Cazarez</t>
  </si>
  <si>
    <t>Altamirano # 910</t>
  </si>
  <si>
    <t xml:space="preserve">Solicita convenio de pencion alimentocia para sus hijos yaque su esposa se los dejo a el </t>
  </si>
  <si>
    <t>Benjamin Cerda Castillo</t>
  </si>
  <si>
    <t>Santa Ana, Comunidad</t>
  </si>
  <si>
    <t>Centro de Rehabilitacion Plenitud, SLP</t>
  </si>
  <si>
    <t>Raul Alberto Coronado Becerra</t>
  </si>
  <si>
    <t>Libertad #708</t>
  </si>
  <si>
    <t>Traslado a clinica13 de Febrero para Rehabilitacion</t>
  </si>
  <si>
    <t>208/09/2020</t>
  </si>
  <si>
    <t>Jose Alberto Muñoz Rosales</t>
  </si>
  <si>
    <t>Manzana #408</t>
  </si>
  <si>
    <t>Asesoria Para convivencias con sus hijos</t>
  </si>
  <si>
    <t xml:space="preserve">Jose Isabel Rodriguez </t>
  </si>
  <si>
    <t>Tamaulipas # 615 Col. Republica</t>
  </si>
  <si>
    <t>Asesoria ( Divorcio)</t>
  </si>
  <si>
    <t xml:space="preserve">Rodolfo Martinez Garcia </t>
  </si>
  <si>
    <t>Matamoros # 209 Col. Centro</t>
  </si>
  <si>
    <t>Erik Daniel torres Ojeda</t>
  </si>
  <si>
    <t>Nieve # 410 Col.San Antonio</t>
  </si>
  <si>
    <t>Asesora y conociiento</t>
  </si>
  <si>
    <t>Roberto Eduardo Ortega Martinez</t>
  </si>
  <si>
    <t>Conocido San Antonio de Zaragoza</t>
  </si>
  <si>
    <t>Asesoria  para divorcio</t>
  </si>
  <si>
    <t>Ma. Guadalupe Candia Mata</t>
  </si>
  <si>
    <t>Durazno # 217 Col. Olivar</t>
  </si>
  <si>
    <t>Consulta Medica oncologia folio 2709</t>
  </si>
  <si>
    <t xml:space="preserve">Italia Gpe Sifuentes Martinez </t>
  </si>
  <si>
    <t xml:space="preserve">Insurgentes # 215 Centro </t>
  </si>
  <si>
    <t>Asesoria ( Pension )</t>
  </si>
  <si>
    <t>Alma Rosa Chavez Escalon</t>
  </si>
  <si>
    <t>Santa Alicia # 274, Col. Santa Lucina</t>
  </si>
  <si>
    <t>Consulta Medica a SLP, Folio 2707</t>
  </si>
  <si>
    <t>Miguel Angel Silva Gonzalez</t>
  </si>
  <si>
    <t>Dr. Arroyo, N.L.</t>
  </si>
  <si>
    <t>Consulta Medica a Mty, Folio 2710</t>
  </si>
  <si>
    <t>Agustin Carranza Hinojosa</t>
  </si>
  <si>
    <t>Rivas Guillen # S/n col. Juarez</t>
  </si>
  <si>
    <t xml:space="preserve">Silla de ruedas </t>
  </si>
  <si>
    <t>Martha Rebeca Solis Salazar</t>
  </si>
  <si>
    <t>David A. Siqueiros # 311, Col. Dichosa</t>
  </si>
  <si>
    <t>Severo Gonzalez Ubarra</t>
  </si>
  <si>
    <t>Manuel M. Ponce # 302 col. Lad Hadas</t>
  </si>
  <si>
    <t>Silla de ruedas</t>
  </si>
  <si>
    <t>Camila Azanet Gonzalez Cruz</t>
  </si>
  <si>
    <t>And. Literatos # 923, Bustamante III</t>
  </si>
  <si>
    <t>Tramite para Centro de Rehabilitacion Plenitud, SLP</t>
  </si>
  <si>
    <t>David González Moreno</t>
  </si>
  <si>
    <t xml:space="preserve">Rio Grijalba # 373 col. Manuel Moreno T. </t>
  </si>
  <si>
    <t>Jose Leocadio Monsivais Pedraza</t>
  </si>
  <si>
    <t xml:space="preserve">María del Carmen # 507 col. Guadalupe </t>
  </si>
  <si>
    <t>Aparato auditivo</t>
  </si>
  <si>
    <t>Fernando Robledo Medellin</t>
  </si>
  <si>
    <t>Lago de Chapala #304</t>
  </si>
  <si>
    <t>Asesoria para llegar a un acuerdo con su ex pareja y lo deje ver a sus hijos</t>
  </si>
  <si>
    <t>Fabiola Gp.  Ortiz Torres</t>
  </si>
  <si>
    <t>Dalas #219</t>
  </si>
  <si>
    <t>considera en un cuadro de deprecion pos parto ya que vio cambios desde al nacimientode su bebe de 17 dias de nacido</t>
  </si>
  <si>
    <t>Cory Medrano</t>
  </si>
  <si>
    <t>Houston TX</t>
  </si>
  <si>
    <t>Reporte de Joven se enconto confundido y detencando falta de capacidad mental se resguardo y se realiza la investicacion hasta dar con su madre asi como hacer lo nacesario para que logre llegar a su destino.</t>
  </si>
  <si>
    <t>Juan Jose Romo Rodriguez</t>
  </si>
  <si>
    <t>Carr. Dolores Villa de la Paz</t>
  </si>
  <si>
    <t>Asesoria Pension</t>
  </si>
  <si>
    <t>Gestion de ransporte</t>
  </si>
  <si>
    <t>Elvia Ortiz Martinez</t>
  </si>
  <si>
    <t>Alvarez # 2  Los Orozco</t>
  </si>
  <si>
    <t xml:space="preserve">Asesoria para pencion </t>
  </si>
  <si>
    <t xml:space="preserve">Paula Perez Jaramillo </t>
  </si>
  <si>
    <t>Venustiano Carranza S/N</t>
  </si>
  <si>
    <t>Gestion N°2389</t>
  </si>
  <si>
    <t>Victor Omar Alvarez Cazares</t>
  </si>
  <si>
    <t>Diley # 217, Col. San Isidro</t>
  </si>
  <si>
    <t>Convenio de Convivencia</t>
  </si>
  <si>
    <t>Jesus Emanuel Olvera Loera</t>
  </si>
  <si>
    <t>Negrete # 831, Col. Vista Hermosa</t>
  </si>
  <si>
    <t>Jose Manuel Castillo Perez</t>
  </si>
  <si>
    <t>Maroma # 108 A, Col. Concepcion</t>
  </si>
  <si>
    <t>Problemas familiares</t>
  </si>
  <si>
    <t xml:space="preserve">Julio Gonzalez Hernandez </t>
  </si>
  <si>
    <t>Sonora #305</t>
  </si>
  <si>
    <t>Aesoria para convenio de convivencias y pencion alimenticia</t>
  </si>
  <si>
    <t>Angel Salvador Gonzalez Muñoz</t>
  </si>
  <si>
    <t>Juarez #402</t>
  </si>
  <si>
    <t>Informacion para traslado a centro de rehabilitacion</t>
  </si>
  <si>
    <t>Maria Elena Celedon Bautista</t>
  </si>
  <si>
    <t>Viviana Salazar #416</t>
  </si>
  <si>
    <t>Informacion para Traslado a clinica 13 de Febrero a su hijo el cual se encuentra detenido</t>
  </si>
  <si>
    <t xml:space="preserve">Maria Olga Ortiz Martinez </t>
  </si>
  <si>
    <t>Saltillo # 202 Col. Pineño</t>
  </si>
  <si>
    <t xml:space="preserve">Asersoria Juridica </t>
  </si>
  <si>
    <t>Entrega de Medicamnto</t>
  </si>
  <si>
    <t>Oscar Rolando Vazquez Seledon</t>
  </si>
  <si>
    <t>VIVIANA SALAZAR # 416</t>
  </si>
  <si>
    <t>Solicita informacion de traslado asi como opciones de centros de Rehabilitacion</t>
  </si>
  <si>
    <t>Rosa Maria Salinas</t>
  </si>
  <si>
    <t>Departamento # 3 Edificio Foviste</t>
  </si>
  <si>
    <t>Se entrega caja de Paracetamol 500ml</t>
  </si>
  <si>
    <t>Camila Azeneth Gonzalez Cruz</t>
  </si>
  <si>
    <t>LITERATOS # 923</t>
  </si>
  <si>
    <t xml:space="preserve">Se realiza traslado a centro de rehabilitacion en conjunto con seguridad publica, </t>
  </si>
  <si>
    <t>Osiel de Jesus Cuellar Mireles</t>
  </si>
  <si>
    <t>SOR JUANA INES DE LA CRUZ # 114</t>
  </si>
  <si>
    <t>Maria del Rosario Cruz Castillo</t>
  </si>
  <si>
    <t>Andador de los Literatos</t>
  </si>
  <si>
    <t>Geston N°2414</t>
  </si>
  <si>
    <t xml:space="preserve">Ofelia Eovalles </t>
  </si>
  <si>
    <t>Lazaro Cardenas #701</t>
  </si>
  <si>
    <t>Gestion N° 2415</t>
  </si>
  <si>
    <t>Sor Juana Ines de la Cruz #137, Bustamante II</t>
  </si>
  <si>
    <t>Consulta Medica SLP, Folio 0002, Senda</t>
  </si>
  <si>
    <t>Francisca Lorena Cruz Lopez</t>
  </si>
  <si>
    <t>Republica y Senado #123, Col. Rivas Guillen</t>
  </si>
  <si>
    <t>Fluoxetina (2 cajas)</t>
  </si>
  <si>
    <t>María Judith López Bautista</t>
  </si>
  <si>
    <t>San Miguel Mpio. De Matehuala</t>
  </si>
  <si>
    <t>Jesús Castillo Sanchez</t>
  </si>
  <si>
    <t>El Carmen Mpio. De matehuala</t>
  </si>
  <si>
    <t>Solicita apoyo para hemodialisis.</t>
  </si>
  <si>
    <t xml:space="preserve">Lerdo de tejada # 106 </t>
  </si>
  <si>
    <t>Consulta médica folio 2712</t>
  </si>
  <si>
    <t xml:space="preserve">Jose Luis Lopez Arias </t>
  </si>
  <si>
    <t xml:space="preserve">sin localidad de rigen </t>
  </si>
  <si>
    <t xml:space="preserve">TRASLADO A ADULTO MAYOS PARA ENTREGA </t>
  </si>
  <si>
    <t>Maria del carmen Cazares Guevara</t>
  </si>
  <si>
    <t>Luis Spota # 125, Bustamante</t>
  </si>
  <si>
    <t>Consulta Médica a SLP. Folio 0003, Senda</t>
  </si>
  <si>
    <t>..</t>
  </si>
  <si>
    <t>Donacion de Medicamento</t>
  </si>
  <si>
    <t>14/09/20</t>
  </si>
  <si>
    <t>Edgar Manuel Rico Salinas</t>
  </si>
  <si>
    <t>Colonia Foviste edificio 3</t>
  </si>
  <si>
    <t>teraia debido a que re ecuentra deprimido y sufre insomnio por amputacion a causa de un ataque y enfrentamiento.</t>
  </si>
  <si>
    <t>Silvia Veronica Velazquez Zuñiga</t>
  </si>
  <si>
    <t>Rio Lerma # 304</t>
  </si>
  <si>
    <t>Informqacion de traslado ya que si hija se encontro de tenida por consumo.</t>
  </si>
  <si>
    <t>Juliana Rocha Rivera</t>
  </si>
  <si>
    <t>Libertad  505 Col Olivar</t>
  </si>
  <si>
    <t>asesria para pedir pencion y apoyo de cuidados y alemientacion para su nieta que ambos padres se deslinadron de respnsabilidad.</t>
  </si>
  <si>
    <t xml:space="preserve">Rosa Maria Salinas </t>
  </si>
  <si>
    <t>departamento # 101 en colonia foviste</t>
  </si>
  <si>
    <t xml:space="preserve">donacion de Medicamento 2 paracetamol 500mg </t>
  </si>
  <si>
    <t>Jose Luis Lopez Arias</t>
  </si>
  <si>
    <t>Tamazunchale S.L.P.</t>
  </si>
  <si>
    <t>Tramite para el departamento de administracion para justificar los gastos de traslado</t>
  </si>
  <si>
    <t xml:space="preserve">Arlet Cristal </t>
  </si>
  <si>
    <t xml:space="preserve">Sonora #1108 Col. Republica </t>
  </si>
  <si>
    <t>Informacion para terapias Psicologicas para problemas de adiciones</t>
  </si>
  <si>
    <t xml:space="preserve">Elvia Ortiz Marrtinez </t>
  </si>
  <si>
    <t>Alvarez # 02 Col. Los Orozco</t>
  </si>
  <si>
    <t>Solicita la terapia por falta de empleo y abandono por parte de su esposo</t>
  </si>
  <si>
    <t>Maria Olga Ortiz Martinez</t>
  </si>
  <si>
    <t xml:space="preserve">Priv. Saltillo # 212 Col. Pineño </t>
  </si>
  <si>
    <t>Terapia por problemas de depresion y desempleo</t>
  </si>
  <si>
    <t>Magdaleno Candelaria Ramirez</t>
  </si>
  <si>
    <t xml:space="preserve">Sombrerete Zacatecaz </t>
  </si>
  <si>
    <t xml:space="preserve">Es Resguardado debido a que solicita ayuda para regresar a su lugar de origen </t>
  </si>
  <si>
    <t>LIC. MOISES GERARDO GARCIA MORAN</t>
  </si>
  <si>
    <t>Juzgado Juez</t>
  </si>
  <si>
    <t>Oficio de contestacion al Juez  Civil del Segundo Distrito</t>
  </si>
  <si>
    <t>Ma. Luisa Torres Martinez</t>
  </si>
  <si>
    <t>Priv. Monte Sinai # 103 Colinas de la pax</t>
  </si>
  <si>
    <t>Gestión boleto consulta médica   folio 2714</t>
  </si>
  <si>
    <t>Gerardo Oliva Martinez</t>
  </si>
  <si>
    <t>San Luis de la Paz #1000, Col. Gpe.</t>
  </si>
  <si>
    <t>Asesoria problemas familiares</t>
  </si>
  <si>
    <t>Silvia Degollado Garcia</t>
  </si>
  <si>
    <t>Quintana Roo #603, Col. Republica</t>
  </si>
  <si>
    <t>Se le dono medicamento (Paroxetina)</t>
  </si>
  <si>
    <t>Ma. Santos Rico Patiño</t>
  </si>
  <si>
    <t>San Miguel amplio. De Matehuala</t>
  </si>
  <si>
    <t xml:space="preserve"> Se le dono2 cajas gibenclamida y de 2 Metformina</t>
  </si>
  <si>
    <t>Ramon Rojas Rebolledo</t>
  </si>
  <si>
    <t>Infonavit Fidel Velazquez</t>
  </si>
  <si>
    <t>Ma. de la Luz Celedon de la Rosa</t>
  </si>
  <si>
    <t>Donación 2 cajas gibenclamida y 2 metformina</t>
  </si>
  <si>
    <t>Lorenza Gallegos Cardenas</t>
  </si>
  <si>
    <t>se le donó 2 cajas gibenclamida y 2 Metformina</t>
  </si>
  <si>
    <t xml:space="preserve">Angel Oswaldo Reyes Soria </t>
  </si>
  <si>
    <t>centro vision karma</t>
  </si>
  <si>
    <t xml:space="preserve">Solicita 1 caja de metformina 500g y l caja de glibenclamida </t>
  </si>
  <si>
    <t>WENDY RIVERA ZAMORA</t>
  </si>
  <si>
    <t>Santiago Rafael Mayen Gomez</t>
  </si>
  <si>
    <t>Luis Donaldo Colosio #142 los reyes</t>
  </si>
  <si>
    <t>Hiperactivo</t>
  </si>
  <si>
    <t>/09/</t>
  </si>
  <si>
    <t>Rafael Antonio Mayen Ruiz</t>
  </si>
  <si>
    <t>asesoria problemas familiares</t>
  </si>
  <si>
    <t>Maria Margarita Cevantes Sandoval</t>
  </si>
  <si>
    <t xml:space="preserve">tangamanga # 110 Santana </t>
  </si>
  <si>
    <t>Consulta medica folio 0005</t>
  </si>
  <si>
    <t>Citlali abigail Escobedo Ortiz</t>
  </si>
  <si>
    <t>San Andres # 117 Bustamante II</t>
  </si>
  <si>
    <t>problemas de conducta y mal caracter</t>
  </si>
  <si>
    <t>Maria  Susana Torres Medina</t>
  </si>
  <si>
    <t>Constitucion # 429 zona centro</t>
  </si>
  <si>
    <t>cosulta medica folio 2715</t>
  </si>
  <si>
    <t>Jose Asuncion Cerda Rodriguez</t>
  </si>
  <si>
    <t>LOC. Santa Ana de abajo</t>
  </si>
  <si>
    <t>Informacion de anexo</t>
  </si>
  <si>
    <t>Maria Petra Quiroz Rangel</t>
  </si>
  <si>
    <t xml:space="preserve">Justo Sierra # 23 Col. Juarez </t>
  </si>
  <si>
    <t xml:space="preserve">Tramite de traslado </t>
  </si>
  <si>
    <t xml:space="preserve">Maria Patricia Coronado Sanchez </t>
  </si>
  <si>
    <t xml:space="preserve">Encargada unidad administrativa </t>
  </si>
  <si>
    <t>Dulce Maria Castillo Olvera</t>
  </si>
  <si>
    <t>Negundos # 708, Col. Olivar</t>
  </si>
  <si>
    <t>Detenida por Seguridad Publica, se entrego a la madre.</t>
  </si>
  <si>
    <t>Francisca Elizabeth Velazquez Martinez</t>
  </si>
  <si>
    <t>Paulino Uriestegui #127, Antorchista</t>
  </si>
  <si>
    <t>Violencia Familiar, Asesoria para separacion.</t>
  </si>
  <si>
    <t>Jonathan Javier Reyes Arias</t>
  </si>
  <si>
    <t>Obreros #1543, Trecoman Colima</t>
  </si>
  <si>
    <t>Acude a DIF Municipal para que se le apoye a ser trasladado a su lugar de origen el cual es probeniente de  Tecoman Colima.</t>
  </si>
  <si>
    <t xml:space="preserve">Maria de Jesus Sanches </t>
  </si>
  <si>
    <t>Vicente Guerrero # 316</t>
  </si>
  <si>
    <t>Informacion para traslado a centro de Rehabilitacion a hijo el cual se droga.</t>
  </si>
  <si>
    <t>Maria del Carmen Alvarez Espinoza</t>
  </si>
  <si>
    <t>San Antonio # 101, Col. San Isidro</t>
  </si>
  <si>
    <t>Consulta Medica a SLP, Folio 2716</t>
  </si>
  <si>
    <t>San Juana Ines de la CRuz #137, Bustamante II</t>
  </si>
  <si>
    <t>Consulta Medica a SLP; Folio 0006, Senda</t>
  </si>
  <si>
    <t>Rosa Adelina Espinoza Ontiveros</t>
  </si>
  <si>
    <t>Libertad # 109</t>
  </si>
  <si>
    <t>Informacion y tramites para Ingreso a anexo</t>
  </si>
  <si>
    <t>Jose Luis Montoya Cadena</t>
  </si>
  <si>
    <t>Arramberri # 601, Zona Centro</t>
  </si>
  <si>
    <t>Tramite para Anexo</t>
  </si>
  <si>
    <t>Jose Joel Robles Villanueva</t>
  </si>
  <si>
    <t>Gobernadora #145</t>
  </si>
  <si>
    <t xml:space="preserve">Terapia Psicologica </t>
  </si>
  <si>
    <t>Graciela Yamilet Briones Lucio</t>
  </si>
  <si>
    <t>Fernando Gomez Madrazo #119</t>
  </si>
  <si>
    <t>Asesoria por que se salio de si casa con su hija y quiere irse a Monterrey</t>
  </si>
  <si>
    <t>MARIA GUADALUPE RUIZ SANJUANERO</t>
  </si>
  <si>
    <t>FRACC. NICOLAS LOPEZ LOERA #206</t>
  </si>
  <si>
    <t>CONSULTA MEDICA FOLIO. 039 SENDA</t>
  </si>
  <si>
    <t xml:space="preserve">ELIDA ZUÑIGA SIFUENTES </t>
  </si>
  <si>
    <t>PRIMARIA LEONA VICARIO</t>
  </si>
  <si>
    <t>ATENCION A DIRECTORA DE PRIMARIA LA CUAL SOLICITA VISITAS DOM A MENORES</t>
  </si>
  <si>
    <t xml:space="preserve">LIC. MOISES GERARDO GARCIA MORAN </t>
  </si>
  <si>
    <t>JUZGADO</t>
  </si>
  <si>
    <t>OFICIO Y TRAJETA INFORMATIVA PARA EL JUZGADO</t>
  </si>
  <si>
    <t>Maria De la luz Diaz Nieto</t>
  </si>
  <si>
    <t>Conocido en San Rafael</t>
  </si>
  <si>
    <t>Terapia Piscologica por separacion de su pareja despues de haber sufrido violencia familiar</t>
  </si>
  <si>
    <t>Reyna Victoria Mendoza Diaz</t>
  </si>
  <si>
    <t>Terapia por separacion de sus padres asi como ´recencias violencia familiar y se encuentra afectada y con miedo</t>
  </si>
  <si>
    <t>Sonia Castorena Castillo</t>
  </si>
  <si>
    <t>16 de Septiembre # 921 zona centro</t>
  </si>
  <si>
    <t>Problemas familiares y depresion</t>
  </si>
  <si>
    <t xml:space="preserve">Agustin Griselda Pineda Posadas </t>
  </si>
  <si>
    <t>Guadalcazar</t>
  </si>
  <si>
    <t>Solicitud de alberge</t>
  </si>
  <si>
    <t>ANGEL GERARDO DIAZ RANGEL</t>
  </si>
  <si>
    <t>LLUVIA #305 SAN ANTONIO</t>
  </si>
  <si>
    <t>TRAMITES PARA CENTRO DE REHABILITACION</t>
  </si>
  <si>
    <t>Gelacio Coronado Estrada</t>
  </si>
  <si>
    <t>El Sacramento Mpio. de Matehuala</t>
  </si>
  <si>
    <t>Consulta Medica Folio 2717</t>
  </si>
  <si>
    <t>REYNA VERONICA NUNCIO GARCIA</t>
  </si>
  <si>
    <t>MARIA LUISA CASTILLO # 406 DICHOSA</t>
  </si>
  <si>
    <t>ASESORIA JURIDICA ( PENSION ALIMENTICIA)</t>
  </si>
  <si>
    <t xml:space="preserve">JUAN FRANCISCO MENDOZA MORENO </t>
  </si>
  <si>
    <t>MAR DE CORTES # 109 COL. LAGUNITA</t>
  </si>
  <si>
    <t>CITA MEDICA FOLIO. 040</t>
  </si>
  <si>
    <t>MARIA ELIDA LOPEZ SANDOVAL</t>
  </si>
  <si>
    <t xml:space="preserve">MARIA ELIDA LOPEZ SANDOVAL </t>
  </si>
  <si>
    <t>CITA MEDICA FOLIO. 2422</t>
  </si>
  <si>
    <t xml:space="preserve">MARIA GUADALUPE RUIZ SANJUANERO </t>
  </si>
  <si>
    <t xml:space="preserve">PROF. NICOLAS LOPEZ LOERA # 206 </t>
  </si>
  <si>
    <t>CONSULTA MEDIDICA FOLIO 038 Y 039</t>
  </si>
  <si>
    <t>LEONA VICARIO # 26 COL. CENTRO</t>
  </si>
  <si>
    <t xml:space="preserve">REPORTE DE MENORES DE EDAD </t>
  </si>
  <si>
    <t>MARTIN OVALLE</t>
  </si>
  <si>
    <t xml:space="preserve">JUEZ CIVIL DEL ESTADO </t>
  </si>
  <si>
    <t>OFICIO CONVIVENCIAS  ( JUZGADO)</t>
  </si>
  <si>
    <t>Juan Zamora Rodriguez</t>
  </si>
  <si>
    <t>Reforma # 408 Sur, Zona Centro</t>
  </si>
  <si>
    <t>Diegany Estheisy Cortes Aranda</t>
  </si>
  <si>
    <t>Altamirano # 108 Pte., Zona Centro</t>
  </si>
  <si>
    <t>ESE para Juzgado</t>
  </si>
  <si>
    <t>Gestión de desc. pasajes</t>
  </si>
  <si>
    <t>Homero Loera Gonzalez</t>
  </si>
  <si>
    <t>Antonio Salanueva #219 F.B.Juarez</t>
  </si>
  <si>
    <t>donacion de 3 cajas de medicamento gabapentina</t>
  </si>
  <si>
    <t>Teresa de Jesus Ortiz Mata</t>
  </si>
  <si>
    <t>xicotencatl #1111 col. las hadas</t>
  </si>
  <si>
    <t>problemas con una hija menor de edad</t>
  </si>
  <si>
    <t>Efigenia Guerra Cardenas</t>
  </si>
  <si>
    <t>San Antonio de las Barrancas</t>
  </si>
  <si>
    <t xml:space="preserve">Asesoría problemas familiares </t>
  </si>
  <si>
    <t>Jose Martin Salazar Gonzalez</t>
  </si>
  <si>
    <t>David Alfaro Siqueiros #317</t>
  </si>
  <si>
    <t>Asesoria para Convivencias con su hija</t>
  </si>
  <si>
    <t>Pedro de Leon Duarte</t>
  </si>
  <si>
    <t>Saltillo C.</t>
  </si>
  <si>
    <t>Gestion 2416 De escasos Recursos para ir con sus Familiares</t>
  </si>
  <si>
    <t>Juan Antonio Orozco</t>
  </si>
  <si>
    <t>Teran # 423</t>
  </si>
  <si>
    <t>Informacion para ingresar a centro de rehabilitacion</t>
  </si>
  <si>
    <t>Manuel Salas Perez</t>
  </si>
  <si>
    <t>And Canario # 353</t>
  </si>
  <si>
    <t>Apoyo de medicamento Lozarten 50mg</t>
  </si>
  <si>
    <t>Sandra Rocio Gamez Moreno</t>
  </si>
  <si>
    <t>Leyes de Reforma #231</t>
  </si>
  <si>
    <t>Gestion 2444 cita medica</t>
  </si>
  <si>
    <t>Diegany Estheisy Cortez Aranda</t>
  </si>
  <si>
    <t>Altamirano #108 Pte., Zona Centro</t>
  </si>
  <si>
    <t>Contestacion para el Juzgado</t>
  </si>
  <si>
    <t>Rosa Maria Perez Gonzalez</t>
  </si>
  <si>
    <t>Concepcion/Estanque Nuevo, Col. Concepcion</t>
  </si>
  <si>
    <t>Solicita apoyo de despensa</t>
  </si>
  <si>
    <t>Janeth Medina Mendoza</t>
  </si>
  <si>
    <t>Rep. de Argentina #109, Col. Cumbres</t>
  </si>
  <si>
    <t>Medicamento (2 cajas de Pentoxifilina)</t>
  </si>
  <si>
    <t>Eva Vargas Uresti</t>
  </si>
  <si>
    <t>Beatriz Rojas Estrada</t>
  </si>
  <si>
    <t>Regules # 326 zon CENTRO</t>
  </si>
  <si>
    <t>Consulta  Medica folio 2718</t>
  </si>
  <si>
    <t>Alicia Garcia Espinoza</t>
  </si>
  <si>
    <t>Priv. Juan Jose Bustamante 125</t>
  </si>
  <si>
    <t>Consulta Medica</t>
  </si>
  <si>
    <t>Mayra Maribel Salazar</t>
  </si>
  <si>
    <t>Plan de San Luis #618 Lagunita</t>
  </si>
  <si>
    <t>asesoria para pension aimenticia</t>
  </si>
  <si>
    <t xml:space="preserve">Meredit Michelle Rodriguez Gallegos </t>
  </si>
  <si>
    <t>Nieve # 200</t>
  </si>
  <si>
    <t>Solicita Terapia debido a anciedad de arrancarse el csbello</t>
  </si>
  <si>
    <t xml:space="preserve">NEREYDA RODRIGUEZ </t>
  </si>
  <si>
    <t xml:space="preserve">HOSPITAL GENERAL </t>
  </si>
  <si>
    <t>VISITA A HOSPITAL GENERAL PARA RECIBIR DONACION</t>
  </si>
  <si>
    <t>Orlando Antonio Orozco Olivo</t>
  </si>
  <si>
    <t>Luvia # 303</t>
  </si>
  <si>
    <t xml:space="preserve">Traslado a centro de Rehabilitacion </t>
  </si>
  <si>
    <t xml:space="preserve">Miguel Angel Gallegos </t>
  </si>
  <si>
    <t>Negrete</t>
  </si>
  <si>
    <t>Solicita informacion para citatorio a su esposa y ver a si hija o traerla el a psicologia</t>
  </si>
  <si>
    <t>JUAN SANCHEZ CASTRO</t>
  </si>
  <si>
    <t>AV. CAMINO REAL A SALTILLO # 3027</t>
  </si>
  <si>
    <t>GESTION FOLIO 041</t>
  </si>
  <si>
    <t xml:space="preserve">JUAN DE DIOS GARCIA </t>
  </si>
  <si>
    <t xml:space="preserve">AV. PINOS # 105 COL. LOS PINOS </t>
  </si>
  <si>
    <t>GESTION FOLIO 042</t>
  </si>
  <si>
    <t xml:space="preserve">GLORIA JANETH </t>
  </si>
  <si>
    <t xml:space="preserve">SAN ANDRES #114 </t>
  </si>
  <si>
    <t>VISISTA DOMICIALIARIA REPORTE DESCUIDO DE MENOR</t>
  </si>
  <si>
    <t>Karina Obregon Soto</t>
  </si>
  <si>
    <t>Regules # 104, Zona Centro</t>
  </si>
  <si>
    <t>Informacion sobre Centro de Rehabilitacion</t>
  </si>
  <si>
    <t>Maria Estela Montoya Salazar</t>
  </si>
  <si>
    <t>Carmen Cerdan # 314, Col. Heroinas M.</t>
  </si>
  <si>
    <t>Apoyo con Despensa</t>
  </si>
  <si>
    <t>Mario Alvarado Lopez</t>
  </si>
  <si>
    <t>Juarez # 327 Nte.</t>
  </si>
  <si>
    <t>Apoyo - medicamento (3 cjas. carbamacepina)</t>
  </si>
  <si>
    <t>Jose Angel Resendez Soto</t>
  </si>
  <si>
    <t>And.Rosario Castellanos #216, Bustamante</t>
  </si>
  <si>
    <t>Pedro Ramirez Ramirez</t>
  </si>
  <si>
    <t>Negrete # 403 A, Zona Centro</t>
  </si>
  <si>
    <t>Ubaldo Navarro Sahagun</t>
  </si>
  <si>
    <t>Filomeno Mata #114, Zona Centro</t>
  </si>
  <si>
    <t>Posible Ingreso a Asilo</t>
  </si>
  <si>
    <t xml:space="preserve">Martin Ovalle Lopez </t>
  </si>
  <si>
    <t>conocido</t>
  </si>
  <si>
    <t>conviv. menores Ovalle S de 14:00 a !5:00 hrs</t>
  </si>
  <si>
    <t xml:space="preserve">Oscar Osiel Torres </t>
  </si>
  <si>
    <t>Cong. del Trabajo #171, Infonavit F. Velazquez</t>
  </si>
  <si>
    <t>Problemas Familiares</t>
  </si>
  <si>
    <t>Filomeno Mata # 114, Zona Centro</t>
  </si>
  <si>
    <t>Realizacion de Ficha Informativa</t>
  </si>
  <si>
    <t>Martin Rodriguez Perez</t>
  </si>
  <si>
    <t>Kildum # 177 Frac. Kildum</t>
  </si>
  <si>
    <t>Donacion de medicamento 2 pregabalina, 2 metronidazol, 1 decelebrex</t>
  </si>
  <si>
    <t>Angel Isaias Valero Velazquez</t>
  </si>
  <si>
    <t>Pablo Neruda # 621 Bustamante III</t>
  </si>
  <si>
    <t>problemas con el caracter</t>
  </si>
  <si>
    <t>Margarita Cervantes Sandoval</t>
  </si>
  <si>
    <t>Tangamanga # 110, Col. Lagunita</t>
  </si>
  <si>
    <t>Apoyo con medicamento (2 cjas. Glibenclamida, 2 cjas. Metformina)</t>
  </si>
  <si>
    <t>Maria Isabel Moreno Silva</t>
  </si>
  <si>
    <t>Santos Degollado # 835, Col. Alamitos, SLP</t>
  </si>
  <si>
    <t>Asesoria, problema familiar.</t>
  </si>
  <si>
    <t>Mario Hernandez Hernandez</t>
  </si>
  <si>
    <t>Gomez Cipriano # 112, Antorchista</t>
  </si>
  <si>
    <t>Apoyo con medicamento (4 cjas. Pregabalina y art. de higiene)</t>
  </si>
  <si>
    <t>Jesus Alejandro Martinez Espinoza</t>
  </si>
  <si>
    <t>Lazaro carenas # 115</t>
  </si>
  <si>
    <t>Informacion y Tramide de Traslado para ccentro de rehabilitacion</t>
  </si>
  <si>
    <t>Araceli Garcia Gomes</t>
  </si>
  <si>
    <t>Emiliano Zapata #12</t>
  </si>
  <si>
    <t>Gestion 2417 consulta medica</t>
  </si>
  <si>
    <t xml:space="preserve">Diana Trsitan Castirena </t>
  </si>
  <si>
    <t>Pavorreal # 132</t>
  </si>
  <si>
    <t>conocimieto de hecos referente a su mama</t>
  </si>
  <si>
    <t>Cinthia Silva Gomez</t>
  </si>
  <si>
    <t>JULIA HERLINDA CALDERON PEREZ</t>
  </si>
  <si>
    <t>JUAREZ # 1408 CENTRO</t>
  </si>
  <si>
    <t>ASESORIA JURIDICA ( DIVORCIO )</t>
  </si>
  <si>
    <t>Sor Juana Ines de La Cruz  136Bus.3</t>
  </si>
  <si>
    <t>consulta medica folio 0008</t>
  </si>
  <si>
    <t>CENDY CORONADO GUERRA</t>
  </si>
  <si>
    <t>LOC. SAN JOSE DE LOS GUAJES S/N</t>
  </si>
  <si>
    <t>CITA MEDICA FOLIO. 044</t>
  </si>
  <si>
    <t xml:space="preserve">KEVIN MISAEL RODRIGUEZ </t>
  </si>
  <si>
    <t>RAFAEL NAJERA # 904 COL. CUMBRES</t>
  </si>
  <si>
    <t>TRAMITE PARA TRASLADO A CENTRO DE REHABILITACION</t>
  </si>
  <si>
    <t>Maria Castllo Zapata</t>
  </si>
  <si>
    <t>Octavio Paz # 551La Dichosa</t>
  </si>
  <si>
    <t>Asesoria Problemas Familiares</t>
  </si>
  <si>
    <t>MRIA PATRICIA CORONADO SANCHEZ</t>
  </si>
  <si>
    <t>BOULEVART HEROES POTOSINOS S/N</t>
  </si>
  <si>
    <t xml:space="preserve">OFICIO  ( SOLICITUD DE APOYO ) ADMINISTRACION </t>
  </si>
  <si>
    <t>Maria Cazares Moreno</t>
  </si>
  <si>
    <t>Saltillo # 208, Col. Antorchista</t>
  </si>
  <si>
    <t>ESE para Apoyo con Silla de Ruedas</t>
  </si>
  <si>
    <t>Ma. Ramona Mendoza Garcia</t>
  </si>
  <si>
    <t>Paulino Uriostigui #104, Col. Antorchista</t>
  </si>
  <si>
    <t>Mara Santos Martinez</t>
  </si>
  <si>
    <t>Santa Alicia #202 STa. Lucina</t>
  </si>
  <si>
    <t>orientacion para centros de rehabilitacion</t>
  </si>
  <si>
    <t>Maria Guadalupe Urbina</t>
  </si>
  <si>
    <t>El Herrero Mpio. de Matehuala</t>
  </si>
  <si>
    <t xml:space="preserve">x </t>
  </si>
  <si>
    <t>Donacion Medicamento Enalapril  1 caja</t>
  </si>
  <si>
    <t>Jose Guadalupe Martinez Salazar</t>
  </si>
  <si>
    <t>Accapulco # 1303 Col. Republica</t>
  </si>
  <si>
    <t>consulta medica folio 0009</t>
  </si>
  <si>
    <t xml:space="preserve">Tomasa Reyna Rodriguez </t>
  </si>
  <si>
    <t>Mendez # 1030, Zona Centro</t>
  </si>
  <si>
    <t>Apoyo con Articulos de Higiene personal.</t>
  </si>
  <si>
    <t>Apoyo de Medicamento</t>
  </si>
  <si>
    <t>Manuel Salinas Perez</t>
  </si>
  <si>
    <t>And Canario #353</t>
  </si>
  <si>
    <t>Mertanzapina 30mg/ olanzapina 10mg</t>
  </si>
  <si>
    <t>Elizabeth Perez Guerrero</t>
  </si>
  <si>
    <t>12 de Diciembre #301</t>
  </si>
  <si>
    <t>s</t>
  </si>
  <si>
    <t>gestion 2272 para cita Medica</t>
  </si>
  <si>
    <t>Gilberto Medrano Moreno</t>
  </si>
  <si>
    <t>Leon #1410</t>
  </si>
  <si>
    <t>separacion por maltrato y avandono de hogar</t>
  </si>
  <si>
    <t xml:space="preserve">Maria leticia Soria Cerda </t>
  </si>
  <si>
    <t>Colombia # 114</t>
  </si>
  <si>
    <t>Pregabalina 75mg /Diclofenaco 100mg ult</t>
  </si>
  <si>
    <t xml:space="preserve">Pablo Castillo Mexicano </t>
  </si>
  <si>
    <t>Jesus Garcia #911</t>
  </si>
  <si>
    <t>Apoyo de productos de despensa</t>
  </si>
  <si>
    <t>ubaldo Caedona Rodriguez</t>
  </si>
  <si>
    <t>Hidalgo #603</t>
  </si>
  <si>
    <t>Solicita convenio para convivencias</t>
  </si>
  <si>
    <t>Maria Yolanda Villanueva Rodriguez</t>
  </si>
  <si>
    <t>El cuarejo</t>
  </si>
  <si>
    <t xml:space="preserve">abandono de hogar </t>
  </si>
  <si>
    <t>Maria Adela Sandoval Carranza</t>
  </si>
  <si>
    <t>Cerritos # 225, Fracc. Republica</t>
  </si>
  <si>
    <t>Diclofenaco (2 cajas)</t>
  </si>
  <si>
    <t>Priv. Monte Sinai # 103 colinas de la p</t>
  </si>
  <si>
    <t>Gestion cita medica folio 2719</t>
  </si>
  <si>
    <t>Joel Enrique Pedraza Campos</t>
  </si>
  <si>
    <t>Guadalupe # 113 col. Guadalupe</t>
  </si>
  <si>
    <t>Eduardo Saandovan Jaime</t>
  </si>
  <si>
    <t>Sonora # 907 col. republica</t>
  </si>
  <si>
    <t>Daria Garcia Rodriguez</t>
  </si>
  <si>
    <t>Olivos # 217 Col.Olivar</t>
  </si>
  <si>
    <t>Asesoria Problemas Familiarez</t>
  </si>
  <si>
    <t xml:space="preserve">ALICIA CARRIZALEZ </t>
  </si>
  <si>
    <t xml:space="preserve">GUILLERMO PRIETO # 100  </t>
  </si>
  <si>
    <t>CONSULTA MEDICA No. FOLIO 045</t>
  </si>
  <si>
    <t xml:space="preserve">LIZET ADRIANA GONZALEZ </t>
  </si>
  <si>
    <t>CAMINO DE LA PLATA JUAREZ N.L</t>
  </si>
  <si>
    <t>CONSULTA MEDICA No. FOLIO 046</t>
  </si>
  <si>
    <t>AIDA LILIAN CASTELO</t>
  </si>
  <si>
    <t>PROCURADURIA DEL MENOR</t>
  </si>
  <si>
    <t>TARJETA INFORMATIVA DEL MENOR F.A.N.V</t>
  </si>
  <si>
    <t xml:space="preserve">SAUL MENDOZA </t>
  </si>
  <si>
    <t>TRANSPARENCIA (PRESIDENCIA )</t>
  </si>
  <si>
    <t>INFORMACION DE UNIDAD DE TRANSPARENCIA</t>
  </si>
  <si>
    <t>Victor Soria Gomez</t>
  </si>
  <si>
    <t>Dalas #103</t>
  </si>
  <si>
    <t>Terapia Psicologica por anciedad</t>
  </si>
  <si>
    <t xml:space="preserve">Rosa Marlene Guzman </t>
  </si>
  <si>
    <t>Jesus Yuren # 144</t>
  </si>
  <si>
    <t>asesoria Juridica parapencion alimenticia y que su esposo vea a sus hijos</t>
  </si>
  <si>
    <t>Mercedes Herrera Martinez</t>
  </si>
  <si>
    <t>Filomeno Mata #107</t>
  </si>
  <si>
    <t>Gestion 2273 cita Medica</t>
  </si>
  <si>
    <t>Ms.de Jesus Ridriguez Lopez</t>
  </si>
  <si>
    <t xml:space="preserve">José Ma. T Pelaex # 123 Fracc. Mateh. </t>
  </si>
  <si>
    <t>Gestión 0010 consulta medica</t>
  </si>
  <si>
    <t>Julio Ulises Martinez Guillen</t>
  </si>
  <si>
    <t>Salesianos # 154 Fracc Providencia</t>
  </si>
  <si>
    <t>Carta de concubinato</t>
  </si>
  <si>
    <t>Tomasa Barajas Rodriguez</t>
  </si>
  <si>
    <t>Ocampo # 316 centro</t>
  </si>
  <si>
    <t>Ocampo # 316, centro</t>
  </si>
  <si>
    <t>María Eugenia Ortiz Torres</t>
  </si>
  <si>
    <t>Libertad #109 nte. Col. San Miguelito</t>
  </si>
  <si>
    <t>Gestión 2720 consulta medica</t>
  </si>
  <si>
    <t xml:space="preserve">Justino Tello Flores </t>
  </si>
  <si>
    <t>Independencia s/n col. Olivar</t>
  </si>
  <si>
    <t>Jose Angel Gonzalez Jimenez</t>
  </si>
  <si>
    <t>Priv. Orta # 102, Fracc. Guadalupe</t>
  </si>
  <si>
    <t>Carmina Salinas Herrera</t>
  </si>
  <si>
    <t>Veracruz # 1207, Col. Republica</t>
  </si>
  <si>
    <t>Apoyo con articulos de higiene personal.</t>
  </si>
  <si>
    <t>Junior Almager Armendaris</t>
  </si>
  <si>
    <t xml:space="preserve">Benemerito de las Americas # </t>
  </si>
  <si>
    <t>Informacion y cordinacion con capa para ingreso a Centro de Rehabilitacion</t>
  </si>
  <si>
    <t>Kevin Geovanni Hernandez Santana</t>
  </si>
  <si>
    <t>Pinos # 20b</t>
  </si>
  <si>
    <t>Terapia debido a anciedad y ya no quere estar en casa por covid</t>
  </si>
  <si>
    <t>Jorge Gonzales Gonzales</t>
  </si>
  <si>
    <t>Bravo # 104</t>
  </si>
  <si>
    <t>Asesoria porque la amdre de sus hijos no se los quiere prestar y no los apoysa en horas adecuadas  con la tarea</t>
  </si>
  <si>
    <t>Angelica Maria Tello Estrada</t>
  </si>
  <si>
    <t>Salecianos # 140</t>
  </si>
  <si>
    <t>Apoyo para que su ex pareja se salga de lacasa que es de su propiedad</t>
  </si>
  <si>
    <t xml:space="preserve">IRMA HERNANDEZ CARRIZALEZ </t>
  </si>
  <si>
    <t>TAMAULIPAS #116 COL. REPUBLICA</t>
  </si>
  <si>
    <t>MEDICAMENTO (LINAGLIPTINA 2 CAJAS)</t>
  </si>
  <si>
    <t xml:space="preserve">FRANCISCO ANTONIO NORIEGA VAZQUEZ </t>
  </si>
  <si>
    <t xml:space="preserve">MINA SAN AGUSTIN # 123 COL.FLORIDA </t>
  </si>
  <si>
    <t xml:space="preserve">SEGUIMIENTO CASO DE VIOLENCIA, ENCONTRA DE MENOR </t>
  </si>
  <si>
    <t xml:space="preserve">ADRIANA DE JESUS RODRIGUEZ </t>
  </si>
  <si>
    <t xml:space="preserve">MANUEL ESPERON #239 COL. MANUEL E. </t>
  </si>
  <si>
    <t>CASO DE TRES MENORES 10, 5 Y 1 AÑO DE EDAD REPORTE POR DESCUIDO DE LA MADRE</t>
  </si>
  <si>
    <t>Arturo Rojas Rodriguez</t>
  </si>
  <si>
    <t>Alfonso Alvarez # 402, Col. Concepcion</t>
  </si>
  <si>
    <t>Problemas de Conducta</t>
  </si>
  <si>
    <t>Leonardo Rodriguez Cadena</t>
  </si>
  <si>
    <t>Josefina del Rosio Puente</t>
  </si>
  <si>
    <t>Jaime Nuno # 722 A, Col. Vista Hermosa</t>
  </si>
  <si>
    <t>Claudia Maria Mendoza Martinez</t>
  </si>
  <si>
    <t>Plan de Ayala # 512 col. la lagunita</t>
  </si>
  <si>
    <t>para pago de cirugia</t>
  </si>
  <si>
    <t>Ruben Sanchez Alvarex</t>
  </si>
  <si>
    <t>Sor Juana Ines de la cruz #136</t>
  </si>
  <si>
    <t>Folio 0011 consulta medica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</si>
</sst>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mmmm\ yyyy"/>
    <numFmt numFmtId="165" formatCode="dd/mm/yy"/>
  </numFmts>
  <fonts count="55">
    <font>
      <sz val="11"/>
      <color theme="1"/>
      <name val="Arial"/>
    </font>
    <font>
      <b/>
      <sz val="12"/>
      <color rgb="FF000000"/>
      <name val="Aharoni"/>
    </font>
    <font>
      <b/>
      <sz val="28"/>
      <color theme="1"/>
      <name val="Calibri"/>
      <family val="2"/>
    </font>
    <font>
      <sz val="11"/>
      <name val="Arial"/>
      <family val="2"/>
    </font>
    <font>
      <b/>
      <sz val="10"/>
      <color theme="1"/>
      <name val="Calibri"/>
      <family val="2"/>
    </font>
    <font>
      <b/>
      <sz val="12"/>
      <color rgb="FF000000"/>
      <name val="Calibri"/>
      <family val="2"/>
    </font>
    <font>
      <b/>
      <sz val="14"/>
      <color rgb="FF000000"/>
      <name val="Arial"/>
      <family val="2"/>
    </font>
    <font>
      <b/>
      <sz val="27"/>
      <color rgb="FF000000"/>
      <name val="Calibri"/>
      <family val="2"/>
    </font>
    <font>
      <b/>
      <sz val="12"/>
      <color theme="1"/>
      <name val="Calibri"/>
      <family val="2"/>
    </font>
    <font>
      <sz val="11"/>
      <color theme="1"/>
      <name val="Calibri"/>
      <family val="2"/>
    </font>
    <font>
      <b/>
      <sz val="10"/>
      <color rgb="FF000000"/>
      <name val="Arial"/>
      <family val="2"/>
    </font>
    <font>
      <b/>
      <sz val="20"/>
      <color theme="1"/>
      <name val="Aharoni"/>
    </font>
    <font>
      <b/>
      <sz val="12"/>
      <color theme="1"/>
      <name val="Aharoni"/>
    </font>
    <font>
      <sz val="11"/>
      <color theme="1"/>
      <name val="Calibri"/>
      <family val="2"/>
    </font>
    <font>
      <sz val="10"/>
      <color theme="0"/>
      <name val="Arial"/>
      <family val="2"/>
    </font>
    <font>
      <b/>
      <sz val="11"/>
      <color theme="1"/>
      <name val="Calibri"/>
      <family val="2"/>
    </font>
    <font>
      <b/>
      <sz val="14"/>
      <color rgb="FF000000"/>
      <name val="Calibri"/>
      <family val="2"/>
    </font>
    <font>
      <b/>
      <i/>
      <sz val="10"/>
      <color rgb="FF000000"/>
      <name val="Arial"/>
      <family val="2"/>
    </font>
    <font>
      <b/>
      <i/>
      <sz val="10"/>
      <color theme="1"/>
      <name val="Bahnschrift Condensed"/>
      <family val="2"/>
    </font>
    <font>
      <b/>
      <sz val="14"/>
      <color theme="1"/>
      <name val="Calibri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b/>
      <sz val="10"/>
      <color rgb="FF00B050"/>
      <name val="Arial"/>
      <family val="2"/>
    </font>
    <font>
      <b/>
      <sz val="11"/>
      <color rgb="FF000000"/>
      <name val="Calibri"/>
      <family val="2"/>
    </font>
    <font>
      <b/>
      <sz val="13"/>
      <color theme="1"/>
      <name val="Calibri"/>
      <family val="2"/>
    </font>
    <font>
      <sz val="13"/>
      <color theme="1"/>
      <name val="Calibri"/>
      <family val="2"/>
    </font>
    <font>
      <b/>
      <i/>
      <sz val="13"/>
      <color theme="1"/>
      <name val="Aharoni"/>
    </font>
    <font>
      <b/>
      <sz val="10"/>
      <color theme="1"/>
      <name val="Arial"/>
      <family val="2"/>
    </font>
    <font>
      <b/>
      <sz val="13"/>
      <color theme="1"/>
      <name val="Aharoni"/>
    </font>
    <font>
      <b/>
      <sz val="14"/>
      <color theme="1"/>
      <name val="Arial"/>
      <family val="2"/>
    </font>
    <font>
      <b/>
      <sz val="13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Arial"/>
      <family val="2"/>
    </font>
    <font>
      <b/>
      <sz val="11"/>
      <color rgb="FF000000"/>
      <name val="Arial"/>
      <family val="2"/>
    </font>
    <font>
      <b/>
      <u/>
      <sz val="18"/>
      <color theme="1"/>
      <name val="Calibri"/>
      <family val="2"/>
    </font>
    <font>
      <sz val="11"/>
      <color theme="0"/>
      <name val="Calibri"/>
      <family val="2"/>
    </font>
    <font>
      <sz val="12"/>
      <color rgb="FF000000"/>
      <name val="Aharoni"/>
    </font>
    <font>
      <b/>
      <sz val="8"/>
      <color rgb="FF00B050"/>
      <name val="Aharoni"/>
    </font>
    <font>
      <b/>
      <sz val="8"/>
      <color theme="1"/>
      <name val="Aharoni"/>
    </font>
    <font>
      <b/>
      <sz val="8"/>
      <color rgb="FF000000"/>
      <name val="Aharoni"/>
    </font>
    <font>
      <sz val="12"/>
      <color theme="1"/>
      <name val="Aharoni"/>
    </font>
    <font>
      <sz val="8"/>
      <color theme="1"/>
      <name val="Aharoni"/>
    </font>
    <font>
      <b/>
      <i/>
      <sz val="11"/>
      <color theme="1"/>
      <name val="Aharoni"/>
    </font>
    <font>
      <b/>
      <sz val="11"/>
      <color theme="1"/>
      <name val="Aharoni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1"/>
      <color rgb="FFB7B7B7"/>
      <name val="Calibri"/>
      <family val="2"/>
    </font>
    <font>
      <b/>
      <sz val="12"/>
      <color rgb="FF00B050"/>
      <name val="Aharoni"/>
    </font>
    <font>
      <sz val="9"/>
      <color rgb="FF000000"/>
      <name val="Calibri"/>
      <family val="2"/>
    </font>
    <font>
      <sz val="10"/>
      <color rgb="FF000000"/>
      <name val="Calibri"/>
      <family val="2"/>
    </font>
    <font>
      <sz val="11"/>
      <color rgb="FF434343"/>
      <name val="Calibri"/>
      <family val="2"/>
    </font>
    <font>
      <b/>
      <sz val="11"/>
      <color rgb="FF000000"/>
      <name val="Aharoni"/>
    </font>
    <font>
      <sz val="8"/>
      <color rgb="FF000000"/>
      <name val="Aharoni"/>
    </font>
    <font>
      <sz val="9"/>
      <color theme="1"/>
      <name val="Calibri"/>
      <family val="2"/>
    </font>
    <font>
      <sz val="10"/>
      <color theme="1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rgb="FF8BC34A"/>
        <bgColor rgb="FF8BC34A"/>
      </patternFill>
    </fill>
    <fill>
      <patternFill patternType="solid">
        <fgColor rgb="FFFFFFFF"/>
        <bgColor rgb="FFFFFFFF"/>
      </patternFill>
    </fill>
    <fill>
      <patternFill patternType="solid">
        <fgColor rgb="FFC4E2A0"/>
        <bgColor rgb="FFC4E2A0"/>
      </patternFill>
    </fill>
    <fill>
      <patternFill patternType="solid">
        <fgColor theme="0"/>
        <bgColor theme="0"/>
      </patternFill>
    </fill>
    <fill>
      <patternFill patternType="solid">
        <fgColor rgb="FFD9EAD3"/>
        <bgColor rgb="FFD9EAD3"/>
      </patternFill>
    </fill>
    <fill>
      <patternFill patternType="solid">
        <fgColor rgb="FFA64D79"/>
        <bgColor rgb="FFA64D79"/>
      </patternFill>
    </fill>
    <fill>
      <patternFill patternType="solid">
        <fgColor rgb="FF0070C0"/>
        <bgColor rgb="FF0070C0"/>
      </patternFill>
    </fill>
    <fill>
      <patternFill patternType="solid">
        <fgColor rgb="FFE06666"/>
        <bgColor rgb="FFE06666"/>
      </patternFill>
    </fill>
    <fill>
      <patternFill patternType="solid">
        <fgColor rgb="FF999999"/>
        <bgColor rgb="FF999999"/>
      </patternFill>
    </fill>
    <fill>
      <patternFill patternType="solid">
        <fgColor rgb="FFF2F2F2"/>
        <bgColor rgb="FFF2F2F2"/>
      </patternFill>
    </fill>
    <fill>
      <patternFill patternType="solid">
        <fgColor rgb="FFEA9999"/>
        <bgColor rgb="FFEA9999"/>
      </patternFill>
    </fill>
    <fill>
      <patternFill patternType="solid">
        <fgColor rgb="FFD8D8D8"/>
        <bgColor rgb="FFD8D8D8"/>
      </patternFill>
    </fill>
    <fill>
      <patternFill patternType="solid">
        <fgColor rgb="FFA5A5A5"/>
        <bgColor rgb="FFA5A5A5"/>
      </patternFill>
    </fill>
  </fills>
  <borders count="154">
    <border>
      <left/>
      <right/>
      <top/>
      <bottom/>
      <diagonal/>
    </border>
    <border>
      <left style="thick">
        <color rgb="FF000000"/>
      </left>
      <right/>
      <top style="thick">
        <color rgb="FF000000"/>
      </top>
      <bottom/>
      <diagonal/>
    </border>
    <border>
      <left/>
      <right/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/>
      <top style="thick">
        <color rgb="FF000000"/>
      </top>
      <bottom style="medium">
        <color rgb="FF000000"/>
      </bottom>
      <diagonal/>
    </border>
    <border>
      <left/>
      <right/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thick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/>
      <top style="thick">
        <color rgb="FF000000"/>
      </top>
      <bottom style="thin">
        <color rgb="FF000000"/>
      </bottom>
      <diagonal/>
    </border>
    <border>
      <left/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/>
      <top style="thick">
        <color rgb="FF000000"/>
      </top>
      <bottom style="thin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/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/>
      <top/>
      <bottom/>
      <diagonal/>
    </border>
    <border>
      <left/>
      <right style="thick">
        <color rgb="FF000000"/>
      </right>
      <top/>
      <bottom/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/>
      <top style="thin">
        <color rgb="FF000000"/>
      </top>
      <bottom style="thick">
        <color rgb="FF000000"/>
      </bottom>
      <diagonal/>
    </border>
    <border>
      <left/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n">
        <color rgb="FF000000"/>
      </left>
      <right/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/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 style="dotted">
        <color rgb="FF000000"/>
      </left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dotted">
        <color rgb="FF000000"/>
      </right>
      <top style="thick">
        <color rgb="FF000000"/>
      </top>
      <bottom style="thick">
        <color rgb="FF000000"/>
      </bottom>
      <diagonal/>
    </border>
    <border>
      <left style="dotted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dotted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ck">
        <color rgb="FF000000"/>
      </bottom>
      <diagonal/>
    </border>
    <border>
      <left/>
      <right/>
      <top/>
      <bottom style="thick">
        <color rgb="FF000000"/>
      </bottom>
      <diagonal/>
    </border>
    <border>
      <left/>
      <right style="thin">
        <color rgb="FF000000"/>
      </right>
      <top/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 style="thick">
        <color rgb="FF000000"/>
      </right>
      <top style="medium">
        <color rgb="FF000000"/>
      </top>
      <bottom style="thin">
        <color rgb="FF000000"/>
      </bottom>
      <diagonal/>
    </border>
    <border>
      <left style="thick">
        <color rgb="FF000000"/>
      </left>
      <right/>
      <top/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thin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ck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ck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thick">
        <color rgb="FF000000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ck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ck">
        <color rgb="FF000000"/>
      </left>
      <right/>
      <top/>
      <bottom style="medium">
        <color rgb="FF000000"/>
      </bottom>
      <diagonal/>
    </border>
    <border>
      <left/>
      <right/>
      <top/>
      <bottom/>
      <diagonal/>
    </border>
    <border>
      <left/>
      <right/>
      <top/>
      <bottom style="medium">
        <color rgb="FF000000"/>
      </bottom>
      <diagonal/>
    </border>
    <border>
      <left style="thick">
        <color rgb="FF000000"/>
      </left>
      <right style="thin">
        <color rgb="FF000000"/>
      </right>
      <top style="medium">
        <color rgb="FF000000"/>
      </top>
      <bottom style="thick">
        <color rgb="FF000000"/>
      </bottom>
      <diagonal/>
    </border>
    <border>
      <left style="thin">
        <color rgb="FF000000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/>
      <right/>
      <top/>
      <bottom/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/>
      <right/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ck">
        <color rgb="FF000000"/>
      </left>
      <right/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/>
      <top style="thin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ck">
        <color rgb="FF000000"/>
      </bottom>
      <diagonal/>
    </border>
    <border>
      <left style="thick">
        <color rgb="FF000000"/>
      </left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/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dotted">
        <color rgb="FF000000"/>
      </right>
      <top style="thick">
        <color rgb="FF000000"/>
      </top>
      <bottom/>
      <diagonal/>
    </border>
    <border>
      <left/>
      <right style="dotted">
        <color rgb="FF000000"/>
      </right>
      <top style="thick">
        <color rgb="FF000000"/>
      </top>
      <bottom/>
      <diagonal/>
    </border>
    <border>
      <left style="dotted">
        <color rgb="FF000000"/>
      </left>
      <right style="dotted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dotted">
        <color rgb="FF000000"/>
      </right>
      <top style="thick">
        <color rgb="FF000000"/>
      </top>
      <bottom/>
      <diagonal/>
    </border>
    <border>
      <left style="dotted">
        <color rgb="FF000000"/>
      </left>
      <right style="medium">
        <color rgb="FF000000"/>
      </right>
      <top style="thick">
        <color rgb="FF000000"/>
      </top>
      <bottom/>
      <diagonal/>
    </border>
    <border>
      <left style="dotted">
        <color rgb="FF000000"/>
      </left>
      <right style="thick">
        <color rgb="FF000000"/>
      </right>
      <top style="thick">
        <color rgb="FF000000"/>
      </top>
      <bottom/>
      <diagonal/>
    </border>
    <border>
      <left style="thick">
        <color rgb="FF000000"/>
      </left>
      <right style="thick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90">
    <xf numFmtId="0" fontId="0" fillId="0" borderId="0" xfId="0" applyFont="1" applyAlignment="1"/>
    <xf numFmtId="0" fontId="1" fillId="2" borderId="1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left" vertical="center"/>
    </xf>
    <xf numFmtId="0" fontId="4" fillId="2" borderId="6" xfId="0" applyFont="1" applyFill="1" applyBorder="1" applyAlignment="1">
      <alignment vertical="center"/>
    </xf>
    <xf numFmtId="0" fontId="5" fillId="4" borderId="22" xfId="0" applyFont="1" applyFill="1" applyBorder="1" applyAlignment="1">
      <alignment horizontal="center" vertical="center"/>
    </xf>
    <xf numFmtId="0" fontId="10" fillId="3" borderId="13" xfId="0" applyFont="1" applyFill="1" applyBorder="1" applyAlignment="1">
      <alignment horizontal="center" vertical="center"/>
    </xf>
    <xf numFmtId="0" fontId="10" fillId="3" borderId="14" xfId="0" applyFont="1" applyFill="1" applyBorder="1" applyAlignment="1">
      <alignment horizontal="center" vertical="center"/>
    </xf>
    <xf numFmtId="1" fontId="12" fillId="3" borderId="27" xfId="0" applyNumberFormat="1" applyFont="1" applyFill="1" applyBorder="1" applyAlignment="1">
      <alignment horizontal="center" vertical="center"/>
    </xf>
    <xf numFmtId="0" fontId="13" fillId="5" borderId="0" xfId="0" applyFont="1" applyFill="1"/>
    <xf numFmtId="1" fontId="14" fillId="5" borderId="0" xfId="0" applyNumberFormat="1" applyFont="1" applyFill="1"/>
    <xf numFmtId="0" fontId="9" fillId="5" borderId="28" xfId="0" applyFont="1" applyFill="1" applyBorder="1"/>
    <xf numFmtId="0" fontId="15" fillId="2" borderId="12" xfId="0" applyFont="1" applyFill="1" applyBorder="1" applyAlignment="1">
      <alignment horizontal="center" vertical="center" textRotation="90"/>
    </xf>
    <xf numFmtId="0" fontId="4" fillId="2" borderId="29" xfId="0" applyFont="1" applyFill="1" applyBorder="1" applyAlignment="1">
      <alignment horizontal="center" vertical="center" textRotation="90"/>
    </xf>
    <xf numFmtId="0" fontId="5" fillId="2" borderId="14" xfId="0" applyFont="1" applyFill="1" applyBorder="1" applyAlignment="1">
      <alignment horizontal="center" vertical="center" textRotation="90" wrapText="1"/>
    </xf>
    <xf numFmtId="0" fontId="8" fillId="2" borderId="14" xfId="0" applyFont="1" applyFill="1" applyBorder="1" applyAlignment="1">
      <alignment horizontal="center" vertical="center"/>
    </xf>
    <xf numFmtId="0" fontId="16" fillId="2" borderId="30" xfId="0" applyFont="1" applyFill="1" applyBorder="1" applyAlignment="1">
      <alignment horizontal="center" vertical="center"/>
    </xf>
    <xf numFmtId="0" fontId="17" fillId="2" borderId="29" xfId="0" applyFont="1" applyFill="1" applyBorder="1" applyAlignment="1">
      <alignment textRotation="90" wrapText="1"/>
    </xf>
    <xf numFmtId="0" fontId="17" fillId="2" borderId="31" xfId="0" applyFont="1" applyFill="1" applyBorder="1" applyAlignment="1">
      <alignment textRotation="90" wrapText="1"/>
    </xf>
    <xf numFmtId="0" fontId="17" fillId="2" borderId="32" xfId="0" applyFont="1" applyFill="1" applyBorder="1" applyAlignment="1">
      <alignment textRotation="90" wrapText="1"/>
    </xf>
    <xf numFmtId="0" fontId="18" fillId="2" borderId="33" xfId="0" applyFont="1" applyFill="1" applyBorder="1" applyAlignment="1">
      <alignment textRotation="90" wrapText="1"/>
    </xf>
    <xf numFmtId="0" fontId="18" fillId="2" borderId="34" xfId="0" applyFont="1" applyFill="1" applyBorder="1" applyAlignment="1">
      <alignment textRotation="90" wrapText="1"/>
    </xf>
    <xf numFmtId="0" fontId="18" fillId="2" borderId="32" xfId="0" applyFont="1" applyFill="1" applyBorder="1" applyAlignment="1">
      <alignment textRotation="90" wrapText="1"/>
    </xf>
    <xf numFmtId="0" fontId="18" fillId="2" borderId="29" xfId="0" applyFont="1" applyFill="1" applyBorder="1" applyAlignment="1">
      <alignment textRotation="90" wrapText="1"/>
    </xf>
    <xf numFmtId="0" fontId="17" fillId="2" borderId="34" xfId="0" applyFont="1" applyFill="1" applyBorder="1" applyAlignment="1">
      <alignment textRotation="90" wrapText="1"/>
    </xf>
    <xf numFmtId="0" fontId="17" fillId="2" borderId="35" xfId="0" applyFont="1" applyFill="1" applyBorder="1" applyAlignment="1">
      <alignment textRotation="90" wrapText="1"/>
    </xf>
    <xf numFmtId="0" fontId="17" fillId="2" borderId="36" xfId="0" applyFont="1" applyFill="1" applyBorder="1" applyAlignment="1">
      <alignment textRotation="90" wrapText="1"/>
    </xf>
    <xf numFmtId="0" fontId="17" fillId="2" borderId="37" xfId="0" applyFont="1" applyFill="1" applyBorder="1" applyAlignment="1">
      <alignment textRotation="90" wrapText="1"/>
    </xf>
    <xf numFmtId="0" fontId="17" fillId="2" borderId="38" xfId="0" applyFont="1" applyFill="1" applyBorder="1" applyAlignment="1">
      <alignment textRotation="90" wrapText="1"/>
    </xf>
    <xf numFmtId="0" fontId="19" fillId="2" borderId="29" xfId="0" applyFont="1" applyFill="1" applyBorder="1" applyAlignment="1">
      <alignment horizontal="center" vertical="center"/>
    </xf>
    <xf numFmtId="0" fontId="15" fillId="4" borderId="7" xfId="0" applyFont="1" applyFill="1" applyBorder="1" applyAlignment="1">
      <alignment horizontal="center" vertical="center"/>
    </xf>
    <xf numFmtId="0" fontId="15" fillId="4" borderId="39" xfId="0" applyFont="1" applyFill="1" applyBorder="1" applyAlignment="1">
      <alignment horizontal="center" vertical="center"/>
    </xf>
    <xf numFmtId="165" fontId="9" fillId="4" borderId="11" xfId="0" applyNumberFormat="1" applyFont="1" applyFill="1" applyBorder="1" applyAlignment="1"/>
    <xf numFmtId="165" fontId="20" fillId="4" borderId="11" xfId="0" applyNumberFormat="1" applyFont="1" applyFill="1" applyBorder="1" applyAlignment="1"/>
    <xf numFmtId="0" fontId="9" fillId="4" borderId="40" xfId="0" applyFont="1" applyFill="1" applyBorder="1" applyAlignment="1"/>
    <xf numFmtId="1" fontId="21" fillId="4" borderId="39" xfId="0" applyNumberFormat="1" applyFont="1" applyFill="1" applyBorder="1" applyAlignment="1">
      <alignment horizontal="center"/>
    </xf>
    <xf numFmtId="1" fontId="22" fillId="4" borderId="41" xfId="0" applyNumberFormat="1" applyFont="1" applyFill="1" applyBorder="1" applyAlignment="1">
      <alignment horizontal="center" vertical="center"/>
    </xf>
    <xf numFmtId="0" fontId="22" fillId="4" borderId="41" xfId="0" applyFont="1" applyFill="1" applyBorder="1" applyAlignment="1">
      <alignment horizontal="center" vertical="center"/>
    </xf>
    <xf numFmtId="0" fontId="22" fillId="4" borderId="42" xfId="0" applyFont="1" applyFill="1" applyBorder="1" applyAlignment="1">
      <alignment horizontal="center" vertical="center"/>
    </xf>
    <xf numFmtId="0" fontId="21" fillId="4" borderId="43" xfId="0" applyFont="1" applyFill="1" applyBorder="1"/>
    <xf numFmtId="0" fontId="15" fillId="3" borderId="17" xfId="0" applyFont="1" applyFill="1" applyBorder="1" applyAlignment="1">
      <alignment horizontal="center" vertical="center"/>
    </xf>
    <xf numFmtId="0" fontId="15" fillId="3" borderId="44" xfId="0" applyFont="1" applyFill="1" applyBorder="1" applyAlignment="1">
      <alignment horizontal="center" vertical="center"/>
    </xf>
    <xf numFmtId="165" fontId="20" fillId="3" borderId="45" xfId="0" applyNumberFormat="1" applyFont="1" applyFill="1" applyBorder="1" applyAlignment="1"/>
    <xf numFmtId="0" fontId="9" fillId="3" borderId="46" xfId="0" applyFont="1" applyFill="1" applyBorder="1"/>
    <xf numFmtId="1" fontId="21" fillId="3" borderId="43" xfId="0" applyNumberFormat="1" applyFont="1" applyFill="1" applyBorder="1" applyAlignment="1">
      <alignment horizontal="center"/>
    </xf>
    <xf numFmtId="0" fontId="22" fillId="3" borderId="47" xfId="0" applyFont="1" applyFill="1" applyBorder="1" applyAlignment="1">
      <alignment horizontal="center" vertical="center"/>
    </xf>
    <xf numFmtId="0" fontId="22" fillId="3" borderId="44" xfId="0" applyFont="1" applyFill="1" applyBorder="1" applyAlignment="1">
      <alignment horizontal="center" vertical="center"/>
    </xf>
    <xf numFmtId="0" fontId="21" fillId="3" borderId="44" xfId="0" applyFont="1" applyFill="1" applyBorder="1"/>
    <xf numFmtId="0" fontId="15" fillId="4" borderId="17" xfId="0" applyFont="1" applyFill="1" applyBorder="1" applyAlignment="1">
      <alignment horizontal="center" vertical="center"/>
    </xf>
    <xf numFmtId="0" fontId="15" fillId="4" borderId="44" xfId="0" applyFont="1" applyFill="1" applyBorder="1" applyAlignment="1">
      <alignment horizontal="center" vertical="center"/>
    </xf>
    <xf numFmtId="165" fontId="20" fillId="4" borderId="45" xfId="0" applyNumberFormat="1" applyFont="1" applyFill="1" applyBorder="1" applyAlignment="1"/>
    <xf numFmtId="0" fontId="9" fillId="4" borderId="46" xfId="0" applyFont="1" applyFill="1" applyBorder="1"/>
    <xf numFmtId="3" fontId="21" fillId="4" borderId="43" xfId="0" applyNumberFormat="1" applyFont="1" applyFill="1" applyBorder="1" applyAlignment="1">
      <alignment horizontal="center"/>
    </xf>
    <xf numFmtId="0" fontId="22" fillId="4" borderId="47" xfId="0" applyFont="1" applyFill="1" applyBorder="1" applyAlignment="1">
      <alignment horizontal="center" vertical="center"/>
    </xf>
    <xf numFmtId="0" fontId="22" fillId="4" borderId="44" xfId="0" applyFont="1" applyFill="1" applyBorder="1" applyAlignment="1">
      <alignment horizontal="center" vertical="center"/>
    </xf>
    <xf numFmtId="0" fontId="21" fillId="4" borderId="44" xfId="0" applyFont="1" applyFill="1" applyBorder="1"/>
    <xf numFmtId="0" fontId="15" fillId="3" borderId="48" xfId="0" applyFont="1" applyFill="1" applyBorder="1" applyAlignment="1">
      <alignment horizontal="center" vertical="center"/>
    </xf>
    <xf numFmtId="0" fontId="20" fillId="3" borderId="21" xfId="0" applyFont="1" applyFill="1" applyBorder="1" applyAlignment="1"/>
    <xf numFmtId="0" fontId="9" fillId="4" borderId="21" xfId="0" applyFont="1" applyFill="1" applyBorder="1"/>
    <xf numFmtId="1" fontId="21" fillId="4" borderId="43" xfId="0" applyNumberFormat="1" applyFont="1" applyFill="1" applyBorder="1" applyAlignment="1">
      <alignment horizontal="center"/>
    </xf>
    <xf numFmtId="0" fontId="9" fillId="3" borderId="21" xfId="0" applyFont="1" applyFill="1" applyBorder="1"/>
    <xf numFmtId="0" fontId="15" fillId="4" borderId="48" xfId="0" applyFont="1" applyFill="1" applyBorder="1" applyAlignment="1">
      <alignment horizontal="center" vertical="center"/>
    </xf>
    <xf numFmtId="3" fontId="22" fillId="4" borderId="47" xfId="0" applyNumberFormat="1" applyFont="1" applyFill="1" applyBorder="1" applyAlignment="1">
      <alignment horizontal="center" vertical="center"/>
    </xf>
    <xf numFmtId="3" fontId="22" fillId="4" borderId="44" xfId="0" applyNumberFormat="1" applyFont="1" applyFill="1" applyBorder="1" applyAlignment="1">
      <alignment horizontal="center" vertical="center"/>
    </xf>
    <xf numFmtId="0" fontId="15" fillId="3" borderId="49" xfId="0" applyFont="1" applyFill="1" applyBorder="1" applyAlignment="1">
      <alignment horizontal="center" vertical="center"/>
    </xf>
    <xf numFmtId="0" fontId="15" fillId="4" borderId="49" xfId="0" applyFont="1" applyFill="1" applyBorder="1" applyAlignment="1">
      <alignment horizontal="center" vertical="center"/>
    </xf>
    <xf numFmtId="1" fontId="21" fillId="4" borderId="50" xfId="0" applyNumberFormat="1" applyFont="1" applyFill="1" applyBorder="1" applyAlignment="1">
      <alignment horizontal="center"/>
    </xf>
    <xf numFmtId="1" fontId="21" fillId="3" borderId="50" xfId="0" applyNumberFormat="1" applyFont="1" applyFill="1" applyBorder="1" applyAlignment="1">
      <alignment horizontal="center"/>
    </xf>
    <xf numFmtId="0" fontId="21" fillId="4" borderId="50" xfId="0" applyFont="1" applyFill="1" applyBorder="1" applyAlignment="1">
      <alignment horizontal="center"/>
    </xf>
    <xf numFmtId="0" fontId="22" fillId="4" borderId="47" xfId="0" applyFont="1" applyFill="1" applyBorder="1" applyAlignment="1">
      <alignment horizontal="center" vertical="center"/>
    </xf>
    <xf numFmtId="0" fontId="21" fillId="4" borderId="44" xfId="0" applyFont="1" applyFill="1" applyBorder="1" applyAlignment="1">
      <alignment wrapText="1"/>
    </xf>
    <xf numFmtId="0" fontId="15" fillId="3" borderId="51" xfId="0" applyFont="1" applyFill="1" applyBorder="1" applyAlignment="1">
      <alignment horizontal="center" vertical="center"/>
    </xf>
    <xf numFmtId="0" fontId="9" fillId="3" borderId="52" xfId="0" applyFont="1" applyFill="1" applyBorder="1"/>
    <xf numFmtId="0" fontId="9" fillId="3" borderId="53" xfId="0" applyFont="1" applyFill="1" applyBorder="1"/>
    <xf numFmtId="0" fontId="22" fillId="3" borderId="54" xfId="0" applyFont="1" applyFill="1" applyBorder="1" applyAlignment="1">
      <alignment horizontal="center" vertical="center"/>
    </xf>
    <xf numFmtId="0" fontId="22" fillId="3" borderId="55" xfId="0" applyFont="1" applyFill="1" applyBorder="1" applyAlignment="1">
      <alignment horizontal="center" vertical="center"/>
    </xf>
    <xf numFmtId="0" fontId="21" fillId="3" borderId="51" xfId="0" applyFont="1" applyFill="1" applyBorder="1"/>
    <xf numFmtId="0" fontId="23" fillId="4" borderId="44" xfId="0" applyFont="1" applyFill="1" applyBorder="1" applyAlignment="1">
      <alignment horizontal="center" vertical="center"/>
    </xf>
    <xf numFmtId="0" fontId="22" fillId="4" borderId="56" xfId="0" applyFont="1" applyFill="1" applyBorder="1" applyAlignment="1">
      <alignment horizontal="center" vertical="center"/>
    </xf>
    <xf numFmtId="0" fontId="22" fillId="4" borderId="57" xfId="0" applyFont="1" applyFill="1" applyBorder="1" applyAlignment="1">
      <alignment horizontal="center" vertical="center"/>
    </xf>
    <xf numFmtId="0" fontId="21" fillId="4" borderId="58" xfId="0" applyFont="1" applyFill="1" applyBorder="1"/>
    <xf numFmtId="0" fontId="23" fillId="3" borderId="44" xfId="0" applyFont="1" applyFill="1" applyBorder="1" applyAlignment="1">
      <alignment horizontal="center" vertical="center"/>
    </xf>
    <xf numFmtId="0" fontId="21" fillId="3" borderId="50" xfId="0" applyFont="1" applyFill="1" applyBorder="1" applyAlignment="1">
      <alignment horizontal="center"/>
    </xf>
    <xf numFmtId="0" fontId="22" fillId="3" borderId="56" xfId="0" applyFont="1" applyFill="1" applyBorder="1" applyAlignment="1">
      <alignment horizontal="center" vertical="center"/>
    </xf>
    <xf numFmtId="0" fontId="22" fillId="3" borderId="57" xfId="0" applyFont="1" applyFill="1" applyBorder="1" applyAlignment="1">
      <alignment horizontal="center" vertical="center"/>
    </xf>
    <xf numFmtId="0" fontId="21" fillId="3" borderId="58" xfId="0" applyFont="1" applyFill="1" applyBorder="1"/>
    <xf numFmtId="0" fontId="21" fillId="3" borderId="50" xfId="0" applyFont="1" applyFill="1" applyBorder="1" applyAlignment="1">
      <alignment horizontal="center"/>
    </xf>
    <xf numFmtId="0" fontId="22" fillId="3" borderId="56" xfId="0" applyFont="1" applyFill="1" applyBorder="1" applyAlignment="1">
      <alignment horizontal="center" vertical="center"/>
    </xf>
    <xf numFmtId="0" fontId="21" fillId="3" borderId="58" xfId="0" applyFont="1" applyFill="1" applyBorder="1" applyAlignment="1"/>
    <xf numFmtId="0" fontId="15" fillId="4" borderId="23" xfId="0" applyFont="1" applyFill="1" applyBorder="1" applyAlignment="1">
      <alignment horizontal="center" vertical="center"/>
    </xf>
    <xf numFmtId="0" fontId="15" fillId="4" borderId="59" xfId="0" applyFont="1" applyFill="1" applyBorder="1" applyAlignment="1">
      <alignment horizontal="center" vertical="center"/>
    </xf>
    <xf numFmtId="0" fontId="9" fillId="4" borderId="27" xfId="0" applyFont="1" applyFill="1" applyBorder="1"/>
    <xf numFmtId="0" fontId="20" fillId="4" borderId="60" xfId="0" applyFont="1" applyFill="1" applyBorder="1" applyAlignment="1"/>
    <xf numFmtId="0" fontId="22" fillId="4" borderId="56" xfId="0" applyFont="1" applyFill="1" applyBorder="1" applyAlignment="1">
      <alignment horizontal="center" vertical="center"/>
    </xf>
    <xf numFmtId="0" fontId="24" fillId="6" borderId="61" xfId="0" applyFont="1" applyFill="1" applyBorder="1" applyAlignment="1">
      <alignment horizontal="center" vertical="center"/>
    </xf>
    <xf numFmtId="0" fontId="24" fillId="6" borderId="62" xfId="0" applyFont="1" applyFill="1" applyBorder="1" applyAlignment="1">
      <alignment horizontal="center" vertical="center"/>
    </xf>
    <xf numFmtId="0" fontId="25" fillId="6" borderId="62" xfId="0" applyFont="1" applyFill="1" applyBorder="1"/>
    <xf numFmtId="0" fontId="26" fillId="6" borderId="29" xfId="0" applyFont="1" applyFill="1" applyBorder="1" applyAlignment="1">
      <alignment horizontal="center" vertical="center"/>
    </xf>
    <xf numFmtId="1" fontId="27" fillId="6" borderId="29" xfId="0" applyNumberFormat="1" applyFont="1" applyFill="1" applyBorder="1" applyAlignment="1">
      <alignment horizontal="center" vertical="center"/>
    </xf>
    <xf numFmtId="1" fontId="28" fillId="6" borderId="12" xfId="0" applyNumberFormat="1" applyFont="1" applyFill="1" applyBorder="1" applyAlignment="1">
      <alignment horizontal="center" vertical="center"/>
    </xf>
    <xf numFmtId="1" fontId="28" fillId="6" borderId="29" xfId="0" applyNumberFormat="1" applyFont="1" applyFill="1" applyBorder="1" applyAlignment="1">
      <alignment horizontal="center" vertical="center"/>
    </xf>
    <xf numFmtId="0" fontId="9" fillId="4" borderId="29" xfId="0" applyFont="1" applyFill="1" applyBorder="1"/>
    <xf numFmtId="0" fontId="25" fillId="0" borderId="0" xfId="0" applyFont="1"/>
    <xf numFmtId="0" fontId="9" fillId="5" borderId="63" xfId="0" applyFont="1" applyFill="1" applyBorder="1"/>
    <xf numFmtId="0" fontId="21" fillId="5" borderId="0" xfId="0" applyFont="1" applyFill="1"/>
    <xf numFmtId="0" fontId="9" fillId="5" borderId="0" xfId="0" applyFont="1" applyFill="1"/>
    <xf numFmtId="0" fontId="9" fillId="5" borderId="64" xfId="0" applyFont="1" applyFill="1" applyBorder="1"/>
    <xf numFmtId="0" fontId="25" fillId="5" borderId="64" xfId="0" applyFont="1" applyFill="1" applyBorder="1"/>
    <xf numFmtId="0" fontId="27" fillId="2" borderId="29" xfId="0" applyFont="1" applyFill="1" applyBorder="1" applyAlignment="1">
      <alignment horizontal="center"/>
    </xf>
    <xf numFmtId="0" fontId="30" fillId="2" borderId="29" xfId="0" applyFont="1" applyFill="1" applyBorder="1" applyAlignment="1">
      <alignment horizontal="center"/>
    </xf>
    <xf numFmtId="0" fontId="25" fillId="5" borderId="65" xfId="0" applyFont="1" applyFill="1" applyBorder="1"/>
    <xf numFmtId="0" fontId="10" fillId="0" borderId="43" xfId="0" applyFont="1" applyBorder="1" applyAlignment="1">
      <alignment horizontal="center" vertical="center"/>
    </xf>
    <xf numFmtId="0" fontId="33" fillId="0" borderId="45" xfId="0" applyFont="1" applyBorder="1" applyAlignment="1">
      <alignment horizontal="center" vertical="center"/>
    </xf>
    <xf numFmtId="0" fontId="10" fillId="0" borderId="59" xfId="0" applyFont="1" applyBorder="1" applyAlignment="1">
      <alignment horizontal="center" vertical="center"/>
    </xf>
    <xf numFmtId="0" fontId="33" fillId="0" borderId="27" xfId="0" applyFont="1" applyBorder="1" applyAlignment="1">
      <alignment horizontal="center" vertical="center"/>
    </xf>
    <xf numFmtId="0" fontId="21" fillId="0" borderId="0" xfId="0" applyFont="1"/>
    <xf numFmtId="0" fontId="13" fillId="0" borderId="0" xfId="0" applyFont="1" applyAlignment="1"/>
    <xf numFmtId="0" fontId="8" fillId="2" borderId="72" xfId="0" applyFont="1" applyFill="1" applyBorder="1" applyAlignment="1">
      <alignment vertical="center"/>
    </xf>
    <xf numFmtId="0" fontId="9" fillId="3" borderId="75" xfId="0" applyFont="1" applyFill="1" applyBorder="1"/>
    <xf numFmtId="0" fontId="9" fillId="3" borderId="76" xfId="0" applyFont="1" applyFill="1" applyBorder="1"/>
    <xf numFmtId="0" fontId="9" fillId="4" borderId="77" xfId="0" applyFont="1" applyFill="1" applyBorder="1"/>
    <xf numFmtId="0" fontId="8" fillId="4" borderId="81" xfId="0" applyFont="1" applyFill="1" applyBorder="1" applyAlignment="1">
      <alignment horizontal="center" vertical="center"/>
    </xf>
    <xf numFmtId="0" fontId="9" fillId="3" borderId="83" xfId="0" applyFont="1" applyFill="1" applyBorder="1"/>
    <xf numFmtId="1" fontId="12" fillId="3" borderId="59" xfId="0" applyNumberFormat="1" applyFont="1" applyFill="1" applyBorder="1" applyAlignment="1">
      <alignment horizontal="center"/>
    </xf>
    <xf numFmtId="0" fontId="35" fillId="10" borderId="0" xfId="0" applyFont="1" applyFill="1"/>
    <xf numFmtId="0" fontId="8" fillId="2" borderId="84" xfId="0" applyFont="1" applyFill="1" applyBorder="1" applyAlignment="1">
      <alignment horizontal="center" vertical="center"/>
    </xf>
    <xf numFmtId="0" fontId="19" fillId="2" borderId="85" xfId="0" applyFont="1" applyFill="1" applyBorder="1" applyAlignment="1">
      <alignment horizontal="center" vertical="center"/>
    </xf>
    <xf numFmtId="0" fontId="19" fillId="2" borderId="32" xfId="0" applyFont="1" applyFill="1" applyBorder="1" applyAlignment="1">
      <alignment horizontal="center" vertical="center"/>
    </xf>
    <xf numFmtId="0" fontId="18" fillId="2" borderId="29" xfId="0" applyFont="1" applyFill="1" applyBorder="1" applyAlignment="1">
      <alignment textRotation="90"/>
    </xf>
    <xf numFmtId="0" fontId="17" fillId="2" borderId="31" xfId="0" applyFont="1" applyFill="1" applyBorder="1" applyAlignment="1">
      <alignment textRotation="90"/>
    </xf>
    <xf numFmtId="0" fontId="17" fillId="2" borderId="32" xfId="0" applyFont="1" applyFill="1" applyBorder="1" applyAlignment="1">
      <alignment textRotation="90"/>
    </xf>
    <xf numFmtId="0" fontId="18" fillId="2" borderId="33" xfId="0" applyFont="1" applyFill="1" applyBorder="1" applyAlignment="1">
      <alignment textRotation="90"/>
    </xf>
    <xf numFmtId="0" fontId="18" fillId="2" borderId="34" xfId="0" applyFont="1" applyFill="1" applyBorder="1" applyAlignment="1">
      <alignment textRotation="90"/>
    </xf>
    <xf numFmtId="0" fontId="18" fillId="2" borderId="32" xfId="0" applyFont="1" applyFill="1" applyBorder="1" applyAlignment="1">
      <alignment textRotation="90"/>
    </xf>
    <xf numFmtId="0" fontId="17" fillId="2" borderId="34" xfId="0" applyFont="1" applyFill="1" applyBorder="1" applyAlignment="1">
      <alignment textRotation="90"/>
    </xf>
    <xf numFmtId="0" fontId="17" fillId="2" borderId="37" xfId="0" applyFont="1" applyFill="1" applyBorder="1" applyAlignment="1">
      <alignment textRotation="90"/>
    </xf>
    <xf numFmtId="0" fontId="17" fillId="2" borderId="38" xfId="0" applyFont="1" applyFill="1" applyBorder="1" applyAlignment="1">
      <alignment textRotation="90"/>
    </xf>
    <xf numFmtId="0" fontId="23" fillId="4" borderId="43" xfId="0" applyFont="1" applyFill="1" applyBorder="1" applyAlignment="1">
      <alignment horizontal="center" vertical="center"/>
    </xf>
    <xf numFmtId="14" fontId="9" fillId="4" borderId="86" xfId="0" applyNumberFormat="1" applyFont="1" applyFill="1" applyBorder="1" applyAlignment="1"/>
    <xf numFmtId="0" fontId="20" fillId="4" borderId="87" xfId="0" applyFont="1" applyFill="1" applyBorder="1" applyAlignment="1"/>
    <xf numFmtId="0" fontId="9" fillId="4" borderId="45" xfId="0" applyFont="1" applyFill="1" applyBorder="1" applyAlignment="1"/>
    <xf numFmtId="0" fontId="36" fillId="4" borderId="43" xfId="0" applyFont="1" applyFill="1" applyBorder="1" applyAlignment="1">
      <alignment horizontal="center"/>
    </xf>
    <xf numFmtId="0" fontId="37" fillId="4" borderId="88" xfId="0" applyFont="1" applyFill="1" applyBorder="1" applyAlignment="1">
      <alignment vertical="center"/>
    </xf>
    <xf numFmtId="0" fontId="38" fillId="4" borderId="89" xfId="0" applyFont="1" applyFill="1" applyBorder="1" applyAlignment="1">
      <alignment vertical="center"/>
    </xf>
    <xf numFmtId="0" fontId="37" fillId="4" borderId="88" xfId="0" applyFont="1" applyFill="1" applyBorder="1" applyAlignment="1">
      <alignment vertical="center"/>
    </xf>
    <xf numFmtId="0" fontId="38" fillId="4" borderId="90" xfId="0" applyFont="1" applyFill="1" applyBorder="1" applyAlignment="1">
      <alignment vertical="center"/>
    </xf>
    <xf numFmtId="0" fontId="37" fillId="4" borderId="91" xfId="0" applyFont="1" applyFill="1" applyBorder="1" applyAlignment="1">
      <alignment vertical="center"/>
    </xf>
    <xf numFmtId="0" fontId="39" fillId="4" borderId="89" xfId="0" applyFont="1" applyFill="1" applyBorder="1" applyAlignment="1">
      <alignment vertical="center"/>
    </xf>
    <xf numFmtId="0" fontId="37" fillId="4" borderId="92" xfId="0" applyFont="1" applyFill="1" applyBorder="1" applyAlignment="1">
      <alignment vertical="center"/>
    </xf>
    <xf numFmtId="0" fontId="38" fillId="4" borderId="93" xfId="0" applyFont="1" applyFill="1" applyBorder="1" applyAlignment="1">
      <alignment vertical="center"/>
    </xf>
    <xf numFmtId="0" fontId="37" fillId="4" borderId="91" xfId="0" applyFont="1" applyFill="1" applyBorder="1" applyAlignment="1">
      <alignment vertical="center"/>
    </xf>
    <xf numFmtId="0" fontId="37" fillId="4" borderId="94" xfId="0" applyFont="1" applyFill="1" applyBorder="1" applyAlignment="1">
      <alignment vertical="center"/>
    </xf>
    <xf numFmtId="0" fontId="37" fillId="4" borderId="89" xfId="0" applyFont="1" applyFill="1" applyBorder="1" applyAlignment="1">
      <alignment vertical="center"/>
    </xf>
    <xf numFmtId="0" fontId="20" fillId="4" borderId="43" xfId="0" applyFont="1" applyFill="1" applyBorder="1" applyAlignment="1"/>
    <xf numFmtId="165" fontId="9" fillId="3" borderId="46" xfId="0" applyNumberFormat="1" applyFont="1" applyFill="1" applyBorder="1" applyAlignment="1"/>
    <xf numFmtId="0" fontId="20" fillId="3" borderId="95" xfId="0" applyFont="1" applyFill="1" applyBorder="1" applyAlignment="1"/>
    <xf numFmtId="0" fontId="20" fillId="3" borderId="96" xfId="0" applyFont="1" applyFill="1" applyBorder="1" applyAlignment="1"/>
    <xf numFmtId="0" fontId="36" fillId="3" borderId="50" xfId="0" applyFont="1" applyFill="1" applyBorder="1" applyAlignment="1">
      <alignment horizontal="center"/>
    </xf>
    <xf numFmtId="0" fontId="37" fillId="3" borderId="47" xfId="0" applyFont="1" applyFill="1" applyBorder="1" applyAlignment="1">
      <alignment vertical="center"/>
    </xf>
    <xf numFmtId="0" fontId="38" fillId="3" borderId="77" xfId="0" applyFont="1" applyFill="1" applyBorder="1" applyAlignment="1">
      <alignment vertical="center"/>
    </xf>
    <xf numFmtId="0" fontId="37" fillId="3" borderId="47" xfId="0" applyFont="1" applyFill="1" applyBorder="1" applyAlignment="1">
      <alignment vertical="center"/>
    </xf>
    <xf numFmtId="0" fontId="38" fillId="3" borderId="97" xfId="0" applyFont="1" applyFill="1" applyBorder="1" applyAlignment="1">
      <alignment vertical="center"/>
    </xf>
    <xf numFmtId="0" fontId="37" fillId="3" borderId="97" xfId="0" applyFont="1" applyFill="1" applyBorder="1" applyAlignment="1">
      <alignment vertical="center"/>
    </xf>
    <xf numFmtId="0" fontId="38" fillId="3" borderId="77" xfId="0" applyFont="1" applyFill="1" applyBorder="1" applyAlignment="1">
      <alignment vertical="center"/>
    </xf>
    <xf numFmtId="0" fontId="37" fillId="3" borderId="44" xfId="0" applyFont="1" applyFill="1" applyBorder="1" applyAlignment="1">
      <alignment vertical="center"/>
    </xf>
    <xf numFmtId="0" fontId="38" fillId="3" borderId="47" xfId="0" applyFont="1" applyFill="1" applyBorder="1" applyAlignment="1">
      <alignment vertical="center"/>
    </xf>
    <xf numFmtId="0" fontId="37" fillId="3" borderId="97" xfId="0" applyFont="1" applyFill="1" applyBorder="1" applyAlignment="1">
      <alignment vertical="center"/>
    </xf>
    <xf numFmtId="0" fontId="37" fillId="3" borderId="20" xfId="0" applyFont="1" applyFill="1" applyBorder="1" applyAlignment="1">
      <alignment vertical="center"/>
    </xf>
    <xf numFmtId="0" fontId="37" fillId="3" borderId="77" xfId="0" applyFont="1" applyFill="1" applyBorder="1" applyAlignment="1">
      <alignment vertical="center"/>
    </xf>
    <xf numFmtId="0" fontId="9" fillId="3" borderId="44" xfId="0" applyFont="1" applyFill="1" applyBorder="1" applyAlignment="1"/>
    <xf numFmtId="165" fontId="9" fillId="4" borderId="46" xfId="0" applyNumberFormat="1" applyFont="1" applyFill="1" applyBorder="1" applyAlignment="1"/>
    <xf numFmtId="0" fontId="9" fillId="4" borderId="95" xfId="0" applyFont="1" applyFill="1" applyBorder="1" applyAlignment="1"/>
    <xf numFmtId="0" fontId="9" fillId="4" borderId="21" xfId="0" applyFont="1" applyFill="1" applyBorder="1" applyAlignment="1"/>
    <xf numFmtId="0" fontId="40" fillId="4" borderId="50" xfId="0" applyFont="1" applyFill="1" applyBorder="1" applyAlignment="1">
      <alignment horizontal="center"/>
    </xf>
    <xf numFmtId="0" fontId="37" fillId="4" borderId="47" xfId="0" applyFont="1" applyFill="1" applyBorder="1" applyAlignment="1">
      <alignment vertical="center"/>
    </xf>
    <xf numFmtId="0" fontId="38" fillId="4" borderId="77" xfId="0" applyFont="1" applyFill="1" applyBorder="1" applyAlignment="1">
      <alignment vertical="center"/>
    </xf>
    <xf numFmtId="0" fontId="37" fillId="4" borderId="47" xfId="0" applyFont="1" applyFill="1" applyBorder="1" applyAlignment="1">
      <alignment vertical="center"/>
    </xf>
    <xf numFmtId="0" fontId="38" fillId="4" borderId="97" xfId="0" applyFont="1" applyFill="1" applyBorder="1" applyAlignment="1">
      <alignment vertical="center"/>
    </xf>
    <xf numFmtId="0" fontId="37" fillId="4" borderId="97" xfId="0" applyFont="1" applyFill="1" applyBorder="1" applyAlignment="1">
      <alignment vertical="center"/>
    </xf>
    <xf numFmtId="0" fontId="37" fillId="4" borderId="44" xfId="0" applyFont="1" applyFill="1" applyBorder="1" applyAlignment="1">
      <alignment vertical="center"/>
    </xf>
    <xf numFmtId="0" fontId="38" fillId="4" borderId="47" xfId="0" applyFont="1" applyFill="1" applyBorder="1" applyAlignment="1">
      <alignment vertical="center"/>
    </xf>
    <xf numFmtId="0" fontId="37" fillId="4" borderId="97" xfId="0" applyFont="1" applyFill="1" applyBorder="1" applyAlignment="1">
      <alignment vertical="center"/>
    </xf>
    <xf numFmtId="0" fontId="38" fillId="4" borderId="97" xfId="0" applyFont="1" applyFill="1" applyBorder="1" applyAlignment="1">
      <alignment vertical="center"/>
    </xf>
    <xf numFmtId="0" fontId="37" fillId="4" borderId="20" xfId="0" applyFont="1" applyFill="1" applyBorder="1" applyAlignment="1">
      <alignment vertical="center"/>
    </xf>
    <xf numFmtId="0" fontId="37" fillId="4" borderId="20" xfId="0" applyFont="1" applyFill="1" applyBorder="1" applyAlignment="1">
      <alignment vertical="center"/>
    </xf>
    <xf numFmtId="0" fontId="37" fillId="4" borderId="77" xfId="0" applyFont="1" applyFill="1" applyBorder="1" applyAlignment="1">
      <alignment vertical="center"/>
    </xf>
    <xf numFmtId="0" fontId="9" fillId="4" borderId="44" xfId="0" applyFont="1" applyFill="1" applyBorder="1" applyAlignment="1">
      <alignment wrapText="1"/>
    </xf>
    <xf numFmtId="0" fontId="9" fillId="3" borderId="95" xfId="0" applyFont="1" applyFill="1" applyBorder="1" applyAlignment="1"/>
    <xf numFmtId="0" fontId="9" fillId="3" borderId="96" xfId="0" applyFont="1" applyFill="1" applyBorder="1" applyAlignment="1"/>
    <xf numFmtId="0" fontId="40" fillId="3" borderId="50" xfId="0" applyFont="1" applyFill="1" applyBorder="1" applyAlignment="1">
      <alignment horizontal="center"/>
    </xf>
    <xf numFmtId="0" fontId="38" fillId="4" borderId="47" xfId="0" applyFont="1" applyFill="1" applyBorder="1" applyAlignment="1">
      <alignment vertical="center"/>
    </xf>
    <xf numFmtId="0" fontId="9" fillId="4" borderId="44" xfId="0" applyFont="1" applyFill="1" applyBorder="1" applyAlignment="1"/>
    <xf numFmtId="0" fontId="9" fillId="3" borderId="21" xfId="0" applyFont="1" applyFill="1" applyBorder="1" applyAlignment="1"/>
    <xf numFmtId="14" fontId="9" fillId="4" borderId="46" xfId="0" applyNumberFormat="1" applyFont="1" applyFill="1" applyBorder="1" applyAlignment="1"/>
    <xf numFmtId="0" fontId="9" fillId="3" borderId="46" xfId="0" applyFont="1" applyFill="1" applyBorder="1" applyAlignment="1"/>
    <xf numFmtId="0" fontId="41" fillId="4" borderId="50" xfId="0" applyFont="1" applyFill="1" applyBorder="1" applyAlignment="1">
      <alignment horizontal="center"/>
    </xf>
    <xf numFmtId="0" fontId="38" fillId="4" borderId="77" xfId="0" applyFont="1" applyFill="1" applyBorder="1" applyAlignment="1">
      <alignment vertical="center"/>
    </xf>
    <xf numFmtId="0" fontId="41" fillId="3" borderId="50" xfId="0" applyFont="1" applyFill="1" applyBorder="1" applyAlignment="1">
      <alignment horizontal="center"/>
    </xf>
    <xf numFmtId="0" fontId="37" fillId="3" borderId="44" xfId="0" applyFont="1" applyFill="1" applyBorder="1" applyAlignment="1">
      <alignment vertical="center"/>
    </xf>
    <xf numFmtId="0" fontId="9" fillId="3" borderId="44" xfId="0" applyFont="1" applyFill="1" applyBorder="1"/>
    <xf numFmtId="0" fontId="41" fillId="4" borderId="50" xfId="0" applyFont="1" applyFill="1" applyBorder="1" applyAlignment="1">
      <alignment horizontal="center"/>
    </xf>
    <xf numFmtId="0" fontId="37" fillId="4" borderId="44" xfId="0" applyFont="1" applyFill="1" applyBorder="1" applyAlignment="1">
      <alignment vertical="center"/>
    </xf>
    <xf numFmtId="0" fontId="9" fillId="4" borderId="44" xfId="0" applyFont="1" applyFill="1" applyBorder="1"/>
    <xf numFmtId="0" fontId="9" fillId="3" borderId="95" xfId="0" applyFont="1" applyFill="1" applyBorder="1"/>
    <xf numFmtId="0" fontId="9" fillId="3" borderId="96" xfId="0" applyFont="1" applyFill="1" applyBorder="1"/>
    <xf numFmtId="0" fontId="9" fillId="4" borderId="95" xfId="0" applyFont="1" applyFill="1" applyBorder="1"/>
    <xf numFmtId="0" fontId="39" fillId="3" borderId="77" xfId="0" applyFont="1" applyFill="1" applyBorder="1" applyAlignment="1">
      <alignment vertical="center"/>
    </xf>
    <xf numFmtId="0" fontId="9" fillId="3" borderId="98" xfId="0" applyFont="1" applyFill="1" applyBorder="1"/>
    <xf numFmtId="0" fontId="9" fillId="3" borderId="99" xfId="0" applyFont="1" applyFill="1" applyBorder="1"/>
    <xf numFmtId="0" fontId="37" fillId="3" borderId="54" xfId="0" applyFont="1" applyFill="1" applyBorder="1" applyAlignment="1">
      <alignment vertical="center"/>
    </xf>
    <xf numFmtId="0" fontId="38" fillId="3" borderId="100" xfId="0" applyFont="1" applyFill="1" applyBorder="1" applyAlignment="1">
      <alignment vertical="center"/>
    </xf>
    <xf numFmtId="0" fontId="38" fillId="3" borderId="101" xfId="0" applyFont="1" applyFill="1" applyBorder="1" applyAlignment="1">
      <alignment vertical="center"/>
    </xf>
    <xf numFmtId="0" fontId="37" fillId="3" borderId="102" xfId="0" applyFont="1" applyFill="1" applyBorder="1" applyAlignment="1">
      <alignment vertical="center"/>
    </xf>
    <xf numFmtId="0" fontId="37" fillId="3" borderId="55" xfId="0" applyFont="1" applyFill="1" applyBorder="1" applyAlignment="1">
      <alignment vertical="center"/>
    </xf>
    <xf numFmtId="0" fontId="38" fillId="3" borderId="103" xfId="0" applyFont="1" applyFill="1" applyBorder="1" applyAlignment="1">
      <alignment vertical="center"/>
    </xf>
    <xf numFmtId="0" fontId="37" fillId="3" borderId="104" xfId="0" applyFont="1" applyFill="1" applyBorder="1" applyAlignment="1">
      <alignment vertical="center"/>
    </xf>
    <xf numFmtId="0" fontId="37" fillId="3" borderId="100" xfId="0" applyFont="1" applyFill="1" applyBorder="1" applyAlignment="1">
      <alignment vertical="center"/>
    </xf>
    <xf numFmtId="0" fontId="9" fillId="3" borderId="51" xfId="0" applyFont="1" applyFill="1" applyBorder="1"/>
    <xf numFmtId="0" fontId="9" fillId="4" borderId="105" xfId="0" applyFont="1" applyFill="1" applyBorder="1"/>
    <xf numFmtId="0" fontId="37" fillId="4" borderId="56" xfId="0" applyFont="1" applyFill="1" applyBorder="1" applyAlignment="1">
      <alignment vertical="center"/>
    </xf>
    <xf numFmtId="0" fontId="38" fillId="4" borderId="106" xfId="0" applyFont="1" applyFill="1" applyBorder="1" applyAlignment="1">
      <alignment vertical="center"/>
    </xf>
    <xf numFmtId="0" fontId="38" fillId="4" borderId="107" xfId="0" applyFont="1" applyFill="1" applyBorder="1" applyAlignment="1">
      <alignment vertical="center"/>
    </xf>
    <xf numFmtId="0" fontId="37" fillId="4" borderId="108" xfId="0" applyFont="1" applyFill="1" applyBorder="1" applyAlignment="1">
      <alignment vertical="center"/>
    </xf>
    <xf numFmtId="0" fontId="37" fillId="4" borderId="57" xfId="0" applyFont="1" applyFill="1" applyBorder="1" applyAlignment="1">
      <alignment vertical="center"/>
    </xf>
    <xf numFmtId="0" fontId="38" fillId="4" borderId="109" xfId="0" applyFont="1" applyFill="1" applyBorder="1" applyAlignment="1">
      <alignment vertical="center"/>
    </xf>
    <xf numFmtId="0" fontId="37" fillId="4" borderId="107" xfId="0" applyFont="1" applyFill="1" applyBorder="1" applyAlignment="1">
      <alignment vertical="center"/>
    </xf>
    <xf numFmtId="0" fontId="37" fillId="4" borderId="106" xfId="0" applyFont="1" applyFill="1" applyBorder="1" applyAlignment="1">
      <alignment vertical="center"/>
    </xf>
    <xf numFmtId="0" fontId="9" fillId="4" borderId="58" xfId="0" applyFont="1" applyFill="1" applyBorder="1"/>
    <xf numFmtId="0" fontId="8" fillId="3" borderId="110" xfId="0" applyFont="1" applyFill="1" applyBorder="1" applyAlignment="1">
      <alignment horizontal="center" vertical="center"/>
    </xf>
    <xf numFmtId="0" fontId="9" fillId="3" borderId="110" xfId="0" applyFont="1" applyFill="1" applyBorder="1"/>
    <xf numFmtId="0" fontId="9" fillId="3" borderId="63" xfId="0" applyFont="1" applyFill="1" applyBorder="1"/>
    <xf numFmtId="0" fontId="42" fillId="3" borderId="29" xfId="0" applyFont="1" applyFill="1" applyBorder="1" applyAlignment="1">
      <alignment horizontal="center" vertical="center"/>
    </xf>
    <xf numFmtId="1" fontId="43" fillId="3" borderId="111" xfId="0" applyNumberFormat="1" applyFont="1" applyFill="1" applyBorder="1" applyAlignment="1">
      <alignment horizontal="center" vertical="center"/>
    </xf>
    <xf numFmtId="0" fontId="43" fillId="3" borderId="112" xfId="0" applyFont="1" applyFill="1" applyBorder="1" applyAlignment="1">
      <alignment horizontal="center" vertical="center"/>
    </xf>
    <xf numFmtId="0" fontId="43" fillId="3" borderId="113" xfId="0" applyFont="1" applyFill="1" applyBorder="1" applyAlignment="1">
      <alignment horizontal="center" vertical="center"/>
    </xf>
    <xf numFmtId="0" fontId="43" fillId="3" borderId="114" xfId="0" applyFont="1" applyFill="1" applyBorder="1" applyAlignment="1">
      <alignment horizontal="center" vertical="center"/>
    </xf>
    <xf numFmtId="0" fontId="43" fillId="3" borderId="115" xfId="0" applyFont="1" applyFill="1" applyBorder="1" applyAlignment="1">
      <alignment horizontal="center" vertical="center"/>
    </xf>
    <xf numFmtId="0" fontId="43" fillId="3" borderId="116" xfId="0" applyFont="1" applyFill="1" applyBorder="1" applyAlignment="1">
      <alignment horizontal="center" vertical="center"/>
    </xf>
    <xf numFmtId="0" fontId="8" fillId="4" borderId="0" xfId="0" applyFont="1" applyFill="1" applyAlignment="1">
      <alignment horizontal="center" vertical="center"/>
    </xf>
    <xf numFmtId="0" fontId="9" fillId="4" borderId="0" xfId="0" applyFont="1" applyFill="1"/>
    <xf numFmtId="0" fontId="9" fillId="4" borderId="117" xfId="0" applyFont="1" applyFill="1" applyBorder="1"/>
    <xf numFmtId="0" fontId="42" fillId="4" borderId="110" xfId="0" applyFont="1" applyFill="1" applyBorder="1" applyAlignment="1">
      <alignment horizontal="center" vertical="center"/>
    </xf>
    <xf numFmtId="0" fontId="9" fillId="4" borderId="118" xfId="0" applyFont="1" applyFill="1" applyBorder="1"/>
    <xf numFmtId="0" fontId="8" fillId="6" borderId="0" xfId="0" applyFont="1" applyFill="1" applyAlignment="1">
      <alignment horizontal="center" vertical="center"/>
    </xf>
    <xf numFmtId="0" fontId="9" fillId="6" borderId="0" xfId="0" applyFont="1" applyFill="1"/>
    <xf numFmtId="0" fontId="9" fillId="6" borderId="117" xfId="0" applyFont="1" applyFill="1" applyBorder="1"/>
    <xf numFmtId="0" fontId="42" fillId="6" borderId="64" xfId="0" applyFont="1" applyFill="1" applyBorder="1" applyAlignment="1">
      <alignment horizontal="center" vertical="center"/>
    </xf>
    <xf numFmtId="0" fontId="9" fillId="6" borderId="65" xfId="0" applyFont="1" applyFill="1" applyBorder="1"/>
    <xf numFmtId="0" fontId="15" fillId="2" borderId="7" xfId="0" applyFont="1" applyFill="1" applyBorder="1" applyAlignment="1">
      <alignment horizontal="center" vertical="center"/>
    </xf>
    <xf numFmtId="0" fontId="15" fillId="11" borderId="39" xfId="0" applyFont="1" applyFill="1" applyBorder="1" applyAlignment="1">
      <alignment horizontal="center" vertical="center"/>
    </xf>
    <xf numFmtId="0" fontId="44" fillId="0" borderId="9" xfId="0" applyFont="1" applyBorder="1" applyAlignment="1"/>
    <xf numFmtId="0" fontId="44" fillId="0" borderId="119" xfId="0" applyFont="1" applyBorder="1"/>
    <xf numFmtId="0" fontId="44" fillId="0" borderId="10" xfId="0" applyFont="1" applyBorder="1"/>
    <xf numFmtId="0" fontId="45" fillId="7" borderId="39" xfId="0" applyFont="1" applyFill="1" applyBorder="1" applyAlignment="1">
      <alignment horizontal="center"/>
    </xf>
    <xf numFmtId="0" fontId="15" fillId="11" borderId="23" xfId="0" applyFont="1" applyFill="1" applyBorder="1" applyAlignment="1">
      <alignment horizontal="center" vertical="center"/>
    </xf>
    <xf numFmtId="0" fontId="15" fillId="12" borderId="59" xfId="0" applyFont="1" applyFill="1" applyBorder="1" applyAlignment="1">
      <alignment horizontal="center" vertical="center"/>
    </xf>
    <xf numFmtId="0" fontId="44" fillId="0" borderId="25" xfId="0" applyFont="1" applyBorder="1" applyAlignment="1"/>
    <xf numFmtId="0" fontId="44" fillId="0" borderId="120" xfId="0" applyFont="1" applyBorder="1"/>
    <xf numFmtId="0" fontId="44" fillId="0" borderId="26" xfId="0" applyFont="1" applyBorder="1"/>
    <xf numFmtId="0" fontId="45" fillId="9" borderId="59" xfId="0" applyFont="1" applyFill="1" applyBorder="1" applyAlignment="1">
      <alignment horizontal="center"/>
    </xf>
    <xf numFmtId="14" fontId="20" fillId="4" borderId="86" xfId="0" applyNumberFormat="1" applyFont="1" applyFill="1" applyBorder="1" applyAlignment="1"/>
    <xf numFmtId="0" fontId="20" fillId="4" borderId="45" xfId="0" applyFont="1" applyFill="1" applyBorder="1" applyAlignment="1"/>
    <xf numFmtId="0" fontId="38" fillId="4" borderId="93" xfId="0" applyFont="1" applyFill="1" applyBorder="1" applyAlignment="1">
      <alignment vertical="center"/>
    </xf>
    <xf numFmtId="0" fontId="38" fillId="4" borderId="90" xfId="0" applyFont="1" applyFill="1" applyBorder="1" applyAlignment="1">
      <alignment vertical="center"/>
    </xf>
    <xf numFmtId="165" fontId="20" fillId="3" borderId="46" xfId="0" applyNumberFormat="1" applyFont="1" applyFill="1" applyBorder="1" applyAlignment="1"/>
    <xf numFmtId="0" fontId="37" fillId="3" borderId="77" xfId="0" applyFont="1" applyFill="1" applyBorder="1" applyAlignment="1">
      <alignment vertical="center"/>
    </xf>
    <xf numFmtId="0" fontId="20" fillId="3" borderId="44" xfId="0" applyFont="1" applyFill="1" applyBorder="1" applyAlignment="1"/>
    <xf numFmtId="0" fontId="38" fillId="3" borderId="101" xfId="0" applyFont="1" applyFill="1" applyBorder="1" applyAlignment="1">
      <alignment vertical="center"/>
    </xf>
    <xf numFmtId="0" fontId="4" fillId="2" borderId="72" xfId="0" applyFont="1" applyFill="1" applyBorder="1"/>
    <xf numFmtId="0" fontId="4" fillId="2" borderId="0" xfId="0" applyFont="1" applyFill="1"/>
    <xf numFmtId="0" fontId="9" fillId="3" borderId="0" xfId="0" applyFont="1" applyFill="1"/>
    <xf numFmtId="0" fontId="4" fillId="4" borderId="81" xfId="0" applyFont="1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3" fontId="46" fillId="5" borderId="0" xfId="0" applyNumberFormat="1" applyFont="1" applyFill="1"/>
    <xf numFmtId="0" fontId="13" fillId="4" borderId="0" xfId="0" applyFont="1" applyFill="1"/>
    <xf numFmtId="0" fontId="15" fillId="2" borderId="121" xfId="0" applyFont="1" applyFill="1" applyBorder="1" applyAlignment="1">
      <alignment horizontal="center" vertical="center" textRotation="90"/>
    </xf>
    <xf numFmtId="0" fontId="8" fillId="2" borderId="122" xfId="0" applyFont="1" applyFill="1" applyBorder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23" fillId="4" borderId="123" xfId="0" applyFont="1" applyFill="1" applyBorder="1" applyAlignment="1">
      <alignment horizontal="center" vertical="center"/>
    </xf>
    <xf numFmtId="165" fontId="20" fillId="4" borderId="87" xfId="0" applyNumberFormat="1" applyFont="1" applyFill="1" applyBorder="1" applyAlignment="1"/>
    <xf numFmtId="3" fontId="47" fillId="4" borderId="47" xfId="0" applyNumberFormat="1" applyFont="1" applyFill="1" applyBorder="1" applyAlignment="1">
      <alignment vertical="center"/>
    </xf>
    <xf numFmtId="0" fontId="39" fillId="4" borderId="93" xfId="0" applyFont="1" applyFill="1" applyBorder="1" applyAlignment="1">
      <alignment vertical="center"/>
    </xf>
    <xf numFmtId="0" fontId="37" fillId="4" borderId="89" xfId="0" applyFont="1" applyFill="1" applyBorder="1" applyAlignment="1">
      <alignment vertical="center"/>
    </xf>
    <xf numFmtId="0" fontId="15" fillId="3" borderId="124" xfId="0" applyFont="1" applyFill="1" applyBorder="1" applyAlignment="1">
      <alignment horizontal="center" vertical="center"/>
    </xf>
    <xf numFmtId="0" fontId="23" fillId="3" borderId="125" xfId="0" applyFont="1" applyFill="1" applyBorder="1" applyAlignment="1">
      <alignment horizontal="center" vertical="center"/>
    </xf>
    <xf numFmtId="165" fontId="20" fillId="3" borderId="95" xfId="0" applyNumberFormat="1" applyFont="1" applyFill="1" applyBorder="1" applyAlignment="1"/>
    <xf numFmtId="3" fontId="36" fillId="3" borderId="58" xfId="0" applyNumberFormat="1" applyFont="1" applyFill="1" applyBorder="1" applyAlignment="1">
      <alignment horizontal="center"/>
    </xf>
    <xf numFmtId="0" fontId="23" fillId="4" borderId="126" xfId="0" applyFont="1" applyFill="1" applyBorder="1" applyAlignment="1">
      <alignment horizontal="center" vertical="center"/>
    </xf>
    <xf numFmtId="165" fontId="20" fillId="4" borderId="95" xfId="0" applyNumberFormat="1" applyFont="1" applyFill="1" applyBorder="1" applyAlignment="1"/>
    <xf numFmtId="0" fontId="20" fillId="4" borderId="95" xfId="0" applyFont="1" applyFill="1" applyBorder="1" applyAlignment="1"/>
    <xf numFmtId="0" fontId="20" fillId="4" borderId="21" xfId="0" applyFont="1" applyFill="1" applyBorder="1" applyAlignment="1"/>
    <xf numFmtId="0" fontId="39" fillId="4" borderId="77" xfId="0" applyFont="1" applyFill="1" applyBorder="1" applyAlignment="1">
      <alignment vertical="center"/>
    </xf>
    <xf numFmtId="0" fontId="20" fillId="4" borderId="44" xfId="0" applyFont="1" applyFill="1" applyBorder="1" applyAlignment="1"/>
    <xf numFmtId="14" fontId="20" fillId="3" borderId="95" xfId="0" applyNumberFormat="1" applyFont="1" applyFill="1" applyBorder="1" applyAlignment="1"/>
    <xf numFmtId="3" fontId="36" fillId="3" borderId="43" xfId="0" applyNumberFormat="1" applyFont="1" applyFill="1" applyBorder="1" applyAlignment="1">
      <alignment horizontal="center"/>
    </xf>
    <xf numFmtId="0" fontId="15" fillId="4" borderId="124" xfId="0" applyFont="1" applyFill="1" applyBorder="1" applyAlignment="1">
      <alignment horizontal="center" vertical="center"/>
    </xf>
    <xf numFmtId="3" fontId="36" fillId="4" borderId="43" xfId="0" applyNumberFormat="1" applyFont="1" applyFill="1" applyBorder="1" applyAlignment="1">
      <alignment horizontal="center"/>
    </xf>
    <xf numFmtId="0" fontId="20" fillId="4" borderId="44" xfId="0" applyFont="1" applyFill="1" applyBorder="1" applyAlignment="1">
      <alignment wrapText="1"/>
    </xf>
    <xf numFmtId="14" fontId="9" fillId="3" borderId="95" xfId="0" applyNumberFormat="1" applyFont="1" applyFill="1" applyBorder="1" applyAlignment="1"/>
    <xf numFmtId="3" fontId="40" fillId="3" borderId="50" xfId="0" applyNumberFormat="1" applyFont="1" applyFill="1" applyBorder="1" applyAlignment="1">
      <alignment horizontal="center"/>
    </xf>
    <xf numFmtId="0" fontId="38" fillId="3" borderId="97" xfId="0" applyFont="1" applyFill="1" applyBorder="1" applyAlignment="1">
      <alignment vertical="center"/>
    </xf>
    <xf numFmtId="0" fontId="15" fillId="4" borderId="126" xfId="0" applyFont="1" applyFill="1" applyBorder="1" applyAlignment="1">
      <alignment horizontal="center" vertical="center"/>
    </xf>
    <xf numFmtId="165" fontId="9" fillId="4" borderId="95" xfId="0" applyNumberFormat="1" applyFont="1" applyFill="1" applyBorder="1" applyAlignment="1"/>
    <xf numFmtId="3" fontId="40" fillId="4" borderId="50" xfId="0" applyNumberFormat="1" applyFont="1" applyFill="1" applyBorder="1" applyAlignment="1">
      <alignment horizontal="center"/>
    </xf>
    <xf numFmtId="0" fontId="15" fillId="3" borderId="125" xfId="0" applyFont="1" applyFill="1" applyBorder="1" applyAlignment="1">
      <alignment horizontal="center" vertical="center"/>
    </xf>
    <xf numFmtId="3" fontId="40" fillId="3" borderId="50" xfId="0" applyNumberFormat="1" applyFont="1" applyFill="1" applyBorder="1" applyAlignment="1">
      <alignment horizontal="center"/>
    </xf>
    <xf numFmtId="0" fontId="15" fillId="4" borderId="126" xfId="0" applyFont="1" applyFill="1" applyBorder="1" applyAlignment="1">
      <alignment horizontal="center" vertical="center"/>
    </xf>
    <xf numFmtId="3" fontId="40" fillId="4" borderId="50" xfId="0" applyNumberFormat="1" applyFont="1" applyFill="1" applyBorder="1" applyAlignment="1">
      <alignment horizontal="center"/>
    </xf>
    <xf numFmtId="0" fontId="15" fillId="3" borderId="127" xfId="0" applyFont="1" applyFill="1" applyBorder="1" applyAlignment="1">
      <alignment horizontal="center" vertical="center"/>
    </xf>
    <xf numFmtId="0" fontId="23" fillId="4" borderId="125" xfId="0" applyFont="1" applyFill="1" applyBorder="1" applyAlignment="1">
      <alignment horizontal="center" vertical="center"/>
    </xf>
    <xf numFmtId="0" fontId="23" fillId="3" borderId="126" xfId="0" applyFont="1" applyFill="1" applyBorder="1" applyAlignment="1">
      <alignment horizontal="center" vertical="center"/>
    </xf>
    <xf numFmtId="0" fontId="37" fillId="3" borderId="56" xfId="0" applyFont="1" applyFill="1" applyBorder="1" applyAlignment="1">
      <alignment vertical="center"/>
    </xf>
    <xf numFmtId="0" fontId="38" fillId="3" borderId="106" xfId="0" applyFont="1" applyFill="1" applyBorder="1" applyAlignment="1">
      <alignment vertical="center"/>
    </xf>
    <xf numFmtId="0" fontId="38" fillId="3" borderId="107" xfId="0" applyFont="1" applyFill="1" applyBorder="1" applyAlignment="1">
      <alignment vertical="center"/>
    </xf>
    <xf numFmtId="0" fontId="37" fillId="3" borderId="108" xfId="0" applyFont="1" applyFill="1" applyBorder="1" applyAlignment="1">
      <alignment vertical="center"/>
    </xf>
    <xf numFmtId="0" fontId="37" fillId="3" borderId="57" xfId="0" applyFont="1" applyFill="1" applyBorder="1" applyAlignment="1">
      <alignment vertical="center"/>
    </xf>
    <xf numFmtId="0" fontId="38" fillId="3" borderId="109" xfId="0" applyFont="1" applyFill="1" applyBorder="1" applyAlignment="1">
      <alignment vertical="center"/>
    </xf>
    <xf numFmtId="0" fontId="37" fillId="3" borderId="107" xfId="0" applyFont="1" applyFill="1" applyBorder="1" applyAlignment="1">
      <alignment vertical="center"/>
    </xf>
    <xf numFmtId="0" fontId="37" fillId="3" borderId="106" xfId="0" applyFont="1" applyFill="1" applyBorder="1" applyAlignment="1">
      <alignment vertical="center"/>
    </xf>
    <xf numFmtId="0" fontId="9" fillId="3" borderId="58" xfId="0" applyFont="1" applyFill="1" applyBorder="1"/>
    <xf numFmtId="0" fontId="15" fillId="4" borderId="125" xfId="0" applyFont="1" applyFill="1" applyBorder="1" applyAlignment="1">
      <alignment horizontal="center" vertical="center"/>
    </xf>
    <xf numFmtId="0" fontId="15" fillId="3" borderId="126" xfId="0" applyFont="1" applyFill="1" applyBorder="1" applyAlignment="1">
      <alignment horizontal="center" vertical="center"/>
    </xf>
    <xf numFmtId="0" fontId="15" fillId="3" borderId="128" xfId="0" applyFont="1" applyFill="1" applyBorder="1" applyAlignment="1">
      <alignment horizontal="center" vertical="center"/>
    </xf>
    <xf numFmtId="0" fontId="15" fillId="3" borderId="129" xfId="0" applyFont="1" applyFill="1" applyBorder="1" applyAlignment="1">
      <alignment horizontal="center" vertical="center"/>
    </xf>
    <xf numFmtId="0" fontId="9" fillId="3" borderId="130" xfId="0" applyFont="1" applyFill="1" applyBorder="1"/>
    <xf numFmtId="3" fontId="40" fillId="3" borderId="131" xfId="0" applyNumberFormat="1" applyFont="1" applyFill="1" applyBorder="1" applyAlignment="1">
      <alignment horizontal="center"/>
    </xf>
    <xf numFmtId="0" fontId="15" fillId="6" borderId="48" xfId="0" applyFont="1" applyFill="1" applyBorder="1" applyAlignment="1">
      <alignment horizontal="center" vertical="center"/>
    </xf>
    <xf numFmtId="0" fontId="15" fillId="11" borderId="48" xfId="0" applyFont="1" applyFill="1" applyBorder="1" applyAlignment="1">
      <alignment horizontal="center" vertical="center"/>
    </xf>
    <xf numFmtId="0" fontId="23" fillId="11" borderId="126" xfId="0" applyFont="1" applyFill="1" applyBorder="1" applyAlignment="1">
      <alignment horizontal="center" vertical="center"/>
    </xf>
    <xf numFmtId="0" fontId="9" fillId="11" borderId="95" xfId="0" applyFont="1" applyFill="1" applyBorder="1"/>
    <xf numFmtId="3" fontId="40" fillId="11" borderId="50" xfId="0" applyNumberFormat="1" applyFont="1" applyFill="1" applyBorder="1" applyAlignment="1">
      <alignment horizontal="center"/>
    </xf>
    <xf numFmtId="0" fontId="37" fillId="11" borderId="56" xfId="0" applyFont="1" applyFill="1" applyBorder="1" applyAlignment="1">
      <alignment vertical="center"/>
    </xf>
    <xf numFmtId="0" fontId="38" fillId="11" borderId="106" xfId="0" applyFont="1" applyFill="1" applyBorder="1" applyAlignment="1">
      <alignment vertical="center"/>
    </xf>
    <xf numFmtId="0" fontId="38" fillId="11" borderId="107" xfId="0" applyFont="1" applyFill="1" applyBorder="1" applyAlignment="1">
      <alignment vertical="center"/>
    </xf>
    <xf numFmtId="0" fontId="37" fillId="11" borderId="108" xfId="0" applyFont="1" applyFill="1" applyBorder="1" applyAlignment="1">
      <alignment vertical="center"/>
    </xf>
    <xf numFmtId="0" fontId="37" fillId="11" borderId="57" xfId="0" applyFont="1" applyFill="1" applyBorder="1" applyAlignment="1">
      <alignment vertical="center"/>
    </xf>
    <xf numFmtId="0" fontId="38" fillId="11" borderId="109" xfId="0" applyFont="1" applyFill="1" applyBorder="1" applyAlignment="1">
      <alignment vertical="center"/>
    </xf>
    <xf numFmtId="0" fontId="37" fillId="11" borderId="107" xfId="0" applyFont="1" applyFill="1" applyBorder="1" applyAlignment="1">
      <alignment vertical="center"/>
    </xf>
    <xf numFmtId="0" fontId="37" fillId="11" borderId="106" xfId="0" applyFont="1" applyFill="1" applyBorder="1" applyAlignment="1">
      <alignment vertical="center"/>
    </xf>
    <xf numFmtId="0" fontId="9" fillId="11" borderId="58" xfId="0" applyFont="1" applyFill="1" applyBorder="1"/>
    <xf numFmtId="0" fontId="9" fillId="11" borderId="0" xfId="0" applyFont="1" applyFill="1"/>
    <xf numFmtId="0" fontId="15" fillId="11" borderId="124" xfId="0" applyFont="1" applyFill="1" applyBorder="1" applyAlignment="1">
      <alignment horizontal="center" vertical="center"/>
    </xf>
    <xf numFmtId="0" fontId="15" fillId="11" borderId="125" xfId="0" applyFont="1" applyFill="1" applyBorder="1" applyAlignment="1">
      <alignment horizontal="center" vertical="center"/>
    </xf>
    <xf numFmtId="0" fontId="9" fillId="11" borderId="95" xfId="0" applyFont="1" applyFill="1" applyBorder="1"/>
    <xf numFmtId="3" fontId="40" fillId="13" borderId="50" xfId="0" applyNumberFormat="1" applyFont="1" applyFill="1" applyBorder="1" applyAlignment="1">
      <alignment horizontal="center"/>
    </xf>
    <xf numFmtId="0" fontId="37" fillId="11" borderId="56" xfId="0" applyFont="1" applyFill="1" applyBorder="1" applyAlignment="1">
      <alignment vertical="center"/>
    </xf>
    <xf numFmtId="0" fontId="38" fillId="13" borderId="106" xfId="0" applyFont="1" applyFill="1" applyBorder="1" applyAlignment="1">
      <alignment vertical="center"/>
    </xf>
    <xf numFmtId="0" fontId="38" fillId="13" borderId="107" xfId="0" applyFont="1" applyFill="1" applyBorder="1" applyAlignment="1">
      <alignment vertical="center"/>
    </xf>
    <xf numFmtId="0" fontId="37" fillId="11" borderId="108" xfId="0" applyFont="1" applyFill="1" applyBorder="1" applyAlignment="1">
      <alignment vertical="center"/>
    </xf>
    <xf numFmtId="0" fontId="37" fillId="11" borderId="57" xfId="0" applyFont="1" applyFill="1" applyBorder="1" applyAlignment="1">
      <alignment vertical="center"/>
    </xf>
    <xf numFmtId="0" fontId="38" fillId="13" borderId="109" xfId="0" applyFont="1" applyFill="1" applyBorder="1" applyAlignment="1">
      <alignment vertical="center"/>
    </xf>
    <xf numFmtId="0" fontId="37" fillId="11" borderId="107" xfId="0" applyFont="1" applyFill="1" applyBorder="1" applyAlignment="1">
      <alignment vertical="center"/>
    </xf>
    <xf numFmtId="0" fontId="37" fillId="11" borderId="106" xfId="0" applyFont="1" applyFill="1" applyBorder="1" applyAlignment="1">
      <alignment vertical="center"/>
    </xf>
    <xf numFmtId="0" fontId="9" fillId="11" borderId="58" xfId="0" applyFont="1" applyFill="1" applyBorder="1"/>
    <xf numFmtId="0" fontId="15" fillId="0" borderId="17" xfId="0" applyFont="1" applyBorder="1" applyAlignment="1">
      <alignment horizontal="center" vertical="center"/>
    </xf>
    <xf numFmtId="0" fontId="15" fillId="0" borderId="126" xfId="0" applyFont="1" applyBorder="1" applyAlignment="1">
      <alignment horizontal="center" vertical="center"/>
    </xf>
    <xf numFmtId="0" fontId="9" fillId="0" borderId="95" xfId="0" applyFont="1" applyBorder="1"/>
    <xf numFmtId="0" fontId="15" fillId="0" borderId="48" xfId="0" applyFont="1" applyBorder="1" applyAlignment="1">
      <alignment horizontal="center" vertical="center"/>
    </xf>
    <xf numFmtId="0" fontId="15" fillId="3" borderId="132" xfId="0" applyFont="1" applyFill="1" applyBorder="1" applyAlignment="1">
      <alignment horizontal="center"/>
    </xf>
    <xf numFmtId="0" fontId="9" fillId="3" borderId="46" xfId="0" applyFont="1" applyFill="1" applyBorder="1"/>
    <xf numFmtId="0" fontId="9" fillId="3" borderId="46" xfId="0" applyFont="1" applyFill="1" applyBorder="1" applyAlignment="1"/>
    <xf numFmtId="3" fontId="45" fillId="3" borderId="21" xfId="0" applyNumberFormat="1" applyFont="1" applyFill="1" applyBorder="1" applyAlignment="1"/>
    <xf numFmtId="0" fontId="9" fillId="3" borderId="133" xfId="0" applyFont="1" applyFill="1" applyBorder="1"/>
    <xf numFmtId="0" fontId="9" fillId="3" borderId="134" xfId="0" applyFont="1" applyFill="1" applyBorder="1"/>
    <xf numFmtId="0" fontId="9" fillId="3" borderId="16" xfId="0" applyFont="1" applyFill="1" applyBorder="1" applyAlignment="1"/>
    <xf numFmtId="0" fontId="9" fillId="3" borderId="0" xfId="0" applyFont="1" applyFill="1" applyAlignment="1"/>
    <xf numFmtId="0" fontId="15" fillId="4" borderId="135" xfId="0" applyFont="1" applyFill="1" applyBorder="1" applyAlignment="1">
      <alignment horizontal="center"/>
    </xf>
    <xf numFmtId="0" fontId="9" fillId="4" borderId="86" xfId="0" applyFont="1" applyFill="1" applyBorder="1"/>
    <xf numFmtId="0" fontId="9" fillId="4" borderId="86" xfId="0" applyFont="1" applyFill="1" applyBorder="1" applyAlignment="1"/>
    <xf numFmtId="3" fontId="45" fillId="4" borderId="45" xfId="0" applyNumberFormat="1" applyFont="1" applyFill="1" applyBorder="1" applyAlignment="1"/>
    <xf numFmtId="0" fontId="9" fillId="4" borderId="136" xfId="0" applyFont="1" applyFill="1" applyBorder="1"/>
    <xf numFmtId="0" fontId="9" fillId="4" borderId="105" xfId="0" applyFont="1" applyFill="1" applyBorder="1"/>
    <xf numFmtId="0" fontId="9" fillId="4" borderId="16" xfId="0" applyFont="1" applyFill="1" applyBorder="1" applyAlignment="1"/>
    <xf numFmtId="0" fontId="9" fillId="4" borderId="0" xfId="0" applyFont="1" applyFill="1" applyAlignment="1"/>
    <xf numFmtId="0" fontId="15" fillId="3" borderId="137" xfId="0" applyFont="1" applyFill="1" applyBorder="1" applyAlignment="1">
      <alignment horizontal="center"/>
    </xf>
    <xf numFmtId="0" fontId="9" fillId="3" borderId="86" xfId="0" applyFont="1" applyFill="1" applyBorder="1"/>
    <xf numFmtId="0" fontId="9" fillId="3" borderId="86" xfId="0" applyFont="1" applyFill="1" applyBorder="1" applyAlignment="1"/>
    <xf numFmtId="3" fontId="45" fillId="3" borderId="45" xfId="0" applyNumberFormat="1" applyFont="1" applyFill="1" applyBorder="1" applyAlignment="1"/>
    <xf numFmtId="0" fontId="9" fillId="3" borderId="136" xfId="0" applyFont="1" applyFill="1" applyBorder="1"/>
    <xf numFmtId="0" fontId="9" fillId="3" borderId="105" xfId="0" applyFont="1" applyFill="1" applyBorder="1"/>
    <xf numFmtId="0" fontId="9" fillId="4" borderId="86" xfId="0" applyFont="1" applyFill="1" applyBorder="1"/>
    <xf numFmtId="0" fontId="15" fillId="3" borderId="138" xfId="0" applyFont="1" applyFill="1" applyBorder="1" applyAlignment="1">
      <alignment horizontal="center"/>
    </xf>
    <xf numFmtId="0" fontId="9" fillId="3" borderId="139" xfId="0" applyFont="1" applyFill="1" applyBorder="1"/>
    <xf numFmtId="0" fontId="9" fillId="3" borderId="139" xfId="0" applyFont="1" applyFill="1" applyBorder="1" applyAlignment="1"/>
    <xf numFmtId="3" fontId="45" fillId="3" borderId="60" xfId="0" applyNumberFormat="1" applyFont="1" applyFill="1" applyBorder="1" applyAlignment="1"/>
    <xf numFmtId="0" fontId="8" fillId="5" borderId="110" xfId="0" applyFont="1" applyFill="1" applyBorder="1" applyAlignment="1">
      <alignment horizontal="center" vertical="center"/>
    </xf>
    <xf numFmtId="0" fontId="9" fillId="5" borderId="110" xfId="0" applyFont="1" applyFill="1" applyBorder="1"/>
    <xf numFmtId="0" fontId="9" fillId="5" borderId="63" xfId="0" applyFont="1" applyFill="1" applyBorder="1"/>
    <xf numFmtId="0" fontId="42" fillId="14" borderId="29" xfId="0" applyFont="1" applyFill="1" applyBorder="1" applyAlignment="1">
      <alignment horizontal="center" vertical="center"/>
    </xf>
    <xf numFmtId="3" fontId="12" fillId="13" borderId="0" xfId="0" applyNumberFormat="1" applyFont="1" applyFill="1" applyAlignment="1">
      <alignment horizontal="center" vertical="center"/>
    </xf>
    <xf numFmtId="0" fontId="43" fillId="13" borderId="113" xfId="0" applyFont="1" applyFill="1" applyBorder="1" applyAlignment="1">
      <alignment horizontal="center" vertical="center"/>
    </xf>
    <xf numFmtId="0" fontId="43" fillId="13" borderId="114" xfId="0" applyFont="1" applyFill="1" applyBorder="1" applyAlignment="1">
      <alignment horizontal="center" vertical="center"/>
    </xf>
    <xf numFmtId="0" fontId="43" fillId="13" borderId="115" xfId="0" applyFont="1" applyFill="1" applyBorder="1" applyAlignment="1">
      <alignment horizontal="center" vertical="center"/>
    </xf>
    <xf numFmtId="0" fontId="43" fillId="13" borderId="116" xfId="0" applyFont="1" applyFill="1" applyBorder="1" applyAlignment="1">
      <alignment horizontal="center" vertical="center"/>
    </xf>
    <xf numFmtId="0" fontId="9" fillId="5" borderId="76" xfId="0" applyFont="1" applyFill="1" applyBorder="1"/>
    <xf numFmtId="0" fontId="9" fillId="5" borderId="117" xfId="0" applyFont="1" applyFill="1" applyBorder="1"/>
    <xf numFmtId="0" fontId="9" fillId="5" borderId="118" xfId="0" applyFont="1" applyFill="1" applyBorder="1"/>
    <xf numFmtId="0" fontId="9" fillId="5" borderId="65" xfId="0" applyFont="1" applyFill="1" applyBorder="1"/>
    <xf numFmtId="0" fontId="35" fillId="5" borderId="0" xfId="0" applyFont="1" applyFill="1"/>
    <xf numFmtId="0" fontId="4" fillId="2" borderId="122" xfId="0" applyFont="1" applyFill="1" applyBorder="1" applyAlignment="1">
      <alignment horizontal="center" vertical="center" textRotation="90"/>
    </xf>
    <xf numFmtId="14" fontId="20" fillId="4" borderId="87" xfId="0" applyNumberFormat="1" applyFont="1" applyFill="1" applyBorder="1" applyAlignment="1"/>
    <xf numFmtId="0" fontId="38" fillId="4" borderId="89" xfId="0" applyFont="1" applyFill="1" applyBorder="1" applyAlignment="1">
      <alignment vertical="center"/>
    </xf>
    <xf numFmtId="0" fontId="48" fillId="3" borderId="96" xfId="0" applyFont="1" applyFill="1" applyBorder="1" applyAlignment="1"/>
    <xf numFmtId="0" fontId="49" fillId="4" borderId="21" xfId="0" applyFont="1" applyFill="1" applyBorder="1" applyAlignment="1"/>
    <xf numFmtId="0" fontId="36" fillId="4" borderId="50" xfId="0" applyFont="1" applyFill="1" applyBorder="1" applyAlignment="1">
      <alignment horizontal="center"/>
    </xf>
    <xf numFmtId="0" fontId="39" fillId="4" borderId="47" xfId="0" applyFont="1" applyFill="1" applyBorder="1" applyAlignment="1">
      <alignment vertical="center"/>
    </xf>
    <xf numFmtId="0" fontId="39" fillId="4" borderId="97" xfId="0" applyFont="1" applyFill="1" applyBorder="1" applyAlignment="1">
      <alignment vertical="center"/>
    </xf>
    <xf numFmtId="0" fontId="39" fillId="3" borderId="47" xfId="0" applyFont="1" applyFill="1" applyBorder="1" applyAlignment="1">
      <alignment vertical="center"/>
    </xf>
    <xf numFmtId="0" fontId="39" fillId="3" borderId="97" xfId="0" applyFont="1" applyFill="1" applyBorder="1" applyAlignment="1">
      <alignment vertical="center"/>
    </xf>
    <xf numFmtId="165" fontId="9" fillId="3" borderId="95" xfId="0" applyNumberFormat="1" applyFont="1" applyFill="1" applyBorder="1" applyAlignment="1"/>
    <xf numFmtId="0" fontId="41" fillId="3" borderId="50" xfId="0" applyFont="1" applyFill="1" applyBorder="1" applyAlignment="1">
      <alignment horizontal="center"/>
    </xf>
    <xf numFmtId="0" fontId="15" fillId="3" borderId="125" xfId="0" applyFont="1" applyFill="1" applyBorder="1" applyAlignment="1">
      <alignment horizontal="center" vertical="center"/>
    </xf>
    <xf numFmtId="0" fontId="38" fillId="3" borderId="47" xfId="0" applyFont="1" applyFill="1" applyBorder="1" applyAlignment="1">
      <alignment vertical="center"/>
    </xf>
    <xf numFmtId="0" fontId="9" fillId="3" borderId="105" xfId="0" applyFont="1" applyFill="1" applyBorder="1"/>
    <xf numFmtId="0" fontId="9" fillId="3" borderId="60" xfId="0" applyFont="1" applyFill="1" applyBorder="1"/>
    <xf numFmtId="0" fontId="41" fillId="3" borderId="131" xfId="0" applyFont="1" applyFill="1" applyBorder="1" applyAlignment="1">
      <alignment horizontal="center"/>
    </xf>
    <xf numFmtId="0" fontId="8" fillId="6" borderId="110" xfId="0" applyFont="1" applyFill="1" applyBorder="1" applyAlignment="1">
      <alignment horizontal="center" vertical="center"/>
    </xf>
    <xf numFmtId="0" fontId="9" fillId="6" borderId="110" xfId="0" applyFont="1" applyFill="1" applyBorder="1"/>
    <xf numFmtId="0" fontId="9" fillId="6" borderId="63" xfId="0" applyFont="1" applyFill="1" applyBorder="1"/>
    <xf numFmtId="0" fontId="42" fillId="6" borderId="29" xfId="0" applyFont="1" applyFill="1" applyBorder="1" applyAlignment="1">
      <alignment horizontal="center" vertical="center"/>
    </xf>
    <xf numFmtId="1" fontId="43" fillId="6" borderId="111" xfId="0" applyNumberFormat="1" applyFont="1" applyFill="1" applyBorder="1" applyAlignment="1">
      <alignment horizontal="center" vertical="center"/>
    </xf>
    <xf numFmtId="0" fontId="43" fillId="6" borderId="112" xfId="0" applyFont="1" applyFill="1" applyBorder="1" applyAlignment="1">
      <alignment horizontal="center" vertical="center"/>
    </xf>
    <xf numFmtId="0" fontId="9" fillId="6" borderId="76" xfId="0" applyFont="1" applyFill="1" applyBorder="1"/>
    <xf numFmtId="0" fontId="9" fillId="5" borderId="110" xfId="0" applyFont="1" applyFill="1" applyBorder="1"/>
    <xf numFmtId="0" fontId="4" fillId="2" borderId="140" xfId="0" applyFont="1" applyFill="1" applyBorder="1" applyAlignment="1">
      <alignment horizontal="center" vertical="center" textRotation="90"/>
    </xf>
    <xf numFmtId="0" fontId="8" fillId="2" borderId="140" xfId="0" applyFont="1" applyFill="1" applyBorder="1" applyAlignment="1">
      <alignment horizontal="center" vertical="center"/>
    </xf>
    <xf numFmtId="0" fontId="19" fillId="2" borderId="141" xfId="0" applyFont="1" applyFill="1" applyBorder="1" applyAlignment="1">
      <alignment horizontal="center" vertical="center"/>
    </xf>
    <xf numFmtId="0" fontId="19" fillId="2" borderId="142" xfId="0" applyFont="1" applyFill="1" applyBorder="1" applyAlignment="1">
      <alignment horizontal="center" vertical="center"/>
    </xf>
    <xf numFmtId="0" fontId="18" fillId="2" borderId="143" xfId="0" applyFont="1" applyFill="1" applyBorder="1" applyAlignment="1">
      <alignment textRotation="90"/>
    </xf>
    <xf numFmtId="0" fontId="17" fillId="2" borderId="144" xfId="0" applyFont="1" applyFill="1" applyBorder="1" applyAlignment="1">
      <alignment textRotation="90"/>
    </xf>
    <xf numFmtId="0" fontId="17" fillId="2" borderId="142" xfId="0" applyFont="1" applyFill="1" applyBorder="1" applyAlignment="1">
      <alignment textRotation="90"/>
    </xf>
    <xf numFmtId="0" fontId="18" fillId="2" borderId="145" xfId="0" applyFont="1" applyFill="1" applyBorder="1" applyAlignment="1">
      <alignment textRotation="90"/>
    </xf>
    <xf numFmtId="0" fontId="18" fillId="2" borderId="146" xfId="0" applyFont="1" applyFill="1" applyBorder="1" applyAlignment="1">
      <alignment textRotation="90"/>
    </xf>
    <xf numFmtId="0" fontId="18" fillId="2" borderId="142" xfId="0" applyFont="1" applyFill="1" applyBorder="1" applyAlignment="1">
      <alignment textRotation="90"/>
    </xf>
    <xf numFmtId="0" fontId="17" fillId="2" borderId="146" xfId="0" applyFont="1" applyFill="1" applyBorder="1" applyAlignment="1">
      <alignment textRotation="90"/>
    </xf>
    <xf numFmtId="0" fontId="17" fillId="2" borderId="147" xfId="0" applyFont="1" applyFill="1" applyBorder="1" applyAlignment="1">
      <alignment textRotation="90" wrapText="1"/>
    </xf>
    <xf numFmtId="0" fontId="17" fillId="2" borderId="148" xfId="0" applyFont="1" applyFill="1" applyBorder="1" applyAlignment="1">
      <alignment textRotation="90" wrapText="1"/>
    </xf>
    <xf numFmtId="0" fontId="17" fillId="2" borderId="146" xfId="0" applyFont="1" applyFill="1" applyBorder="1" applyAlignment="1">
      <alignment textRotation="90" wrapText="1"/>
    </xf>
    <xf numFmtId="0" fontId="17" fillId="2" borderId="149" xfId="0" applyFont="1" applyFill="1" applyBorder="1" applyAlignment="1">
      <alignment textRotation="90"/>
    </xf>
    <xf numFmtId="0" fontId="17" fillId="2" borderId="150" xfId="0" applyFont="1" applyFill="1" applyBorder="1" applyAlignment="1">
      <alignment textRotation="90"/>
    </xf>
    <xf numFmtId="0" fontId="19" fillId="2" borderId="143" xfId="0" applyFont="1" applyFill="1" applyBorder="1" applyAlignment="1">
      <alignment horizontal="center" vertical="center"/>
    </xf>
    <xf numFmtId="0" fontId="23" fillId="4" borderId="97" xfId="0" applyFont="1" applyFill="1" applyBorder="1" applyAlignment="1">
      <alignment horizontal="center" vertical="center"/>
    </xf>
    <xf numFmtId="14" fontId="13" fillId="4" borderId="97" xfId="0" applyNumberFormat="1" applyFont="1" applyFill="1" applyBorder="1" applyAlignment="1"/>
    <xf numFmtId="0" fontId="13" fillId="4" borderId="97" xfId="0" applyFont="1" applyFill="1" applyBorder="1" applyAlignment="1"/>
    <xf numFmtId="0" fontId="13" fillId="4" borderId="97" xfId="0" applyFont="1" applyFill="1" applyBorder="1"/>
    <xf numFmtId="0" fontId="23" fillId="3" borderId="97" xfId="0" applyFont="1" applyFill="1" applyBorder="1" applyAlignment="1">
      <alignment horizontal="center" vertical="center"/>
    </xf>
    <xf numFmtId="0" fontId="13" fillId="3" borderId="97" xfId="0" applyFont="1" applyFill="1" applyBorder="1"/>
    <xf numFmtId="0" fontId="41" fillId="3" borderId="43" xfId="0" applyFont="1" applyFill="1" applyBorder="1" applyAlignment="1">
      <alignment horizontal="center"/>
    </xf>
    <xf numFmtId="0" fontId="50" fillId="10" borderId="0" xfId="0" applyFont="1" applyFill="1"/>
    <xf numFmtId="0" fontId="20" fillId="3" borderId="87" xfId="0" applyFont="1" applyFill="1" applyBorder="1" applyAlignment="1"/>
    <xf numFmtId="0" fontId="20" fillId="3" borderId="45" xfId="0" applyFont="1" applyFill="1" applyBorder="1" applyAlignment="1"/>
    <xf numFmtId="0" fontId="36" fillId="3" borderId="43" xfId="0" applyFont="1" applyFill="1" applyBorder="1" applyAlignment="1">
      <alignment horizontal="center"/>
    </xf>
    <xf numFmtId="0" fontId="37" fillId="3" borderId="88" xfId="0" applyFont="1" applyFill="1" applyBorder="1" applyAlignment="1">
      <alignment vertical="center"/>
    </xf>
    <xf numFmtId="0" fontId="39" fillId="3" borderId="89" xfId="0" applyFont="1" applyFill="1" applyBorder="1" applyAlignment="1">
      <alignment vertical="center"/>
    </xf>
    <xf numFmtId="0" fontId="38" fillId="3" borderId="90" xfId="0" applyFont="1" applyFill="1" applyBorder="1" applyAlignment="1">
      <alignment vertical="center"/>
    </xf>
    <xf numFmtId="0" fontId="37" fillId="3" borderId="91" xfId="0" applyFont="1" applyFill="1" applyBorder="1" applyAlignment="1">
      <alignment vertical="center"/>
    </xf>
    <xf numFmtId="0" fontId="38" fillId="3" borderId="89" xfId="0" applyFont="1" applyFill="1" applyBorder="1" applyAlignment="1">
      <alignment vertical="center"/>
    </xf>
    <xf numFmtId="0" fontId="37" fillId="3" borderId="92" xfId="0" applyFont="1" applyFill="1" applyBorder="1" applyAlignment="1">
      <alignment vertical="center"/>
    </xf>
    <xf numFmtId="0" fontId="38" fillId="3" borderId="93" xfId="0" applyFont="1" applyFill="1" applyBorder="1" applyAlignment="1">
      <alignment vertical="center"/>
    </xf>
    <xf numFmtId="0" fontId="37" fillId="3" borderId="91" xfId="0" applyFont="1" applyFill="1" applyBorder="1" applyAlignment="1">
      <alignment vertical="center"/>
    </xf>
    <xf numFmtId="0" fontId="39" fillId="3" borderId="90" xfId="0" applyFont="1" applyFill="1" applyBorder="1" applyAlignment="1">
      <alignment vertical="center"/>
    </xf>
    <xf numFmtId="0" fontId="37" fillId="3" borderId="94" xfId="0" applyFont="1" applyFill="1" applyBorder="1" applyAlignment="1">
      <alignment vertical="center"/>
    </xf>
    <xf numFmtId="0" fontId="37" fillId="3" borderId="89" xfId="0" applyFont="1" applyFill="1" applyBorder="1" applyAlignment="1">
      <alignment vertical="center"/>
    </xf>
    <xf numFmtId="0" fontId="20" fillId="3" borderId="43" xfId="0" applyFont="1" applyFill="1" applyBorder="1" applyAlignment="1"/>
    <xf numFmtId="14" fontId="20" fillId="4" borderId="95" xfId="0" applyNumberFormat="1" applyFont="1" applyFill="1" applyBorder="1" applyAlignment="1"/>
    <xf numFmtId="0" fontId="20" fillId="4" borderId="96" xfId="0" applyFont="1" applyFill="1" applyBorder="1" applyAlignment="1"/>
    <xf numFmtId="0" fontId="48" fillId="3" borderId="21" xfId="0" applyFont="1" applyFill="1" applyBorder="1" applyAlignment="1"/>
    <xf numFmtId="0" fontId="48" fillId="4" borderId="21" xfId="0" applyFont="1" applyFill="1" applyBorder="1" applyAlignment="1"/>
    <xf numFmtId="14" fontId="9" fillId="4" borderId="95" xfId="0" applyNumberFormat="1" applyFont="1" applyFill="1" applyBorder="1" applyAlignment="1"/>
    <xf numFmtId="0" fontId="20" fillId="3" borderId="98" xfId="0" applyFont="1" applyFill="1" applyBorder="1" applyAlignment="1"/>
    <xf numFmtId="0" fontId="51" fillId="6" borderId="113" xfId="0" applyFont="1" applyFill="1" applyBorder="1" applyAlignment="1">
      <alignment horizontal="center" vertical="center"/>
    </xf>
    <xf numFmtId="0" fontId="49" fillId="4" borderId="45" xfId="0" applyFont="1" applyFill="1" applyBorder="1" applyAlignment="1"/>
    <xf numFmtId="14" fontId="13" fillId="3" borderId="0" xfId="0" applyNumberFormat="1" applyFont="1" applyFill="1" applyAlignment="1"/>
    <xf numFmtId="0" fontId="13" fillId="3" borderId="0" xfId="0" applyFont="1" applyFill="1" applyAlignment="1"/>
    <xf numFmtId="14" fontId="13" fillId="4" borderId="0" xfId="0" applyNumberFormat="1" applyFont="1" applyFill="1" applyAlignment="1"/>
    <xf numFmtId="0" fontId="15" fillId="3" borderId="127" xfId="0" applyFont="1" applyFill="1" applyBorder="1" applyAlignment="1">
      <alignment horizontal="center" vertical="center"/>
    </xf>
    <xf numFmtId="14" fontId="9" fillId="3" borderId="98" xfId="0" applyNumberFormat="1" applyFont="1" applyFill="1" applyBorder="1" applyAlignment="1"/>
    <xf numFmtId="0" fontId="9" fillId="3" borderId="98" xfId="0" applyFont="1" applyFill="1" applyBorder="1" applyAlignment="1"/>
    <xf numFmtId="0" fontId="9" fillId="3" borderId="99" xfId="0" applyFont="1" applyFill="1" applyBorder="1" applyAlignment="1"/>
    <xf numFmtId="0" fontId="37" fillId="3" borderId="54" xfId="0" applyFont="1" applyFill="1" applyBorder="1" applyAlignment="1">
      <alignment vertical="center"/>
    </xf>
    <xf numFmtId="0" fontId="37" fillId="3" borderId="102" xfId="0" applyFont="1" applyFill="1" applyBorder="1" applyAlignment="1">
      <alignment vertical="center"/>
    </xf>
    <xf numFmtId="0" fontId="37" fillId="3" borderId="55" xfId="0" applyFont="1" applyFill="1" applyBorder="1" applyAlignment="1">
      <alignment vertical="center"/>
    </xf>
    <xf numFmtId="0" fontId="9" fillId="3" borderId="51" xfId="0" applyFont="1" applyFill="1" applyBorder="1" applyAlignment="1"/>
    <xf numFmtId="0" fontId="9" fillId="4" borderId="105" xfId="0" applyFont="1" applyFill="1" applyBorder="1" applyAlignment="1"/>
    <xf numFmtId="0" fontId="38" fillId="4" borderId="106" xfId="0" applyFont="1" applyFill="1" applyBorder="1" applyAlignment="1">
      <alignment vertical="center"/>
    </xf>
    <xf numFmtId="0" fontId="37" fillId="4" borderId="108" xfId="0" applyFont="1" applyFill="1" applyBorder="1" applyAlignment="1">
      <alignment vertical="center"/>
    </xf>
    <xf numFmtId="0" fontId="37" fillId="4" borderId="57" xfId="0" applyFont="1" applyFill="1" applyBorder="1" applyAlignment="1">
      <alignment vertical="center"/>
    </xf>
    <xf numFmtId="0" fontId="9" fillId="4" borderId="51" xfId="0" applyFont="1" applyFill="1" applyBorder="1" applyAlignment="1"/>
    <xf numFmtId="3" fontId="12" fillId="6" borderId="112" xfId="0" applyNumberFormat="1" applyFont="1" applyFill="1" applyBorder="1" applyAlignment="1">
      <alignment horizontal="center" vertical="center"/>
    </xf>
    <xf numFmtId="0" fontId="36" fillId="4" borderId="43" xfId="0" applyFont="1" applyFill="1" applyBorder="1" applyAlignment="1">
      <alignment horizontal="center" vertical="center"/>
    </xf>
    <xf numFmtId="0" fontId="37" fillId="4" borderId="88" xfId="0" applyFont="1" applyFill="1" applyBorder="1" applyAlignment="1">
      <alignment horizontal="center" vertical="center"/>
    </xf>
    <xf numFmtId="49" fontId="39" fillId="4" borderId="89" xfId="0" applyNumberFormat="1" applyFont="1" applyFill="1" applyBorder="1" applyAlignment="1">
      <alignment horizontal="center" vertical="center"/>
    </xf>
    <xf numFmtId="0" fontId="37" fillId="4" borderId="88" xfId="0" applyFont="1" applyFill="1" applyBorder="1" applyAlignment="1">
      <alignment horizontal="center" vertical="center"/>
    </xf>
    <xf numFmtId="0" fontId="39" fillId="4" borderId="90" xfId="0" applyFont="1" applyFill="1" applyBorder="1" applyAlignment="1">
      <alignment horizontal="center" vertical="center"/>
    </xf>
    <xf numFmtId="0" fontId="37" fillId="4" borderId="91" xfId="0" applyFont="1" applyFill="1" applyBorder="1" applyAlignment="1">
      <alignment horizontal="center" vertical="center"/>
    </xf>
    <xf numFmtId="0" fontId="39" fillId="4" borderId="89" xfId="0" applyFont="1" applyFill="1" applyBorder="1" applyAlignment="1">
      <alignment horizontal="center" vertical="center"/>
    </xf>
    <xf numFmtId="0" fontId="37" fillId="4" borderId="92" xfId="0" applyFont="1" applyFill="1" applyBorder="1" applyAlignment="1">
      <alignment horizontal="center" vertical="center"/>
    </xf>
    <xf numFmtId="0" fontId="38" fillId="4" borderId="93" xfId="0" applyFont="1" applyFill="1" applyBorder="1" applyAlignment="1">
      <alignment horizontal="center" vertical="center"/>
    </xf>
    <xf numFmtId="0" fontId="38" fillId="4" borderId="90" xfId="0" applyFont="1" applyFill="1" applyBorder="1" applyAlignment="1">
      <alignment horizontal="center" vertical="center"/>
    </xf>
    <xf numFmtId="0" fontId="38" fillId="4" borderId="90" xfId="0" applyFont="1" applyFill="1" applyBorder="1" applyAlignment="1">
      <alignment horizontal="center" vertical="center"/>
    </xf>
    <xf numFmtId="0" fontId="37" fillId="4" borderId="91" xfId="0" applyFont="1" applyFill="1" applyBorder="1" applyAlignment="1">
      <alignment horizontal="center" vertical="center"/>
    </xf>
    <xf numFmtId="0" fontId="37" fillId="4" borderId="94" xfId="0" applyFont="1" applyFill="1" applyBorder="1" applyAlignment="1">
      <alignment horizontal="center" vertical="center"/>
    </xf>
    <xf numFmtId="0" fontId="37" fillId="4" borderId="94" xfId="0" applyFont="1" applyFill="1" applyBorder="1" applyAlignment="1">
      <alignment horizontal="center" vertical="center"/>
    </xf>
    <xf numFmtId="0" fontId="36" fillId="3" borderId="50" xfId="0" applyFont="1" applyFill="1" applyBorder="1" applyAlignment="1">
      <alignment horizontal="center" vertical="center"/>
    </xf>
    <xf numFmtId="0" fontId="37" fillId="3" borderId="47" xfId="0" applyFont="1" applyFill="1" applyBorder="1" applyAlignment="1">
      <alignment horizontal="center" vertical="center"/>
    </xf>
    <xf numFmtId="49" fontId="39" fillId="3" borderId="77" xfId="0" applyNumberFormat="1" applyFont="1" applyFill="1" applyBorder="1" applyAlignment="1">
      <alignment horizontal="center" vertical="center"/>
    </xf>
    <xf numFmtId="0" fontId="37" fillId="3" borderId="47" xfId="0" applyFont="1" applyFill="1" applyBorder="1" applyAlignment="1">
      <alignment horizontal="center" vertical="center"/>
    </xf>
    <xf numFmtId="0" fontId="38" fillId="3" borderId="97" xfId="0" applyFont="1" applyFill="1" applyBorder="1" applyAlignment="1">
      <alignment horizontal="center" vertical="center"/>
    </xf>
    <xf numFmtId="0" fontId="37" fillId="3" borderId="97" xfId="0" applyFont="1" applyFill="1" applyBorder="1" applyAlignment="1">
      <alignment horizontal="center" vertical="center"/>
    </xf>
    <xf numFmtId="0" fontId="38" fillId="3" borderId="77" xfId="0" applyFont="1" applyFill="1" applyBorder="1" applyAlignment="1">
      <alignment horizontal="center" vertical="center"/>
    </xf>
    <xf numFmtId="0" fontId="37" fillId="3" borderId="44" xfId="0" applyFont="1" applyFill="1" applyBorder="1" applyAlignment="1">
      <alignment horizontal="center" vertical="center"/>
    </xf>
    <xf numFmtId="0" fontId="39" fillId="3" borderId="47" xfId="0" applyFont="1" applyFill="1" applyBorder="1" applyAlignment="1">
      <alignment horizontal="center" vertical="center"/>
    </xf>
    <xf numFmtId="0" fontId="37" fillId="3" borderId="97" xfId="0" applyFont="1" applyFill="1" applyBorder="1" applyAlignment="1">
      <alignment horizontal="center" vertical="center"/>
    </xf>
    <xf numFmtId="0" fontId="39" fillId="3" borderId="97" xfId="0" applyFont="1" applyFill="1" applyBorder="1" applyAlignment="1">
      <alignment horizontal="center" vertical="center"/>
    </xf>
    <xf numFmtId="0" fontId="38" fillId="3" borderId="97" xfId="0" applyFont="1" applyFill="1" applyBorder="1" applyAlignment="1">
      <alignment horizontal="center" vertical="center"/>
    </xf>
    <xf numFmtId="0" fontId="37" fillId="3" borderId="20" xfId="0" applyFont="1" applyFill="1" applyBorder="1" applyAlignment="1">
      <alignment horizontal="center" vertical="center"/>
    </xf>
    <xf numFmtId="0" fontId="9" fillId="4" borderId="46" xfId="0" applyFont="1" applyFill="1" applyBorder="1" applyAlignment="1"/>
    <xf numFmtId="0" fontId="41" fillId="4" borderId="50" xfId="0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49" fontId="38" fillId="4" borderId="77" xfId="0" applyNumberFormat="1" applyFont="1" applyFill="1" applyBorder="1" applyAlignment="1">
      <alignment horizontal="center" vertical="center"/>
    </xf>
    <xf numFmtId="0" fontId="37" fillId="4" borderId="47" xfId="0" applyFont="1" applyFill="1" applyBorder="1" applyAlignment="1">
      <alignment horizontal="center" vertical="center"/>
    </xf>
    <xf numFmtId="0" fontId="38" fillId="4" borderId="97" xfId="0" applyFont="1" applyFill="1" applyBorder="1" applyAlignment="1">
      <alignment horizontal="center" vertical="center"/>
    </xf>
    <xf numFmtId="0" fontId="37" fillId="4" borderId="97" xfId="0" applyFont="1" applyFill="1" applyBorder="1" applyAlignment="1">
      <alignment horizontal="center" vertical="center"/>
    </xf>
    <xf numFmtId="0" fontId="38" fillId="4" borderId="77" xfId="0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8" fillId="4" borderId="47" xfId="0" applyFont="1" applyFill="1" applyBorder="1" applyAlignment="1">
      <alignment horizontal="center" vertical="center"/>
    </xf>
    <xf numFmtId="0" fontId="37" fillId="4" borderId="97" xfId="0" applyFont="1" applyFill="1" applyBorder="1" applyAlignment="1">
      <alignment horizontal="center" vertical="center"/>
    </xf>
    <xf numFmtId="0" fontId="37" fillId="4" borderId="20" xfId="0" applyFont="1" applyFill="1" applyBorder="1" applyAlignment="1">
      <alignment horizontal="center" vertical="center"/>
    </xf>
    <xf numFmtId="0" fontId="41" fillId="3" borderId="50" xfId="0" applyFont="1" applyFill="1" applyBorder="1" applyAlignment="1">
      <alignment horizontal="center" vertical="center"/>
    </xf>
    <xf numFmtId="0" fontId="38" fillId="3" borderId="47" xfId="0" applyFont="1" applyFill="1" applyBorder="1" applyAlignment="1">
      <alignment horizontal="center" vertical="center"/>
    </xf>
    <xf numFmtId="0" fontId="38" fillId="4" borderId="97" xfId="0" applyFont="1" applyFill="1" applyBorder="1" applyAlignment="1">
      <alignment horizontal="center" vertical="center"/>
    </xf>
    <xf numFmtId="49" fontId="38" fillId="3" borderId="77" xfId="0" applyNumberFormat="1" applyFont="1" applyFill="1" applyBorder="1" applyAlignment="1">
      <alignment horizontal="center" vertical="center"/>
    </xf>
    <xf numFmtId="0" fontId="52" fillId="4" borderId="50" xfId="0" applyFont="1" applyFill="1" applyBorder="1" applyAlignment="1">
      <alignment horizontal="center" vertical="center"/>
    </xf>
    <xf numFmtId="0" fontId="52" fillId="3" borderId="50" xfId="0" applyFont="1" applyFill="1" applyBorder="1" applyAlignment="1">
      <alignment horizontal="center" vertical="center"/>
    </xf>
    <xf numFmtId="49" fontId="39" fillId="4" borderId="77" xfId="0" applyNumberFormat="1" applyFont="1" applyFill="1" applyBorder="1" applyAlignment="1">
      <alignment horizontal="center" vertical="center"/>
    </xf>
    <xf numFmtId="0" fontId="41" fillId="3" borderId="50" xfId="0" applyFont="1" applyFill="1" applyBorder="1" applyAlignment="1">
      <alignment horizontal="center" vertical="center"/>
    </xf>
    <xf numFmtId="0" fontId="37" fillId="3" borderId="44" xfId="0" applyFont="1" applyFill="1" applyBorder="1" applyAlignment="1">
      <alignment horizontal="center" vertical="center"/>
    </xf>
    <xf numFmtId="0" fontId="41" fillId="4" borderId="50" xfId="0" applyFont="1" applyFill="1" applyBorder="1" applyAlignment="1">
      <alignment horizontal="center" vertical="center"/>
    </xf>
    <xf numFmtId="49" fontId="38" fillId="4" borderId="77" xfId="0" applyNumberFormat="1" applyFont="1" applyFill="1" applyBorder="1" applyAlignment="1">
      <alignment horizontal="center" vertical="center"/>
    </xf>
    <xf numFmtId="0" fontId="37" fillId="4" borderId="44" xfId="0" applyFont="1" applyFill="1" applyBorder="1" applyAlignment="1">
      <alignment horizontal="center" vertical="center"/>
    </xf>
    <xf numFmtId="0" fontId="37" fillId="3" borderId="54" xfId="0" applyFont="1" applyFill="1" applyBorder="1" applyAlignment="1">
      <alignment horizontal="center" vertical="center"/>
    </xf>
    <xf numFmtId="0" fontId="38" fillId="3" borderId="100" xfId="0" applyFont="1" applyFill="1" applyBorder="1" applyAlignment="1">
      <alignment horizontal="center" vertical="center"/>
    </xf>
    <xf numFmtId="0" fontId="38" fillId="3" borderId="101" xfId="0" applyFont="1" applyFill="1" applyBorder="1" applyAlignment="1">
      <alignment horizontal="center" vertical="center"/>
    </xf>
    <xf numFmtId="0" fontId="37" fillId="3" borderId="102" xfId="0" applyFont="1" applyFill="1" applyBorder="1" applyAlignment="1">
      <alignment horizontal="center" vertical="center"/>
    </xf>
    <xf numFmtId="0" fontId="37" fillId="3" borderId="55" xfId="0" applyFont="1" applyFill="1" applyBorder="1" applyAlignment="1">
      <alignment horizontal="center" vertical="center"/>
    </xf>
    <xf numFmtId="0" fontId="38" fillId="3" borderId="103" xfId="0" applyFont="1" applyFill="1" applyBorder="1" applyAlignment="1">
      <alignment horizontal="center" vertical="center"/>
    </xf>
    <xf numFmtId="0" fontId="37" fillId="3" borderId="104" xfId="0" applyFont="1" applyFill="1" applyBorder="1" applyAlignment="1">
      <alignment horizontal="center" vertical="center"/>
    </xf>
    <xf numFmtId="0" fontId="37" fillId="4" borderId="56" xfId="0" applyFont="1" applyFill="1" applyBorder="1" applyAlignment="1">
      <alignment horizontal="center" vertical="center"/>
    </xf>
    <xf numFmtId="0" fontId="38" fillId="4" borderId="106" xfId="0" applyFont="1" applyFill="1" applyBorder="1" applyAlignment="1">
      <alignment horizontal="center" vertical="center"/>
    </xf>
    <xf numFmtId="0" fontId="38" fillId="4" borderId="107" xfId="0" applyFont="1" applyFill="1" applyBorder="1" applyAlignment="1">
      <alignment horizontal="center" vertical="center"/>
    </xf>
    <xf numFmtId="0" fontId="37" fillId="4" borderId="108" xfId="0" applyFont="1" applyFill="1" applyBorder="1" applyAlignment="1">
      <alignment horizontal="center" vertical="center"/>
    </xf>
    <xf numFmtId="0" fontId="37" fillId="4" borderId="57" xfId="0" applyFont="1" applyFill="1" applyBorder="1" applyAlignment="1">
      <alignment horizontal="center" vertical="center"/>
    </xf>
    <xf numFmtId="0" fontId="38" fillId="4" borderId="109" xfId="0" applyFont="1" applyFill="1" applyBorder="1" applyAlignment="1">
      <alignment horizontal="center" vertical="center"/>
    </xf>
    <xf numFmtId="0" fontId="37" fillId="4" borderId="107" xfId="0" applyFont="1" applyFill="1" applyBorder="1" applyAlignment="1">
      <alignment horizontal="center" vertical="center"/>
    </xf>
    <xf numFmtId="0" fontId="37" fillId="3" borderId="56" xfId="0" applyFont="1" applyFill="1" applyBorder="1" applyAlignment="1">
      <alignment horizontal="center" vertical="center"/>
    </xf>
    <xf numFmtId="0" fontId="38" fillId="3" borderId="106" xfId="0" applyFont="1" applyFill="1" applyBorder="1" applyAlignment="1">
      <alignment horizontal="center" vertical="center"/>
    </xf>
    <xf numFmtId="0" fontId="38" fillId="3" borderId="107" xfId="0" applyFont="1" applyFill="1" applyBorder="1" applyAlignment="1">
      <alignment horizontal="center" vertical="center"/>
    </xf>
    <xf numFmtId="0" fontId="37" fillId="3" borderId="108" xfId="0" applyFont="1" applyFill="1" applyBorder="1" applyAlignment="1">
      <alignment horizontal="center" vertical="center"/>
    </xf>
    <xf numFmtId="0" fontId="37" fillId="3" borderId="57" xfId="0" applyFont="1" applyFill="1" applyBorder="1" applyAlignment="1">
      <alignment horizontal="center" vertical="center"/>
    </xf>
    <xf numFmtId="0" fontId="38" fillId="3" borderId="109" xfId="0" applyFont="1" applyFill="1" applyBorder="1" applyAlignment="1">
      <alignment horizontal="center" vertical="center"/>
    </xf>
    <xf numFmtId="0" fontId="37" fillId="3" borderId="107" xfId="0" applyFont="1" applyFill="1" applyBorder="1" applyAlignment="1">
      <alignment horizontal="center" vertical="center"/>
    </xf>
    <xf numFmtId="0" fontId="41" fillId="3" borderId="131" xfId="0" applyFont="1" applyFill="1" applyBorder="1" applyAlignment="1">
      <alignment horizontal="center" vertical="center"/>
    </xf>
    <xf numFmtId="165" fontId="9" fillId="4" borderId="87" xfId="0" applyNumberFormat="1" applyFont="1" applyFill="1" applyBorder="1" applyAlignment="1"/>
    <xf numFmtId="0" fontId="9" fillId="4" borderId="87" xfId="0" applyFont="1" applyFill="1" applyBorder="1" applyAlignment="1"/>
    <xf numFmtId="0" fontId="40" fillId="4" borderId="43" xfId="0" applyFont="1" applyFill="1" applyBorder="1" applyAlignment="1">
      <alignment horizontal="center"/>
    </xf>
    <xf numFmtId="0" fontId="9" fillId="4" borderId="43" xfId="0" applyFont="1" applyFill="1" applyBorder="1" applyAlignment="1"/>
    <xf numFmtId="0" fontId="20" fillId="3" borderId="44" xfId="0" applyFont="1" applyFill="1" applyBorder="1" applyAlignment="1">
      <alignment wrapText="1"/>
    </xf>
    <xf numFmtId="0" fontId="52" fillId="3" borderId="50" xfId="0" applyFont="1" applyFill="1" applyBorder="1" applyAlignment="1">
      <alignment horizontal="center"/>
    </xf>
    <xf numFmtId="0" fontId="52" fillId="4" borderId="50" xfId="0" applyFont="1" applyFill="1" applyBorder="1" applyAlignment="1">
      <alignment horizontal="center"/>
    </xf>
    <xf numFmtId="0" fontId="39" fillId="4" borderId="90" xfId="0" applyFont="1" applyFill="1" applyBorder="1" applyAlignment="1">
      <alignment vertical="center"/>
    </xf>
    <xf numFmtId="0" fontId="37" fillId="4" borderId="77" xfId="0" applyFont="1" applyFill="1" applyBorder="1" applyAlignment="1">
      <alignment vertical="center"/>
    </xf>
    <xf numFmtId="0" fontId="23" fillId="3" borderId="127" xfId="0" applyFont="1" applyFill="1" applyBorder="1" applyAlignment="1">
      <alignment horizontal="center" vertical="center"/>
    </xf>
    <xf numFmtId="165" fontId="20" fillId="3" borderId="98" xfId="0" applyNumberFormat="1" applyFont="1" applyFill="1" applyBorder="1" applyAlignment="1"/>
    <xf numFmtId="0" fontId="20" fillId="3" borderId="99" xfId="0" applyFont="1" applyFill="1" applyBorder="1" applyAlignment="1"/>
    <xf numFmtId="0" fontId="20" fillId="3" borderId="51" xfId="0" applyFont="1" applyFill="1" applyBorder="1" applyAlignment="1"/>
    <xf numFmtId="0" fontId="20" fillId="4" borderId="105" xfId="0" applyFont="1" applyFill="1" applyBorder="1" applyAlignment="1"/>
    <xf numFmtId="0" fontId="37" fillId="4" borderId="56" xfId="0" applyFont="1" applyFill="1" applyBorder="1" applyAlignment="1">
      <alignment vertical="center"/>
    </xf>
    <xf numFmtId="0" fontId="20" fillId="4" borderId="58" xfId="0" applyFont="1" applyFill="1" applyBorder="1" applyAlignment="1"/>
    <xf numFmtId="0" fontId="9" fillId="3" borderId="105" xfId="0" applyFont="1" applyFill="1" applyBorder="1" applyAlignment="1"/>
    <xf numFmtId="0" fontId="37" fillId="3" borderId="56" xfId="0" applyFont="1" applyFill="1" applyBorder="1" applyAlignment="1">
      <alignment vertical="center"/>
    </xf>
    <xf numFmtId="0" fontId="37" fillId="3" borderId="108" xfId="0" applyFont="1" applyFill="1" applyBorder="1" applyAlignment="1">
      <alignment vertical="center"/>
    </xf>
    <xf numFmtId="0" fontId="37" fillId="3" borderId="57" xfId="0" applyFont="1" applyFill="1" applyBorder="1" applyAlignment="1">
      <alignment vertical="center"/>
    </xf>
    <xf numFmtId="0" fontId="9" fillId="3" borderId="58" xfId="0" applyFont="1" applyFill="1" applyBorder="1" applyAlignment="1"/>
    <xf numFmtId="0" fontId="15" fillId="4" borderId="125" xfId="0" applyFont="1" applyFill="1" applyBorder="1" applyAlignment="1">
      <alignment horizontal="center" vertical="center"/>
    </xf>
    <xf numFmtId="0" fontId="38" fillId="4" borderId="107" xfId="0" applyFont="1" applyFill="1" applyBorder="1" applyAlignment="1">
      <alignment vertical="center"/>
    </xf>
    <xf numFmtId="0" fontId="9" fillId="4" borderId="58" xfId="0" applyFont="1" applyFill="1" applyBorder="1" applyAlignment="1"/>
    <xf numFmtId="14" fontId="9" fillId="4" borderId="77" xfId="0" applyNumberFormat="1" applyFont="1" applyFill="1" applyBorder="1" applyAlignment="1"/>
    <xf numFmtId="0" fontId="37" fillId="3" borderId="20" xfId="0" applyFont="1" applyFill="1" applyBorder="1" applyAlignment="1">
      <alignment vertical="center"/>
    </xf>
    <xf numFmtId="0" fontId="53" fillId="4" borderId="21" xfId="0" applyFont="1" applyFill="1" applyBorder="1" applyAlignment="1"/>
    <xf numFmtId="0" fontId="54" fillId="3" borderId="96" xfId="0" applyFont="1" applyFill="1" applyBorder="1" applyAlignment="1"/>
    <xf numFmtId="0" fontId="44" fillId="0" borderId="119" xfId="0" applyFont="1" applyBorder="1" applyAlignment="1"/>
    <xf numFmtId="0" fontId="37" fillId="4" borderId="92" xfId="0" applyFont="1" applyFill="1" applyBorder="1" applyAlignment="1">
      <alignment vertical="center"/>
    </xf>
    <xf numFmtId="0" fontId="9" fillId="4" borderId="0" xfId="0" applyFont="1" applyFill="1" applyAlignment="1"/>
    <xf numFmtId="0" fontId="9" fillId="3" borderId="0" xfId="0" applyFont="1" applyFill="1" applyAlignment="1"/>
    <xf numFmtId="0" fontId="20" fillId="3" borderId="0" xfId="0" applyFont="1" applyFill="1" applyAlignment="1"/>
    <xf numFmtId="0" fontId="20" fillId="4" borderId="0" xfId="0" applyFont="1" applyFill="1" applyAlignment="1"/>
    <xf numFmtId="0" fontId="39" fillId="3" borderId="100" xfId="0" applyFont="1" applyFill="1" applyBorder="1" applyAlignment="1">
      <alignment vertical="center"/>
    </xf>
    <xf numFmtId="0" fontId="20" fillId="3" borderId="105" xfId="0" applyFont="1" applyFill="1" applyBorder="1" applyAlignment="1"/>
    <xf numFmtId="0" fontId="20" fillId="3" borderId="58" xfId="0" applyFont="1" applyFill="1" applyBorder="1" applyAlignment="1"/>
    <xf numFmtId="0" fontId="39" fillId="4" borderId="109" xfId="0" applyFont="1" applyFill="1" applyBorder="1" applyAlignment="1">
      <alignment vertical="center"/>
    </xf>
    <xf numFmtId="0" fontId="39" fillId="4" borderId="107" xfId="0" applyFont="1" applyFill="1" applyBorder="1" applyAlignment="1">
      <alignment vertical="center"/>
    </xf>
    <xf numFmtId="0" fontId="15" fillId="3" borderId="126" xfId="0" applyFont="1" applyFill="1" applyBorder="1" applyAlignment="1">
      <alignment horizontal="center" vertical="center"/>
    </xf>
    <xf numFmtId="0" fontId="38" fillId="3" borderId="106" xfId="0" applyFont="1" applyFill="1" applyBorder="1" applyAlignment="1">
      <alignment vertical="center"/>
    </xf>
    <xf numFmtId="0" fontId="15" fillId="3" borderId="129" xfId="0" applyFont="1" applyFill="1" applyBorder="1" applyAlignment="1">
      <alignment horizontal="center" vertical="center"/>
    </xf>
    <xf numFmtId="165" fontId="9" fillId="3" borderId="130" xfId="0" applyNumberFormat="1" applyFont="1" applyFill="1" applyBorder="1" applyAlignment="1"/>
    <xf numFmtId="0" fontId="9" fillId="3" borderId="130" xfId="0" applyFont="1" applyFill="1" applyBorder="1" applyAlignment="1"/>
    <xf numFmtId="0" fontId="9" fillId="3" borderId="60" xfId="0" applyFont="1" applyFill="1" applyBorder="1" applyAlignment="1"/>
    <xf numFmtId="0" fontId="41" fillId="3" borderId="131" xfId="0" applyFont="1" applyFill="1" applyBorder="1" applyAlignment="1">
      <alignment horizontal="center"/>
    </xf>
    <xf numFmtId="0" fontId="38" fillId="3" borderId="107" xfId="0" applyFont="1" applyFill="1" applyBorder="1" applyAlignment="1">
      <alignment vertical="center"/>
    </xf>
    <xf numFmtId="0" fontId="15" fillId="4" borderId="48" xfId="0" applyFont="1" applyFill="1" applyBorder="1" applyAlignment="1">
      <alignment horizontal="center" vertical="center"/>
    </xf>
    <xf numFmtId="0" fontId="15" fillId="3" borderId="128" xfId="0" applyFont="1" applyFill="1" applyBorder="1" applyAlignment="1">
      <alignment horizontal="center" vertical="center"/>
    </xf>
    <xf numFmtId="0" fontId="38" fillId="3" borderId="109" xfId="0" applyFont="1" applyFill="1" applyBorder="1" applyAlignment="1">
      <alignment vertical="center"/>
    </xf>
    <xf numFmtId="0" fontId="23" fillId="4" borderId="87" xfId="0" applyFont="1" applyFill="1" applyBorder="1" applyAlignment="1"/>
    <xf numFmtId="0" fontId="38" fillId="3" borderId="100" xfId="0" applyFont="1" applyFill="1" applyBorder="1" applyAlignment="1">
      <alignment vertical="center"/>
    </xf>
    <xf numFmtId="0" fontId="39" fillId="3" borderId="103" xfId="0" applyFont="1" applyFill="1" applyBorder="1" applyAlignment="1">
      <alignment vertical="center"/>
    </xf>
    <xf numFmtId="0" fontId="37" fillId="3" borderId="104" xfId="0" applyFont="1" applyFill="1" applyBorder="1" applyAlignment="1">
      <alignment vertical="center"/>
    </xf>
    <xf numFmtId="0" fontId="38" fillId="4" borderId="109" xfId="0" applyFont="1" applyFill="1" applyBorder="1" applyAlignment="1">
      <alignment vertical="center"/>
    </xf>
    <xf numFmtId="0" fontId="37" fillId="3" borderId="107" xfId="0" applyFont="1" applyFill="1" applyBorder="1" applyAlignment="1">
      <alignment vertical="center"/>
    </xf>
    <xf numFmtId="0" fontId="37" fillId="4" borderId="107" xfId="0" applyFont="1" applyFill="1" applyBorder="1" applyAlignment="1">
      <alignment vertical="center"/>
    </xf>
    <xf numFmtId="0" fontId="9" fillId="4" borderId="0" xfId="0" applyFont="1" applyFill="1" applyAlignment="1"/>
    <xf numFmtId="0" fontId="38" fillId="4" borderId="97" xfId="0" applyFont="1" applyFill="1" applyBorder="1" applyAlignment="1">
      <alignment vertical="center"/>
    </xf>
    <xf numFmtId="0" fontId="39" fillId="4" borderId="106" xfId="0" applyFont="1" applyFill="1" applyBorder="1" applyAlignment="1">
      <alignment vertical="center"/>
    </xf>
    <xf numFmtId="0" fontId="42" fillId="3" borderId="131" xfId="0" applyFont="1" applyFill="1" applyBorder="1" applyAlignment="1">
      <alignment horizontal="center" vertical="center"/>
    </xf>
    <xf numFmtId="0" fontId="8" fillId="6" borderId="0" xfId="0" applyFont="1" applyFill="1" applyAlignment="1">
      <alignment horizontal="center" vertical="center"/>
    </xf>
    <xf numFmtId="0" fontId="9" fillId="6" borderId="0" xfId="0" applyFont="1" applyFill="1"/>
    <xf numFmtId="0" fontId="42" fillId="6" borderId="0" xfId="0" applyFont="1" applyFill="1" applyAlignment="1">
      <alignment horizontal="center" vertical="center"/>
    </xf>
    <xf numFmtId="1" fontId="43" fillId="6" borderId="0" xfId="0" applyNumberFormat="1" applyFont="1" applyFill="1" applyAlignment="1">
      <alignment horizontal="center" vertical="center"/>
    </xf>
    <xf numFmtId="0" fontId="43" fillId="6" borderId="82" xfId="0" applyFont="1" applyFill="1" applyBorder="1" applyAlignment="1">
      <alignment horizontal="center" vertical="center"/>
    </xf>
    <xf numFmtId="0" fontId="43" fillId="6" borderId="60" xfId="0" applyFont="1" applyFill="1" applyBorder="1" applyAlignment="1">
      <alignment horizontal="center" vertical="center"/>
    </xf>
    <xf numFmtId="0" fontId="43" fillId="6" borderId="70" xfId="0" applyFont="1" applyFill="1" applyBorder="1" applyAlignment="1">
      <alignment horizontal="center" vertical="center"/>
    </xf>
    <xf numFmtId="0" fontId="43" fillId="6" borderId="131" xfId="0" applyFont="1" applyFill="1" applyBorder="1" applyAlignment="1">
      <alignment horizontal="center" vertical="center"/>
    </xf>
    <xf numFmtId="0" fontId="9" fillId="6" borderId="151" xfId="0" applyFont="1" applyFill="1" applyBorder="1"/>
    <xf numFmtId="0" fontId="39" fillId="3" borderId="101" xfId="0" applyFont="1" applyFill="1" applyBorder="1" applyAlignment="1">
      <alignment vertical="center"/>
    </xf>
    <xf numFmtId="0" fontId="37" fillId="3" borderId="100" xfId="0" applyFont="1" applyFill="1" applyBorder="1" applyAlignment="1">
      <alignment vertical="center"/>
    </xf>
    <xf numFmtId="0" fontId="39" fillId="3" borderId="109" xfId="0" applyFont="1" applyFill="1" applyBorder="1" applyAlignment="1">
      <alignment vertical="center"/>
    </xf>
    <xf numFmtId="0" fontId="39" fillId="3" borderId="106" xfId="0" applyFont="1" applyFill="1" applyBorder="1" applyAlignment="1">
      <alignment vertical="center"/>
    </xf>
    <xf numFmtId="0" fontId="39" fillId="3" borderId="107" xfId="0" applyFont="1" applyFill="1" applyBorder="1" applyAlignment="1">
      <alignment vertical="center"/>
    </xf>
    <xf numFmtId="0" fontId="23" fillId="3" borderId="129" xfId="0" applyFont="1" applyFill="1" applyBorder="1" applyAlignment="1">
      <alignment horizontal="center" vertical="center"/>
    </xf>
    <xf numFmtId="14" fontId="20" fillId="3" borderId="130" xfId="0" applyNumberFormat="1" applyFont="1" applyFill="1" applyBorder="1" applyAlignment="1"/>
    <xf numFmtId="0" fontId="20" fillId="3" borderId="130" xfId="0" applyFont="1" applyFill="1" applyBorder="1" applyAlignment="1"/>
    <xf numFmtId="0" fontId="20" fillId="3" borderId="60" xfId="0" applyFont="1" applyFill="1" applyBorder="1" applyAlignment="1"/>
    <xf numFmtId="0" fontId="52" fillId="3" borderId="131" xfId="0" applyFont="1" applyFill="1" applyBorder="1" applyAlignment="1">
      <alignment horizontal="center"/>
    </xf>
    <xf numFmtId="0" fontId="43" fillId="6" borderId="112" xfId="0" applyFont="1" applyFill="1" applyBorder="1" applyAlignment="1">
      <alignment horizontal="center" vertical="center"/>
    </xf>
    <xf numFmtId="0" fontId="9" fillId="6" borderId="0" xfId="0" applyFont="1" applyFill="1"/>
    <xf numFmtId="0" fontId="48" fillId="4" borderId="45" xfId="0" applyFont="1" applyFill="1" applyBorder="1" applyAlignment="1"/>
    <xf numFmtId="0" fontId="54" fillId="4" borderId="21" xfId="0" applyFont="1" applyFill="1" applyBorder="1" applyAlignment="1"/>
    <xf numFmtId="14" fontId="20" fillId="3" borderId="98" xfId="0" applyNumberFormat="1" applyFont="1" applyFill="1" applyBorder="1" applyAlignment="1"/>
    <xf numFmtId="0" fontId="23" fillId="3" borderId="15" xfId="0" applyFont="1" applyFill="1" applyBorder="1" applyAlignment="1">
      <alignment horizontal="center" vertical="center"/>
    </xf>
    <xf numFmtId="0" fontId="23" fillId="3" borderId="152" xfId="0" applyFont="1" applyFill="1" applyBorder="1" applyAlignment="1">
      <alignment horizontal="center" vertical="center"/>
    </xf>
    <xf numFmtId="14" fontId="20" fillId="3" borderId="153" xfId="0" applyNumberFormat="1" applyFont="1" applyFill="1" applyBorder="1" applyAlignment="1"/>
    <xf numFmtId="0" fontId="20" fillId="3" borderId="153" xfId="0" applyFont="1" applyFill="1" applyBorder="1" applyAlignment="1"/>
    <xf numFmtId="0" fontId="20" fillId="3" borderId="16" xfId="0" applyFont="1" applyFill="1" applyBorder="1" applyAlignment="1"/>
    <xf numFmtId="0" fontId="52" fillId="3" borderId="58" xfId="0" applyFont="1" applyFill="1" applyBorder="1" applyAlignment="1">
      <alignment horizontal="center"/>
    </xf>
    <xf numFmtId="0" fontId="23" fillId="4" borderId="128" xfId="0" applyFont="1" applyFill="1" applyBorder="1" applyAlignment="1">
      <alignment horizontal="center" vertical="center"/>
    </xf>
    <xf numFmtId="0" fontId="23" fillId="4" borderId="129" xfId="0" applyFont="1" applyFill="1" applyBorder="1" applyAlignment="1">
      <alignment horizontal="center" vertical="center"/>
    </xf>
    <xf numFmtId="14" fontId="20" fillId="4" borderId="130" xfId="0" applyNumberFormat="1" applyFont="1" applyFill="1" applyBorder="1" applyAlignment="1"/>
    <xf numFmtId="0" fontId="20" fillId="4" borderId="130" xfId="0" applyFont="1" applyFill="1" applyBorder="1" applyAlignment="1"/>
    <xf numFmtId="0" fontId="52" fillId="4" borderId="131" xfId="0" applyFont="1" applyFill="1" applyBorder="1" applyAlignment="1">
      <alignment horizontal="center"/>
    </xf>
    <xf numFmtId="0" fontId="20" fillId="3" borderId="0" xfId="0" applyFont="1" applyFill="1" applyAlignment="1"/>
    <xf numFmtId="0" fontId="52" fillId="4" borderId="43" xfId="0" applyFont="1" applyFill="1" applyBorder="1" applyAlignment="1">
      <alignment horizontal="center"/>
    </xf>
    <xf numFmtId="0" fontId="49" fillId="3" borderId="99" xfId="0" applyFont="1" applyFill="1" applyBorder="1" applyAlignment="1"/>
    <xf numFmtId="0" fontId="38" fillId="3" borderId="103" xfId="0" applyFont="1" applyFill="1" applyBorder="1" applyAlignment="1">
      <alignment vertical="center"/>
    </xf>
    <xf numFmtId="0" fontId="37" fillId="4" borderId="106" xfId="0" applyFont="1" applyFill="1" applyBorder="1" applyAlignment="1">
      <alignment vertical="center"/>
    </xf>
    <xf numFmtId="0" fontId="37" fillId="3" borderId="106" xfId="0" applyFont="1" applyFill="1" applyBorder="1" applyAlignment="1">
      <alignment vertical="center"/>
    </xf>
    <xf numFmtId="0" fontId="53" fillId="3" borderId="105" xfId="0" applyFont="1" applyFill="1" applyBorder="1" applyAlignment="1"/>
    <xf numFmtId="0" fontId="37" fillId="4" borderId="94" xfId="0" applyFont="1" applyFill="1" applyBorder="1" applyAlignment="1">
      <alignment vertical="center"/>
    </xf>
    <xf numFmtId="0" fontId="23" fillId="4" borderId="124" xfId="0" applyFont="1" applyFill="1" applyBorder="1" applyAlignment="1">
      <alignment horizontal="center" vertical="center"/>
    </xf>
    <xf numFmtId="0" fontId="9" fillId="4" borderId="45" xfId="0" applyFont="1" applyFill="1" applyBorder="1" applyAlignment="1"/>
    <xf numFmtId="0" fontId="23" fillId="3" borderId="124" xfId="0" applyFont="1" applyFill="1" applyBorder="1" applyAlignment="1">
      <alignment horizontal="center" vertical="center"/>
    </xf>
    <xf numFmtId="0" fontId="9" fillId="3" borderId="96" xfId="0" applyFont="1" applyFill="1" applyBorder="1" applyAlignment="1"/>
    <xf numFmtId="0" fontId="40" fillId="4" borderId="50" xfId="0" applyFont="1" applyFill="1" applyBorder="1" applyAlignment="1">
      <alignment horizontal="center"/>
    </xf>
    <xf numFmtId="0" fontId="41" fillId="4" borderId="43" xfId="0" applyFont="1" applyFill="1" applyBorder="1" applyAlignment="1">
      <alignment horizontal="center"/>
    </xf>
    <xf numFmtId="0" fontId="9" fillId="4" borderId="21" xfId="0" applyFont="1" applyFill="1" applyBorder="1" applyAlignment="1"/>
    <xf numFmtId="0" fontId="41" fillId="4" borderId="50" xfId="0" applyFont="1" applyFill="1" applyBorder="1" applyAlignment="1">
      <alignment horizontal="center"/>
    </xf>
    <xf numFmtId="0" fontId="37" fillId="4" borderId="47" xfId="0" applyFont="1" applyFill="1" applyBorder="1" applyAlignment="1">
      <alignment vertical="center"/>
    </xf>
    <xf numFmtId="0" fontId="37" fillId="4" borderId="97" xfId="0" applyFont="1" applyFill="1" applyBorder="1" applyAlignment="1">
      <alignment vertical="center"/>
    </xf>
    <xf numFmtId="0" fontId="37" fillId="4" borderId="44" xfId="0" applyFont="1" applyFill="1" applyBorder="1" applyAlignment="1">
      <alignment vertical="center"/>
    </xf>
    <xf numFmtId="0" fontId="9" fillId="4" borderId="44" xfId="0" applyFont="1" applyFill="1" applyBorder="1" applyAlignment="1"/>
    <xf numFmtId="0" fontId="9" fillId="3" borderId="95" xfId="0" applyFont="1" applyFill="1" applyBorder="1" applyAlignment="1"/>
    <xf numFmtId="0" fontId="9" fillId="3" borderId="96" xfId="0" applyFont="1" applyFill="1" applyBorder="1" applyAlignment="1"/>
    <xf numFmtId="0" fontId="41" fillId="3" borderId="50" xfId="0" applyFont="1" applyFill="1" applyBorder="1" applyAlignment="1">
      <alignment horizontal="center"/>
    </xf>
    <xf numFmtId="0" fontId="37" fillId="3" borderId="47" xfId="0" applyFont="1" applyFill="1" applyBorder="1" applyAlignment="1">
      <alignment vertical="center"/>
    </xf>
    <xf numFmtId="0" fontId="37" fillId="3" borderId="97" xfId="0" applyFont="1" applyFill="1" applyBorder="1" applyAlignment="1">
      <alignment vertical="center"/>
    </xf>
    <xf numFmtId="0" fontId="37" fillId="3" borderId="44" xfId="0" applyFont="1" applyFill="1" applyBorder="1" applyAlignment="1">
      <alignment vertical="center"/>
    </xf>
    <xf numFmtId="0" fontId="9" fillId="3" borderId="44" xfId="0" applyFont="1" applyFill="1" applyBorder="1" applyAlignment="1"/>
    <xf numFmtId="0" fontId="23" fillId="3" borderId="48" xfId="0" applyFont="1" applyFill="1" applyBorder="1" applyAlignment="1">
      <alignment horizontal="center" vertical="center"/>
    </xf>
    <xf numFmtId="165" fontId="9" fillId="3" borderId="98" xfId="0" applyNumberFormat="1" applyFont="1" applyFill="1" applyBorder="1" applyAlignment="1"/>
    <xf numFmtId="0" fontId="9" fillId="3" borderId="99" xfId="0" applyFont="1" applyFill="1" applyBorder="1" applyAlignment="1"/>
    <xf numFmtId="0" fontId="20" fillId="4" borderId="95" xfId="0" applyFont="1" applyFill="1" applyBorder="1" applyAlignment="1"/>
    <xf numFmtId="0" fontId="54" fillId="3" borderId="99" xfId="0" applyFont="1" applyFill="1" applyBorder="1" applyAlignment="1"/>
    <xf numFmtId="0" fontId="20" fillId="4" borderId="21" xfId="0" applyFont="1" applyFill="1" applyBorder="1" applyAlignment="1"/>
    <xf numFmtId="0" fontId="23" fillId="4" borderId="48" xfId="0" applyFont="1" applyFill="1" applyBorder="1" applyAlignment="1">
      <alignment horizontal="center" vertical="center"/>
    </xf>
    <xf numFmtId="0" fontId="42" fillId="6" borderId="131" xfId="0" applyFont="1" applyFill="1" applyBorder="1" applyAlignment="1">
      <alignment horizontal="center" vertical="center"/>
    </xf>
    <xf numFmtId="0" fontId="13" fillId="6" borderId="0" xfId="0" applyFont="1" applyFill="1"/>
    <xf numFmtId="0" fontId="2" fillId="2" borderId="2" xfId="0" applyFont="1" applyFill="1" applyBorder="1" applyAlignment="1">
      <alignment horizontal="center" vertical="center"/>
    </xf>
    <xf numFmtId="0" fontId="3" fillId="2" borderId="2" xfId="0" applyFont="1" applyFill="1" applyBorder="1"/>
    <xf numFmtId="0" fontId="4" fillId="2" borderId="4" xfId="0" applyFont="1" applyFill="1" applyBorder="1" applyAlignment="1">
      <alignment vertical="center"/>
    </xf>
    <xf numFmtId="0" fontId="3" fillId="2" borderId="5" xfId="0" applyFont="1" applyFill="1" applyBorder="1"/>
    <xf numFmtId="0" fontId="5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/>
    <xf numFmtId="0" fontId="3" fillId="3" borderId="9" xfId="0" applyFont="1" applyFill="1" applyBorder="1"/>
    <xf numFmtId="164" fontId="5" fillId="3" borderId="10" xfId="0" applyNumberFormat="1" applyFont="1" applyFill="1" applyBorder="1" applyAlignment="1">
      <alignment horizontal="center" vertical="center" wrapText="1"/>
    </xf>
    <xf numFmtId="0" fontId="3" fillId="3" borderId="11" xfId="0" applyFont="1" applyFill="1" applyBorder="1"/>
    <xf numFmtId="0" fontId="6" fillId="3" borderId="12" xfId="0" applyFont="1" applyFill="1" applyBorder="1" applyAlignment="1">
      <alignment horizontal="center" vertical="center"/>
    </xf>
    <xf numFmtId="0" fontId="3" fillId="3" borderId="13" xfId="0" applyFont="1" applyFill="1" applyBorder="1"/>
    <xf numFmtId="0" fontId="3" fillId="3" borderId="14" xfId="0" applyFont="1" applyFill="1" applyBorder="1"/>
    <xf numFmtId="0" fontId="7" fillId="3" borderId="15" xfId="0" applyFont="1" applyFill="1" applyBorder="1" applyAlignment="1">
      <alignment horizontal="center" vertical="center"/>
    </xf>
    <xf numFmtId="0" fontId="0" fillId="0" borderId="0" xfId="0" applyFont="1" applyAlignment="1"/>
    <xf numFmtId="0" fontId="3" fillId="3" borderId="16" xfId="0" applyFont="1" applyFill="1" applyBorder="1"/>
    <xf numFmtId="0" fontId="5" fillId="4" borderId="17" xfId="0" applyFont="1" applyFill="1" applyBorder="1" applyAlignment="1">
      <alignment horizontal="center" vertical="center" wrapText="1"/>
    </xf>
    <xf numFmtId="0" fontId="3" fillId="4" borderId="18" xfId="0" applyFont="1" applyFill="1" applyBorder="1"/>
    <xf numFmtId="0" fontId="3" fillId="4" borderId="19" xfId="0" applyFont="1" applyFill="1" applyBorder="1"/>
    <xf numFmtId="0" fontId="5" fillId="4" borderId="12" xfId="0" applyFont="1" applyFill="1" applyBorder="1" applyAlignment="1">
      <alignment horizontal="center" vertical="center" wrapText="1"/>
    </xf>
    <xf numFmtId="0" fontId="3" fillId="4" borderId="13" xfId="0" applyFont="1" applyFill="1" applyBorder="1"/>
    <xf numFmtId="0" fontId="3" fillId="4" borderId="14" xfId="0" applyFont="1" applyFill="1" applyBorder="1"/>
    <xf numFmtId="0" fontId="5" fillId="4" borderId="20" xfId="0" applyFont="1" applyFill="1" applyBorder="1" applyAlignment="1">
      <alignment horizontal="center" vertical="center" wrapText="1"/>
    </xf>
    <xf numFmtId="0" fontId="3" fillId="4" borderId="21" xfId="0" applyFont="1" applyFill="1" applyBorder="1"/>
    <xf numFmtId="0" fontId="6" fillId="4" borderId="12" xfId="0" applyFont="1" applyFill="1" applyBorder="1" applyAlignment="1">
      <alignment horizontal="center" vertical="center"/>
    </xf>
    <xf numFmtId="0" fontId="8" fillId="3" borderId="23" xfId="0" applyFont="1" applyFill="1" applyBorder="1" applyAlignment="1">
      <alignment horizontal="center" vertical="center"/>
    </xf>
    <xf numFmtId="0" fontId="3" fillId="3" borderId="24" xfId="0" applyFont="1" applyFill="1" applyBorder="1"/>
    <xf numFmtId="0" fontId="3" fillId="3" borderId="25" xfId="0" applyFont="1" applyFill="1" applyBorder="1"/>
    <xf numFmtId="0" fontId="9" fillId="3" borderId="26" xfId="0" applyFont="1" applyFill="1" applyBorder="1" applyAlignment="1">
      <alignment vertical="center"/>
    </xf>
    <xf numFmtId="0" fontId="3" fillId="3" borderId="27" xfId="0" applyFont="1" applyFill="1" applyBorder="1"/>
    <xf numFmtId="1" fontId="11" fillId="3" borderId="12" xfId="0" applyNumberFormat="1" applyFont="1" applyFill="1" applyBorder="1" applyAlignment="1">
      <alignment horizontal="center" vertical="center"/>
    </xf>
    <xf numFmtId="0" fontId="29" fillId="2" borderId="12" xfId="0" applyFont="1" applyFill="1" applyBorder="1" applyAlignment="1">
      <alignment horizontal="center"/>
    </xf>
    <xf numFmtId="0" fontId="3" fillId="0" borderId="13" xfId="0" applyFont="1" applyBorder="1"/>
    <xf numFmtId="0" fontId="3" fillId="0" borderId="14" xfId="0" applyFont="1" applyBorder="1"/>
    <xf numFmtId="0" fontId="30" fillId="2" borderId="12" xfId="0" applyFont="1" applyFill="1" applyBorder="1" applyAlignment="1">
      <alignment horizontal="center"/>
    </xf>
    <xf numFmtId="0" fontId="31" fillId="0" borderId="66" xfId="0" applyFont="1" applyBorder="1" applyAlignment="1"/>
    <xf numFmtId="0" fontId="3" fillId="0" borderId="67" xfId="0" applyFont="1" applyBorder="1"/>
    <xf numFmtId="0" fontId="3" fillId="0" borderId="68" xfId="0" applyFont="1" applyBorder="1"/>
    <xf numFmtId="0" fontId="31" fillId="0" borderId="26" xfId="0" applyFont="1" applyBorder="1" applyAlignment="1"/>
    <xf numFmtId="0" fontId="3" fillId="0" borderId="24" xfId="0" applyFont="1" applyBorder="1"/>
    <xf numFmtId="0" fontId="3" fillId="0" borderId="25" xfId="0" applyFont="1" applyBorder="1"/>
    <xf numFmtId="0" fontId="32" fillId="2" borderId="12" xfId="0" applyFont="1" applyFill="1" applyBorder="1" applyAlignment="1">
      <alignment horizontal="center"/>
    </xf>
    <xf numFmtId="0" fontId="32" fillId="2" borderId="66" xfId="0" applyFont="1" applyFill="1" applyBorder="1" applyAlignment="1">
      <alignment horizontal="center"/>
    </xf>
    <xf numFmtId="0" fontId="32" fillId="7" borderId="66" xfId="0" applyFont="1" applyFill="1" applyBorder="1" applyAlignment="1">
      <alignment horizontal="center"/>
    </xf>
    <xf numFmtId="0" fontId="3" fillId="0" borderId="45" xfId="0" applyFont="1" applyBorder="1"/>
    <xf numFmtId="0" fontId="32" fillId="8" borderId="69" xfId="0" applyFont="1" applyFill="1" applyBorder="1" applyAlignment="1">
      <alignment horizontal="center"/>
    </xf>
    <xf numFmtId="0" fontId="3" fillId="0" borderId="70" xfId="0" applyFont="1" applyBorder="1"/>
    <xf numFmtId="0" fontId="3" fillId="0" borderId="71" xfId="0" applyFont="1" applyBorder="1"/>
    <xf numFmtId="0" fontId="33" fillId="9" borderId="24" xfId="0" applyFont="1" applyFill="1" applyBorder="1" applyAlignment="1">
      <alignment horizontal="center" vertical="center"/>
    </xf>
    <xf numFmtId="0" fontId="3" fillId="0" borderId="27" xfId="0" applyFont="1" applyBorder="1"/>
    <xf numFmtId="0" fontId="44" fillId="0" borderId="7" xfId="0" applyFont="1" applyBorder="1" applyAlignment="1"/>
    <xf numFmtId="0" fontId="3" fillId="0" borderId="8" xfId="0" applyFont="1" applyBorder="1"/>
    <xf numFmtId="0" fontId="3" fillId="0" borderId="11" xfId="0" applyFont="1" applyBorder="1"/>
    <xf numFmtId="0" fontId="8" fillId="2" borderId="8" xfId="0" applyFont="1" applyFill="1" applyBorder="1" applyAlignment="1">
      <alignment horizontal="center"/>
    </xf>
    <xf numFmtId="0" fontId="3" fillId="0" borderId="9" xfId="0" applyFont="1" applyBorder="1"/>
    <xf numFmtId="0" fontId="44" fillId="0" borderId="23" xfId="0" applyFont="1" applyBorder="1" applyAlignment="1"/>
    <xf numFmtId="0" fontId="8" fillId="8" borderId="8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3" fillId="2" borderId="6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3" xfId="0" applyFont="1" applyFill="1" applyBorder="1"/>
    <xf numFmtId="0" fontId="3" fillId="3" borderId="49" xfId="0" applyFont="1" applyFill="1" applyBorder="1"/>
    <xf numFmtId="0" fontId="3" fillId="3" borderId="67" xfId="0" applyFont="1" applyFill="1" applyBorder="1"/>
    <xf numFmtId="0" fontId="3" fillId="3" borderId="45" xfId="0" applyFont="1" applyFill="1" applyBorder="1"/>
    <xf numFmtId="0" fontId="8" fillId="3" borderId="48" xfId="0" applyFont="1" applyFill="1" applyBorder="1" applyAlignment="1">
      <alignment horizontal="center" vertical="center"/>
    </xf>
    <xf numFmtId="0" fontId="3" fillId="3" borderId="73" xfId="0" applyFont="1" applyFill="1" applyBorder="1"/>
    <xf numFmtId="0" fontId="3" fillId="3" borderId="74" xfId="0" applyFont="1" applyFill="1" applyBorder="1"/>
    <xf numFmtId="0" fontId="8" fillId="4" borderId="49" xfId="0" applyFont="1" applyFill="1" applyBorder="1" applyAlignment="1">
      <alignment horizontal="center" vertical="center"/>
    </xf>
    <xf numFmtId="0" fontId="3" fillId="4" borderId="67" xfId="0" applyFont="1" applyFill="1" applyBorder="1"/>
    <xf numFmtId="0" fontId="3" fillId="4" borderId="68" xfId="0" applyFont="1" applyFill="1" applyBorder="1"/>
    <xf numFmtId="0" fontId="34" fillId="4" borderId="78" xfId="0" applyFont="1" applyFill="1" applyBorder="1" applyAlignment="1">
      <alignment horizontal="center" vertical="center"/>
    </xf>
    <xf numFmtId="0" fontId="3" fillId="4" borderId="79" xfId="0" applyFont="1" applyFill="1" applyBorder="1"/>
    <xf numFmtId="0" fontId="3" fillId="4" borderId="80" xfId="0" applyFont="1" applyFill="1" applyBorder="1"/>
    <xf numFmtId="0" fontId="3" fillId="3" borderId="82" xfId="0" applyFont="1" applyFill="1" applyBorder="1"/>
    <xf numFmtId="0" fontId="3" fillId="3" borderId="70" xfId="0" applyFont="1" applyFill="1" applyBorder="1"/>
    <xf numFmtId="0" fontId="3" fillId="3" borderId="60" xfId="0" applyFont="1" applyFill="1" applyBorder="1"/>
    <xf numFmtId="0" fontId="8" fillId="3" borderId="82" xfId="0" applyFont="1" applyFill="1" applyBorder="1" applyAlignment="1">
      <alignment horizontal="center" vertical="center"/>
    </xf>
    <xf numFmtId="0" fontId="3" fillId="3" borderId="71" xfId="0" applyFont="1" applyFill="1" applyBorder="1"/>
    <xf numFmtId="0" fontId="24" fillId="2" borderId="1" xfId="0" applyFont="1" applyFill="1" applyBorder="1" applyAlignment="1">
      <alignment horizontal="center"/>
    </xf>
    <xf numFmtId="0" fontId="3" fillId="4" borderId="2" xfId="0" applyFont="1" applyFill="1" applyBorder="1"/>
    <xf numFmtId="0" fontId="3" fillId="4" borderId="3" xfId="0" applyFont="1" applyFill="1" applyBorder="1"/>
    <xf numFmtId="0" fontId="3" fillId="6" borderId="82" xfId="0" applyFont="1" applyFill="1" applyBorder="1"/>
    <xf numFmtId="0" fontId="3" fillId="6" borderId="70" xfId="0" applyFont="1" applyFill="1" applyBorder="1"/>
    <xf numFmtId="0" fontId="3" fillId="6" borderId="60" xfId="0" applyFont="1" applyFill="1" applyBorder="1"/>
    <xf numFmtId="0" fontId="44" fillId="0" borderId="8" xfId="0" applyFont="1" applyBorder="1" applyAlignment="1"/>
    <xf numFmtId="0" fontId="45" fillId="7" borderId="7" xfId="0" applyFont="1" applyFill="1" applyBorder="1" applyAlignment="1">
      <alignment horizontal="center"/>
    </xf>
    <xf numFmtId="0" fontId="44" fillId="0" borderId="24" xfId="0" applyFont="1" applyBorder="1" applyAlignment="1"/>
    <xf numFmtId="0" fontId="45" fillId="9" borderId="23" xfId="0" applyFont="1" applyFill="1" applyBorder="1" applyAlignment="1">
      <alignment horizontal="center"/>
    </xf>
    <xf numFmtId="0" fontId="4" fillId="3" borderId="48" xfId="0" applyFont="1" applyFill="1" applyBorder="1" applyAlignment="1">
      <alignment horizontal="center"/>
    </xf>
    <xf numFmtId="0" fontId="4" fillId="4" borderId="49" xfId="0" applyFont="1" applyFill="1" applyBorder="1" applyAlignment="1">
      <alignment horizontal="center"/>
    </xf>
    <xf numFmtId="0" fontId="4" fillId="3" borderId="82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3" fillId="0" borderId="82" xfId="0" applyFont="1" applyBorder="1"/>
    <xf numFmtId="0" fontId="3" fillId="0" borderId="60" xfId="0" applyFont="1" applyBorder="1"/>
    <xf numFmtId="0" fontId="7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132"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ill>
        <patternFill patternType="solid">
          <fgColor rgb="FFB7E1CD"/>
          <bgColor rgb="FFB7E1CD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ill>
        <patternFill patternType="solid">
          <fgColor rgb="FFB7E1CD"/>
          <bgColor rgb="FFB7E1CD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ont>
        <b/>
      </font>
      <fill>
        <patternFill patternType="solid">
          <fgColor rgb="FFE06666"/>
          <bgColor rgb="FFE06666"/>
        </patternFill>
      </fill>
    </dxf>
    <dxf>
      <font>
        <b/>
      </font>
      <fill>
        <patternFill patternType="solid">
          <fgColor rgb="FFA64D79"/>
          <bgColor rgb="FFA64D79"/>
        </patternFill>
      </fill>
    </dxf>
    <dxf>
      <font>
        <b/>
      </font>
      <fill>
        <patternFill patternType="solid">
          <fgColor rgb="FF0070C0"/>
          <bgColor rgb="FF0070C0"/>
        </patternFill>
      </fill>
    </dxf>
    <dxf>
      <font>
        <b/>
        <i/>
        <color theme="1"/>
      </font>
      <fill>
        <patternFill patternType="solid">
          <fgColor theme="9"/>
          <bgColor theme="9"/>
        </patternFill>
      </fill>
    </dxf>
    <dxf>
      <fill>
        <patternFill patternType="solid">
          <fgColor rgb="FFC4E2A0"/>
          <bgColor rgb="FFC4E2A0"/>
        </patternFill>
      </fill>
    </dxf>
    <dxf>
      <fill>
        <patternFill patternType="solid">
          <fgColor rgb="FFFFFFFF"/>
          <bgColor rgb="FFFFFFFF"/>
        </patternFill>
      </fill>
    </dxf>
  </dxfs>
  <tableStyles count="1">
    <tableStyle name="TRABAJO SOCIAL  3-style" pivot="0" count="2">
      <tableStyleElement type="firstRowStripe" dxfId="131"/>
      <tableStyleElement type="secondRowStripe" dxfId="13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tables/table1.xml><?xml version="1.0" encoding="utf-8"?>
<table xmlns="http://schemas.openxmlformats.org/spreadsheetml/2006/main" id="1" name="Table_1" displayName="Table_1" ref="A28:AC32" headerRowCount="0">
  <tableColumns count="29">
    <tableColumn id="1" name="Column1"/>
    <tableColumn id="2" name="Column2"/>
    <tableColumn id="3" name="Column3"/>
    <tableColumn id="4" name="Column4"/>
    <tableColumn id="5" name="Column5"/>
    <tableColumn id="6" name="Column6"/>
    <tableColumn id="7" name="Column7"/>
    <tableColumn id="8" name="Column8"/>
    <tableColumn id="9" name="Column9"/>
    <tableColumn id="10" name="Column10"/>
    <tableColumn id="11" name="Column11"/>
    <tableColumn id="12" name="Column12"/>
    <tableColumn id="13" name="Column13"/>
    <tableColumn id="14" name="Column14"/>
    <tableColumn id="15" name="Column15"/>
    <tableColumn id="16" name="Column16"/>
    <tableColumn id="17" name="Column17"/>
    <tableColumn id="18" name="Column18"/>
    <tableColumn id="19" name="Column19"/>
    <tableColumn id="20" name="Column20"/>
    <tableColumn id="21" name="Column21"/>
    <tableColumn id="22" name="Column22"/>
    <tableColumn id="23" name="Column23"/>
    <tableColumn id="24" name="Column24"/>
    <tableColumn id="25" name="Column25"/>
    <tableColumn id="26" name="Column26"/>
    <tableColumn id="27" name="Column27"/>
    <tableColumn id="28" name="Column28"/>
    <tableColumn id="29" name="Column29"/>
  </tableColumns>
  <tableStyleInfo name="TRABAJO SOCIAL  3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  <pageSetUpPr fitToPage="1"/>
  </sheetPr>
  <dimension ref="A1:AC1018"/>
  <sheetViews>
    <sheetView showGridLines="0" tabSelected="1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4.875" customWidth="1"/>
    <col min="3" max="3" width="7.375" hidden="1" customWidth="1"/>
    <col min="4" max="4" width="8.5" customWidth="1"/>
    <col min="5" max="5" width="37" hidden="1" customWidth="1"/>
    <col min="6" max="6" width="6.5" customWidth="1"/>
    <col min="7" max="21" width="5" customWidth="1"/>
    <col min="22" max="22" width="5.875" customWidth="1"/>
    <col min="23" max="26" width="5" customWidth="1"/>
    <col min="27" max="27" width="35.5" customWidth="1"/>
    <col min="28" max="29" width="9.375" customWidth="1"/>
  </cols>
  <sheetData>
    <row r="1" spans="1:29" ht="16.5" customHeight="1">
      <c r="A1" s="1" t="s">
        <v>0</v>
      </c>
      <c r="B1" s="2"/>
      <c r="C1" s="2"/>
      <c r="D1" s="2"/>
      <c r="E1" s="2"/>
      <c r="F1" s="2"/>
      <c r="G1" s="2"/>
      <c r="H1" s="3"/>
      <c r="I1" s="695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7" t="s">
        <v>1</v>
      </c>
      <c r="W1" s="698"/>
      <c r="X1" s="698"/>
      <c r="Y1" s="698"/>
      <c r="Z1" s="698"/>
      <c r="AA1" s="4"/>
    </row>
    <row r="2" spans="1:29" ht="27" customHeight="1">
      <c r="A2" s="699" t="s">
        <v>2</v>
      </c>
      <c r="B2" s="700"/>
      <c r="C2" s="700"/>
      <c r="D2" s="701"/>
      <c r="E2" s="702">
        <v>44075</v>
      </c>
      <c r="F2" s="700"/>
      <c r="G2" s="700"/>
      <c r="H2" s="703"/>
      <c r="I2" s="704" t="s">
        <v>3</v>
      </c>
      <c r="J2" s="705"/>
      <c r="K2" s="705"/>
      <c r="L2" s="705"/>
      <c r="M2" s="705"/>
      <c r="N2" s="705"/>
      <c r="O2" s="705"/>
      <c r="P2" s="705"/>
      <c r="Q2" s="705"/>
      <c r="R2" s="705"/>
      <c r="S2" s="705"/>
      <c r="T2" s="705"/>
      <c r="U2" s="706"/>
      <c r="V2" s="707" t="s">
        <v>4</v>
      </c>
      <c r="W2" s="708"/>
      <c r="X2" s="708"/>
      <c r="Y2" s="708"/>
      <c r="Z2" s="708"/>
      <c r="AA2" s="709"/>
    </row>
    <row r="3" spans="1:29" ht="36.75" customHeight="1">
      <c r="A3" s="710" t="s">
        <v>5</v>
      </c>
      <c r="B3" s="711"/>
      <c r="C3" s="711"/>
      <c r="D3" s="712"/>
      <c r="E3" s="716" t="s">
        <v>6</v>
      </c>
      <c r="F3" s="711"/>
      <c r="G3" s="711"/>
      <c r="H3" s="717"/>
      <c r="I3" s="718" t="s">
        <v>7</v>
      </c>
      <c r="J3" s="714"/>
      <c r="K3" s="714"/>
      <c r="L3" s="714"/>
      <c r="M3" s="714"/>
      <c r="N3" s="714"/>
      <c r="O3" s="714"/>
      <c r="P3" s="714"/>
      <c r="Q3" s="714"/>
      <c r="R3" s="714"/>
      <c r="S3" s="714"/>
      <c r="T3" s="714"/>
      <c r="U3" s="715"/>
      <c r="V3" s="713" t="s">
        <v>8</v>
      </c>
      <c r="W3" s="714"/>
      <c r="X3" s="714"/>
      <c r="Y3" s="714"/>
      <c r="Z3" s="715"/>
      <c r="AA3" s="5"/>
    </row>
    <row r="4" spans="1:29" ht="37.5" customHeight="1">
      <c r="A4" s="719" t="s">
        <v>9</v>
      </c>
      <c r="B4" s="720"/>
      <c r="C4" s="720"/>
      <c r="D4" s="721"/>
      <c r="E4" s="722"/>
      <c r="F4" s="720"/>
      <c r="G4" s="720"/>
      <c r="H4" s="723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7"/>
      <c r="V4" s="724">
        <f>F38</f>
        <v>210</v>
      </c>
      <c r="W4" s="705"/>
      <c r="X4" s="705"/>
      <c r="Y4" s="705"/>
      <c r="Z4" s="706"/>
      <c r="AA4" s="8"/>
    </row>
    <row r="5" spans="1:29" ht="16.5" customHeight="1">
      <c r="A5" s="9"/>
      <c r="B5" s="9"/>
      <c r="C5" s="9"/>
      <c r="D5" s="9"/>
      <c r="E5" s="9"/>
      <c r="F5" s="10">
        <f>MEDIAN(F7:F37)</f>
        <v>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87.75" customHeight="1">
      <c r="A6" s="12" t="s">
        <v>10</v>
      </c>
      <c r="B6" s="13" t="s">
        <v>11</v>
      </c>
      <c r="C6" s="14" t="s">
        <v>12</v>
      </c>
      <c r="D6" s="15" t="s">
        <v>13</v>
      </c>
      <c r="E6" s="16" t="s">
        <v>14</v>
      </c>
      <c r="F6" s="17" t="s">
        <v>15</v>
      </c>
      <c r="G6" s="18" t="s">
        <v>16</v>
      </c>
      <c r="H6" s="19" t="s">
        <v>17</v>
      </c>
      <c r="I6" s="18" t="s">
        <v>18</v>
      </c>
      <c r="J6" s="20" t="s">
        <v>19</v>
      </c>
      <c r="K6" s="21" t="s">
        <v>20</v>
      </c>
      <c r="L6" s="22" t="s">
        <v>21</v>
      </c>
      <c r="M6" s="23" t="s">
        <v>22</v>
      </c>
      <c r="N6" s="18" t="s">
        <v>23</v>
      </c>
      <c r="O6" s="24" t="s">
        <v>24</v>
      </c>
      <c r="P6" s="24" t="s">
        <v>25</v>
      </c>
      <c r="Q6" s="24" t="s">
        <v>26</v>
      </c>
      <c r="R6" s="21" t="s">
        <v>27</v>
      </c>
      <c r="S6" s="25" t="s">
        <v>28</v>
      </c>
      <c r="T6" s="26" t="s">
        <v>29</v>
      </c>
      <c r="U6" s="24" t="s">
        <v>30</v>
      </c>
      <c r="V6" s="24" t="s">
        <v>31</v>
      </c>
      <c r="W6" s="27" t="s">
        <v>32</v>
      </c>
      <c r="X6" s="27" t="s">
        <v>33</v>
      </c>
      <c r="Y6" s="27"/>
      <c r="Z6" s="28" t="s">
        <v>34</v>
      </c>
      <c r="AA6" s="29" t="s">
        <v>14</v>
      </c>
    </row>
    <row r="7" spans="1:29" ht="27.75" customHeight="1">
      <c r="A7" s="30">
        <v>1</v>
      </c>
      <c r="B7" s="31"/>
      <c r="C7" s="32"/>
      <c r="D7" s="33">
        <v>44075</v>
      </c>
      <c r="E7" s="34"/>
      <c r="F7" s="35">
        <f>'TRABAJO SOCIAL  1'!F38</f>
        <v>9</v>
      </c>
      <c r="G7" s="36">
        <f>'TRABAJO SOCIAL  1'!F38</f>
        <v>9</v>
      </c>
      <c r="H7" s="37">
        <f>'TRABAJO SOCIAL  1'!H38</f>
        <v>0</v>
      </c>
      <c r="I7" s="37">
        <f>'TRABAJO SOCIAL  1'!H38</f>
        <v>0</v>
      </c>
      <c r="J7" s="37">
        <f>'TRABAJO SOCIAL  1'!J38</f>
        <v>0</v>
      </c>
      <c r="K7" s="37">
        <f>'TRABAJO SOCIAL  1'!J38</f>
        <v>0</v>
      </c>
      <c r="L7" s="37">
        <f>'TRABAJO SOCIAL  1'!L38</f>
        <v>0</v>
      </c>
      <c r="M7" s="37">
        <f>'TRABAJO SOCIAL  1'!L38</f>
        <v>0</v>
      </c>
      <c r="N7" s="37">
        <f>'TRABAJO SOCIAL  1'!N38</f>
        <v>0</v>
      </c>
      <c r="O7" s="37">
        <f>'TRABAJO SOCIAL  1'!N38</f>
        <v>0</v>
      </c>
      <c r="P7" s="37">
        <f>'TRABAJO SOCIAL  1'!P38</f>
        <v>0</v>
      </c>
      <c r="Q7" s="37">
        <f>'TRABAJO SOCIAL  1'!P38</f>
        <v>0</v>
      </c>
      <c r="R7" s="37">
        <f>'TRABAJO SOCIAL  1'!R38</f>
        <v>0</v>
      </c>
      <c r="S7" s="37">
        <f>'TRABAJO SOCIAL  1'!R38</f>
        <v>0</v>
      </c>
      <c r="T7" s="37">
        <f>'TRABAJO SOCIAL  1'!T38</f>
        <v>0</v>
      </c>
      <c r="U7" s="37">
        <f>'TRABAJO SOCIAL  1'!T38</f>
        <v>0</v>
      </c>
      <c r="V7" s="37">
        <f>'TRABAJO SOCIAL  1'!V38</f>
        <v>0</v>
      </c>
      <c r="W7" s="37">
        <f>'TRABAJO SOCIAL  1'!V38</f>
        <v>0</v>
      </c>
      <c r="X7" s="37">
        <f>'TRABAJO SOCIAL  1'!X38</f>
        <v>0</v>
      </c>
      <c r="Y7" s="37">
        <f>'TRABAJO SOCIAL  1'!X38</f>
        <v>0</v>
      </c>
      <c r="Z7" s="38">
        <f>'TRABAJO SOCIAL  1'!Z38</f>
        <v>0</v>
      </c>
      <c r="AA7" s="39"/>
    </row>
    <row r="8" spans="1:29" ht="27.75" customHeight="1">
      <c r="A8" s="40">
        <v>2</v>
      </c>
      <c r="B8" s="41"/>
      <c r="C8" s="41">
        <f>MAX('TRABAJO SOCIAL  2'!S43:T44, 4)</f>
        <v>5</v>
      </c>
      <c r="D8" s="42">
        <v>44076</v>
      </c>
      <c r="E8" s="43"/>
      <c r="F8" s="44">
        <f>'TRABAJO SOCIAL  2'!F38</f>
        <v>5</v>
      </c>
      <c r="G8" s="45">
        <f>'TRABAJO SOCIAL  2'!G38</f>
        <v>3</v>
      </c>
      <c r="H8" s="45">
        <f>'TRABAJO SOCIAL  2'!H38</f>
        <v>2</v>
      </c>
      <c r="I8" s="45">
        <f>'TRABAJO SOCIAL  2'!I38</f>
        <v>0</v>
      </c>
      <c r="J8" s="45">
        <f>'TRABAJO SOCIAL  2'!J38</f>
        <v>0</v>
      </c>
      <c r="K8" s="45">
        <f>'TRABAJO SOCIAL  2'!K38</f>
        <v>5</v>
      </c>
      <c r="L8" s="45">
        <f>'TRABAJO SOCIAL  2'!L38</f>
        <v>0</v>
      </c>
      <c r="M8" s="45">
        <f>'TRABAJO SOCIAL  2'!M38</f>
        <v>5</v>
      </c>
      <c r="N8" s="45">
        <f>'TRABAJO SOCIAL  2'!N38</f>
        <v>1</v>
      </c>
      <c r="O8" s="45">
        <f>'TRABAJO SOCIAL  2'!O38</f>
        <v>2</v>
      </c>
      <c r="P8" s="45">
        <f>'TRABAJO SOCIAL  2'!P38</f>
        <v>1</v>
      </c>
      <c r="Q8" s="45">
        <f>'TRABAJO SOCIAL  2'!Q38</f>
        <v>0</v>
      </c>
      <c r="R8" s="45">
        <f>'TRABAJO SOCIAL  2'!R38</f>
        <v>1</v>
      </c>
      <c r="S8" s="45">
        <f>'TRABAJO SOCIAL  2'!S38</f>
        <v>0</v>
      </c>
      <c r="T8" s="45">
        <f>'TRABAJO SOCIAL  2'!T38</f>
        <v>0</v>
      </c>
      <c r="U8" s="45">
        <f>'TRABAJO SOCIAL  2'!U38</f>
        <v>0</v>
      </c>
      <c r="V8" s="45">
        <f>'TRABAJO SOCIAL  2'!V38</f>
        <v>0</v>
      </c>
      <c r="W8" s="45">
        <f>'TRABAJO SOCIAL  2'!W38</f>
        <v>1</v>
      </c>
      <c r="X8" s="45">
        <f>'TRABAJO SOCIAL  2'!X38</f>
        <v>0</v>
      </c>
      <c r="Y8" s="45">
        <f>'TRABAJO SOCIAL  2'!Y38</f>
        <v>0</v>
      </c>
      <c r="Z8" s="46">
        <f>'TRABAJO SOCIAL  2'!Z38</f>
        <v>1</v>
      </c>
      <c r="AA8" s="47"/>
    </row>
    <row r="9" spans="1:29" ht="27.75" customHeight="1">
      <c r="A9" s="48">
        <v>3</v>
      </c>
      <c r="B9" s="49"/>
      <c r="C9" s="49">
        <f>MAX('TRABAJO SOCIAL  2'!S44:T45, 4)</f>
        <v>4</v>
      </c>
      <c r="D9" s="50">
        <v>44077</v>
      </c>
      <c r="E9" s="51"/>
      <c r="F9" s="52">
        <f>'TRABAJO SOCIAL  3'!F37</f>
        <v>7</v>
      </c>
      <c r="G9" s="53">
        <f>'TRABAJO SOCIAL  3'!G37</f>
        <v>4</v>
      </c>
      <c r="H9" s="53">
        <f>'TRABAJO SOCIAL  3'!H37</f>
        <v>3</v>
      </c>
      <c r="I9" s="53">
        <f>'TRABAJO SOCIAL  3'!I37</f>
        <v>0</v>
      </c>
      <c r="J9" s="53">
        <f>'TRABAJO SOCIAL  3'!J37</f>
        <v>0</v>
      </c>
      <c r="K9" s="53">
        <f>'TRABAJO SOCIAL  3'!K37</f>
        <v>4</v>
      </c>
      <c r="L9" s="53">
        <f>'TRABAJO SOCIAL  3'!L37</f>
        <v>2</v>
      </c>
      <c r="M9" s="53">
        <f>'TRABAJO SOCIAL  3'!M37</f>
        <v>6</v>
      </c>
      <c r="N9" s="53">
        <f>'TRABAJO SOCIAL  3'!N37</f>
        <v>0</v>
      </c>
      <c r="O9" s="53">
        <f>'TRABAJO SOCIAL  3'!O37</f>
        <v>1</v>
      </c>
      <c r="P9" s="53">
        <f>'TRABAJO SOCIAL  3'!P37</f>
        <v>1</v>
      </c>
      <c r="Q9" s="53">
        <f>'TRABAJO SOCIAL  3'!Q37</f>
        <v>1</v>
      </c>
      <c r="R9" s="53">
        <f>'TRABAJO SOCIAL  3'!R37</f>
        <v>1</v>
      </c>
      <c r="S9" s="53">
        <f>'TRABAJO SOCIAL  3'!S37</f>
        <v>0</v>
      </c>
      <c r="T9" s="53">
        <f>'TRABAJO SOCIAL  3'!T37</f>
        <v>0</v>
      </c>
      <c r="U9" s="53">
        <f>'TRABAJO SOCIAL  3'!U37</f>
        <v>1</v>
      </c>
      <c r="V9" s="53">
        <f>'TRABAJO SOCIAL  3'!V37</f>
        <v>2</v>
      </c>
      <c r="W9" s="53">
        <f>'TRABAJO SOCIAL  3'!W37</f>
        <v>1</v>
      </c>
      <c r="X9" s="53">
        <f>'TRABAJO SOCIAL  3'!X37</f>
        <v>0</v>
      </c>
      <c r="Y9" s="53">
        <f>'TRABAJO SOCIAL  3'!Y37</f>
        <v>0</v>
      </c>
      <c r="Z9" s="54">
        <f>'TRABAJO SOCIAL  3'!Z37</f>
        <v>0</v>
      </c>
      <c r="AA9" s="55"/>
    </row>
    <row r="10" spans="1:29" ht="27.75" customHeight="1">
      <c r="A10" s="56">
        <v>4</v>
      </c>
      <c r="B10" s="41"/>
      <c r="C10" s="57" t="s">
        <v>0</v>
      </c>
      <c r="D10" s="42">
        <v>44078</v>
      </c>
      <c r="E10" s="43"/>
      <c r="F10" s="44">
        <f>'TRABAJO SOCIAL  4'!F27</f>
        <v>9</v>
      </c>
      <c r="G10" s="45">
        <f>'TRABAJO SOCIAL  4'!G27</f>
        <v>5</v>
      </c>
      <c r="H10" s="45">
        <f>'TRABAJO SOCIAL  4'!H27</f>
        <v>4</v>
      </c>
      <c r="I10" s="45">
        <f>'TRABAJO SOCIAL  4'!I27</f>
        <v>1</v>
      </c>
      <c r="J10" s="45">
        <f>'TRABAJO SOCIAL  4'!J27</f>
        <v>0</v>
      </c>
      <c r="K10" s="45">
        <f>'TRABAJO SOCIAL  4'!K27</f>
        <v>7</v>
      </c>
      <c r="L10" s="45">
        <f>'TRABAJO SOCIAL  4'!L27</f>
        <v>0</v>
      </c>
      <c r="M10" s="45">
        <f>'TRABAJO SOCIAL  4'!M27</f>
        <v>8</v>
      </c>
      <c r="N10" s="45">
        <f>'TRABAJO SOCIAL  4'!N27</f>
        <v>2</v>
      </c>
      <c r="O10" s="45">
        <f>'TRABAJO SOCIAL  4'!O27</f>
        <v>5</v>
      </c>
      <c r="P10" s="45">
        <f>'TRABAJO SOCIAL  4'!P27</f>
        <v>1</v>
      </c>
      <c r="Q10" s="45">
        <f>'TRABAJO SOCIAL  4'!Q27</f>
        <v>2</v>
      </c>
      <c r="R10" s="45">
        <f>'TRABAJO SOCIAL  4'!R27</f>
        <v>0</v>
      </c>
      <c r="S10" s="45">
        <f>'TRABAJO SOCIAL  4'!S27</f>
        <v>0</v>
      </c>
      <c r="T10" s="45">
        <f>'TRABAJO SOCIAL  4'!T27</f>
        <v>0</v>
      </c>
      <c r="U10" s="45">
        <f>'TRABAJO SOCIAL  4'!U27</f>
        <v>0</v>
      </c>
      <c r="V10" s="45">
        <f>'TRABAJO SOCIAL  4'!V27</f>
        <v>0</v>
      </c>
      <c r="W10" s="45">
        <f>'TRABAJO SOCIAL  4'!W27</f>
        <v>0</v>
      </c>
      <c r="X10" s="45">
        <f>'TRABAJO SOCIAL  4'!X27</f>
        <v>0</v>
      </c>
      <c r="Y10" s="45">
        <f>'TRABAJO SOCIAL  4'!Y27</f>
        <v>0</v>
      </c>
      <c r="Z10" s="46">
        <f>'TRABAJO SOCIAL  4'!Z27</f>
        <v>0</v>
      </c>
      <c r="AA10" s="47"/>
    </row>
    <row r="11" spans="1:29" ht="27.75" customHeight="1">
      <c r="A11" s="48">
        <v>5</v>
      </c>
      <c r="B11" s="49"/>
      <c r="C11" s="58"/>
      <c r="D11" s="50">
        <v>44079</v>
      </c>
      <c r="E11" s="51"/>
      <c r="F11" s="59">
        <f>'TRABAJO SOCIAL  5'!F27</f>
        <v>0</v>
      </c>
      <c r="G11" s="53">
        <f>'TRABAJO SOCIAL  5'!G27</f>
        <v>0</v>
      </c>
      <c r="H11" s="53">
        <f>'TRABAJO SOCIAL  5'!H27</f>
        <v>0</v>
      </c>
      <c r="I11" s="53">
        <f>'TRABAJO SOCIAL  5'!I27</f>
        <v>0</v>
      </c>
      <c r="J11" s="53">
        <f>'TRABAJO SOCIAL  5'!J27</f>
        <v>0</v>
      </c>
      <c r="K11" s="53">
        <f>'TRABAJO SOCIAL  5'!K27</f>
        <v>0</v>
      </c>
      <c r="L11" s="53">
        <f>'TRABAJO SOCIAL  5'!L27</f>
        <v>0</v>
      </c>
      <c r="M11" s="53">
        <f>'TRABAJO SOCIAL  5'!M27</f>
        <v>0</v>
      </c>
      <c r="N11" s="53">
        <f>'TRABAJO SOCIAL  5'!N27</f>
        <v>0</v>
      </c>
      <c r="O11" s="53">
        <f>'TRABAJO SOCIAL  5'!O27</f>
        <v>0</v>
      </c>
      <c r="P11" s="53">
        <f>'TRABAJO SOCIAL  5'!P27</f>
        <v>0</v>
      </c>
      <c r="Q11" s="53">
        <f>'TRABAJO SOCIAL  5'!Q27</f>
        <v>0</v>
      </c>
      <c r="R11" s="53">
        <f>'TRABAJO SOCIAL  5'!R27</f>
        <v>0</v>
      </c>
      <c r="S11" s="53">
        <f>'TRABAJO SOCIAL  5'!S27</f>
        <v>0</v>
      </c>
      <c r="T11" s="53">
        <f>'TRABAJO SOCIAL  5'!T27</f>
        <v>0</v>
      </c>
      <c r="U11" s="53">
        <f>'TRABAJO SOCIAL  5'!U27</f>
        <v>0</v>
      </c>
      <c r="V11" s="53">
        <f>'TRABAJO SOCIAL  5'!V27</f>
        <v>0</v>
      </c>
      <c r="W11" s="53">
        <f>'TRABAJO SOCIAL  5'!W27</f>
        <v>0</v>
      </c>
      <c r="X11" s="53">
        <f>'TRABAJO SOCIAL  5'!X27</f>
        <v>0</v>
      </c>
      <c r="Y11" s="53">
        <f>'TRABAJO SOCIAL  5'!Y27</f>
        <v>0</v>
      </c>
      <c r="Z11" s="54">
        <f>'TRABAJO SOCIAL  5'!Z27</f>
        <v>0</v>
      </c>
      <c r="AA11" s="55"/>
    </row>
    <row r="12" spans="1:29" ht="27.75" customHeight="1">
      <c r="A12" s="40">
        <v>6</v>
      </c>
      <c r="B12" s="41"/>
      <c r="C12" s="60"/>
      <c r="D12" s="42">
        <v>44080</v>
      </c>
      <c r="E12" s="43"/>
      <c r="F12" s="44">
        <f>'TRABAJO SOCIAL  6'!F27</f>
        <v>0</v>
      </c>
      <c r="G12" s="45">
        <f>'TRABAJO SOCIAL  6'!G27</f>
        <v>0</v>
      </c>
      <c r="H12" s="45">
        <f>'TRABAJO SOCIAL  6'!H27</f>
        <v>0</v>
      </c>
      <c r="I12" s="45">
        <f>'TRABAJO SOCIAL  6'!I27</f>
        <v>0</v>
      </c>
      <c r="J12" s="45">
        <f>'TRABAJO SOCIAL  6'!J27</f>
        <v>0</v>
      </c>
      <c r="K12" s="45">
        <f>'TRABAJO SOCIAL  6'!K27</f>
        <v>0</v>
      </c>
      <c r="L12" s="45">
        <f>'TRABAJO SOCIAL  6'!L27</f>
        <v>0</v>
      </c>
      <c r="M12" s="45">
        <f>'TRABAJO SOCIAL  6'!M27</f>
        <v>0</v>
      </c>
      <c r="N12" s="45">
        <f>'TRABAJO SOCIAL  6'!N27</f>
        <v>0</v>
      </c>
      <c r="O12" s="45">
        <f>'TRABAJO SOCIAL  6'!O27</f>
        <v>0</v>
      </c>
      <c r="P12" s="45">
        <f>'TRABAJO SOCIAL  6'!P27</f>
        <v>0</v>
      </c>
      <c r="Q12" s="45">
        <f>'TRABAJO SOCIAL  6'!Q27</f>
        <v>0</v>
      </c>
      <c r="R12" s="45">
        <f>'TRABAJO SOCIAL  6'!R27</f>
        <v>0</v>
      </c>
      <c r="S12" s="45">
        <f>'TRABAJO SOCIAL  6'!S27</f>
        <v>0</v>
      </c>
      <c r="T12" s="45">
        <f>'TRABAJO SOCIAL  6'!T27</f>
        <v>0</v>
      </c>
      <c r="U12" s="45">
        <f>'TRABAJO SOCIAL  6'!U27</f>
        <v>0</v>
      </c>
      <c r="V12" s="45">
        <f>'TRABAJO SOCIAL  6'!V27</f>
        <v>0</v>
      </c>
      <c r="W12" s="45">
        <f>'TRABAJO SOCIAL  6'!W27</f>
        <v>0</v>
      </c>
      <c r="X12" s="45">
        <f>'TRABAJO SOCIAL  6'!X27</f>
        <v>0</v>
      </c>
      <c r="Y12" s="45">
        <f>'TRABAJO SOCIAL  6'!Y27</f>
        <v>0</v>
      </c>
      <c r="Z12" s="46">
        <f>'TRABAJO SOCIAL  6'!Z27</f>
        <v>0</v>
      </c>
      <c r="AA12" s="47"/>
    </row>
    <row r="13" spans="1:29" ht="27.75" customHeight="1">
      <c r="A13" s="61">
        <v>7</v>
      </c>
      <c r="B13" s="49"/>
      <c r="C13" s="58"/>
      <c r="D13" s="50">
        <v>44081</v>
      </c>
      <c r="E13" s="51"/>
      <c r="F13" s="59">
        <f>'TRABAJO SOCIAL  7'!F27</f>
        <v>15</v>
      </c>
      <c r="G13" s="62">
        <f>'TRABAJO SOCIAL  7'!G27</f>
        <v>7</v>
      </c>
      <c r="H13" s="62">
        <f>'TRABAJO SOCIAL  7'!H27</f>
        <v>8</v>
      </c>
      <c r="I13" s="62">
        <f>'TRABAJO SOCIAL  7'!I27</f>
        <v>0</v>
      </c>
      <c r="J13" s="62">
        <f>'TRABAJO SOCIAL  7'!J27</f>
        <v>1</v>
      </c>
      <c r="K13" s="62">
        <f>'TRABAJO SOCIAL  7'!K27</f>
        <v>11</v>
      </c>
      <c r="L13" s="62">
        <f>'TRABAJO SOCIAL  7'!L27</f>
        <v>2</v>
      </c>
      <c r="M13" s="62">
        <f>'TRABAJO SOCIAL  7'!M27</f>
        <v>15</v>
      </c>
      <c r="N13" s="62">
        <f>'TRABAJO SOCIAL  7'!N27</f>
        <v>6</v>
      </c>
      <c r="O13" s="62">
        <f>'TRABAJO SOCIAL  7'!O27</f>
        <v>4</v>
      </c>
      <c r="P13" s="62">
        <f>'TRABAJO SOCIAL  7'!P27</f>
        <v>2</v>
      </c>
      <c r="Q13" s="62">
        <f>'TRABAJO SOCIAL  7'!Q27</f>
        <v>6</v>
      </c>
      <c r="R13" s="62">
        <f>'TRABAJO SOCIAL  7'!R27</f>
        <v>0</v>
      </c>
      <c r="S13" s="62">
        <f>'TRABAJO SOCIAL  7'!S27</f>
        <v>0</v>
      </c>
      <c r="T13" s="62">
        <f>'TRABAJO SOCIAL  7'!T27</f>
        <v>0</v>
      </c>
      <c r="U13" s="62">
        <f>'TRABAJO SOCIAL  7'!U27</f>
        <v>0</v>
      </c>
      <c r="V13" s="62">
        <f>'TRABAJO SOCIAL  7'!V27</f>
        <v>2</v>
      </c>
      <c r="W13" s="62">
        <f>'TRABAJO SOCIAL  7'!W27</f>
        <v>0</v>
      </c>
      <c r="X13" s="62">
        <f>'TRABAJO SOCIAL  7'!X27</f>
        <v>0</v>
      </c>
      <c r="Y13" s="62">
        <f>'TRABAJO SOCIAL  7'!Y27</f>
        <v>0</v>
      </c>
      <c r="Z13" s="63">
        <f>'TRABAJO SOCIAL  7'!Z27</f>
        <v>1</v>
      </c>
      <c r="AA13" s="55"/>
    </row>
    <row r="14" spans="1:29" ht="27.75" customHeight="1">
      <c r="A14" s="64">
        <v>8</v>
      </c>
      <c r="B14" s="41"/>
      <c r="C14" s="60"/>
      <c r="D14" s="42">
        <v>44082</v>
      </c>
      <c r="E14" s="43"/>
      <c r="F14" s="44">
        <f>'TRABAJO SOCIAL  8'!F27</f>
        <v>9</v>
      </c>
      <c r="G14" s="45">
        <f>'TRABAJO SOCIAL  8'!G27</f>
        <v>3</v>
      </c>
      <c r="H14" s="45">
        <f>'TRABAJO SOCIAL  8'!H27</f>
        <v>6</v>
      </c>
      <c r="I14" s="45">
        <f>'TRABAJO SOCIAL  8'!I27</f>
        <v>0</v>
      </c>
      <c r="J14" s="45">
        <f>'TRABAJO SOCIAL  8'!J27</f>
        <v>0</v>
      </c>
      <c r="K14" s="45">
        <f>'TRABAJO SOCIAL  8'!K27</f>
        <v>9</v>
      </c>
      <c r="L14" s="45">
        <f>'TRABAJO SOCIAL  8'!L27</f>
        <v>0</v>
      </c>
      <c r="M14" s="45">
        <f>'TRABAJO SOCIAL  8'!M27</f>
        <v>9</v>
      </c>
      <c r="N14" s="45">
        <f>'TRABAJO SOCIAL  8'!N27</f>
        <v>0</v>
      </c>
      <c r="O14" s="45">
        <f>'TRABAJO SOCIAL  8'!O27</f>
        <v>1</v>
      </c>
      <c r="P14" s="45">
        <f>'TRABAJO SOCIAL  8'!P27</f>
        <v>0</v>
      </c>
      <c r="Q14" s="45">
        <f>'TRABAJO SOCIAL  8'!Q27</f>
        <v>6</v>
      </c>
      <c r="R14" s="45">
        <f>'TRABAJO SOCIAL  8'!R27</f>
        <v>2</v>
      </c>
      <c r="S14" s="45">
        <f>'TRABAJO SOCIAL  8'!S27</f>
        <v>0</v>
      </c>
      <c r="T14" s="45">
        <f>'TRABAJO SOCIAL  8'!T27</f>
        <v>0</v>
      </c>
      <c r="U14" s="45">
        <f>'TRABAJO SOCIAL  8'!U27</f>
        <v>0</v>
      </c>
      <c r="V14" s="45">
        <f>'TRABAJO SOCIAL  8'!V27</f>
        <v>0</v>
      </c>
      <c r="W14" s="45">
        <f>'TRABAJO SOCIAL  8'!W27</f>
        <v>0</v>
      </c>
      <c r="X14" s="45">
        <f>'TRABAJO SOCIAL  8'!X27</f>
        <v>0</v>
      </c>
      <c r="Y14" s="45">
        <f>'TRABAJO SOCIAL  8'!Y27</f>
        <v>0</v>
      </c>
      <c r="Z14" s="46">
        <f>'TRABAJO SOCIAL  8'!Z27</f>
        <v>0</v>
      </c>
      <c r="AA14" s="47"/>
    </row>
    <row r="15" spans="1:29" ht="27.75" customHeight="1">
      <c r="A15" s="48">
        <v>9</v>
      </c>
      <c r="B15" s="49"/>
      <c r="C15" s="58"/>
      <c r="D15" s="50">
        <v>44083</v>
      </c>
      <c r="E15" s="51"/>
      <c r="F15" s="59">
        <f>'TRABAJO SOCIAL  9'!F27</f>
        <v>12</v>
      </c>
      <c r="G15" s="53">
        <f>'TRABAJO SOCIAL  9'!G27</f>
        <v>4</v>
      </c>
      <c r="H15" s="53">
        <f>'TRABAJO SOCIAL  9'!H27</f>
        <v>8</v>
      </c>
      <c r="I15" s="53">
        <f>'TRABAJO SOCIAL  9'!I27</f>
        <v>0</v>
      </c>
      <c r="J15" s="53">
        <f>'TRABAJO SOCIAL  9'!J27</f>
        <v>1</v>
      </c>
      <c r="K15" s="53">
        <f>'TRABAJO SOCIAL  9'!K27</f>
        <v>10</v>
      </c>
      <c r="L15" s="53">
        <f>'TRABAJO SOCIAL  9'!L27</f>
        <v>0</v>
      </c>
      <c r="M15" s="53">
        <f>'TRABAJO SOCIAL  9'!M27</f>
        <v>8</v>
      </c>
      <c r="N15" s="53">
        <f>'TRABAJO SOCIAL  9'!N27</f>
        <v>4</v>
      </c>
      <c r="O15" s="53">
        <f>'TRABAJO SOCIAL  9'!O27</f>
        <v>2</v>
      </c>
      <c r="P15" s="53">
        <f>'TRABAJO SOCIAL  9'!P27</f>
        <v>1</v>
      </c>
      <c r="Q15" s="53">
        <f>'TRABAJO SOCIAL  9'!Q27</f>
        <v>3</v>
      </c>
      <c r="R15" s="53">
        <f>'TRABAJO SOCIAL  9'!R27</f>
        <v>1</v>
      </c>
      <c r="S15" s="53">
        <f>'TRABAJO SOCIAL  9'!S27</f>
        <v>0</v>
      </c>
      <c r="T15" s="53">
        <f>'TRABAJO SOCIAL  9'!T27</f>
        <v>0</v>
      </c>
      <c r="U15" s="53">
        <f>'TRABAJO SOCIAL  9'!U27</f>
        <v>0</v>
      </c>
      <c r="V15" s="53">
        <f>'TRABAJO SOCIAL  9'!V27</f>
        <v>3</v>
      </c>
      <c r="W15" s="53">
        <f>'TRABAJO SOCIAL  9'!W27</f>
        <v>1</v>
      </c>
      <c r="X15" s="53">
        <f>'TRABAJO SOCIAL  9'!X27</f>
        <v>0</v>
      </c>
      <c r="Y15" s="53">
        <f>'TRABAJO SOCIAL  9'!Y27</f>
        <v>0</v>
      </c>
      <c r="Z15" s="54">
        <f>'TRABAJO SOCIAL  9'!Z27</f>
        <v>0</v>
      </c>
      <c r="AA15" s="55"/>
    </row>
    <row r="16" spans="1:29" ht="27.75" customHeight="1">
      <c r="A16" s="40">
        <v>10</v>
      </c>
      <c r="B16" s="41"/>
      <c r="C16" s="60"/>
      <c r="D16" s="42">
        <v>44084</v>
      </c>
      <c r="E16" s="43"/>
      <c r="F16" s="44">
        <f>'TRABAJO SOCIAL  10'!F27</f>
        <v>9</v>
      </c>
      <c r="G16" s="45">
        <f>'TRABAJO SOCIAL  10'!G27</f>
        <v>4</v>
      </c>
      <c r="H16" s="45">
        <f>'TRABAJO SOCIAL  10'!H27</f>
        <v>5</v>
      </c>
      <c r="I16" s="45">
        <f>'TRABAJO SOCIAL  10'!I27</f>
        <v>0</v>
      </c>
      <c r="J16" s="45">
        <f>'TRABAJO SOCIAL  10'!J27</f>
        <v>0</v>
      </c>
      <c r="K16" s="45">
        <f>'TRABAJO SOCIAL  10'!K27</f>
        <v>9</v>
      </c>
      <c r="L16" s="45">
        <f>'TRABAJO SOCIAL  10'!L27</f>
        <v>0</v>
      </c>
      <c r="M16" s="45">
        <f>'TRABAJO SOCIAL  10'!M27</f>
        <v>9</v>
      </c>
      <c r="N16" s="45">
        <f>'TRABAJO SOCIAL  10'!N27</f>
        <v>0</v>
      </c>
      <c r="O16" s="45">
        <f>'TRABAJO SOCIAL  10'!O27</f>
        <v>1</v>
      </c>
      <c r="P16" s="45">
        <f>'TRABAJO SOCIAL  10'!P27</f>
        <v>0</v>
      </c>
      <c r="Q16" s="45">
        <f>'TRABAJO SOCIAL  10'!Q27</f>
        <v>6</v>
      </c>
      <c r="R16" s="45">
        <f>'TRABAJO SOCIAL  10'!R27</f>
        <v>1</v>
      </c>
      <c r="S16" s="45">
        <f>'TRABAJO SOCIAL  10'!S27</f>
        <v>0</v>
      </c>
      <c r="T16" s="45">
        <f>'TRABAJO SOCIAL  10'!T27</f>
        <v>0</v>
      </c>
      <c r="U16" s="45">
        <f>'TRABAJO SOCIAL  10'!U27</f>
        <v>2</v>
      </c>
      <c r="V16" s="45">
        <f>'TRABAJO SOCIAL  10'!V27</f>
        <v>0</v>
      </c>
      <c r="W16" s="45">
        <f>'TRABAJO SOCIAL  10'!W27</f>
        <v>0</v>
      </c>
      <c r="X16" s="45">
        <f>'TRABAJO SOCIAL  10'!X27</f>
        <v>0</v>
      </c>
      <c r="Y16" s="45">
        <f>'TRABAJO SOCIAL  10'!Y27</f>
        <v>0</v>
      </c>
      <c r="Z16" s="46">
        <f>'TRABAJO SOCIAL  10'!Z27</f>
        <v>0</v>
      </c>
      <c r="AA16" s="47"/>
    </row>
    <row r="17" spans="1:27" ht="27.75" customHeight="1">
      <c r="A17" s="61">
        <v>11</v>
      </c>
      <c r="B17" s="49"/>
      <c r="C17" s="58"/>
      <c r="D17" s="50">
        <v>44085</v>
      </c>
      <c r="E17" s="51"/>
      <c r="F17" s="59">
        <f>'TRABAJO SOCIAL  11'!F27</f>
        <v>13</v>
      </c>
      <c r="G17" s="53">
        <f>'TRABAJO SOCIAL  11'!G27</f>
        <v>9</v>
      </c>
      <c r="H17" s="53">
        <f>'TRABAJO SOCIAL  11'!H27</f>
        <v>4</v>
      </c>
      <c r="I17" s="53">
        <f>'TRABAJO SOCIAL  11'!I27</f>
        <v>0</v>
      </c>
      <c r="J17" s="53">
        <f>'TRABAJO SOCIAL  11'!J27</f>
        <v>1</v>
      </c>
      <c r="K17" s="53">
        <f>'TRABAJO SOCIAL  11'!K27</f>
        <v>10</v>
      </c>
      <c r="L17" s="53">
        <f>'TRABAJO SOCIAL  11'!L27</f>
        <v>2</v>
      </c>
      <c r="M17" s="53">
        <f>'TRABAJO SOCIAL  11'!M27</f>
        <v>13</v>
      </c>
      <c r="N17" s="53">
        <f>'TRABAJO SOCIAL  11'!N27</f>
        <v>0</v>
      </c>
      <c r="O17" s="53">
        <f>'TRABAJO SOCIAL  11'!O27</f>
        <v>4</v>
      </c>
      <c r="P17" s="53">
        <f>'TRABAJO SOCIAL  11'!P27</f>
        <v>0</v>
      </c>
      <c r="Q17" s="53">
        <f>'TRABAJO SOCIAL  11'!Q27</f>
        <v>0</v>
      </c>
      <c r="R17" s="53">
        <f>'TRABAJO SOCIAL  11'!R27</f>
        <v>4</v>
      </c>
      <c r="S17" s="53">
        <f>'TRABAJO SOCIAL  11'!S27</f>
        <v>0</v>
      </c>
      <c r="T17" s="53">
        <f>'TRABAJO SOCIAL  11'!T27</f>
        <v>0</v>
      </c>
      <c r="U17" s="53">
        <f>'TRABAJO SOCIAL  11'!U27</f>
        <v>2</v>
      </c>
      <c r="V17" s="53">
        <f>'TRABAJO SOCIAL  11'!V27</f>
        <v>0</v>
      </c>
      <c r="W17" s="53">
        <f>'TRABAJO SOCIAL  11'!W27</f>
        <v>1</v>
      </c>
      <c r="X17" s="53">
        <f>'TRABAJO SOCIAL  11'!X27</f>
        <v>0</v>
      </c>
      <c r="Y17" s="53">
        <f>'TRABAJO SOCIAL  11'!Y27</f>
        <v>2</v>
      </c>
      <c r="Z17" s="54">
        <f>'TRABAJO SOCIAL  11'!Z27</f>
        <v>0</v>
      </c>
      <c r="AA17" s="55"/>
    </row>
    <row r="18" spans="1:27" ht="27.75" customHeight="1">
      <c r="A18" s="40">
        <v>12</v>
      </c>
      <c r="B18" s="41"/>
      <c r="C18" s="60"/>
      <c r="D18" s="42">
        <v>44086</v>
      </c>
      <c r="E18" s="43"/>
      <c r="F18" s="44">
        <f>'TRABAJO SOCIAL  12'!F27</f>
        <v>0</v>
      </c>
      <c r="G18" s="45">
        <f>'TRABAJO SOCIAL  12'!G27</f>
        <v>0</v>
      </c>
      <c r="H18" s="45">
        <f>'TRABAJO SOCIAL  12'!H27</f>
        <v>0</v>
      </c>
      <c r="I18" s="45">
        <f>'TRABAJO SOCIAL  12'!I27</f>
        <v>0</v>
      </c>
      <c r="J18" s="45">
        <f>'TRABAJO SOCIAL  12'!J27</f>
        <v>0</v>
      </c>
      <c r="K18" s="45">
        <f>'TRABAJO SOCIAL  12'!K27</f>
        <v>0</v>
      </c>
      <c r="L18" s="45">
        <f>'TRABAJO SOCIAL  12'!L27</f>
        <v>0</v>
      </c>
      <c r="M18" s="45">
        <f>'TRABAJO SOCIAL  12'!M27</f>
        <v>0</v>
      </c>
      <c r="N18" s="45">
        <f>'TRABAJO SOCIAL  12'!N27</f>
        <v>0</v>
      </c>
      <c r="O18" s="45">
        <f>'TRABAJO SOCIAL  12'!O27</f>
        <v>0</v>
      </c>
      <c r="P18" s="45">
        <f>'TRABAJO SOCIAL  12'!P27</f>
        <v>0</v>
      </c>
      <c r="Q18" s="45">
        <f>'TRABAJO SOCIAL  12'!Q27</f>
        <v>0</v>
      </c>
      <c r="R18" s="45">
        <f>'TRABAJO SOCIAL  12'!R27</f>
        <v>0</v>
      </c>
      <c r="S18" s="45">
        <f>'TRABAJO SOCIAL  12'!S27</f>
        <v>0</v>
      </c>
      <c r="T18" s="45">
        <f>'TRABAJO SOCIAL  12'!T27</f>
        <v>0</v>
      </c>
      <c r="U18" s="45">
        <f>'TRABAJO SOCIAL  12'!U27</f>
        <v>0</v>
      </c>
      <c r="V18" s="45">
        <f>'TRABAJO SOCIAL  12'!V27</f>
        <v>0</v>
      </c>
      <c r="W18" s="45">
        <f>'TRABAJO SOCIAL  12'!W27</f>
        <v>0</v>
      </c>
      <c r="X18" s="45">
        <f>'TRABAJO SOCIAL  12'!X27</f>
        <v>0</v>
      </c>
      <c r="Y18" s="45">
        <f>'TRABAJO SOCIAL  12'!Y27</f>
        <v>0</v>
      </c>
      <c r="Z18" s="46">
        <f>'TRABAJO SOCIAL  12'!Z27</f>
        <v>0</v>
      </c>
      <c r="AA18" s="47"/>
    </row>
    <row r="19" spans="1:27" ht="27.75" customHeight="1">
      <c r="A19" s="48">
        <v>13</v>
      </c>
      <c r="B19" s="49"/>
      <c r="C19" s="58"/>
      <c r="D19" s="50">
        <v>44087</v>
      </c>
      <c r="E19" s="51"/>
      <c r="F19" s="59">
        <f>'TRABAJO SOCIAL  13'!F43</f>
        <v>0</v>
      </c>
      <c r="G19" s="53">
        <f>'TRABAJO SOCIAL  13'!G43</f>
        <v>0</v>
      </c>
      <c r="H19" s="53">
        <f>'TRABAJO SOCIAL  13'!H43</f>
        <v>0</v>
      </c>
      <c r="I19" s="53">
        <f>'TRABAJO SOCIAL  13'!I43</f>
        <v>0</v>
      </c>
      <c r="J19" s="53">
        <f>'TRABAJO SOCIAL  13'!J43</f>
        <v>0</v>
      </c>
      <c r="K19" s="53">
        <f>'TRABAJO SOCIAL  13'!K43</f>
        <v>0</v>
      </c>
      <c r="L19" s="53">
        <f>'TRABAJO SOCIAL  13'!L43</f>
        <v>0</v>
      </c>
      <c r="M19" s="53">
        <f>'TRABAJO SOCIAL  13'!M43</f>
        <v>0</v>
      </c>
      <c r="N19" s="53">
        <f>'TRABAJO SOCIAL  13'!N43</f>
        <v>0</v>
      </c>
      <c r="O19" s="53">
        <f>'TRABAJO SOCIAL  13'!O43</f>
        <v>0</v>
      </c>
      <c r="P19" s="53">
        <f>'TRABAJO SOCIAL  13'!P43</f>
        <v>0</v>
      </c>
      <c r="Q19" s="53">
        <f>'TRABAJO SOCIAL  13'!Q43</f>
        <v>0</v>
      </c>
      <c r="R19" s="53">
        <f>'TRABAJO SOCIAL  13'!R43</f>
        <v>0</v>
      </c>
      <c r="S19" s="53">
        <f>'TRABAJO SOCIAL  13'!S43</f>
        <v>0</v>
      </c>
      <c r="T19" s="53">
        <f>'TRABAJO SOCIAL  13'!T43</f>
        <v>0</v>
      </c>
      <c r="U19" s="53">
        <f>'TRABAJO SOCIAL  13'!U43</f>
        <v>0</v>
      </c>
      <c r="V19" s="53">
        <f>'TRABAJO SOCIAL  13'!V43</f>
        <v>0</v>
      </c>
      <c r="W19" s="53">
        <f>'TRABAJO SOCIAL  13'!W43</f>
        <v>0</v>
      </c>
      <c r="X19" s="53">
        <f>'TRABAJO SOCIAL  13'!X43</f>
        <v>0</v>
      </c>
      <c r="Y19" s="53">
        <f>'TRABAJO SOCIAL  13'!Y43</f>
        <v>0</v>
      </c>
      <c r="Z19" s="54">
        <f>'TRABAJO SOCIAL  13'!Z43</f>
        <v>0</v>
      </c>
      <c r="AA19" s="55"/>
    </row>
    <row r="20" spans="1:27" ht="27.75" customHeight="1">
      <c r="A20" s="56">
        <v>14</v>
      </c>
      <c r="B20" s="41"/>
      <c r="C20" s="60"/>
      <c r="D20" s="42">
        <v>44088</v>
      </c>
      <c r="E20" s="43"/>
      <c r="F20" s="44">
        <f>'TRABAJO SOCIAL  14'!F27</f>
        <v>17</v>
      </c>
      <c r="G20" s="45">
        <f>'TRABAJO SOCIAL  14'!G27</f>
        <v>10</v>
      </c>
      <c r="H20" s="45">
        <f>'TRABAJO SOCIAL  14'!H27</f>
        <v>7</v>
      </c>
      <c r="I20" s="45">
        <f>'TRABAJO SOCIAL  14'!I27</f>
        <v>0</v>
      </c>
      <c r="J20" s="45">
        <f>'TRABAJO SOCIAL  14'!J27</f>
        <v>3</v>
      </c>
      <c r="K20" s="45">
        <f>'TRABAJO SOCIAL  14'!K27</f>
        <v>10</v>
      </c>
      <c r="L20" s="45">
        <f>'TRABAJO SOCIAL  14'!L27</f>
        <v>4</v>
      </c>
      <c r="M20" s="45">
        <f>'TRABAJO SOCIAL  14'!M27</f>
        <v>17</v>
      </c>
      <c r="N20" s="45">
        <f>'TRABAJO SOCIAL  14'!N27</f>
        <v>0</v>
      </c>
      <c r="O20" s="45">
        <f>'TRABAJO SOCIAL  14'!O27</f>
        <v>2</v>
      </c>
      <c r="P20" s="45">
        <f>'TRABAJO SOCIAL  14'!P27</f>
        <v>3</v>
      </c>
      <c r="Q20" s="45">
        <f>'TRABAJO SOCIAL  14'!Q27</f>
        <v>2</v>
      </c>
      <c r="R20" s="45">
        <f>'TRABAJO SOCIAL  14'!R27</f>
        <v>0</v>
      </c>
      <c r="S20" s="45">
        <f>'TRABAJO SOCIAL  14'!S27</f>
        <v>1</v>
      </c>
      <c r="T20" s="45">
        <f>'TRABAJO SOCIAL  14'!T27</f>
        <v>0</v>
      </c>
      <c r="U20" s="45">
        <f>'TRABAJO SOCIAL  14'!U27</f>
        <v>2</v>
      </c>
      <c r="V20" s="45">
        <f>'TRABAJO SOCIAL  14'!V27</f>
        <v>0</v>
      </c>
      <c r="W20" s="45">
        <f>'TRABAJO SOCIAL  14'!W27</f>
        <v>1</v>
      </c>
      <c r="X20" s="45">
        <f>'TRABAJO SOCIAL  14'!X27</f>
        <v>0</v>
      </c>
      <c r="Y20" s="45">
        <f>'TRABAJO SOCIAL  14'!Y27</f>
        <v>6</v>
      </c>
      <c r="Z20" s="46">
        <f>'TRABAJO SOCIAL  14'!Z27</f>
        <v>3</v>
      </c>
      <c r="AA20" s="47"/>
    </row>
    <row r="21" spans="1:27" ht="27.75" customHeight="1">
      <c r="A21" s="65">
        <v>15</v>
      </c>
      <c r="B21" s="49"/>
      <c r="C21" s="58"/>
      <c r="D21" s="50">
        <v>44089</v>
      </c>
      <c r="E21" s="51"/>
      <c r="F21" s="66">
        <f>'TRABAJO SOCIAL  15'!F36</f>
        <v>12</v>
      </c>
      <c r="G21" s="53">
        <f>'TRABAJO SOCIAL  15'!G36</f>
        <v>7</v>
      </c>
      <c r="H21" s="53">
        <f>'TRABAJO SOCIAL  15'!H36</f>
        <v>6</v>
      </c>
      <c r="I21" s="53">
        <f>'TRABAJO SOCIAL  15'!I36</f>
        <v>2</v>
      </c>
      <c r="J21" s="53">
        <f>'TRABAJO SOCIAL  15'!J36</f>
        <v>1</v>
      </c>
      <c r="K21" s="53">
        <f>'TRABAJO SOCIAL  15'!K36</f>
        <v>9</v>
      </c>
      <c r="L21" s="53">
        <f>'TRABAJO SOCIAL  15'!L36</f>
        <v>1</v>
      </c>
      <c r="M21" s="53">
        <f>'TRABAJO SOCIAL  15'!M36</f>
        <v>13</v>
      </c>
      <c r="N21" s="53">
        <f>'TRABAJO SOCIAL  15'!N36</f>
        <v>2</v>
      </c>
      <c r="O21" s="53">
        <f>'TRABAJO SOCIAL  15'!O36</f>
        <v>3</v>
      </c>
      <c r="P21" s="53">
        <f>'TRABAJO SOCIAL  15'!P36</f>
        <v>2</v>
      </c>
      <c r="Q21" s="53">
        <f>'TRABAJO SOCIAL  15'!Q36</f>
        <v>3</v>
      </c>
      <c r="R21" s="53">
        <f>'TRABAJO SOCIAL  15'!R36</f>
        <v>1</v>
      </c>
      <c r="S21" s="53">
        <f>'TRABAJO SOCIAL  15'!S36</f>
        <v>0</v>
      </c>
      <c r="T21" s="53">
        <f>'TRABAJO SOCIAL  15'!T36</f>
        <v>0</v>
      </c>
      <c r="U21" s="53">
        <f>'TRABAJO SOCIAL  15'!U36</f>
        <v>1</v>
      </c>
      <c r="V21" s="53">
        <f>'TRABAJO SOCIAL  15'!V36</f>
        <v>0</v>
      </c>
      <c r="W21" s="53">
        <f>'TRABAJO SOCIAL  15'!W36</f>
        <v>1</v>
      </c>
      <c r="X21" s="53">
        <f>'TRABAJO SOCIAL  15'!X36</f>
        <v>0</v>
      </c>
      <c r="Y21" s="53">
        <f>'TRABAJO SOCIAL  15'!Y36</f>
        <v>0</v>
      </c>
      <c r="Z21" s="54">
        <f>'TRABAJO SOCIAL  15'!Z36</f>
        <v>2</v>
      </c>
      <c r="AA21" s="55"/>
    </row>
    <row r="22" spans="1:27" ht="27.75" customHeight="1">
      <c r="A22" s="40">
        <v>16</v>
      </c>
      <c r="B22" s="41"/>
      <c r="C22" s="60"/>
      <c r="D22" s="42">
        <v>44090</v>
      </c>
      <c r="E22" s="43"/>
      <c r="F22" s="67">
        <f>'TRABAJO SOCIAL  16'!F28</f>
        <v>0</v>
      </c>
      <c r="G22" s="45">
        <f>'TRABAJO SOCIAL  16'!G28</f>
        <v>0</v>
      </c>
      <c r="H22" s="45">
        <f>'TRABAJO SOCIAL  16'!H28</f>
        <v>0</v>
      </c>
      <c r="I22" s="45">
        <f>'TRABAJO SOCIAL  16'!I28</f>
        <v>0</v>
      </c>
      <c r="J22" s="45">
        <f>'TRABAJO SOCIAL  16'!J28</f>
        <v>0</v>
      </c>
      <c r="K22" s="45">
        <f>'TRABAJO SOCIAL  16'!K28</f>
        <v>0</v>
      </c>
      <c r="L22" s="45">
        <f>'TRABAJO SOCIAL  16'!L28</f>
        <v>0</v>
      </c>
      <c r="M22" s="45">
        <f>'TRABAJO SOCIAL  16'!M28</f>
        <v>0</v>
      </c>
      <c r="N22" s="45">
        <f>'TRABAJO SOCIAL  16'!N28</f>
        <v>0</v>
      </c>
      <c r="O22" s="45">
        <f>'TRABAJO SOCIAL  16'!O28</f>
        <v>0</v>
      </c>
      <c r="P22" s="45">
        <f>'TRABAJO SOCIAL  16'!P28</f>
        <v>0</v>
      </c>
      <c r="Q22" s="45">
        <f>'TRABAJO SOCIAL  16'!Q28</f>
        <v>0</v>
      </c>
      <c r="R22" s="45">
        <f>'TRABAJO SOCIAL  16'!R28</f>
        <v>0</v>
      </c>
      <c r="S22" s="45">
        <f>'TRABAJO SOCIAL  16'!S28</f>
        <v>0</v>
      </c>
      <c r="T22" s="45">
        <f>'TRABAJO SOCIAL  16'!T28</f>
        <v>0</v>
      </c>
      <c r="U22" s="45">
        <f>'TRABAJO SOCIAL  16'!U28</f>
        <v>0</v>
      </c>
      <c r="V22" s="45">
        <f>'TRABAJO SOCIAL  16'!V28</f>
        <v>0</v>
      </c>
      <c r="W22" s="45">
        <f>'TRABAJO SOCIAL  16'!W28</f>
        <v>0</v>
      </c>
      <c r="X22" s="45">
        <f>'TRABAJO SOCIAL  16'!X28</f>
        <v>0</v>
      </c>
      <c r="Y22" s="45">
        <f>'TRABAJO SOCIAL  16'!Y28</f>
        <v>0</v>
      </c>
      <c r="Z22" s="46">
        <f>'TRABAJO SOCIAL  16'!Z28</f>
        <v>0</v>
      </c>
      <c r="AA22" s="47"/>
    </row>
    <row r="23" spans="1:27" ht="27.75" customHeight="1">
      <c r="A23" s="48">
        <v>17</v>
      </c>
      <c r="B23" s="49"/>
      <c r="C23" s="58"/>
      <c r="D23" s="50">
        <v>44091</v>
      </c>
      <c r="E23" s="51"/>
      <c r="F23" s="66">
        <f>'TRABAJO SOCIAL  17'!F28</f>
        <v>13</v>
      </c>
      <c r="G23" s="53">
        <f>'TRABAJO SOCIAL  17'!G28</f>
        <v>8</v>
      </c>
      <c r="H23" s="53">
        <f>'TRABAJO SOCIAL  17'!H28</f>
        <v>5</v>
      </c>
      <c r="I23" s="53">
        <f>'TRABAJO SOCIAL  17'!I28</f>
        <v>1</v>
      </c>
      <c r="J23" s="53">
        <f>'TRABAJO SOCIAL  17'!J28</f>
        <v>0</v>
      </c>
      <c r="K23" s="53">
        <f>'TRABAJO SOCIAL  17'!K28</f>
        <v>12</v>
      </c>
      <c r="L23" s="53">
        <f>'TRABAJO SOCIAL  17'!L28</f>
        <v>0</v>
      </c>
      <c r="M23" s="53">
        <f>'TRABAJO SOCIAL  17'!M28</f>
        <v>13</v>
      </c>
      <c r="N23" s="53">
        <f>'TRABAJO SOCIAL  17'!N28</f>
        <v>1</v>
      </c>
      <c r="O23" s="53">
        <f>'TRABAJO SOCIAL  17'!O28</f>
        <v>2</v>
      </c>
      <c r="P23" s="53">
        <f>'TRABAJO SOCIAL  17'!P28</f>
        <v>4</v>
      </c>
      <c r="Q23" s="53">
        <f>'TRABAJO SOCIAL  17'!Q28</f>
        <v>1</v>
      </c>
      <c r="R23" s="53">
        <f>'TRABAJO SOCIAL  17'!R28</f>
        <v>3</v>
      </c>
      <c r="S23" s="53">
        <f>'TRABAJO SOCIAL  17'!S28</f>
        <v>0</v>
      </c>
      <c r="T23" s="53">
        <f>'TRABAJO SOCIAL  17'!T28</f>
        <v>0</v>
      </c>
      <c r="U23" s="53">
        <f>'TRABAJO SOCIAL  17'!U28</f>
        <v>2</v>
      </c>
      <c r="V23" s="53">
        <f>'TRABAJO SOCIAL  17'!V28</f>
        <v>0</v>
      </c>
      <c r="W23" s="53">
        <f>'TRABAJO SOCIAL  17'!W28</f>
        <v>0</v>
      </c>
      <c r="X23" s="53">
        <f>'TRABAJO SOCIAL  17'!X28</f>
        <v>0</v>
      </c>
      <c r="Y23" s="53">
        <f>'TRABAJO SOCIAL  17'!Y28</f>
        <v>0</v>
      </c>
      <c r="Z23" s="54">
        <f>'TRABAJO SOCIAL  17'!Z28</f>
        <v>2</v>
      </c>
      <c r="AA23" s="55"/>
    </row>
    <row r="24" spans="1:27" ht="27.75" customHeight="1">
      <c r="A24" s="56">
        <v>18</v>
      </c>
      <c r="B24" s="41"/>
      <c r="C24" s="60"/>
      <c r="D24" s="42">
        <v>44092</v>
      </c>
      <c r="E24" s="43"/>
      <c r="F24" s="67">
        <f>'TRABAJO SOCIAL  18'!F27</f>
        <v>9</v>
      </c>
      <c r="G24" s="45">
        <f>'TRABAJO SOCIAL  18'!G27</f>
        <v>5</v>
      </c>
      <c r="H24" s="45">
        <f>'TRABAJO SOCIAL  18'!H27</f>
        <v>3</v>
      </c>
      <c r="I24" s="45">
        <f>'TRABAJO SOCIAL  18'!I27</f>
        <v>0</v>
      </c>
      <c r="J24" s="45">
        <f>'TRABAJO SOCIAL  18'!J27</f>
        <v>0</v>
      </c>
      <c r="K24" s="45">
        <f>'TRABAJO SOCIAL  18'!K27</f>
        <v>8</v>
      </c>
      <c r="L24" s="45">
        <f>'TRABAJO SOCIAL  18'!L27</f>
        <v>0</v>
      </c>
      <c r="M24" s="45">
        <f>'TRABAJO SOCIAL  18'!M27</f>
        <v>9</v>
      </c>
      <c r="N24" s="45">
        <f>'TRABAJO SOCIAL  18'!N27</f>
        <v>1</v>
      </c>
      <c r="O24" s="45">
        <f>'TRABAJO SOCIAL  18'!O27</f>
        <v>4</v>
      </c>
      <c r="P24" s="45">
        <f>'TRABAJO SOCIAL  18'!P27</f>
        <v>0</v>
      </c>
      <c r="Q24" s="45">
        <f>'TRABAJO SOCIAL  18'!Q27</f>
        <v>2</v>
      </c>
      <c r="R24" s="45">
        <f>'TRABAJO SOCIAL  18'!R27</f>
        <v>0</v>
      </c>
      <c r="S24" s="45">
        <f>'TRABAJO SOCIAL  18'!S27</f>
        <v>0</v>
      </c>
      <c r="T24" s="45">
        <f>'TRABAJO SOCIAL  18'!T27</f>
        <v>0</v>
      </c>
      <c r="U24" s="45">
        <f>'TRABAJO SOCIAL  18'!U27</f>
        <v>0</v>
      </c>
      <c r="V24" s="45">
        <f>'TRABAJO SOCIAL  18'!V27</f>
        <v>1</v>
      </c>
      <c r="W24" s="45">
        <f>'TRABAJO SOCIAL  18'!W27</f>
        <v>1</v>
      </c>
      <c r="X24" s="45">
        <f>'TRABAJO SOCIAL  18'!X27</f>
        <v>1</v>
      </c>
      <c r="Y24" s="45">
        <f>'TRABAJO SOCIAL  18'!Y27</f>
        <v>0</v>
      </c>
      <c r="Z24" s="46">
        <f>'TRABAJO SOCIAL  18'!Z27</f>
        <v>0</v>
      </c>
      <c r="AA24" s="47"/>
    </row>
    <row r="25" spans="1:27" ht="27.75" customHeight="1">
      <c r="A25" s="48">
        <v>19</v>
      </c>
      <c r="B25" s="49"/>
      <c r="C25" s="58"/>
      <c r="D25" s="50">
        <v>44093</v>
      </c>
      <c r="E25" s="51"/>
      <c r="F25" s="66">
        <f>'TRABAJO SOCIAL  19'!F27</f>
        <v>0</v>
      </c>
      <c r="G25" s="53">
        <f>'TRABAJO SOCIAL  19'!G27</f>
        <v>0</v>
      </c>
      <c r="H25" s="53">
        <f>'TRABAJO SOCIAL  19'!H27</f>
        <v>0</v>
      </c>
      <c r="I25" s="53">
        <f>'TRABAJO SOCIAL  19'!I27</f>
        <v>0</v>
      </c>
      <c r="J25" s="53">
        <f>'TRABAJO SOCIAL  19'!J27</f>
        <v>0</v>
      </c>
      <c r="K25" s="53">
        <f>'TRABAJO SOCIAL  19'!K27</f>
        <v>0</v>
      </c>
      <c r="L25" s="53">
        <f>'TRABAJO SOCIAL  19'!L27</f>
        <v>0</v>
      </c>
      <c r="M25" s="53">
        <f>'TRABAJO SOCIAL  19'!M27</f>
        <v>0</v>
      </c>
      <c r="N25" s="53">
        <f>'TRABAJO SOCIAL  19'!N27</f>
        <v>0</v>
      </c>
      <c r="O25" s="53">
        <f>'TRABAJO SOCIAL  19'!O27</f>
        <v>0</v>
      </c>
      <c r="P25" s="53">
        <f>'TRABAJO SOCIAL  19'!P27</f>
        <v>0</v>
      </c>
      <c r="Q25" s="53">
        <f>'TRABAJO SOCIAL  19'!Q27</f>
        <v>0</v>
      </c>
      <c r="R25" s="53">
        <f>'TRABAJO SOCIAL  19'!R27</f>
        <v>0</v>
      </c>
      <c r="S25" s="53">
        <f>'TRABAJO SOCIAL  19'!S27</f>
        <v>0</v>
      </c>
      <c r="T25" s="53">
        <f>'TRABAJO SOCIAL  19'!T27</f>
        <v>0</v>
      </c>
      <c r="U25" s="53">
        <f>'TRABAJO SOCIAL  19'!U27</f>
        <v>0</v>
      </c>
      <c r="V25" s="53">
        <f>'TRABAJO SOCIAL  19'!V27</f>
        <v>0</v>
      </c>
      <c r="W25" s="53">
        <f>'TRABAJO SOCIAL  19'!W27</f>
        <v>0</v>
      </c>
      <c r="X25" s="53">
        <f>'TRABAJO SOCIAL  19'!X27</f>
        <v>0</v>
      </c>
      <c r="Y25" s="53">
        <f>'TRABAJO SOCIAL  19'!Y27</f>
        <v>0</v>
      </c>
      <c r="Z25" s="54">
        <f>'TRABAJO SOCIAL  19'!Z27</f>
        <v>0</v>
      </c>
      <c r="AA25" s="55"/>
    </row>
    <row r="26" spans="1:27" ht="27.75" customHeight="1">
      <c r="A26" s="40">
        <v>20</v>
      </c>
      <c r="B26" s="41"/>
      <c r="C26" s="60"/>
      <c r="D26" s="42">
        <v>44094</v>
      </c>
      <c r="E26" s="43"/>
      <c r="F26" s="67">
        <f>'TRABAJO SOCIAL  20'!F27</f>
        <v>0</v>
      </c>
      <c r="G26" s="45">
        <f>'TRABAJO SOCIAL  20'!G27</f>
        <v>0</v>
      </c>
      <c r="H26" s="45">
        <f>'TRABAJO SOCIAL  20'!H27</f>
        <v>0</v>
      </c>
      <c r="I26" s="45">
        <f>'TRABAJO SOCIAL  20'!I27</f>
        <v>0</v>
      </c>
      <c r="J26" s="45">
        <f>'TRABAJO SOCIAL  20'!J27</f>
        <v>0</v>
      </c>
      <c r="K26" s="45">
        <f>'TRABAJO SOCIAL  20'!K27</f>
        <v>0</v>
      </c>
      <c r="L26" s="45">
        <f>'TRABAJO SOCIAL  20'!L27</f>
        <v>0</v>
      </c>
      <c r="M26" s="45">
        <f>'TRABAJO SOCIAL  20'!M27</f>
        <v>0</v>
      </c>
      <c r="N26" s="45">
        <f>'TRABAJO SOCIAL  20'!N27</f>
        <v>0</v>
      </c>
      <c r="O26" s="45">
        <f>'TRABAJO SOCIAL  20'!O27</f>
        <v>0</v>
      </c>
      <c r="P26" s="45">
        <f>'TRABAJO SOCIAL  20'!P27</f>
        <v>0</v>
      </c>
      <c r="Q26" s="45">
        <f>'TRABAJO SOCIAL  20'!Q27</f>
        <v>0</v>
      </c>
      <c r="R26" s="45">
        <f>'TRABAJO SOCIAL  20'!R27</f>
        <v>0</v>
      </c>
      <c r="S26" s="45">
        <f>'TRABAJO SOCIAL  20'!S27</f>
        <v>0</v>
      </c>
      <c r="T26" s="45">
        <f>'TRABAJO SOCIAL  20'!T27</f>
        <v>0</v>
      </c>
      <c r="U26" s="45">
        <f>'TRABAJO SOCIAL  20'!U27</f>
        <v>0</v>
      </c>
      <c r="V26" s="45">
        <f>'TRABAJO SOCIAL  20'!V27</f>
        <v>0</v>
      </c>
      <c r="W26" s="45">
        <f>'TRABAJO SOCIAL  20'!W27</f>
        <v>0</v>
      </c>
      <c r="X26" s="45">
        <f>'TRABAJO SOCIAL  20'!X27</f>
        <v>0</v>
      </c>
      <c r="Y26" s="45">
        <f>'TRABAJO SOCIAL  20'!Y27</f>
        <v>0</v>
      </c>
      <c r="Z26" s="46">
        <f>'TRABAJO SOCIAL  20'!Z27</f>
        <v>0</v>
      </c>
      <c r="AA26" s="47"/>
    </row>
    <row r="27" spans="1:27" ht="27.75" customHeight="1">
      <c r="A27" s="61">
        <v>21</v>
      </c>
      <c r="B27" s="49"/>
      <c r="C27" s="58"/>
      <c r="D27" s="50">
        <v>44095</v>
      </c>
      <c r="E27" s="51"/>
      <c r="F27" s="66">
        <f>'TRABAJO SOCIAL  21'!F27</f>
        <v>11</v>
      </c>
      <c r="G27" s="53">
        <f>'TRABAJO SOCIAL  21'!G27</f>
        <v>6</v>
      </c>
      <c r="H27" s="53">
        <f>'TRABAJO SOCIAL  21'!H27</f>
        <v>5</v>
      </c>
      <c r="I27" s="53">
        <f>'TRABAJO SOCIAL  21'!I27</f>
        <v>0</v>
      </c>
      <c r="J27" s="53">
        <f>'TRABAJO SOCIAL  21'!J27</f>
        <v>0</v>
      </c>
      <c r="K27" s="53">
        <f>'TRABAJO SOCIAL  21'!K27</f>
        <v>10</v>
      </c>
      <c r="L27" s="53">
        <f>'TRABAJO SOCIAL  21'!L27</f>
        <v>1</v>
      </c>
      <c r="M27" s="53">
        <f>'TRABAJO SOCIAL  21'!M27</f>
        <v>11</v>
      </c>
      <c r="N27" s="53">
        <f>'TRABAJO SOCIAL  21'!N27</f>
        <v>0</v>
      </c>
      <c r="O27" s="53">
        <f>'TRABAJO SOCIAL  21'!O27</f>
        <v>2</v>
      </c>
      <c r="P27" s="53">
        <f>'TRABAJO SOCIAL  21'!P27</f>
        <v>0</v>
      </c>
      <c r="Q27" s="53">
        <f>'TRABAJO SOCIAL  21'!Q27</f>
        <v>3</v>
      </c>
      <c r="R27" s="53">
        <f>'TRABAJO SOCIAL  21'!R27</f>
        <v>0</v>
      </c>
      <c r="S27" s="53">
        <f>'TRABAJO SOCIAL  21'!S27</f>
        <v>0</v>
      </c>
      <c r="T27" s="53">
        <f>'TRABAJO SOCIAL  21'!T27</f>
        <v>0</v>
      </c>
      <c r="U27" s="53">
        <f>'TRABAJO SOCIAL  21'!U27</f>
        <v>1</v>
      </c>
      <c r="V27" s="53">
        <f>'TRABAJO SOCIAL  21'!V27</f>
        <v>0</v>
      </c>
      <c r="W27" s="53">
        <f>'TRABAJO SOCIAL  21'!W27</f>
        <v>0</v>
      </c>
      <c r="X27" s="53">
        <f>'TRABAJO SOCIAL  21'!X27</f>
        <v>0</v>
      </c>
      <c r="Y27" s="53">
        <f>'TRABAJO SOCIAL  21'!Y27</f>
        <v>0</v>
      </c>
      <c r="Z27" s="54">
        <f>'TRABAJO SOCIAL  21'!Z27</f>
        <v>5</v>
      </c>
      <c r="AA27" s="55"/>
    </row>
    <row r="28" spans="1:27" ht="27.75" customHeight="1">
      <c r="A28" s="64">
        <v>22</v>
      </c>
      <c r="B28" s="41"/>
      <c r="C28" s="60"/>
      <c r="D28" s="42">
        <v>44096</v>
      </c>
      <c r="E28" s="43"/>
      <c r="F28" s="67">
        <f>'TRABAJO SOCIAL 22'!F27</f>
        <v>18</v>
      </c>
      <c r="G28" s="45">
        <f>'TRABAJO SOCIAL 22'!G27</f>
        <v>9</v>
      </c>
      <c r="H28" s="45">
        <f>'TRABAJO SOCIAL 22'!H27</f>
        <v>9</v>
      </c>
      <c r="I28" s="45">
        <f>'TRABAJO SOCIAL 22'!I27</f>
        <v>1</v>
      </c>
      <c r="J28" s="45">
        <f>'TRABAJO SOCIAL 22'!J27</f>
        <v>0</v>
      </c>
      <c r="K28" s="45">
        <f>'TRABAJO SOCIAL 22'!K27</f>
        <v>14</v>
      </c>
      <c r="L28" s="45">
        <f>'TRABAJO SOCIAL 22'!L27</f>
        <v>3</v>
      </c>
      <c r="M28" s="45">
        <f>'TRABAJO SOCIAL 22'!M27</f>
        <v>18</v>
      </c>
      <c r="N28" s="45">
        <f>'TRABAJO SOCIAL 22'!N27</f>
        <v>3</v>
      </c>
      <c r="O28" s="45">
        <f>'TRABAJO SOCIAL 22'!O27</f>
        <v>3</v>
      </c>
      <c r="P28" s="45">
        <f>'TRABAJO SOCIAL 22'!P27</f>
        <v>1</v>
      </c>
      <c r="Q28" s="45">
        <f>'TRABAJO SOCIAL 22'!Q27</f>
        <v>3</v>
      </c>
      <c r="R28" s="45">
        <f>'TRABAJO SOCIAL 22'!R27</f>
        <v>1</v>
      </c>
      <c r="S28" s="45">
        <f>'TRABAJO SOCIAL 22'!S27</f>
        <v>0</v>
      </c>
      <c r="T28" s="45">
        <f>'TRABAJO SOCIAL 22'!T27</f>
        <v>0</v>
      </c>
      <c r="U28" s="45">
        <f>'TRABAJO SOCIAL 22'!U27</f>
        <v>1</v>
      </c>
      <c r="V28" s="45">
        <f>'TRABAJO SOCIAL 22'!V27</f>
        <v>3</v>
      </c>
      <c r="W28" s="45">
        <f>'TRABAJO SOCIAL 22'!W27</f>
        <v>1</v>
      </c>
      <c r="X28" s="45">
        <f>'TRABAJO SOCIAL 22'!X27</f>
        <v>0</v>
      </c>
      <c r="Y28" s="45">
        <f>'TRABAJO SOCIAL 22'!Y27</f>
        <v>0</v>
      </c>
      <c r="Z28" s="46">
        <f>'TRABAJO SOCIAL 22'!Z27</f>
        <v>6</v>
      </c>
      <c r="AA28" s="47"/>
    </row>
    <row r="29" spans="1:27" ht="27.75" customHeight="1">
      <c r="A29" s="48">
        <v>23</v>
      </c>
      <c r="B29" s="49"/>
      <c r="C29" s="58"/>
      <c r="D29" s="50">
        <v>44097</v>
      </c>
      <c r="E29" s="51"/>
      <c r="F29" s="68">
        <v>0</v>
      </c>
      <c r="G29" s="69">
        <v>0</v>
      </c>
      <c r="H29" s="69">
        <v>0</v>
      </c>
      <c r="I29" s="53">
        <f>'TRABAJO SOCIAL 23'!I27</f>
        <v>1</v>
      </c>
      <c r="J29" s="53">
        <f>'TRABAJO SOCIAL 23'!J27</f>
        <v>0</v>
      </c>
      <c r="K29" s="69">
        <v>0</v>
      </c>
      <c r="L29" s="53">
        <f>'TRABAJO SOCIAL 23'!L27</f>
        <v>3</v>
      </c>
      <c r="M29" s="69">
        <v>0</v>
      </c>
      <c r="N29" s="69">
        <v>0</v>
      </c>
      <c r="O29" s="53">
        <f>'TRABAJO SOCIAL 23'!O27</f>
        <v>1</v>
      </c>
      <c r="P29" s="53">
        <f>'TRABAJO SOCIAL 23'!P27</f>
        <v>1</v>
      </c>
      <c r="Q29" s="53">
        <f>'TRABAJO SOCIAL 23'!Q27</f>
        <v>3</v>
      </c>
      <c r="R29" s="53">
        <f>'TRABAJO SOCIAL 23'!R27</f>
        <v>1</v>
      </c>
      <c r="S29" s="53">
        <f>'TRABAJO SOCIAL 23'!S27</f>
        <v>0</v>
      </c>
      <c r="T29" s="53">
        <f>'TRABAJO SOCIAL 23'!T27</f>
        <v>0</v>
      </c>
      <c r="U29" s="53">
        <f>'TRABAJO SOCIAL 23'!U27</f>
        <v>1</v>
      </c>
      <c r="V29" s="69">
        <v>0</v>
      </c>
      <c r="W29" s="53">
        <f>'TRABAJO SOCIAL 23'!W27</f>
        <v>1</v>
      </c>
      <c r="X29" s="53">
        <f>'TRABAJO SOCIAL 23'!X27</f>
        <v>0</v>
      </c>
      <c r="Y29" s="53">
        <f>'TRABAJO SOCIAL 23'!Y27</f>
        <v>0</v>
      </c>
      <c r="Z29" s="54">
        <f>'TRABAJO SOCIAL 23'!Z27</f>
        <v>4</v>
      </c>
      <c r="AA29" s="70"/>
    </row>
    <row r="30" spans="1:27" ht="27.75" customHeight="1">
      <c r="A30" s="40">
        <v>24</v>
      </c>
      <c r="B30" s="41"/>
      <c r="C30" s="60"/>
      <c r="D30" s="42">
        <v>44098</v>
      </c>
      <c r="E30" s="43"/>
      <c r="F30" s="67">
        <f>'TRABAJO SOCIAL 24'!F27</f>
        <v>7</v>
      </c>
      <c r="G30" s="45">
        <f>'TRABAJO SOCIAL 24'!G27</f>
        <v>5</v>
      </c>
      <c r="H30" s="45">
        <f>'TRABAJO SOCIAL 24'!H27</f>
        <v>2</v>
      </c>
      <c r="I30" s="45">
        <f>'TRABAJO SOCIAL 24'!I27</f>
        <v>0</v>
      </c>
      <c r="J30" s="45">
        <f>'TRABAJO SOCIAL 24'!J27</f>
        <v>0</v>
      </c>
      <c r="K30" s="45">
        <f>'TRABAJO SOCIAL 24'!K27</f>
        <v>5</v>
      </c>
      <c r="L30" s="45">
        <f>'TRABAJO SOCIAL 24'!L27</f>
        <v>2</v>
      </c>
      <c r="M30" s="45">
        <f>'TRABAJO SOCIAL 24'!M27</f>
        <v>7</v>
      </c>
      <c r="N30" s="45">
        <f>'TRABAJO SOCIAL 24'!N27</f>
        <v>2</v>
      </c>
      <c r="O30" s="45">
        <f>'TRABAJO SOCIAL 24'!O27</f>
        <v>2</v>
      </c>
      <c r="P30" s="45">
        <f>'TRABAJO SOCIAL 24'!P27</f>
        <v>0</v>
      </c>
      <c r="Q30" s="45">
        <f>'TRABAJO SOCIAL 24'!Q27</f>
        <v>1</v>
      </c>
      <c r="R30" s="45">
        <f>'TRABAJO SOCIAL 24'!R27</f>
        <v>1</v>
      </c>
      <c r="S30" s="45">
        <f>'TRABAJO SOCIAL 24'!S27</f>
        <v>2</v>
      </c>
      <c r="T30" s="45">
        <f>'TRABAJO SOCIAL 24'!T27</f>
        <v>0</v>
      </c>
      <c r="U30" s="45">
        <f>'TRABAJO SOCIAL 24'!U27</f>
        <v>0</v>
      </c>
      <c r="V30" s="45">
        <f>'TRABAJO SOCIAL 24'!V27</f>
        <v>2</v>
      </c>
      <c r="W30" s="45">
        <f>'TRABAJO SOCIAL 24'!W27</f>
        <v>0</v>
      </c>
      <c r="X30" s="45">
        <f>'TRABAJO SOCIAL 24'!X27</f>
        <v>0</v>
      </c>
      <c r="Y30" s="45">
        <f>'TRABAJO SOCIAL 24'!Y27</f>
        <v>0</v>
      </c>
      <c r="Z30" s="46">
        <f>'TRABAJO SOCIAL 24'!Z27</f>
        <v>1</v>
      </c>
      <c r="AA30" s="47"/>
    </row>
    <row r="31" spans="1:27" ht="27.75" customHeight="1">
      <c r="A31" s="61">
        <v>25</v>
      </c>
      <c r="B31" s="49"/>
      <c r="C31" s="58"/>
      <c r="D31" s="50">
        <v>44099</v>
      </c>
      <c r="E31" s="51"/>
      <c r="F31" s="66">
        <f>'TRABAJO SOCIAL 25'!F27</f>
        <v>4</v>
      </c>
      <c r="G31" s="53">
        <f>'TRABAJO SOCIAL 25'!G27</f>
        <v>3</v>
      </c>
      <c r="H31" s="53">
        <f>'TRABAJO SOCIAL 25'!H27</f>
        <v>1</v>
      </c>
      <c r="I31" s="53">
        <f>'TRABAJO SOCIAL 25'!I27</f>
        <v>0</v>
      </c>
      <c r="J31" s="53">
        <f>'TRABAJO SOCIAL 25'!J27</f>
        <v>0</v>
      </c>
      <c r="K31" s="53">
        <f>'TRABAJO SOCIAL 25'!K27</f>
        <v>4</v>
      </c>
      <c r="L31" s="53">
        <f>'TRABAJO SOCIAL 25'!L27</f>
        <v>0</v>
      </c>
      <c r="M31" s="53">
        <f>'TRABAJO SOCIAL 25'!M27</f>
        <v>4</v>
      </c>
      <c r="N31" s="53">
        <f>'TRABAJO SOCIAL 25'!N27</f>
        <v>0</v>
      </c>
      <c r="O31" s="53">
        <f>'TRABAJO SOCIAL 25'!O27</f>
        <v>1</v>
      </c>
      <c r="P31" s="53">
        <f>'TRABAJO SOCIAL 25'!P27</f>
        <v>0</v>
      </c>
      <c r="Q31" s="53">
        <f>'TRABAJO SOCIAL 25'!Q27</f>
        <v>0</v>
      </c>
      <c r="R31" s="53">
        <f>'TRABAJO SOCIAL 25'!R27</f>
        <v>0</v>
      </c>
      <c r="S31" s="53">
        <f>'TRABAJO SOCIAL 25'!S27</f>
        <v>0</v>
      </c>
      <c r="T31" s="53">
        <f>'TRABAJO SOCIAL 25'!T27</f>
        <v>0</v>
      </c>
      <c r="U31" s="53">
        <f>'TRABAJO SOCIAL 25'!U27</f>
        <v>1</v>
      </c>
      <c r="V31" s="53">
        <f>'TRABAJO SOCIAL 25'!V27</f>
        <v>1</v>
      </c>
      <c r="W31" s="53">
        <f>'TRABAJO SOCIAL 25'!W27</f>
        <v>0</v>
      </c>
      <c r="X31" s="53">
        <f>'TRABAJO SOCIAL 25'!X27</f>
        <v>0</v>
      </c>
      <c r="Y31" s="53">
        <f>'TRABAJO SOCIAL 25'!Y27</f>
        <v>0</v>
      </c>
      <c r="Z31" s="54">
        <f>'TRABAJO SOCIAL 25'!Z27</f>
        <v>1</v>
      </c>
      <c r="AA31" s="55"/>
    </row>
    <row r="32" spans="1:27" ht="27.75" customHeight="1">
      <c r="A32" s="40">
        <v>26</v>
      </c>
      <c r="B32" s="71"/>
      <c r="C32" s="72"/>
      <c r="D32" s="42">
        <v>44100</v>
      </c>
      <c r="E32" s="73"/>
      <c r="F32" s="67">
        <f>'TRABAJO SOCIAL 26'!F27</f>
        <v>0</v>
      </c>
      <c r="G32" s="74">
        <f>'TRABAJO SOCIAL 26'!G27</f>
        <v>0</v>
      </c>
      <c r="H32" s="74">
        <f>'TRABAJO SOCIAL 26'!H27</f>
        <v>0</v>
      </c>
      <c r="I32" s="74">
        <f>'TRABAJO SOCIAL 26'!I27</f>
        <v>0</v>
      </c>
      <c r="J32" s="74">
        <f>'TRABAJO SOCIAL 26'!J27</f>
        <v>0</v>
      </c>
      <c r="K32" s="74">
        <f>'TRABAJO SOCIAL 26'!K27</f>
        <v>0</v>
      </c>
      <c r="L32" s="74">
        <f>'TRABAJO SOCIAL 26'!L27</f>
        <v>0</v>
      </c>
      <c r="M32" s="74">
        <f>'TRABAJO SOCIAL 26'!M27</f>
        <v>0</v>
      </c>
      <c r="N32" s="74">
        <f>'TRABAJO SOCIAL 26'!N27</f>
        <v>0</v>
      </c>
      <c r="O32" s="74">
        <f>'TRABAJO SOCIAL 26'!O27</f>
        <v>0</v>
      </c>
      <c r="P32" s="74">
        <f>'TRABAJO SOCIAL 26'!P27</f>
        <v>0</v>
      </c>
      <c r="Q32" s="74">
        <f>'TRABAJO SOCIAL 26'!Q27</f>
        <v>0</v>
      </c>
      <c r="R32" s="74">
        <f>'TRABAJO SOCIAL 26'!R27</f>
        <v>0</v>
      </c>
      <c r="S32" s="74">
        <f>'TRABAJO SOCIAL 26'!S27</f>
        <v>0</v>
      </c>
      <c r="T32" s="74">
        <f>'TRABAJO SOCIAL 26'!T27</f>
        <v>0</v>
      </c>
      <c r="U32" s="74">
        <f>'TRABAJO SOCIAL 26'!U27</f>
        <v>0</v>
      </c>
      <c r="V32" s="74">
        <f>'TRABAJO SOCIAL 26'!V27</f>
        <v>0</v>
      </c>
      <c r="W32" s="74">
        <f>'TRABAJO SOCIAL 26'!W27</f>
        <v>0</v>
      </c>
      <c r="X32" s="74">
        <f>'TRABAJO SOCIAL 26'!X27</f>
        <v>0</v>
      </c>
      <c r="Y32" s="74">
        <f>'TRABAJO SOCIAL 26'!Y27</f>
        <v>0</v>
      </c>
      <c r="Z32" s="75">
        <f>'TRABAJO SOCIAL 26'!Z27</f>
        <v>0</v>
      </c>
      <c r="AA32" s="76"/>
    </row>
    <row r="33" spans="1:29" ht="27.75" customHeight="1">
      <c r="A33" s="48">
        <v>27</v>
      </c>
      <c r="B33" s="77"/>
      <c r="C33" s="58"/>
      <c r="D33" s="50">
        <v>44101</v>
      </c>
      <c r="E33" s="51"/>
      <c r="F33" s="66">
        <f>'TRABAJO SOCIAL 27'!F27</f>
        <v>0</v>
      </c>
      <c r="G33" s="78">
        <f>'TRABAJO SOCIAL 27'!G27</f>
        <v>0</v>
      </c>
      <c r="H33" s="78">
        <f>'TRABAJO SOCIAL 27'!H27</f>
        <v>0</v>
      </c>
      <c r="I33" s="78">
        <f>'TRABAJO SOCIAL 27'!I27</f>
        <v>0</v>
      </c>
      <c r="J33" s="78">
        <f>'TRABAJO SOCIAL 27'!J27</f>
        <v>0</v>
      </c>
      <c r="K33" s="78">
        <f>'TRABAJO SOCIAL 27'!K27</f>
        <v>0</v>
      </c>
      <c r="L33" s="78">
        <f>'TRABAJO SOCIAL 27'!L27</f>
        <v>0</v>
      </c>
      <c r="M33" s="78">
        <f>'TRABAJO SOCIAL 27'!M27</f>
        <v>0</v>
      </c>
      <c r="N33" s="78">
        <f>'TRABAJO SOCIAL 27'!N27</f>
        <v>0</v>
      </c>
      <c r="O33" s="78">
        <f>'TRABAJO SOCIAL 27'!O27</f>
        <v>0</v>
      </c>
      <c r="P33" s="78">
        <f>'TRABAJO SOCIAL 27'!P27</f>
        <v>0</v>
      </c>
      <c r="Q33" s="78">
        <f>'TRABAJO SOCIAL 27'!Q27</f>
        <v>0</v>
      </c>
      <c r="R33" s="78">
        <f>'TRABAJO SOCIAL 27'!R27</f>
        <v>0</v>
      </c>
      <c r="S33" s="78">
        <f>'TRABAJO SOCIAL 27'!S27</f>
        <v>0</v>
      </c>
      <c r="T33" s="78">
        <f>'TRABAJO SOCIAL 27'!T27</f>
        <v>0</v>
      </c>
      <c r="U33" s="78">
        <f>'TRABAJO SOCIAL 27'!U27</f>
        <v>0</v>
      </c>
      <c r="V33" s="78">
        <f>'TRABAJO SOCIAL 27'!V27</f>
        <v>0</v>
      </c>
      <c r="W33" s="78">
        <f>'TRABAJO SOCIAL 27'!W27</f>
        <v>0</v>
      </c>
      <c r="X33" s="78">
        <f>'TRABAJO SOCIAL 27'!X27</f>
        <v>0</v>
      </c>
      <c r="Y33" s="78">
        <f>'TRABAJO SOCIAL 27'!Y27</f>
        <v>0</v>
      </c>
      <c r="Z33" s="79">
        <f>'TRABAJO SOCIAL 27'!Z27</f>
        <v>0</v>
      </c>
      <c r="AA33" s="80"/>
    </row>
    <row r="34" spans="1:29" ht="27.75" customHeight="1">
      <c r="A34" s="56">
        <v>28</v>
      </c>
      <c r="B34" s="81"/>
      <c r="C34" s="60"/>
      <c r="D34" s="42">
        <v>44102</v>
      </c>
      <c r="E34" s="43"/>
      <c r="F34" s="82">
        <f>'TRABAJO SOCIAL 28'!F47</f>
        <v>16</v>
      </c>
      <c r="G34" s="83">
        <f>'TRABAJO SOCIAL 28'!G47</f>
        <v>9</v>
      </c>
      <c r="H34" s="83">
        <f>'TRABAJO SOCIAL 28'!H47</f>
        <v>7</v>
      </c>
      <c r="I34" s="83">
        <f>'TRABAJO SOCIAL 28'!I47</f>
        <v>0</v>
      </c>
      <c r="J34" s="83">
        <f>'TRABAJO SOCIAL 28'!J47</f>
        <v>0</v>
      </c>
      <c r="K34" s="83">
        <f>'TRABAJO SOCIAL 28'!K47</f>
        <v>14</v>
      </c>
      <c r="L34" s="83">
        <f>'TRABAJO SOCIAL 28'!L47</f>
        <v>2</v>
      </c>
      <c r="M34" s="83">
        <f>'TRABAJO SOCIAL 28'!M47</f>
        <v>17</v>
      </c>
      <c r="N34" s="83">
        <f>'TRABAJO SOCIAL 28'!N47</f>
        <v>0</v>
      </c>
      <c r="O34" s="83">
        <f>'TRABAJO SOCIAL 28'!O47</f>
        <v>3</v>
      </c>
      <c r="P34" s="83">
        <f>'TRABAJO SOCIAL 28'!P47</f>
        <v>1</v>
      </c>
      <c r="Q34" s="83">
        <f>'TRABAJO SOCIAL 28'!Q47</f>
        <v>6</v>
      </c>
      <c r="R34" s="83">
        <f>'TRABAJO SOCIAL 28'!R47</f>
        <v>0</v>
      </c>
      <c r="S34" s="83">
        <f>'TRABAJO SOCIAL 28'!S47</f>
        <v>0</v>
      </c>
      <c r="T34" s="83">
        <f>'TRABAJO SOCIAL 28'!T47</f>
        <v>0</v>
      </c>
      <c r="U34" s="83">
        <f>'TRABAJO SOCIAL 28'!U47</f>
        <v>0</v>
      </c>
      <c r="V34" s="83">
        <f>'TRABAJO SOCIAL 28'!V47</f>
        <v>0</v>
      </c>
      <c r="W34" s="83">
        <f>'TRABAJO SOCIAL 28'!W47</f>
        <v>1</v>
      </c>
      <c r="X34" s="83">
        <f>'TRABAJO SOCIAL 28'!X47</f>
        <v>0</v>
      </c>
      <c r="Y34" s="83">
        <f>'TRABAJO SOCIAL 28'!Y47</f>
        <v>4</v>
      </c>
      <c r="Z34" s="84">
        <f>'TRABAJO SOCIAL 28'!Z47</f>
        <v>1</v>
      </c>
      <c r="AA34" s="85"/>
    </row>
    <row r="35" spans="1:29" ht="27.75" customHeight="1">
      <c r="A35" s="65">
        <v>29</v>
      </c>
      <c r="B35" s="49"/>
      <c r="C35" s="58"/>
      <c r="D35" s="50">
        <v>44103</v>
      </c>
      <c r="E35" s="51"/>
      <c r="F35" s="66">
        <f>'TRABAJO SOCIAL 29'!F27</f>
        <v>15</v>
      </c>
      <c r="G35" s="78">
        <f>'TRABAJO SOCIAL 29'!G27</f>
        <v>7</v>
      </c>
      <c r="H35" s="78">
        <f>'TRABAJO SOCIAL 29'!H27</f>
        <v>6</v>
      </c>
      <c r="I35" s="78">
        <f>'TRABAJO SOCIAL 29'!I27</f>
        <v>1</v>
      </c>
      <c r="J35" s="78">
        <f>'TRABAJO SOCIAL 29'!J27</f>
        <v>1</v>
      </c>
      <c r="K35" s="78">
        <f>'TRABAJO SOCIAL 29'!K27</f>
        <v>12</v>
      </c>
      <c r="L35" s="78">
        <f>'TRABAJO SOCIAL 29'!L27</f>
        <v>1</v>
      </c>
      <c r="M35" s="78">
        <f>'TRABAJO SOCIAL 29'!M27</f>
        <v>14</v>
      </c>
      <c r="N35" s="78">
        <f>'TRABAJO SOCIAL 29'!N27</f>
        <v>1</v>
      </c>
      <c r="O35" s="78">
        <f>'TRABAJO SOCIAL 29'!O27</f>
        <v>4</v>
      </c>
      <c r="P35" s="78">
        <f>'TRABAJO SOCIAL 29'!P27</f>
        <v>1</v>
      </c>
      <c r="Q35" s="78">
        <f>'TRABAJO SOCIAL 29'!Q27</f>
        <v>4</v>
      </c>
      <c r="R35" s="78">
        <f>'TRABAJO SOCIAL 29'!R27</f>
        <v>0</v>
      </c>
      <c r="S35" s="78">
        <f>'TRABAJO SOCIAL 29'!S27</f>
        <v>0</v>
      </c>
      <c r="T35" s="78">
        <f>'TRABAJO SOCIAL 29'!T27</f>
        <v>0</v>
      </c>
      <c r="U35" s="78">
        <f>'TRABAJO SOCIAL 29'!U27</f>
        <v>1</v>
      </c>
      <c r="V35" s="78">
        <f>'TRABAJO SOCIAL 29'!V27</f>
        <v>3</v>
      </c>
      <c r="W35" s="78">
        <f>'TRABAJO SOCIAL 29'!W27</f>
        <v>0</v>
      </c>
      <c r="X35" s="78">
        <f>'TRABAJO SOCIAL 29'!X27</f>
        <v>0</v>
      </c>
      <c r="Y35" s="78">
        <f>'TRABAJO SOCIAL 29'!Y27</f>
        <v>0</v>
      </c>
      <c r="Z35" s="79">
        <f>'TRABAJO SOCIAL 29'!Z27</f>
        <v>2</v>
      </c>
      <c r="AA35" s="80"/>
    </row>
    <row r="36" spans="1:29" ht="27.75" customHeight="1">
      <c r="A36" s="40">
        <v>30</v>
      </c>
      <c r="B36" s="41"/>
      <c r="C36" s="60"/>
      <c r="D36" s="42">
        <v>44104</v>
      </c>
      <c r="E36" s="43"/>
      <c r="F36" s="86">
        <v>0</v>
      </c>
      <c r="G36" s="87">
        <v>0</v>
      </c>
      <c r="H36" s="87">
        <v>0</v>
      </c>
      <c r="I36" s="87">
        <v>0</v>
      </c>
      <c r="J36" s="87">
        <v>0</v>
      </c>
      <c r="K36" s="87">
        <v>0</v>
      </c>
      <c r="L36" s="87">
        <v>0</v>
      </c>
      <c r="M36" s="87">
        <v>0</v>
      </c>
      <c r="N36" s="87">
        <v>0</v>
      </c>
      <c r="O36" s="87">
        <v>0</v>
      </c>
      <c r="P36" s="87">
        <v>0</v>
      </c>
      <c r="Q36" s="83">
        <f>'TRABAJO SOCIAL 30'!Q27</f>
        <v>0</v>
      </c>
      <c r="R36" s="83">
        <f>'TRABAJO SOCIAL 30'!R27</f>
        <v>0</v>
      </c>
      <c r="S36" s="83">
        <f>'TRABAJO SOCIAL 30'!S27</f>
        <v>0</v>
      </c>
      <c r="T36" s="83">
        <f>'TRABAJO SOCIAL 30'!T27</f>
        <v>1</v>
      </c>
      <c r="U36" s="83">
        <f>'TRABAJO SOCIAL 30'!U27</f>
        <v>0</v>
      </c>
      <c r="V36" s="83">
        <f>'TRABAJO SOCIAL 30'!V27</f>
        <v>1</v>
      </c>
      <c r="W36" s="83">
        <f>'TRABAJO SOCIAL 30'!W27</f>
        <v>0</v>
      </c>
      <c r="X36" s="83">
        <f>'TRABAJO SOCIAL 30'!X27</f>
        <v>0</v>
      </c>
      <c r="Y36" s="83">
        <f>'TRABAJO SOCIAL 30'!Y27</f>
        <v>0</v>
      </c>
      <c r="Z36" s="84">
        <f>'TRABAJO SOCIAL 30'!Z27</f>
        <v>1</v>
      </c>
      <c r="AA36" s="88" t="s">
        <v>35</v>
      </c>
    </row>
    <row r="37" spans="1:29" ht="27.75" customHeight="1">
      <c r="A37" s="89">
        <v>31</v>
      </c>
      <c r="B37" s="90"/>
      <c r="C37" s="91"/>
      <c r="D37" s="92" t="s">
        <v>36</v>
      </c>
      <c r="E37" s="51"/>
      <c r="F37" s="66">
        <f>'TRABAJO SOCIAL 31'!F27</f>
        <v>0</v>
      </c>
      <c r="G37" s="78">
        <f>'TRABAJO SOCIAL 31'!G27</f>
        <v>0</v>
      </c>
      <c r="H37" s="78">
        <f>'TRABAJO SOCIAL 31'!H27</f>
        <v>0</v>
      </c>
      <c r="I37" s="78">
        <f>'TRABAJO SOCIAL 31'!I27</f>
        <v>0</v>
      </c>
      <c r="J37" s="78">
        <f>'TRABAJO SOCIAL 31'!J27</f>
        <v>0</v>
      </c>
      <c r="K37" s="78">
        <f>'TRABAJO SOCIAL 31'!K27</f>
        <v>0</v>
      </c>
      <c r="L37" s="78">
        <f>'TRABAJO SOCIAL 31'!L27</f>
        <v>0</v>
      </c>
      <c r="M37" s="78">
        <f>'TRABAJO SOCIAL 31'!M27</f>
        <v>0</v>
      </c>
      <c r="N37" s="78">
        <f>'TRABAJO SOCIAL 31'!N27</f>
        <v>0</v>
      </c>
      <c r="O37" s="78">
        <f>'TRABAJO SOCIAL 31'!O27</f>
        <v>0</v>
      </c>
      <c r="P37" s="93" t="s">
        <v>0</v>
      </c>
      <c r="Q37" s="78">
        <f>'TRABAJO SOCIAL 31'!Q27</f>
        <v>0</v>
      </c>
      <c r="R37" s="78">
        <f>'TRABAJO SOCIAL 31'!R27</f>
        <v>0</v>
      </c>
      <c r="S37" s="78">
        <f>'TRABAJO SOCIAL 31'!S27</f>
        <v>0</v>
      </c>
      <c r="T37" s="78">
        <f>'TRABAJO SOCIAL 31'!T27</f>
        <v>0</v>
      </c>
      <c r="U37" s="78">
        <f>'TRABAJO SOCIAL 31'!U27</f>
        <v>0</v>
      </c>
      <c r="V37" s="78">
        <f>'TRABAJO SOCIAL 31'!V27</f>
        <v>0</v>
      </c>
      <c r="W37" s="78">
        <f>'TRABAJO SOCIAL 31'!W27</f>
        <v>0</v>
      </c>
      <c r="X37" s="78">
        <f>'TRABAJO SOCIAL 31'!X27</f>
        <v>0</v>
      </c>
      <c r="Y37" s="78">
        <f>'TRABAJO SOCIAL 31'!Y27</f>
        <v>0</v>
      </c>
      <c r="Z37" s="79">
        <f>'TRABAJO SOCIAL 31'!Z27</f>
        <v>0</v>
      </c>
      <c r="AA37" s="80"/>
    </row>
    <row r="38" spans="1:29" ht="39.75" customHeight="1">
      <c r="A38" s="94"/>
      <c r="B38" s="95"/>
      <c r="C38" s="96"/>
      <c r="D38" s="96"/>
      <c r="E38" s="97" t="s">
        <v>37</v>
      </c>
      <c r="F38" s="98">
        <f t="shared" ref="F38:H38" si="0">SUM(F7:F37)</f>
        <v>210</v>
      </c>
      <c r="G38" s="99">
        <f t="shared" si="0"/>
        <v>117</v>
      </c>
      <c r="H38" s="99">
        <f t="shared" si="0"/>
        <v>91</v>
      </c>
      <c r="I38" s="99">
        <f t="shared" ref="I38:Z38" si="1">SUM(I6:I37)</f>
        <v>7</v>
      </c>
      <c r="J38" s="99">
        <f t="shared" si="1"/>
        <v>8</v>
      </c>
      <c r="K38" s="99">
        <f t="shared" si="1"/>
        <v>163</v>
      </c>
      <c r="L38" s="99">
        <f t="shared" si="1"/>
        <v>23</v>
      </c>
      <c r="M38" s="99">
        <f t="shared" si="1"/>
        <v>196</v>
      </c>
      <c r="N38" s="99">
        <f t="shared" si="1"/>
        <v>23</v>
      </c>
      <c r="O38" s="99">
        <f t="shared" si="1"/>
        <v>47</v>
      </c>
      <c r="P38" s="99">
        <f t="shared" si="1"/>
        <v>19</v>
      </c>
      <c r="Q38" s="99">
        <f t="shared" si="1"/>
        <v>52</v>
      </c>
      <c r="R38" s="99">
        <f t="shared" si="1"/>
        <v>17</v>
      </c>
      <c r="S38" s="99">
        <f t="shared" si="1"/>
        <v>3</v>
      </c>
      <c r="T38" s="99">
        <f t="shared" si="1"/>
        <v>1</v>
      </c>
      <c r="U38" s="99">
        <f t="shared" si="1"/>
        <v>15</v>
      </c>
      <c r="V38" s="99">
        <f t="shared" si="1"/>
        <v>18</v>
      </c>
      <c r="W38" s="99">
        <f t="shared" si="1"/>
        <v>10</v>
      </c>
      <c r="X38" s="99">
        <f t="shared" si="1"/>
        <v>1</v>
      </c>
      <c r="Y38" s="99">
        <f t="shared" si="1"/>
        <v>12</v>
      </c>
      <c r="Z38" s="100">
        <f t="shared" si="1"/>
        <v>30</v>
      </c>
      <c r="AA38" s="101"/>
      <c r="AB38" s="102"/>
      <c r="AC38" s="102"/>
    </row>
    <row r="39" spans="1:29" ht="21" customHeight="1">
      <c r="E39" s="103"/>
      <c r="F39" s="104"/>
      <c r="G39" s="105"/>
      <c r="H39" s="105"/>
      <c r="I39" s="105"/>
      <c r="J39" s="105"/>
      <c r="K39" s="105"/>
      <c r="L39" s="105"/>
      <c r="M39" s="105"/>
      <c r="N39" s="105"/>
      <c r="O39" s="105"/>
      <c r="P39" s="105"/>
      <c r="Q39" s="105"/>
      <c r="R39" s="105"/>
      <c r="S39" s="105"/>
      <c r="T39" s="105"/>
      <c r="U39" s="105"/>
      <c r="V39" s="105"/>
      <c r="W39" s="105"/>
      <c r="X39" s="105"/>
      <c r="Y39" s="105"/>
      <c r="Z39" s="105"/>
    </row>
    <row r="40" spans="1:29" ht="21" customHeight="1">
      <c r="E40" s="106"/>
      <c r="F40" s="725" t="s">
        <v>38</v>
      </c>
      <c r="G40" s="726"/>
      <c r="H40" s="726"/>
      <c r="I40" s="726"/>
      <c r="J40" s="726"/>
      <c r="K40" s="726"/>
      <c r="L40" s="726"/>
      <c r="M40" s="726"/>
      <c r="N40" s="726"/>
      <c r="O40" s="726"/>
      <c r="P40" s="726"/>
      <c r="Q40" s="726"/>
      <c r="R40" s="726"/>
      <c r="S40" s="726"/>
      <c r="T40" s="726"/>
      <c r="U40" s="726"/>
      <c r="V40" s="726"/>
      <c r="W40" s="726"/>
      <c r="X40" s="726"/>
      <c r="Y40" s="726"/>
      <c r="Z40" s="727"/>
    </row>
    <row r="41" spans="1:29" ht="17.25">
      <c r="A41" s="102"/>
      <c r="B41" s="102"/>
      <c r="C41" s="102"/>
      <c r="D41" s="102"/>
      <c r="E41" s="107"/>
      <c r="F41" s="108" t="s">
        <v>39</v>
      </c>
      <c r="G41" s="728" t="s">
        <v>40</v>
      </c>
      <c r="H41" s="726"/>
      <c r="I41" s="726"/>
      <c r="J41" s="726"/>
      <c r="K41" s="726"/>
      <c r="L41" s="726"/>
      <c r="M41" s="727"/>
      <c r="N41" s="728" t="s">
        <v>41</v>
      </c>
      <c r="O41" s="726"/>
      <c r="P41" s="726"/>
      <c r="Q41" s="727"/>
      <c r="R41" s="109" t="s">
        <v>39</v>
      </c>
      <c r="S41" s="728" t="s">
        <v>40</v>
      </c>
      <c r="T41" s="726"/>
      <c r="U41" s="726"/>
      <c r="V41" s="727"/>
      <c r="W41" s="728" t="s">
        <v>41</v>
      </c>
      <c r="X41" s="726"/>
      <c r="Y41" s="726"/>
      <c r="Z41" s="727"/>
      <c r="AA41" s="110"/>
      <c r="AB41" s="102"/>
      <c r="AC41" s="102"/>
    </row>
    <row r="42" spans="1:29" ht="15.75" customHeight="1">
      <c r="F42" s="111">
        <v>1</v>
      </c>
      <c r="G42" s="729" t="s">
        <v>42</v>
      </c>
      <c r="H42" s="730"/>
      <c r="I42" s="730"/>
      <c r="J42" s="730"/>
      <c r="K42" s="730"/>
      <c r="L42" s="730"/>
      <c r="M42" s="730"/>
      <c r="N42" s="736" t="e">
        <f>'TRABAJO SOCIAL  1'!Q41+'TRABAJO SOCIAL  3'!Q40+'TRABAJO SOCIAL  4'!Q30+'TRABAJO SOCIAL  5'!Q30+'TRABAJO SOCIAL  6'!Q30+'TRABAJO SOCIAL  7'!Q30+'TRABAJO SOCIAL  8'!Q30+'TRABAJO SOCIAL  9'!Q30+'TRABAJO SOCIAL  10'!Q30+'TRABAJO SOCIAL  11'!Q30++'TRABAJO SOCIAL  12'!Q30+'TRABAJO SOCIAL  13'!Q46+'TRABAJO SOCIAL  14'!Q30+'TRABAJO SOCIAL  15'!Q40+'TRABAJO SOCIAL  16'!Q31+'TRABAJO SOCIAL  17'!Q31+  'TRABAJO SOCIAL  19'!Q30+'TRABAJO SOCIAL  20'!Q30+'TRABAJO SOCIAL  21'!Q30+'TRABAJO SOCIAL 22'!Q30+'TRABAJO SOCIAL 23'!Q30+'TRABAJO SOCIAL 24'!Q30+'TRABAJO SOCIAL 25'!Q30+'TRABAJO SOCIAL 26'!Q30+'TRABAJO SOCIAL 27'!Q30+'TRABAJO SOCIAL 28'!Q50+'TRABAJO SOCIAL 30'!Q30+'TRABAJO SOCIAL 31'!Q30+'TRABAJO SOCIAL  18'!Q30</f>
        <v>#REF!</v>
      </c>
      <c r="O42" s="730"/>
      <c r="P42" s="730"/>
      <c r="Q42" s="731"/>
      <c r="R42" s="112">
        <v>3</v>
      </c>
      <c r="S42" s="729" t="s">
        <v>43</v>
      </c>
      <c r="T42" s="730"/>
      <c r="U42" s="730"/>
      <c r="V42" s="731"/>
      <c r="W42" s="737" t="e">
        <f>'TRABAJO SOCIAL  1'!Z41+'TRABAJO SOCIAL  3'!Q42+'TRABAJO SOCIAL  4'!Q32+'TRABAJO SOCIAL  5'!Z30+'TRABAJO SOCIAL  6'!Q32+'TRABAJO SOCIAL  7'!Z30+'TRABAJO SOCIAL  8'!Z30+'TRABAJO SOCIAL  9'!Z30+'TRABAJO SOCIAL  10'!Z30+'TRABAJO SOCIAL  11'!Z30++'TRABAJO SOCIAL  12'!Z30+'TRABAJO SOCIAL  13'!Z46+'TRABAJO SOCIAL  14'!Z30+'TRABAJO SOCIAL  15'!Z40+'TRABAJO SOCIAL  16'!Z31+'TRABAJO SOCIAL  17'!Z31+  'TRABAJO SOCIAL  19'!Z30+'TRABAJO SOCIAL  20'!Z30+'TRABAJO SOCIAL  21'!Z30+'TRABAJO SOCIAL 22'!Z30+'TRABAJO SOCIAL 23'!Z30+'TRABAJO SOCIAL 24'!Z30+'TRABAJO SOCIAL 25'!Z30+'TRABAJO SOCIAL 26'!Z30+'TRABAJO SOCIAL 27'!Z30+'TRABAJO SOCIAL 28'!Z50+'TRABAJO SOCIAL 30'!Z30+'TRABAJO SOCIAL 31'!Z30+'TRABAJO SOCIAL  18'!Z30</f>
        <v>#REF!</v>
      </c>
      <c r="X42" s="730"/>
      <c r="Y42" s="730"/>
      <c r="Z42" s="738"/>
    </row>
    <row r="43" spans="1:29" ht="15.75" customHeight="1">
      <c r="F43" s="113">
        <v>2</v>
      </c>
      <c r="G43" s="732" t="s">
        <v>44</v>
      </c>
      <c r="H43" s="733"/>
      <c r="I43" s="733"/>
      <c r="J43" s="733"/>
      <c r="K43" s="733"/>
      <c r="L43" s="733"/>
      <c r="M43" s="733"/>
      <c r="N43" s="739" t="e">
        <f>'TRABAJO SOCIAL  1'!Q42+'TRABAJO SOCIAL  3'!Q41+'TRABAJO SOCIAL  4'!Q31+'TRABAJO SOCIAL  5'!Q31+'TRABAJO SOCIAL  6'!Q31+'TRABAJO SOCIAL  7'!Q31+'TRABAJO SOCIAL  8'!Q31+'TRABAJO SOCIAL  9'!Q31+'TRABAJO SOCIAL  10'!Q31+'TRABAJO SOCIAL  11'!Q31++'TRABAJO SOCIAL  12'!Q31+'TRABAJO SOCIAL  13'!Q47+'TRABAJO SOCIAL  14'!Q31+'TRABAJO SOCIAL  15'!Q41+'TRABAJO SOCIAL  16'!Q32+'TRABAJO SOCIAL  17'!Q32+  'TRABAJO SOCIAL  19'!Q31+'TRABAJO SOCIAL  20'!Q31+'TRABAJO SOCIAL  21'!Q31+'TRABAJO SOCIAL 22'!Q31+'TRABAJO SOCIAL 23'!Q31+'TRABAJO SOCIAL 24'!Q31+'TRABAJO SOCIAL 25'!Q31+'TRABAJO SOCIAL 26'!Q31+'TRABAJO SOCIAL 27'!Q31+'TRABAJO SOCIAL 28'!Q51+'TRABAJO SOCIAL 30'!Q31+'TRABAJO SOCIAL 31'!Q31+'TRABAJO SOCIAL  18'!Q31</f>
        <v>#REF!</v>
      </c>
      <c r="O43" s="740"/>
      <c r="P43" s="740"/>
      <c r="Q43" s="741"/>
      <c r="R43" s="114">
        <v>4</v>
      </c>
      <c r="S43" s="732" t="s">
        <v>45</v>
      </c>
      <c r="T43" s="733"/>
      <c r="U43" s="733"/>
      <c r="V43" s="734"/>
      <c r="W43" s="742" t="e">
        <f>'TRABAJO SOCIAL  1'!Z42+'TRABAJO SOCIAL  3'!Q43+'TRABAJO SOCIAL  4'!Q33+'TRABAJO SOCIAL  5'!Z31+'TRABAJO SOCIAL  6'!Q33+'TRABAJO SOCIAL  7'!Z31+'TRABAJO SOCIAL  8'!Z31+'TRABAJO SOCIAL  9'!Z31+'TRABAJO SOCIAL  10'!Z31+'TRABAJO SOCIAL  11'!Z31++'TRABAJO SOCIAL  12'!Z31+'TRABAJO SOCIAL  13'!Z47+'TRABAJO SOCIAL  14'!Z31+'TRABAJO SOCIAL  15'!Z41+'TRABAJO SOCIAL  16'!Z32+'TRABAJO SOCIAL  17'!Z32+  'TRABAJO SOCIAL  19'!Z31+'TRABAJO SOCIAL  20'!Z31+'TRABAJO SOCIAL  21'!Z31+'TRABAJO SOCIAL 22'!Z31+'TRABAJO SOCIAL 23'!Z31+'TRABAJO SOCIAL 24'!Z31+'TRABAJO SOCIAL 25'!Z31+'TRABAJO SOCIAL 26'!Z31+'TRABAJO SOCIAL 27'!Z31+'TRABAJO SOCIAL 28'!Z51+'TRABAJO SOCIAL 30'!Z31+'TRABAJO SOCIAL 31'!Z31+'TRABAJO SOCIAL  18'!Z31</f>
        <v>#REF!</v>
      </c>
      <c r="X43" s="733"/>
      <c r="Y43" s="733"/>
      <c r="Z43" s="743"/>
    </row>
    <row r="44" spans="1:29" ht="15.75" hidden="1" customHeight="1">
      <c r="F44" s="735">
        <f>'TRABAJO SOCIAL  1'!Z43+'TRABAJO SOCIAL  3'!Z42+'TRABAJO SOCIAL  4'!Z32+'TRABAJO SOCIAL  5'!Z32+'TRABAJO SOCIAL  6'!Z32+'TRABAJO SOCIAL  7'!Z32+'TRABAJO SOCIAL  8'!Z32+'TRABAJO SOCIAL  9'!Z32+'TRABAJO SOCIAL  10'!Z32+'TRABAJO SOCIAL  11'!Z32++'TRABAJO SOCIAL  12'!Z32+'TRABAJO SOCIAL  13'!Z48+'TRABAJO SOCIAL  14'!Z32+'TRABAJO SOCIAL  15'!Z42+'TRABAJO SOCIAL  16'!Z33+'TRABAJO SOCIAL  17'!Z33+  'TRABAJO SOCIAL  19'!Z32+'TRABAJO SOCIAL  20'!Z32+'TRABAJO SOCIAL  21'!Z32+'TRABAJO SOCIAL 22'!Z32+'TRABAJO SOCIAL 23'!Z32+'TRABAJO SOCIAL 24'!Z32+'TRABAJO SOCIAL 25'!Z32+'TRABAJO SOCIAL 26'!Z32+'TRABAJO SOCIAL 27'!Z32+'TRABAJO SOCIAL 28'!Z52+'TRABAJO SOCIAL 30'!Z32+'TRABAJO SOCIAL 31'!Z32+'TRABAJO SOCIAL  18'!Z32</f>
        <v>0</v>
      </c>
      <c r="G44" s="726"/>
      <c r="H44" s="726"/>
      <c r="I44" s="726"/>
      <c r="J44" s="726"/>
      <c r="K44" s="726"/>
      <c r="L44" s="726"/>
      <c r="M44" s="726"/>
      <c r="N44" s="726"/>
      <c r="O44" s="726"/>
      <c r="P44" s="726"/>
      <c r="Q44" s="726"/>
      <c r="R44" s="726"/>
      <c r="S44" s="726"/>
      <c r="T44" s="726"/>
      <c r="U44" s="726"/>
      <c r="V44" s="726"/>
      <c r="W44" s="726"/>
      <c r="X44" s="726"/>
      <c r="Y44" s="726"/>
      <c r="Z44" s="727"/>
    </row>
    <row r="45" spans="1:29" ht="15.75" customHeight="1">
      <c r="F45" s="115"/>
    </row>
    <row r="46" spans="1:29" ht="15.75" customHeight="1">
      <c r="F46" s="115"/>
    </row>
    <row r="47" spans="1:29" ht="15.75" customHeight="1">
      <c r="F47" s="115"/>
    </row>
    <row r="48" spans="1:29" ht="15.75" customHeight="1">
      <c r="E48" s="116">
        <v>0</v>
      </c>
      <c r="F48" s="115"/>
    </row>
    <row r="49" spans="6:6" ht="15.75" customHeight="1">
      <c r="F49" s="115"/>
    </row>
    <row r="50" spans="6:6" ht="15.75" customHeight="1">
      <c r="F50" s="115"/>
    </row>
    <row r="51" spans="6:6" ht="15.75" customHeight="1">
      <c r="F51" s="115"/>
    </row>
    <row r="52" spans="6:6" ht="15.75" customHeight="1">
      <c r="F52" s="115"/>
    </row>
    <row r="53" spans="6:6" ht="15.75" customHeight="1">
      <c r="F53" s="115"/>
    </row>
    <row r="54" spans="6:6" ht="15.75" customHeight="1">
      <c r="F54" s="115"/>
    </row>
    <row r="55" spans="6:6" ht="15.75" customHeight="1">
      <c r="F55" s="115"/>
    </row>
    <row r="56" spans="6:6" ht="15.75" customHeight="1">
      <c r="F56" s="115"/>
    </row>
    <row r="57" spans="6:6" ht="15.75" customHeight="1">
      <c r="F57" s="115"/>
    </row>
    <row r="58" spans="6:6" ht="15.75" customHeight="1">
      <c r="F58" s="115"/>
    </row>
    <row r="59" spans="6:6" ht="15.75" customHeight="1">
      <c r="F59" s="115"/>
    </row>
    <row r="60" spans="6:6" ht="15.75" customHeight="1">
      <c r="F60" s="115"/>
    </row>
    <row r="61" spans="6:6" ht="15.75" customHeight="1">
      <c r="F61" s="115"/>
    </row>
    <row r="62" spans="6:6" ht="15.75" customHeight="1">
      <c r="F62" s="115"/>
    </row>
    <row r="63" spans="6:6" ht="15.75" customHeight="1">
      <c r="F63" s="115"/>
    </row>
    <row r="64" spans="6:6" ht="15.75" customHeight="1">
      <c r="F64" s="115"/>
    </row>
    <row r="65" spans="6:6" ht="15.75" customHeight="1">
      <c r="F65" s="115"/>
    </row>
    <row r="66" spans="6:6" ht="15.75" customHeight="1">
      <c r="F66" s="115"/>
    </row>
    <row r="67" spans="6:6" ht="15.75" customHeight="1">
      <c r="F67" s="115"/>
    </row>
    <row r="68" spans="6:6" ht="15.75" customHeight="1">
      <c r="F68" s="115"/>
    </row>
    <row r="69" spans="6:6" ht="15.75" customHeight="1">
      <c r="F69" s="115"/>
    </row>
    <row r="70" spans="6:6" ht="15.75" customHeight="1">
      <c r="F70" s="115"/>
    </row>
    <row r="71" spans="6:6" ht="15.75" customHeight="1">
      <c r="F71" s="115"/>
    </row>
    <row r="72" spans="6:6" ht="15.75" customHeight="1">
      <c r="F72" s="115"/>
    </row>
    <row r="73" spans="6:6" ht="15.75" customHeight="1">
      <c r="F73" s="115"/>
    </row>
    <row r="74" spans="6:6" ht="15.75" customHeight="1">
      <c r="F74" s="115"/>
    </row>
    <row r="75" spans="6:6" ht="15.75" customHeight="1">
      <c r="F75" s="115"/>
    </row>
    <row r="76" spans="6:6" ht="15.75" customHeight="1">
      <c r="F76" s="115"/>
    </row>
    <row r="77" spans="6:6" ht="15.75" customHeight="1">
      <c r="F77" s="115"/>
    </row>
    <row r="78" spans="6:6" ht="15.75" customHeight="1">
      <c r="F78" s="115"/>
    </row>
    <row r="79" spans="6:6" ht="15.75" customHeight="1">
      <c r="F79" s="115"/>
    </row>
    <row r="80" spans="6:6" ht="15.75" customHeight="1">
      <c r="F80" s="115"/>
    </row>
    <row r="81" spans="6:6" ht="15.75" customHeight="1">
      <c r="F81" s="115"/>
    </row>
    <row r="82" spans="6:6" ht="15.75" customHeight="1">
      <c r="F82" s="115"/>
    </row>
    <row r="83" spans="6:6" ht="15.75" customHeight="1">
      <c r="F83" s="115"/>
    </row>
    <row r="84" spans="6:6" ht="15.75" customHeight="1">
      <c r="F84" s="115"/>
    </row>
    <row r="85" spans="6:6" ht="15.75" customHeight="1">
      <c r="F85" s="115"/>
    </row>
    <row r="86" spans="6:6" ht="15.75" customHeight="1">
      <c r="F86" s="115"/>
    </row>
    <row r="87" spans="6:6" ht="15.75" customHeight="1">
      <c r="F87" s="115"/>
    </row>
    <row r="88" spans="6:6" ht="15.75" customHeight="1">
      <c r="F88" s="115"/>
    </row>
    <row r="89" spans="6:6" ht="15.75" customHeight="1">
      <c r="F89" s="115"/>
    </row>
    <row r="90" spans="6:6" ht="15.75" customHeight="1">
      <c r="F90" s="115"/>
    </row>
    <row r="91" spans="6:6" ht="15.75" customHeight="1">
      <c r="F91" s="115"/>
    </row>
    <row r="92" spans="6:6" ht="15.75" customHeight="1">
      <c r="F92" s="115"/>
    </row>
    <row r="93" spans="6:6" ht="15.75" customHeight="1">
      <c r="F93" s="115"/>
    </row>
    <row r="94" spans="6:6" ht="15.75" customHeight="1">
      <c r="F94" s="115"/>
    </row>
    <row r="95" spans="6:6" ht="15.75" customHeight="1">
      <c r="F95" s="115"/>
    </row>
    <row r="96" spans="6:6" ht="15.75" customHeight="1">
      <c r="F96" s="115"/>
    </row>
    <row r="97" spans="6:6" ht="15.75" customHeight="1">
      <c r="F97" s="115"/>
    </row>
    <row r="98" spans="6:6" ht="15.75" customHeight="1">
      <c r="F98" s="115"/>
    </row>
    <row r="99" spans="6:6" ht="15.75" customHeight="1">
      <c r="F99" s="115"/>
    </row>
    <row r="100" spans="6:6" ht="15.75" customHeight="1">
      <c r="F100" s="115"/>
    </row>
    <row r="101" spans="6:6" ht="15.75" customHeight="1">
      <c r="F101" s="115"/>
    </row>
    <row r="102" spans="6:6" ht="15.75" customHeight="1">
      <c r="F102" s="115"/>
    </row>
    <row r="103" spans="6:6" ht="15.75" customHeight="1">
      <c r="F103" s="115"/>
    </row>
    <row r="104" spans="6:6" ht="15.75" customHeight="1">
      <c r="F104" s="115"/>
    </row>
    <row r="105" spans="6:6" ht="15.75" customHeight="1">
      <c r="F105" s="115"/>
    </row>
    <row r="106" spans="6:6" ht="15.75" customHeight="1">
      <c r="F106" s="115"/>
    </row>
    <row r="107" spans="6:6" ht="15.75" customHeight="1">
      <c r="F107" s="115"/>
    </row>
    <row r="108" spans="6:6" ht="15.75" customHeight="1">
      <c r="F108" s="115"/>
    </row>
    <row r="109" spans="6:6" ht="15.75" customHeight="1">
      <c r="F109" s="115"/>
    </row>
    <row r="110" spans="6:6" ht="15.75" customHeight="1">
      <c r="F110" s="115"/>
    </row>
    <row r="111" spans="6:6" ht="15.75" customHeight="1">
      <c r="F111" s="115"/>
    </row>
    <row r="112" spans="6:6" ht="15.75" customHeight="1">
      <c r="F112" s="115"/>
    </row>
    <row r="113" spans="6:6" ht="15.75" customHeight="1">
      <c r="F113" s="115"/>
    </row>
    <row r="114" spans="6:6" ht="15.75" customHeight="1">
      <c r="F114" s="115"/>
    </row>
    <row r="115" spans="6:6" ht="15.75" customHeight="1">
      <c r="F115" s="115"/>
    </row>
    <row r="116" spans="6:6" ht="15.75" customHeight="1">
      <c r="F116" s="115"/>
    </row>
    <row r="117" spans="6:6" ht="15.75" customHeight="1">
      <c r="F117" s="115"/>
    </row>
    <row r="118" spans="6:6" ht="15.75" customHeight="1">
      <c r="F118" s="115"/>
    </row>
    <row r="119" spans="6:6" ht="15.75" customHeight="1">
      <c r="F119" s="115"/>
    </row>
    <row r="120" spans="6:6" ht="15.75" customHeight="1">
      <c r="F120" s="115"/>
    </row>
    <row r="121" spans="6:6" ht="15.75" customHeight="1">
      <c r="F121" s="115"/>
    </row>
    <row r="122" spans="6:6" ht="15.75" customHeight="1">
      <c r="F122" s="115"/>
    </row>
    <row r="123" spans="6:6" ht="15.75" customHeight="1">
      <c r="F123" s="115"/>
    </row>
    <row r="124" spans="6:6" ht="15.75" customHeight="1">
      <c r="F124" s="115"/>
    </row>
    <row r="125" spans="6:6" ht="15.75" customHeight="1">
      <c r="F125" s="115"/>
    </row>
    <row r="126" spans="6:6" ht="15.75" customHeight="1">
      <c r="F126" s="115"/>
    </row>
    <row r="127" spans="6:6" ht="15.75" customHeight="1">
      <c r="F127" s="115"/>
    </row>
    <row r="128" spans="6:6" ht="15.75" customHeight="1">
      <c r="F128" s="115"/>
    </row>
    <row r="129" spans="6:6" ht="15.75" customHeight="1">
      <c r="F129" s="115"/>
    </row>
    <row r="130" spans="6:6" ht="15.75" customHeight="1">
      <c r="F130" s="115"/>
    </row>
    <row r="131" spans="6:6" ht="15.75" customHeight="1">
      <c r="F131" s="115"/>
    </row>
    <row r="132" spans="6:6" ht="15.75" customHeight="1">
      <c r="F132" s="115"/>
    </row>
    <row r="133" spans="6:6" ht="15.75" customHeight="1">
      <c r="F133" s="115"/>
    </row>
    <row r="134" spans="6:6" ht="15.75" customHeight="1">
      <c r="F134" s="115"/>
    </row>
    <row r="135" spans="6:6" ht="15.75" customHeight="1">
      <c r="F135" s="115"/>
    </row>
    <row r="136" spans="6:6" ht="15.75" customHeight="1">
      <c r="F136" s="115"/>
    </row>
    <row r="137" spans="6:6" ht="15.75" customHeight="1">
      <c r="F137" s="115"/>
    </row>
    <row r="138" spans="6:6" ht="15.75" customHeight="1">
      <c r="F138" s="115"/>
    </row>
    <row r="139" spans="6:6" ht="15.75" customHeight="1">
      <c r="F139" s="115"/>
    </row>
    <row r="140" spans="6:6" ht="15.75" customHeight="1">
      <c r="F140" s="115"/>
    </row>
    <row r="141" spans="6:6" ht="15.75" customHeight="1">
      <c r="F141" s="115"/>
    </row>
    <row r="142" spans="6:6" ht="15.75" customHeight="1">
      <c r="F142" s="115"/>
    </row>
    <row r="143" spans="6:6" ht="15.75" customHeight="1">
      <c r="F143" s="115"/>
    </row>
    <row r="144" spans="6:6" ht="15.75" customHeight="1">
      <c r="F144" s="115"/>
    </row>
    <row r="145" spans="6:6" ht="15.75" customHeight="1">
      <c r="F145" s="115"/>
    </row>
    <row r="146" spans="6:6" ht="15.75" customHeight="1">
      <c r="F146" s="115"/>
    </row>
    <row r="147" spans="6:6" ht="15.75" customHeight="1">
      <c r="F147" s="115"/>
    </row>
    <row r="148" spans="6:6" ht="15.75" customHeight="1">
      <c r="F148" s="115"/>
    </row>
    <row r="149" spans="6:6" ht="15.75" customHeight="1">
      <c r="F149" s="115"/>
    </row>
    <row r="150" spans="6:6" ht="15.75" customHeight="1">
      <c r="F150" s="115"/>
    </row>
    <row r="151" spans="6:6" ht="15.75" customHeight="1">
      <c r="F151" s="115"/>
    </row>
    <row r="152" spans="6:6" ht="15.75" customHeight="1">
      <c r="F152" s="115"/>
    </row>
    <row r="153" spans="6:6" ht="15.75" customHeight="1">
      <c r="F153" s="115"/>
    </row>
    <row r="154" spans="6:6" ht="15.75" customHeight="1">
      <c r="F154" s="115"/>
    </row>
    <row r="155" spans="6:6" ht="15.75" customHeight="1">
      <c r="F155" s="115"/>
    </row>
    <row r="156" spans="6:6" ht="15.75" customHeight="1">
      <c r="F156" s="115"/>
    </row>
    <row r="157" spans="6:6" ht="15.75" customHeight="1">
      <c r="F157" s="115"/>
    </row>
    <row r="158" spans="6:6" ht="15.75" customHeight="1">
      <c r="F158" s="115"/>
    </row>
    <row r="159" spans="6:6" ht="15.75" customHeight="1">
      <c r="F159" s="115"/>
    </row>
    <row r="160" spans="6:6" ht="15.75" customHeight="1">
      <c r="F160" s="115"/>
    </row>
    <row r="161" spans="6:6" ht="15.75" customHeight="1">
      <c r="F161" s="115"/>
    </row>
    <row r="162" spans="6:6" ht="15.75" customHeight="1">
      <c r="F162" s="115"/>
    </row>
    <row r="163" spans="6:6" ht="15.75" customHeight="1">
      <c r="F163" s="115"/>
    </row>
    <row r="164" spans="6:6" ht="15.75" customHeight="1">
      <c r="F164" s="115"/>
    </row>
    <row r="165" spans="6:6" ht="15.75" customHeight="1">
      <c r="F165" s="115"/>
    </row>
    <row r="166" spans="6:6" ht="15.75" customHeight="1">
      <c r="F166" s="115"/>
    </row>
    <row r="167" spans="6:6" ht="15.75" customHeight="1">
      <c r="F167" s="115"/>
    </row>
    <row r="168" spans="6:6" ht="15.75" customHeight="1">
      <c r="F168" s="115"/>
    </row>
    <row r="169" spans="6:6" ht="15.75" customHeight="1">
      <c r="F169" s="115"/>
    </row>
    <row r="170" spans="6:6" ht="15.75" customHeight="1">
      <c r="F170" s="115"/>
    </row>
    <row r="171" spans="6:6" ht="15.75" customHeight="1">
      <c r="F171" s="115"/>
    </row>
    <row r="172" spans="6:6" ht="15.75" customHeight="1">
      <c r="F172" s="115"/>
    </row>
    <row r="173" spans="6:6" ht="15.75" customHeight="1">
      <c r="F173" s="115"/>
    </row>
    <row r="174" spans="6:6" ht="15.75" customHeight="1">
      <c r="F174" s="115"/>
    </row>
    <row r="175" spans="6:6" ht="15.75" customHeight="1">
      <c r="F175" s="115"/>
    </row>
    <row r="176" spans="6:6" ht="15.75" customHeight="1">
      <c r="F176" s="115"/>
    </row>
    <row r="177" spans="6:6" ht="15.75" customHeight="1">
      <c r="F177" s="115"/>
    </row>
    <row r="178" spans="6:6" ht="15.75" customHeight="1">
      <c r="F178" s="115"/>
    </row>
    <row r="179" spans="6:6" ht="15.75" customHeight="1">
      <c r="F179" s="115"/>
    </row>
    <row r="180" spans="6:6" ht="15.75" customHeight="1">
      <c r="F180" s="115"/>
    </row>
    <row r="181" spans="6:6" ht="15.75" customHeight="1">
      <c r="F181" s="115"/>
    </row>
    <row r="182" spans="6:6" ht="15.75" customHeight="1">
      <c r="F182" s="115"/>
    </row>
    <row r="183" spans="6:6" ht="15.75" customHeight="1">
      <c r="F183" s="115"/>
    </row>
    <row r="184" spans="6:6" ht="15.75" customHeight="1">
      <c r="F184" s="115"/>
    </row>
    <row r="185" spans="6:6" ht="15.75" customHeight="1">
      <c r="F185" s="115"/>
    </row>
    <row r="186" spans="6:6" ht="15.75" customHeight="1">
      <c r="F186" s="115"/>
    </row>
    <row r="187" spans="6:6" ht="15.75" customHeight="1">
      <c r="F187" s="115"/>
    </row>
    <row r="188" spans="6:6" ht="15.75" customHeight="1">
      <c r="F188" s="115"/>
    </row>
    <row r="189" spans="6:6" ht="15.75" customHeight="1">
      <c r="F189" s="115"/>
    </row>
    <row r="190" spans="6:6" ht="15.75" customHeight="1">
      <c r="F190" s="115"/>
    </row>
    <row r="191" spans="6:6" ht="15.75" customHeight="1">
      <c r="F191" s="115"/>
    </row>
    <row r="192" spans="6:6" ht="15.75" customHeight="1">
      <c r="F192" s="115"/>
    </row>
    <row r="193" spans="6:6" ht="15.75" customHeight="1">
      <c r="F193" s="115"/>
    </row>
    <row r="194" spans="6:6" ht="15.75" customHeight="1">
      <c r="F194" s="115"/>
    </row>
    <row r="195" spans="6:6" ht="15.75" customHeight="1">
      <c r="F195" s="115"/>
    </row>
    <row r="196" spans="6:6" ht="15.75" customHeight="1">
      <c r="F196" s="115"/>
    </row>
    <row r="197" spans="6:6" ht="15.75" customHeight="1">
      <c r="F197" s="115"/>
    </row>
    <row r="198" spans="6:6" ht="15.75" customHeight="1">
      <c r="F198" s="115"/>
    </row>
    <row r="199" spans="6:6" ht="15.75" customHeight="1">
      <c r="F199" s="115"/>
    </row>
    <row r="200" spans="6:6" ht="15.75" customHeight="1">
      <c r="F200" s="115"/>
    </row>
    <row r="201" spans="6:6" ht="15.75" customHeight="1">
      <c r="F201" s="115"/>
    </row>
    <row r="202" spans="6:6" ht="15.75" customHeight="1">
      <c r="F202" s="115"/>
    </row>
    <row r="203" spans="6:6" ht="15.75" customHeight="1">
      <c r="F203" s="115"/>
    </row>
    <row r="204" spans="6:6" ht="15.75" customHeight="1">
      <c r="F204" s="115"/>
    </row>
    <row r="205" spans="6:6" ht="15.75" customHeight="1">
      <c r="F205" s="115"/>
    </row>
    <row r="206" spans="6:6" ht="15.75" customHeight="1">
      <c r="F206" s="115"/>
    </row>
    <row r="207" spans="6:6" ht="15.75" customHeight="1">
      <c r="F207" s="115"/>
    </row>
    <row r="208" spans="6:6" ht="15.75" customHeight="1">
      <c r="F208" s="115"/>
    </row>
    <row r="209" spans="6:6" ht="15.75" customHeight="1">
      <c r="F209" s="115"/>
    </row>
    <row r="210" spans="6:6" ht="15.75" customHeight="1">
      <c r="F210" s="115"/>
    </row>
    <row r="211" spans="6:6" ht="15.75" customHeight="1">
      <c r="F211" s="115"/>
    </row>
    <row r="212" spans="6:6" ht="15.75" customHeight="1">
      <c r="F212" s="115"/>
    </row>
    <row r="213" spans="6:6" ht="15.75" customHeight="1">
      <c r="F213" s="115"/>
    </row>
    <row r="214" spans="6:6" ht="15.75" customHeight="1">
      <c r="F214" s="115"/>
    </row>
    <row r="215" spans="6:6" ht="15.75" customHeight="1">
      <c r="F215" s="115"/>
    </row>
    <row r="216" spans="6:6" ht="15.75" customHeight="1">
      <c r="F216" s="115"/>
    </row>
    <row r="217" spans="6:6" ht="15.75" customHeight="1">
      <c r="F217" s="115"/>
    </row>
    <row r="218" spans="6:6" ht="15.75" customHeight="1">
      <c r="F218" s="115"/>
    </row>
    <row r="219" spans="6:6" ht="15.75" customHeight="1">
      <c r="F219" s="115"/>
    </row>
    <row r="220" spans="6:6" ht="15.75" customHeight="1">
      <c r="F220" s="115"/>
    </row>
    <row r="221" spans="6:6" ht="15.75" customHeight="1">
      <c r="F221" s="115"/>
    </row>
    <row r="222" spans="6:6" ht="15.75" customHeight="1">
      <c r="F222" s="115"/>
    </row>
    <row r="223" spans="6:6" ht="15.75" customHeight="1">
      <c r="F223" s="115"/>
    </row>
    <row r="224" spans="6:6" ht="15.75" customHeight="1">
      <c r="F224" s="115"/>
    </row>
    <row r="225" spans="6:6" ht="15.75" customHeight="1">
      <c r="F225" s="115"/>
    </row>
    <row r="226" spans="6:6" ht="15.75" customHeight="1">
      <c r="F226" s="115"/>
    </row>
    <row r="227" spans="6:6" ht="15.75" customHeight="1">
      <c r="F227" s="115"/>
    </row>
    <row r="228" spans="6:6" ht="15.75" customHeight="1">
      <c r="F228" s="115"/>
    </row>
    <row r="229" spans="6:6" ht="15.75" customHeight="1">
      <c r="F229" s="115"/>
    </row>
    <row r="230" spans="6:6" ht="15.75" customHeight="1">
      <c r="F230" s="115"/>
    </row>
    <row r="231" spans="6:6" ht="15.75" customHeight="1">
      <c r="F231" s="115"/>
    </row>
    <row r="232" spans="6:6" ht="15.75" customHeight="1">
      <c r="F232" s="115"/>
    </row>
    <row r="233" spans="6:6" ht="15.75" customHeight="1">
      <c r="F233" s="115"/>
    </row>
    <row r="234" spans="6:6" ht="15.75" customHeight="1">
      <c r="F234" s="115"/>
    </row>
    <row r="235" spans="6:6" ht="15.75" customHeight="1">
      <c r="F235" s="115"/>
    </row>
    <row r="236" spans="6:6" ht="15.75" customHeight="1">
      <c r="F236" s="115"/>
    </row>
    <row r="237" spans="6:6" ht="15.75" customHeight="1">
      <c r="F237" s="115"/>
    </row>
    <row r="238" spans="6:6" ht="15.75" customHeight="1">
      <c r="F238" s="115"/>
    </row>
    <row r="239" spans="6:6" ht="15.75" customHeight="1">
      <c r="F239" s="115"/>
    </row>
    <row r="240" spans="6:6" ht="15.75" customHeight="1">
      <c r="F240" s="115"/>
    </row>
    <row r="241" spans="6:6" ht="15.75" customHeight="1">
      <c r="F241" s="115"/>
    </row>
    <row r="242" spans="6:6" ht="15.75" customHeight="1">
      <c r="F242" s="115"/>
    </row>
    <row r="243" spans="6:6" ht="15.75" customHeight="1">
      <c r="F243" s="115"/>
    </row>
    <row r="244" spans="6:6" ht="15.75" customHeight="1">
      <c r="F244" s="115"/>
    </row>
    <row r="245" spans="6:6" ht="15.75" customHeight="1">
      <c r="F245" s="115"/>
    </row>
    <row r="246" spans="6:6" ht="15.75" customHeight="1">
      <c r="F246" s="115"/>
    </row>
    <row r="247" spans="6:6" ht="15.75" customHeight="1">
      <c r="F247" s="115"/>
    </row>
    <row r="248" spans="6:6" ht="15.75" customHeight="1">
      <c r="F248" s="115"/>
    </row>
    <row r="249" spans="6:6" ht="15.75" customHeight="1">
      <c r="F249" s="115"/>
    </row>
    <row r="250" spans="6:6" ht="15.75" customHeight="1">
      <c r="F250" s="115"/>
    </row>
    <row r="251" spans="6:6" ht="15.75" customHeight="1">
      <c r="F251" s="115"/>
    </row>
    <row r="252" spans="6:6" ht="15.75" customHeight="1">
      <c r="F252" s="115"/>
    </row>
    <row r="253" spans="6:6" ht="15.75" customHeight="1">
      <c r="F253" s="115"/>
    </row>
    <row r="254" spans="6:6" ht="15.75" customHeight="1">
      <c r="F254" s="115"/>
    </row>
    <row r="255" spans="6:6" ht="15.75" customHeight="1">
      <c r="F255" s="115"/>
    </row>
    <row r="256" spans="6:6" ht="15.75" customHeight="1">
      <c r="F256" s="115"/>
    </row>
    <row r="257" spans="6:6" ht="15.75" customHeight="1">
      <c r="F257" s="115"/>
    </row>
    <row r="258" spans="6:6" ht="15.75" customHeight="1">
      <c r="F258" s="115"/>
    </row>
    <row r="259" spans="6:6" ht="15.75" customHeight="1">
      <c r="F259" s="115"/>
    </row>
    <row r="260" spans="6:6" ht="15.75" customHeight="1">
      <c r="F260" s="115"/>
    </row>
    <row r="261" spans="6:6" ht="15.75" customHeight="1">
      <c r="F261" s="115"/>
    </row>
    <row r="262" spans="6:6" ht="15.75" customHeight="1">
      <c r="F262" s="115"/>
    </row>
    <row r="263" spans="6:6" ht="15.75" customHeight="1">
      <c r="F263" s="115"/>
    </row>
    <row r="264" spans="6:6" ht="15.75" customHeight="1">
      <c r="F264" s="115"/>
    </row>
    <row r="265" spans="6:6" ht="15.75" customHeight="1">
      <c r="F265" s="115"/>
    </row>
    <row r="266" spans="6:6" ht="15.75" customHeight="1">
      <c r="F266" s="115"/>
    </row>
    <row r="267" spans="6:6" ht="15.75" customHeight="1">
      <c r="F267" s="115"/>
    </row>
    <row r="268" spans="6:6" ht="15.75" customHeight="1">
      <c r="F268" s="115"/>
    </row>
    <row r="269" spans="6:6" ht="15.75" customHeight="1">
      <c r="F269" s="115"/>
    </row>
    <row r="270" spans="6:6" ht="15.75" customHeight="1">
      <c r="F270" s="115"/>
    </row>
    <row r="271" spans="6:6" ht="15.75" customHeight="1">
      <c r="F271" s="115"/>
    </row>
    <row r="272" spans="6:6" ht="15.75" customHeight="1">
      <c r="F272" s="115"/>
    </row>
    <row r="273" spans="6:6" ht="15.75" customHeight="1">
      <c r="F273" s="115"/>
    </row>
    <row r="274" spans="6:6" ht="15.75" customHeight="1">
      <c r="F274" s="115"/>
    </row>
    <row r="275" spans="6:6" ht="15.75" customHeight="1">
      <c r="F275" s="115"/>
    </row>
    <row r="276" spans="6:6" ht="15.75" customHeight="1">
      <c r="F276" s="115"/>
    </row>
    <row r="277" spans="6:6" ht="15.75" customHeight="1">
      <c r="F277" s="115"/>
    </row>
    <row r="278" spans="6:6" ht="15.75" customHeight="1">
      <c r="F278" s="115"/>
    </row>
    <row r="279" spans="6:6" ht="15.75" customHeight="1">
      <c r="F279" s="115"/>
    </row>
    <row r="280" spans="6:6" ht="15.75" customHeight="1">
      <c r="F280" s="115"/>
    </row>
    <row r="281" spans="6:6" ht="15.75" customHeight="1">
      <c r="F281" s="115"/>
    </row>
    <row r="282" spans="6:6" ht="15.75" customHeight="1">
      <c r="F282" s="115"/>
    </row>
    <row r="283" spans="6:6" ht="15.75" customHeight="1">
      <c r="F283" s="115"/>
    </row>
    <row r="284" spans="6:6" ht="15.75" customHeight="1">
      <c r="F284" s="115"/>
    </row>
    <row r="285" spans="6:6" ht="15.75" customHeight="1">
      <c r="F285" s="115"/>
    </row>
    <row r="286" spans="6:6" ht="15.75" customHeight="1">
      <c r="F286" s="115"/>
    </row>
    <row r="287" spans="6:6" ht="15.75" customHeight="1">
      <c r="F287" s="115"/>
    </row>
    <row r="288" spans="6:6" ht="15.75" customHeight="1">
      <c r="F288" s="115"/>
    </row>
    <row r="289" spans="6:6" ht="15.75" customHeight="1">
      <c r="F289" s="115"/>
    </row>
    <row r="290" spans="6:6" ht="15.75" customHeight="1">
      <c r="F290" s="115"/>
    </row>
    <row r="291" spans="6:6" ht="15.75" customHeight="1">
      <c r="F291" s="115"/>
    </row>
    <row r="292" spans="6:6" ht="15.75" customHeight="1">
      <c r="F292" s="115"/>
    </row>
    <row r="293" spans="6:6" ht="15.75" customHeight="1">
      <c r="F293" s="115"/>
    </row>
    <row r="294" spans="6:6" ht="15.75" customHeight="1">
      <c r="F294" s="115"/>
    </row>
    <row r="295" spans="6:6" ht="15.75" customHeight="1">
      <c r="F295" s="115"/>
    </row>
    <row r="296" spans="6:6" ht="15.75" customHeight="1">
      <c r="F296" s="115"/>
    </row>
    <row r="297" spans="6:6" ht="15.75" customHeight="1">
      <c r="F297" s="115"/>
    </row>
    <row r="298" spans="6:6" ht="15.75" customHeight="1">
      <c r="F298" s="115"/>
    </row>
    <row r="299" spans="6:6" ht="15.75" customHeight="1">
      <c r="F299" s="115"/>
    </row>
    <row r="300" spans="6:6" ht="15.75" customHeight="1">
      <c r="F300" s="115"/>
    </row>
    <row r="301" spans="6:6" ht="15.75" customHeight="1">
      <c r="F301" s="115"/>
    </row>
    <row r="302" spans="6:6" ht="15.75" customHeight="1">
      <c r="F302" s="115"/>
    </row>
    <row r="303" spans="6:6" ht="15.75" customHeight="1">
      <c r="F303" s="115"/>
    </row>
    <row r="304" spans="6:6" ht="15.75" customHeight="1">
      <c r="F304" s="115"/>
    </row>
    <row r="305" spans="6:6" ht="15.75" customHeight="1">
      <c r="F305" s="115"/>
    </row>
    <row r="306" spans="6:6" ht="15.75" customHeight="1">
      <c r="F306" s="115"/>
    </row>
    <row r="307" spans="6:6" ht="15.75" customHeight="1">
      <c r="F307" s="115"/>
    </row>
    <row r="308" spans="6:6" ht="15.75" customHeight="1">
      <c r="F308" s="115"/>
    </row>
    <row r="309" spans="6:6" ht="15.75" customHeight="1">
      <c r="F309" s="115"/>
    </row>
    <row r="310" spans="6:6" ht="15.75" customHeight="1">
      <c r="F310" s="115"/>
    </row>
    <row r="311" spans="6:6" ht="15.75" customHeight="1">
      <c r="F311" s="115"/>
    </row>
    <row r="312" spans="6:6" ht="15.75" customHeight="1">
      <c r="F312" s="115"/>
    </row>
    <row r="313" spans="6:6" ht="15.75" customHeight="1">
      <c r="F313" s="115"/>
    </row>
    <row r="314" spans="6:6" ht="15.75" customHeight="1">
      <c r="F314" s="115"/>
    </row>
    <row r="315" spans="6:6" ht="15.75" customHeight="1">
      <c r="F315" s="115"/>
    </row>
    <row r="316" spans="6:6" ht="15.75" customHeight="1">
      <c r="F316" s="115"/>
    </row>
    <row r="317" spans="6:6" ht="15.75" customHeight="1">
      <c r="F317" s="115"/>
    </row>
    <row r="318" spans="6:6" ht="15.75" customHeight="1">
      <c r="F318" s="115"/>
    </row>
    <row r="319" spans="6:6" ht="15.75" customHeight="1">
      <c r="F319" s="115"/>
    </row>
    <row r="320" spans="6:6" ht="15.75" customHeight="1">
      <c r="F320" s="115"/>
    </row>
    <row r="321" spans="6:6" ht="15.75" customHeight="1">
      <c r="F321" s="115"/>
    </row>
    <row r="322" spans="6:6" ht="15.75" customHeight="1">
      <c r="F322" s="115"/>
    </row>
    <row r="323" spans="6:6" ht="15.75" customHeight="1">
      <c r="F323" s="115"/>
    </row>
    <row r="324" spans="6:6" ht="15.75" customHeight="1">
      <c r="F324" s="115"/>
    </row>
    <row r="325" spans="6:6" ht="15.75" customHeight="1">
      <c r="F325" s="115"/>
    </row>
    <row r="326" spans="6:6" ht="15.75" customHeight="1">
      <c r="F326" s="115"/>
    </row>
    <row r="327" spans="6:6" ht="15.75" customHeight="1">
      <c r="F327" s="115"/>
    </row>
    <row r="328" spans="6:6" ht="15.75" customHeight="1">
      <c r="F328" s="115"/>
    </row>
    <row r="329" spans="6:6" ht="15.75" customHeight="1">
      <c r="F329" s="115"/>
    </row>
    <row r="330" spans="6:6" ht="15.75" customHeight="1">
      <c r="F330" s="115"/>
    </row>
    <row r="331" spans="6:6" ht="15.75" customHeight="1">
      <c r="F331" s="115"/>
    </row>
    <row r="332" spans="6:6" ht="15.75" customHeight="1">
      <c r="F332" s="115"/>
    </row>
    <row r="333" spans="6:6" ht="15.75" customHeight="1">
      <c r="F333" s="115"/>
    </row>
    <row r="334" spans="6:6" ht="15.75" customHeight="1">
      <c r="F334" s="115"/>
    </row>
    <row r="335" spans="6:6" ht="15.75" customHeight="1">
      <c r="F335" s="115"/>
    </row>
    <row r="336" spans="6:6" ht="15.75" customHeight="1">
      <c r="F336" s="115"/>
    </row>
    <row r="337" spans="6:6" ht="15.75" customHeight="1">
      <c r="F337" s="115"/>
    </row>
    <row r="338" spans="6:6" ht="15.75" customHeight="1">
      <c r="F338" s="115"/>
    </row>
    <row r="339" spans="6:6" ht="15.75" customHeight="1">
      <c r="F339" s="115"/>
    </row>
    <row r="340" spans="6:6" ht="15.75" customHeight="1">
      <c r="F340" s="115"/>
    </row>
    <row r="341" spans="6:6" ht="15.75" customHeight="1">
      <c r="F341" s="115"/>
    </row>
    <row r="342" spans="6:6" ht="15.75" customHeight="1">
      <c r="F342" s="115"/>
    </row>
    <row r="343" spans="6:6" ht="15.75" customHeight="1">
      <c r="F343" s="115"/>
    </row>
    <row r="344" spans="6:6" ht="15.75" customHeight="1">
      <c r="F344" s="115"/>
    </row>
    <row r="345" spans="6:6" ht="15.75" customHeight="1">
      <c r="F345" s="115"/>
    </row>
    <row r="346" spans="6:6" ht="15.75" customHeight="1">
      <c r="F346" s="115"/>
    </row>
    <row r="347" spans="6:6" ht="15.75" customHeight="1">
      <c r="F347" s="115"/>
    </row>
    <row r="348" spans="6:6" ht="15.75" customHeight="1">
      <c r="F348" s="115"/>
    </row>
    <row r="349" spans="6:6" ht="15.75" customHeight="1">
      <c r="F349" s="115"/>
    </row>
    <row r="350" spans="6:6" ht="15.75" customHeight="1">
      <c r="F350" s="115"/>
    </row>
    <row r="351" spans="6:6" ht="15.75" customHeight="1">
      <c r="F351" s="115"/>
    </row>
    <row r="352" spans="6:6" ht="15.75" customHeight="1">
      <c r="F352" s="115"/>
    </row>
    <row r="353" spans="6:6" ht="15.75" customHeight="1">
      <c r="F353" s="115"/>
    </row>
    <row r="354" spans="6:6" ht="15.75" customHeight="1">
      <c r="F354" s="115"/>
    </row>
    <row r="355" spans="6:6" ht="15.75" customHeight="1">
      <c r="F355" s="115"/>
    </row>
    <row r="356" spans="6:6" ht="15.75" customHeight="1">
      <c r="F356" s="115"/>
    </row>
    <row r="357" spans="6:6" ht="15.75" customHeight="1">
      <c r="F357" s="115"/>
    </row>
    <row r="358" spans="6:6" ht="15.75" customHeight="1">
      <c r="F358" s="115"/>
    </row>
    <row r="359" spans="6:6" ht="15.75" customHeight="1">
      <c r="F359" s="115"/>
    </row>
    <row r="360" spans="6:6" ht="15.75" customHeight="1">
      <c r="F360" s="115"/>
    </row>
    <row r="361" spans="6:6" ht="15.75" customHeight="1">
      <c r="F361" s="115"/>
    </row>
    <row r="362" spans="6:6" ht="15.75" customHeight="1">
      <c r="F362" s="115"/>
    </row>
    <row r="363" spans="6:6" ht="15.75" customHeight="1">
      <c r="F363" s="115"/>
    </row>
    <row r="364" spans="6:6" ht="15.75" customHeight="1">
      <c r="F364" s="115"/>
    </row>
    <row r="365" spans="6:6" ht="15.75" customHeight="1">
      <c r="F365" s="115"/>
    </row>
    <row r="366" spans="6:6" ht="15.75" customHeight="1">
      <c r="F366" s="115"/>
    </row>
    <row r="367" spans="6:6" ht="15.75" customHeight="1">
      <c r="F367" s="115"/>
    </row>
    <row r="368" spans="6:6" ht="15.75" customHeight="1">
      <c r="F368" s="115"/>
    </row>
    <row r="369" spans="6:6" ht="15.75" customHeight="1">
      <c r="F369" s="115"/>
    </row>
    <row r="370" spans="6:6" ht="15.75" customHeight="1">
      <c r="F370" s="115"/>
    </row>
    <row r="371" spans="6:6" ht="15.75" customHeight="1">
      <c r="F371" s="115"/>
    </row>
    <row r="372" spans="6:6" ht="15.75" customHeight="1">
      <c r="F372" s="115"/>
    </row>
    <row r="373" spans="6:6" ht="15.75" customHeight="1">
      <c r="F373" s="115"/>
    </row>
    <row r="374" spans="6:6" ht="15.75" customHeight="1">
      <c r="F374" s="115"/>
    </row>
    <row r="375" spans="6:6" ht="15.75" customHeight="1">
      <c r="F375" s="115"/>
    </row>
    <row r="376" spans="6:6" ht="15.75" customHeight="1">
      <c r="F376" s="115"/>
    </row>
    <row r="377" spans="6:6" ht="15.75" customHeight="1">
      <c r="F377" s="115"/>
    </row>
    <row r="378" spans="6:6" ht="15.75" customHeight="1">
      <c r="F378" s="115"/>
    </row>
    <row r="379" spans="6:6" ht="15.75" customHeight="1">
      <c r="F379" s="115"/>
    </row>
    <row r="380" spans="6:6" ht="15.75" customHeight="1">
      <c r="F380" s="115"/>
    </row>
    <row r="381" spans="6:6" ht="15.75" customHeight="1">
      <c r="F381" s="115"/>
    </row>
    <row r="382" spans="6:6" ht="15.75" customHeight="1">
      <c r="F382" s="115"/>
    </row>
    <row r="383" spans="6:6" ht="15.75" customHeight="1">
      <c r="F383" s="115"/>
    </row>
    <row r="384" spans="6:6" ht="15.75" customHeight="1">
      <c r="F384" s="115"/>
    </row>
    <row r="385" spans="6:6" ht="15.75" customHeight="1">
      <c r="F385" s="115"/>
    </row>
    <row r="386" spans="6:6" ht="15.75" customHeight="1">
      <c r="F386" s="115"/>
    </row>
    <row r="387" spans="6:6" ht="15.75" customHeight="1">
      <c r="F387" s="115"/>
    </row>
    <row r="388" spans="6:6" ht="15.75" customHeight="1">
      <c r="F388" s="115"/>
    </row>
    <row r="389" spans="6:6" ht="15.75" customHeight="1">
      <c r="F389" s="115"/>
    </row>
    <row r="390" spans="6:6" ht="15.75" customHeight="1">
      <c r="F390" s="115"/>
    </row>
    <row r="391" spans="6:6" ht="15.75" customHeight="1">
      <c r="F391" s="115"/>
    </row>
    <row r="392" spans="6:6" ht="15.75" customHeight="1">
      <c r="F392" s="115"/>
    </row>
    <row r="393" spans="6:6" ht="15.75" customHeight="1">
      <c r="F393" s="115"/>
    </row>
    <row r="394" spans="6:6" ht="15.75" customHeight="1">
      <c r="F394" s="115"/>
    </row>
    <row r="395" spans="6:6" ht="15.75" customHeight="1">
      <c r="F395" s="115"/>
    </row>
    <row r="396" spans="6:6" ht="15.75" customHeight="1">
      <c r="F396" s="115"/>
    </row>
    <row r="397" spans="6:6" ht="15.75" customHeight="1">
      <c r="F397" s="115"/>
    </row>
    <row r="398" spans="6:6" ht="15.75" customHeight="1">
      <c r="F398" s="115"/>
    </row>
    <row r="399" spans="6:6" ht="15.75" customHeight="1">
      <c r="F399" s="115"/>
    </row>
    <row r="400" spans="6:6" ht="15.75" customHeight="1">
      <c r="F400" s="115"/>
    </row>
    <row r="401" spans="6:6" ht="15.75" customHeight="1">
      <c r="F401" s="115"/>
    </row>
    <row r="402" spans="6:6" ht="15.75" customHeight="1">
      <c r="F402" s="115"/>
    </row>
    <row r="403" spans="6:6" ht="15.75" customHeight="1">
      <c r="F403" s="115"/>
    </row>
    <row r="404" spans="6:6" ht="15.75" customHeight="1">
      <c r="F404" s="115"/>
    </row>
    <row r="405" spans="6:6" ht="15.75" customHeight="1">
      <c r="F405" s="115"/>
    </row>
    <row r="406" spans="6:6" ht="15.75" customHeight="1">
      <c r="F406" s="115"/>
    </row>
    <row r="407" spans="6:6" ht="15.75" customHeight="1">
      <c r="F407" s="115"/>
    </row>
    <row r="408" spans="6:6" ht="15.75" customHeight="1">
      <c r="F408" s="115"/>
    </row>
    <row r="409" spans="6:6" ht="15.75" customHeight="1">
      <c r="F409" s="115"/>
    </row>
    <row r="410" spans="6:6" ht="15.75" customHeight="1">
      <c r="F410" s="115"/>
    </row>
    <row r="411" spans="6:6" ht="15.75" customHeight="1">
      <c r="F411" s="115"/>
    </row>
    <row r="412" spans="6:6" ht="15.75" customHeight="1">
      <c r="F412" s="115"/>
    </row>
    <row r="413" spans="6:6" ht="15.75" customHeight="1">
      <c r="F413" s="115"/>
    </row>
    <row r="414" spans="6:6" ht="15.75" customHeight="1">
      <c r="F414" s="115"/>
    </row>
    <row r="415" spans="6:6" ht="15.75" customHeight="1">
      <c r="F415" s="115"/>
    </row>
    <row r="416" spans="6:6" ht="15.75" customHeight="1">
      <c r="F416" s="115"/>
    </row>
    <row r="417" spans="6:6" ht="15.75" customHeight="1">
      <c r="F417" s="115"/>
    </row>
    <row r="418" spans="6:6" ht="15.75" customHeight="1">
      <c r="F418" s="115"/>
    </row>
    <row r="419" spans="6:6" ht="15.75" customHeight="1">
      <c r="F419" s="115"/>
    </row>
    <row r="420" spans="6:6" ht="15.75" customHeight="1">
      <c r="F420" s="115"/>
    </row>
    <row r="421" spans="6:6" ht="15.75" customHeight="1">
      <c r="F421" s="115"/>
    </row>
    <row r="422" spans="6:6" ht="15.75" customHeight="1">
      <c r="F422" s="115"/>
    </row>
    <row r="423" spans="6:6" ht="15.75" customHeight="1">
      <c r="F423" s="115"/>
    </row>
    <row r="424" spans="6:6" ht="15.75" customHeight="1">
      <c r="F424" s="115"/>
    </row>
    <row r="425" spans="6:6" ht="15.75" customHeight="1">
      <c r="F425" s="115"/>
    </row>
    <row r="426" spans="6:6" ht="15.75" customHeight="1">
      <c r="F426" s="115"/>
    </row>
    <row r="427" spans="6:6" ht="15.75" customHeight="1">
      <c r="F427" s="115"/>
    </row>
    <row r="428" spans="6:6" ht="15.75" customHeight="1">
      <c r="F428" s="115"/>
    </row>
    <row r="429" spans="6:6" ht="15.75" customHeight="1">
      <c r="F429" s="115"/>
    </row>
    <row r="430" spans="6:6" ht="15.75" customHeight="1">
      <c r="F430" s="115"/>
    </row>
    <row r="431" spans="6:6" ht="15.75" customHeight="1">
      <c r="F431" s="115"/>
    </row>
    <row r="432" spans="6:6" ht="15.75" customHeight="1">
      <c r="F432" s="115"/>
    </row>
    <row r="433" spans="6:6" ht="15.75" customHeight="1">
      <c r="F433" s="115"/>
    </row>
    <row r="434" spans="6:6" ht="15.75" customHeight="1">
      <c r="F434" s="115"/>
    </row>
    <row r="435" spans="6:6" ht="15.75" customHeight="1">
      <c r="F435" s="115"/>
    </row>
    <row r="436" spans="6:6" ht="15.75" customHeight="1">
      <c r="F436" s="115"/>
    </row>
    <row r="437" spans="6:6" ht="15.75" customHeight="1">
      <c r="F437" s="115"/>
    </row>
    <row r="438" spans="6:6" ht="15.75" customHeight="1">
      <c r="F438" s="115"/>
    </row>
    <row r="439" spans="6:6" ht="15.75" customHeight="1">
      <c r="F439" s="115"/>
    </row>
    <row r="440" spans="6:6" ht="15.75" customHeight="1">
      <c r="F440" s="115"/>
    </row>
    <row r="441" spans="6:6" ht="15.75" customHeight="1">
      <c r="F441" s="115"/>
    </row>
    <row r="442" spans="6:6" ht="15.75" customHeight="1">
      <c r="F442" s="115"/>
    </row>
    <row r="443" spans="6:6" ht="15.75" customHeight="1">
      <c r="F443" s="115"/>
    </row>
    <row r="444" spans="6:6" ht="15.75" customHeight="1">
      <c r="F444" s="115"/>
    </row>
    <row r="445" spans="6:6" ht="15.75" customHeight="1">
      <c r="F445" s="115"/>
    </row>
    <row r="446" spans="6:6" ht="15.75" customHeight="1">
      <c r="F446" s="115"/>
    </row>
    <row r="447" spans="6:6" ht="15.75" customHeight="1">
      <c r="F447" s="115"/>
    </row>
    <row r="448" spans="6:6" ht="15.75" customHeight="1">
      <c r="F448" s="115"/>
    </row>
    <row r="449" spans="6:6" ht="15.75" customHeight="1">
      <c r="F449" s="115"/>
    </row>
    <row r="450" spans="6:6" ht="15.75" customHeight="1">
      <c r="F450" s="115"/>
    </row>
    <row r="451" spans="6:6" ht="15.75" customHeight="1">
      <c r="F451" s="115"/>
    </row>
    <row r="452" spans="6:6" ht="15.75" customHeight="1">
      <c r="F452" s="115"/>
    </row>
    <row r="453" spans="6:6" ht="15.75" customHeight="1">
      <c r="F453" s="115"/>
    </row>
    <row r="454" spans="6:6" ht="15.75" customHeight="1">
      <c r="F454" s="115"/>
    </row>
    <row r="455" spans="6:6" ht="15.75" customHeight="1">
      <c r="F455" s="115"/>
    </row>
    <row r="456" spans="6:6" ht="15.75" customHeight="1">
      <c r="F456" s="115"/>
    </row>
    <row r="457" spans="6:6" ht="15.75" customHeight="1">
      <c r="F457" s="115"/>
    </row>
    <row r="458" spans="6:6" ht="15.75" customHeight="1">
      <c r="F458" s="115"/>
    </row>
    <row r="459" spans="6:6" ht="15.75" customHeight="1">
      <c r="F459" s="115"/>
    </row>
    <row r="460" spans="6:6" ht="15.75" customHeight="1">
      <c r="F460" s="115"/>
    </row>
    <row r="461" spans="6:6" ht="15.75" customHeight="1">
      <c r="F461" s="115"/>
    </row>
    <row r="462" spans="6:6" ht="15.75" customHeight="1">
      <c r="F462" s="115"/>
    </row>
    <row r="463" spans="6:6" ht="15.75" customHeight="1">
      <c r="F463" s="115"/>
    </row>
    <row r="464" spans="6:6" ht="15.75" customHeight="1">
      <c r="F464" s="115"/>
    </row>
    <row r="465" spans="6:6" ht="15.75" customHeight="1">
      <c r="F465" s="115"/>
    </row>
    <row r="466" spans="6:6" ht="15.75" customHeight="1">
      <c r="F466" s="115"/>
    </row>
    <row r="467" spans="6:6" ht="15.75" customHeight="1">
      <c r="F467" s="115"/>
    </row>
    <row r="468" spans="6:6" ht="15.75" customHeight="1">
      <c r="F468" s="115"/>
    </row>
    <row r="469" spans="6:6" ht="15.75" customHeight="1">
      <c r="F469" s="115"/>
    </row>
    <row r="470" spans="6:6" ht="15.75" customHeight="1">
      <c r="F470" s="115"/>
    </row>
    <row r="471" spans="6:6" ht="15.75" customHeight="1">
      <c r="F471" s="115"/>
    </row>
    <row r="472" spans="6:6" ht="15.75" customHeight="1">
      <c r="F472" s="115"/>
    </row>
    <row r="473" spans="6:6" ht="15.75" customHeight="1">
      <c r="F473" s="115"/>
    </row>
    <row r="474" spans="6:6" ht="15.75" customHeight="1">
      <c r="F474" s="115"/>
    </row>
    <row r="475" spans="6:6" ht="15.75" customHeight="1">
      <c r="F475" s="115"/>
    </row>
    <row r="476" spans="6:6" ht="15.75" customHeight="1">
      <c r="F476" s="115"/>
    </row>
    <row r="477" spans="6:6" ht="15.75" customHeight="1">
      <c r="F477" s="115"/>
    </row>
    <row r="478" spans="6:6" ht="15.75" customHeight="1">
      <c r="F478" s="115"/>
    </row>
    <row r="479" spans="6:6" ht="15.75" customHeight="1">
      <c r="F479" s="115"/>
    </row>
    <row r="480" spans="6:6" ht="15.75" customHeight="1">
      <c r="F480" s="115"/>
    </row>
    <row r="481" spans="6:6" ht="15.75" customHeight="1">
      <c r="F481" s="115"/>
    </row>
    <row r="482" spans="6:6" ht="15.75" customHeight="1">
      <c r="F482" s="115"/>
    </row>
    <row r="483" spans="6:6" ht="15.75" customHeight="1">
      <c r="F483" s="115"/>
    </row>
    <row r="484" spans="6:6" ht="15.75" customHeight="1">
      <c r="F484" s="115"/>
    </row>
    <row r="485" spans="6:6" ht="15.75" customHeight="1">
      <c r="F485" s="115"/>
    </row>
    <row r="486" spans="6:6" ht="15.75" customHeight="1">
      <c r="F486" s="115"/>
    </row>
    <row r="487" spans="6:6" ht="15.75" customHeight="1">
      <c r="F487" s="115"/>
    </row>
    <row r="488" spans="6:6" ht="15.75" customHeight="1">
      <c r="F488" s="115"/>
    </row>
    <row r="489" spans="6:6" ht="15.75" customHeight="1">
      <c r="F489" s="115"/>
    </row>
    <row r="490" spans="6:6" ht="15.75" customHeight="1">
      <c r="F490" s="115"/>
    </row>
    <row r="491" spans="6:6" ht="15.75" customHeight="1">
      <c r="F491" s="115"/>
    </row>
    <row r="492" spans="6:6" ht="15.75" customHeight="1">
      <c r="F492" s="115"/>
    </row>
    <row r="493" spans="6:6" ht="15.75" customHeight="1">
      <c r="F493" s="115"/>
    </row>
    <row r="494" spans="6:6" ht="15.75" customHeight="1">
      <c r="F494" s="115"/>
    </row>
    <row r="495" spans="6:6" ht="15.75" customHeight="1">
      <c r="F495" s="115"/>
    </row>
    <row r="496" spans="6:6" ht="15.75" customHeight="1">
      <c r="F496" s="115"/>
    </row>
    <row r="497" spans="6:6" ht="15.75" customHeight="1">
      <c r="F497" s="115"/>
    </row>
    <row r="498" spans="6:6" ht="15.75" customHeight="1">
      <c r="F498" s="115"/>
    </row>
    <row r="499" spans="6:6" ht="15.75" customHeight="1">
      <c r="F499" s="115"/>
    </row>
    <row r="500" spans="6:6" ht="15.75" customHeight="1">
      <c r="F500" s="115"/>
    </row>
    <row r="501" spans="6:6" ht="15.75" customHeight="1">
      <c r="F501" s="115"/>
    </row>
    <row r="502" spans="6:6" ht="15.75" customHeight="1">
      <c r="F502" s="115"/>
    </row>
    <row r="503" spans="6:6" ht="15.75" customHeight="1">
      <c r="F503" s="115"/>
    </row>
    <row r="504" spans="6:6" ht="15.75" customHeight="1">
      <c r="F504" s="115"/>
    </row>
    <row r="505" spans="6:6" ht="15.75" customHeight="1">
      <c r="F505" s="115"/>
    </row>
    <row r="506" spans="6:6" ht="15.75" customHeight="1">
      <c r="F506" s="115"/>
    </row>
    <row r="507" spans="6:6" ht="15.75" customHeight="1">
      <c r="F507" s="115"/>
    </row>
    <row r="508" spans="6:6" ht="15.75" customHeight="1">
      <c r="F508" s="115"/>
    </row>
    <row r="509" spans="6:6" ht="15.75" customHeight="1">
      <c r="F509" s="115"/>
    </row>
    <row r="510" spans="6:6" ht="15.75" customHeight="1">
      <c r="F510" s="115"/>
    </row>
    <row r="511" spans="6:6" ht="15.75" customHeight="1">
      <c r="F511" s="115"/>
    </row>
    <row r="512" spans="6:6" ht="15.75" customHeight="1">
      <c r="F512" s="115"/>
    </row>
    <row r="513" spans="6:6" ht="15.75" customHeight="1">
      <c r="F513" s="115"/>
    </row>
    <row r="514" spans="6:6" ht="15.75" customHeight="1">
      <c r="F514" s="115"/>
    </row>
    <row r="515" spans="6:6" ht="15.75" customHeight="1">
      <c r="F515" s="115"/>
    </row>
    <row r="516" spans="6:6" ht="15.75" customHeight="1">
      <c r="F516" s="115"/>
    </row>
    <row r="517" spans="6:6" ht="15.75" customHeight="1">
      <c r="F517" s="115"/>
    </row>
    <row r="518" spans="6:6" ht="15.75" customHeight="1">
      <c r="F518" s="115"/>
    </row>
    <row r="519" spans="6:6" ht="15.75" customHeight="1">
      <c r="F519" s="115"/>
    </row>
    <row r="520" spans="6:6" ht="15.75" customHeight="1">
      <c r="F520" s="115"/>
    </row>
    <row r="521" spans="6:6" ht="15.75" customHeight="1">
      <c r="F521" s="115"/>
    </row>
    <row r="522" spans="6:6" ht="15.75" customHeight="1">
      <c r="F522" s="115"/>
    </row>
    <row r="523" spans="6:6" ht="15.75" customHeight="1">
      <c r="F523" s="115"/>
    </row>
    <row r="524" spans="6:6" ht="15.75" customHeight="1">
      <c r="F524" s="115"/>
    </row>
    <row r="525" spans="6:6" ht="15.75" customHeight="1">
      <c r="F525" s="115"/>
    </row>
    <row r="526" spans="6:6" ht="15.75" customHeight="1">
      <c r="F526" s="115"/>
    </row>
    <row r="527" spans="6:6" ht="15.75" customHeight="1">
      <c r="F527" s="115"/>
    </row>
    <row r="528" spans="6:6" ht="15.75" customHeight="1">
      <c r="F528" s="115"/>
    </row>
    <row r="529" spans="6:6" ht="15.75" customHeight="1">
      <c r="F529" s="115"/>
    </row>
    <row r="530" spans="6:6" ht="15.75" customHeight="1">
      <c r="F530" s="115"/>
    </row>
    <row r="531" spans="6:6" ht="15.75" customHeight="1">
      <c r="F531" s="115"/>
    </row>
    <row r="532" spans="6:6" ht="15.75" customHeight="1">
      <c r="F532" s="115"/>
    </row>
    <row r="533" spans="6:6" ht="15.75" customHeight="1">
      <c r="F533" s="115"/>
    </row>
    <row r="534" spans="6:6" ht="15.75" customHeight="1">
      <c r="F534" s="115"/>
    </row>
    <row r="535" spans="6:6" ht="15.75" customHeight="1">
      <c r="F535" s="115"/>
    </row>
    <row r="536" spans="6:6" ht="15.75" customHeight="1">
      <c r="F536" s="115"/>
    </row>
    <row r="537" spans="6:6" ht="15.75" customHeight="1">
      <c r="F537" s="115"/>
    </row>
    <row r="538" spans="6:6" ht="15.75" customHeight="1">
      <c r="F538" s="115"/>
    </row>
    <row r="539" spans="6:6" ht="15.75" customHeight="1">
      <c r="F539" s="115"/>
    </row>
    <row r="540" spans="6:6" ht="15.75" customHeight="1">
      <c r="F540" s="115"/>
    </row>
    <row r="541" spans="6:6" ht="15.75" customHeight="1">
      <c r="F541" s="115"/>
    </row>
    <row r="542" spans="6:6" ht="15.75" customHeight="1">
      <c r="F542" s="115"/>
    </row>
    <row r="543" spans="6:6" ht="15.75" customHeight="1">
      <c r="F543" s="115"/>
    </row>
    <row r="544" spans="6:6" ht="15.75" customHeight="1">
      <c r="F544" s="115"/>
    </row>
    <row r="545" spans="6:6" ht="15.75" customHeight="1">
      <c r="F545" s="115"/>
    </row>
    <row r="546" spans="6:6" ht="15.75" customHeight="1">
      <c r="F546" s="115"/>
    </row>
    <row r="547" spans="6:6" ht="15.75" customHeight="1">
      <c r="F547" s="115"/>
    </row>
    <row r="548" spans="6:6" ht="15.75" customHeight="1">
      <c r="F548" s="115"/>
    </row>
    <row r="549" spans="6:6" ht="15.75" customHeight="1">
      <c r="F549" s="115"/>
    </row>
    <row r="550" spans="6:6" ht="15.75" customHeight="1">
      <c r="F550" s="115"/>
    </row>
    <row r="551" spans="6:6" ht="15.75" customHeight="1">
      <c r="F551" s="115"/>
    </row>
    <row r="552" spans="6:6" ht="15.75" customHeight="1">
      <c r="F552" s="115"/>
    </row>
    <row r="553" spans="6:6" ht="15.75" customHeight="1">
      <c r="F553" s="115"/>
    </row>
    <row r="554" spans="6:6" ht="15.75" customHeight="1">
      <c r="F554" s="115"/>
    </row>
    <row r="555" spans="6:6" ht="15.75" customHeight="1">
      <c r="F555" s="115"/>
    </row>
    <row r="556" spans="6:6" ht="15.75" customHeight="1">
      <c r="F556" s="115"/>
    </row>
    <row r="557" spans="6:6" ht="15.75" customHeight="1">
      <c r="F557" s="115"/>
    </row>
    <row r="558" spans="6:6" ht="15.75" customHeight="1">
      <c r="F558" s="115"/>
    </row>
    <row r="559" spans="6:6" ht="15.75" customHeight="1">
      <c r="F559" s="115"/>
    </row>
    <row r="560" spans="6:6" ht="15.75" customHeight="1">
      <c r="F560" s="115"/>
    </row>
    <row r="561" spans="6:6" ht="15.75" customHeight="1">
      <c r="F561" s="115"/>
    </row>
    <row r="562" spans="6:6" ht="15.75" customHeight="1">
      <c r="F562" s="115"/>
    </row>
    <row r="563" spans="6:6" ht="15.75" customHeight="1">
      <c r="F563" s="115"/>
    </row>
    <row r="564" spans="6:6" ht="15.75" customHeight="1">
      <c r="F564" s="115"/>
    </row>
    <row r="565" spans="6:6" ht="15.75" customHeight="1">
      <c r="F565" s="115"/>
    </row>
    <row r="566" spans="6:6" ht="15.75" customHeight="1">
      <c r="F566" s="115"/>
    </row>
    <row r="567" spans="6:6" ht="15.75" customHeight="1">
      <c r="F567" s="115"/>
    </row>
    <row r="568" spans="6:6" ht="15.75" customHeight="1">
      <c r="F568" s="115"/>
    </row>
    <row r="569" spans="6:6" ht="15.75" customHeight="1">
      <c r="F569" s="115"/>
    </row>
    <row r="570" spans="6:6" ht="15.75" customHeight="1">
      <c r="F570" s="115"/>
    </row>
    <row r="571" spans="6:6" ht="15.75" customHeight="1">
      <c r="F571" s="115"/>
    </row>
    <row r="572" spans="6:6" ht="15.75" customHeight="1">
      <c r="F572" s="115"/>
    </row>
    <row r="573" spans="6:6" ht="15.75" customHeight="1">
      <c r="F573" s="115"/>
    </row>
    <row r="574" spans="6:6" ht="15.75" customHeight="1">
      <c r="F574" s="115"/>
    </row>
    <row r="575" spans="6:6" ht="15.75" customHeight="1">
      <c r="F575" s="115"/>
    </row>
    <row r="576" spans="6:6" ht="15.75" customHeight="1">
      <c r="F576" s="115"/>
    </row>
    <row r="577" spans="6:6" ht="15.75" customHeight="1">
      <c r="F577" s="115"/>
    </row>
    <row r="578" spans="6:6" ht="15.75" customHeight="1">
      <c r="F578" s="115"/>
    </row>
    <row r="579" spans="6:6" ht="15.75" customHeight="1">
      <c r="F579" s="115"/>
    </row>
    <row r="580" spans="6:6" ht="15.75" customHeight="1">
      <c r="F580" s="115"/>
    </row>
    <row r="581" spans="6:6" ht="15.75" customHeight="1">
      <c r="F581" s="115"/>
    </row>
    <row r="582" spans="6:6" ht="15.75" customHeight="1">
      <c r="F582" s="115"/>
    </row>
    <row r="583" spans="6:6" ht="15.75" customHeight="1">
      <c r="F583" s="115"/>
    </row>
    <row r="584" spans="6:6" ht="15.75" customHeight="1">
      <c r="F584" s="115"/>
    </row>
    <row r="585" spans="6:6" ht="15.75" customHeight="1">
      <c r="F585" s="115"/>
    </row>
    <row r="586" spans="6:6" ht="15.75" customHeight="1">
      <c r="F586" s="115"/>
    </row>
    <row r="587" spans="6:6" ht="15.75" customHeight="1">
      <c r="F587" s="115"/>
    </row>
    <row r="588" spans="6:6" ht="15.75" customHeight="1">
      <c r="F588" s="115"/>
    </row>
    <row r="589" spans="6:6" ht="15.75" customHeight="1">
      <c r="F589" s="115"/>
    </row>
    <row r="590" spans="6:6" ht="15.75" customHeight="1">
      <c r="F590" s="115"/>
    </row>
    <row r="591" spans="6:6" ht="15.75" customHeight="1">
      <c r="F591" s="115"/>
    </row>
    <row r="592" spans="6:6" ht="15.75" customHeight="1">
      <c r="F592" s="115"/>
    </row>
    <row r="593" spans="6:6" ht="15.75" customHeight="1">
      <c r="F593" s="115"/>
    </row>
    <row r="594" spans="6:6" ht="15.75" customHeight="1">
      <c r="F594" s="115"/>
    </row>
    <row r="595" spans="6:6" ht="15.75" customHeight="1">
      <c r="F595" s="115"/>
    </row>
    <row r="596" spans="6:6" ht="15.75" customHeight="1">
      <c r="F596" s="115"/>
    </row>
    <row r="597" spans="6:6" ht="15.75" customHeight="1">
      <c r="F597" s="115"/>
    </row>
    <row r="598" spans="6:6" ht="15.75" customHeight="1">
      <c r="F598" s="115"/>
    </row>
    <row r="599" spans="6:6" ht="15.75" customHeight="1">
      <c r="F599" s="115"/>
    </row>
    <row r="600" spans="6:6" ht="15.75" customHeight="1">
      <c r="F600" s="115"/>
    </row>
    <row r="601" spans="6:6" ht="15.75" customHeight="1">
      <c r="F601" s="115"/>
    </row>
    <row r="602" spans="6:6" ht="15.75" customHeight="1">
      <c r="F602" s="115"/>
    </row>
    <row r="603" spans="6:6" ht="15.75" customHeight="1">
      <c r="F603" s="115"/>
    </row>
    <row r="604" spans="6:6" ht="15.75" customHeight="1">
      <c r="F604" s="115"/>
    </row>
    <row r="605" spans="6:6" ht="15.75" customHeight="1">
      <c r="F605" s="115"/>
    </row>
    <row r="606" spans="6:6" ht="15.75" customHeight="1">
      <c r="F606" s="115"/>
    </row>
    <row r="607" spans="6:6" ht="15.75" customHeight="1">
      <c r="F607" s="115"/>
    </row>
    <row r="608" spans="6:6" ht="15.75" customHeight="1">
      <c r="F608" s="115"/>
    </row>
    <row r="609" spans="6:6" ht="15.75" customHeight="1">
      <c r="F609" s="115"/>
    </row>
    <row r="610" spans="6:6" ht="15.75" customHeight="1">
      <c r="F610" s="115"/>
    </row>
    <row r="611" spans="6:6" ht="15.75" customHeight="1">
      <c r="F611" s="115"/>
    </row>
    <row r="612" spans="6:6" ht="15.75" customHeight="1">
      <c r="F612" s="115"/>
    </row>
    <row r="613" spans="6:6" ht="15.75" customHeight="1">
      <c r="F613" s="115"/>
    </row>
    <row r="614" spans="6:6" ht="15.75" customHeight="1">
      <c r="F614" s="115"/>
    </row>
    <row r="615" spans="6:6" ht="15.75" customHeight="1">
      <c r="F615" s="115"/>
    </row>
    <row r="616" spans="6:6" ht="15.75" customHeight="1">
      <c r="F616" s="115"/>
    </row>
    <row r="617" spans="6:6" ht="15.75" customHeight="1">
      <c r="F617" s="115"/>
    </row>
    <row r="618" spans="6:6" ht="15.75" customHeight="1">
      <c r="F618" s="115"/>
    </row>
    <row r="619" spans="6:6" ht="15.75" customHeight="1">
      <c r="F619" s="115"/>
    </row>
    <row r="620" spans="6:6" ht="15.75" customHeight="1">
      <c r="F620" s="115"/>
    </row>
    <row r="621" spans="6:6" ht="15.75" customHeight="1">
      <c r="F621" s="115"/>
    </row>
    <row r="622" spans="6:6" ht="15.75" customHeight="1">
      <c r="F622" s="115"/>
    </row>
    <row r="623" spans="6:6" ht="15.75" customHeight="1">
      <c r="F623" s="115"/>
    </row>
    <row r="624" spans="6:6" ht="15.75" customHeight="1">
      <c r="F624" s="115"/>
    </row>
    <row r="625" spans="6:6" ht="15.75" customHeight="1">
      <c r="F625" s="115"/>
    </row>
    <row r="626" spans="6:6" ht="15.75" customHeight="1">
      <c r="F626" s="115"/>
    </row>
    <row r="627" spans="6:6" ht="15.75" customHeight="1">
      <c r="F627" s="115"/>
    </row>
    <row r="628" spans="6:6" ht="15.75" customHeight="1">
      <c r="F628" s="115"/>
    </row>
    <row r="629" spans="6:6" ht="15.75" customHeight="1">
      <c r="F629" s="115"/>
    </row>
    <row r="630" spans="6:6" ht="15.75" customHeight="1">
      <c r="F630" s="115"/>
    </row>
    <row r="631" spans="6:6" ht="15.75" customHeight="1">
      <c r="F631" s="115"/>
    </row>
    <row r="632" spans="6:6" ht="15.75" customHeight="1">
      <c r="F632" s="115"/>
    </row>
    <row r="633" spans="6:6" ht="15.75" customHeight="1">
      <c r="F633" s="115"/>
    </row>
    <row r="634" spans="6:6" ht="15.75" customHeight="1">
      <c r="F634" s="115"/>
    </row>
    <row r="635" spans="6:6" ht="15.75" customHeight="1">
      <c r="F635" s="115"/>
    </row>
    <row r="636" spans="6:6" ht="15.75" customHeight="1">
      <c r="F636" s="115"/>
    </row>
    <row r="637" spans="6:6" ht="15.75" customHeight="1">
      <c r="F637" s="115"/>
    </row>
    <row r="638" spans="6:6" ht="15.75" customHeight="1">
      <c r="F638" s="115"/>
    </row>
    <row r="639" spans="6:6" ht="15.75" customHeight="1">
      <c r="F639" s="115"/>
    </row>
    <row r="640" spans="6:6" ht="15.75" customHeight="1">
      <c r="F640" s="115"/>
    </row>
    <row r="641" spans="6:6" ht="15.75" customHeight="1">
      <c r="F641" s="115"/>
    </row>
    <row r="642" spans="6:6" ht="15.75" customHeight="1">
      <c r="F642" s="115"/>
    </row>
    <row r="643" spans="6:6" ht="15.75" customHeight="1">
      <c r="F643" s="115"/>
    </row>
    <row r="644" spans="6:6" ht="15.75" customHeight="1">
      <c r="F644" s="115"/>
    </row>
    <row r="645" spans="6:6" ht="15.75" customHeight="1">
      <c r="F645" s="115"/>
    </row>
    <row r="646" spans="6:6" ht="15.75" customHeight="1">
      <c r="F646" s="115"/>
    </row>
    <row r="647" spans="6:6" ht="15.75" customHeight="1">
      <c r="F647" s="115"/>
    </row>
    <row r="648" spans="6:6" ht="15.75" customHeight="1">
      <c r="F648" s="115"/>
    </row>
    <row r="649" spans="6:6" ht="15.75" customHeight="1">
      <c r="F649" s="115"/>
    </row>
    <row r="650" spans="6:6" ht="15.75" customHeight="1">
      <c r="F650" s="115"/>
    </row>
    <row r="651" spans="6:6" ht="15.75" customHeight="1">
      <c r="F651" s="115"/>
    </row>
    <row r="652" spans="6:6" ht="15.75" customHeight="1">
      <c r="F652" s="115"/>
    </row>
    <row r="653" spans="6:6" ht="15.75" customHeight="1">
      <c r="F653" s="115"/>
    </row>
    <row r="654" spans="6:6" ht="15.75" customHeight="1">
      <c r="F654" s="115"/>
    </row>
    <row r="655" spans="6:6" ht="15.75" customHeight="1">
      <c r="F655" s="115"/>
    </row>
    <row r="656" spans="6:6" ht="15.75" customHeight="1">
      <c r="F656" s="115"/>
    </row>
    <row r="657" spans="6:6" ht="15.75" customHeight="1">
      <c r="F657" s="115"/>
    </row>
    <row r="658" spans="6:6" ht="15.75" customHeight="1">
      <c r="F658" s="115"/>
    </row>
    <row r="659" spans="6:6" ht="15.75" customHeight="1">
      <c r="F659" s="115"/>
    </row>
    <row r="660" spans="6:6" ht="15.75" customHeight="1">
      <c r="F660" s="115"/>
    </row>
    <row r="661" spans="6:6" ht="15.75" customHeight="1">
      <c r="F661" s="115"/>
    </row>
    <row r="662" spans="6:6" ht="15.75" customHeight="1">
      <c r="F662" s="115"/>
    </row>
    <row r="663" spans="6:6" ht="15.75" customHeight="1">
      <c r="F663" s="115"/>
    </row>
    <row r="664" spans="6:6" ht="15.75" customHeight="1">
      <c r="F664" s="115"/>
    </row>
    <row r="665" spans="6:6" ht="15.75" customHeight="1">
      <c r="F665" s="115"/>
    </row>
    <row r="666" spans="6:6" ht="15.75" customHeight="1">
      <c r="F666" s="115"/>
    </row>
    <row r="667" spans="6:6" ht="15.75" customHeight="1">
      <c r="F667" s="115"/>
    </row>
    <row r="668" spans="6:6" ht="15.75" customHeight="1">
      <c r="F668" s="115"/>
    </row>
    <row r="669" spans="6:6" ht="15.75" customHeight="1">
      <c r="F669" s="115"/>
    </row>
    <row r="670" spans="6:6" ht="15.75" customHeight="1">
      <c r="F670" s="115"/>
    </row>
    <row r="671" spans="6:6" ht="15.75" customHeight="1">
      <c r="F671" s="115"/>
    </row>
    <row r="672" spans="6:6" ht="15.75" customHeight="1">
      <c r="F672" s="115"/>
    </row>
    <row r="673" spans="6:6" ht="15.75" customHeight="1">
      <c r="F673" s="115"/>
    </row>
    <row r="674" spans="6:6" ht="15.75" customHeight="1">
      <c r="F674" s="115"/>
    </row>
    <row r="675" spans="6:6" ht="15.75" customHeight="1">
      <c r="F675" s="115"/>
    </row>
    <row r="676" spans="6:6" ht="15.75" customHeight="1">
      <c r="F676" s="115"/>
    </row>
    <row r="677" spans="6:6" ht="15.75" customHeight="1">
      <c r="F677" s="115"/>
    </row>
    <row r="678" spans="6:6" ht="15.75" customHeight="1">
      <c r="F678" s="115"/>
    </row>
    <row r="679" spans="6:6" ht="15.75" customHeight="1">
      <c r="F679" s="115"/>
    </row>
    <row r="680" spans="6:6" ht="15.75" customHeight="1">
      <c r="F680" s="115"/>
    </row>
    <row r="681" spans="6:6" ht="15.75" customHeight="1">
      <c r="F681" s="115"/>
    </row>
    <row r="682" spans="6:6" ht="15.75" customHeight="1">
      <c r="F682" s="115"/>
    </row>
    <row r="683" spans="6:6" ht="15.75" customHeight="1">
      <c r="F683" s="115"/>
    </row>
    <row r="684" spans="6:6" ht="15.75" customHeight="1">
      <c r="F684" s="115"/>
    </row>
    <row r="685" spans="6:6" ht="15.75" customHeight="1">
      <c r="F685" s="115"/>
    </row>
    <row r="686" spans="6:6" ht="15.75" customHeight="1">
      <c r="F686" s="115"/>
    </row>
    <row r="687" spans="6:6" ht="15.75" customHeight="1">
      <c r="F687" s="115"/>
    </row>
    <row r="688" spans="6:6" ht="15.75" customHeight="1">
      <c r="F688" s="115"/>
    </row>
    <row r="689" spans="6:6" ht="15.75" customHeight="1">
      <c r="F689" s="115"/>
    </row>
    <row r="690" spans="6:6" ht="15.75" customHeight="1">
      <c r="F690" s="115"/>
    </row>
    <row r="691" spans="6:6" ht="15.75" customHeight="1">
      <c r="F691" s="115"/>
    </row>
    <row r="692" spans="6:6" ht="15.75" customHeight="1">
      <c r="F692" s="115"/>
    </row>
    <row r="693" spans="6:6" ht="15.75" customHeight="1">
      <c r="F693" s="115"/>
    </row>
    <row r="694" spans="6:6" ht="15.75" customHeight="1">
      <c r="F694" s="115"/>
    </row>
    <row r="695" spans="6:6" ht="15.75" customHeight="1">
      <c r="F695" s="115"/>
    </row>
    <row r="696" spans="6:6" ht="15.75" customHeight="1">
      <c r="F696" s="115"/>
    </row>
    <row r="697" spans="6:6" ht="15.75" customHeight="1">
      <c r="F697" s="115"/>
    </row>
    <row r="698" spans="6:6" ht="15.75" customHeight="1">
      <c r="F698" s="115"/>
    </row>
    <row r="699" spans="6:6" ht="15.75" customHeight="1">
      <c r="F699" s="115"/>
    </row>
    <row r="700" spans="6:6" ht="15.75" customHeight="1">
      <c r="F700" s="115"/>
    </row>
    <row r="701" spans="6:6" ht="15.75" customHeight="1">
      <c r="F701" s="115"/>
    </row>
    <row r="702" spans="6:6" ht="15.75" customHeight="1">
      <c r="F702" s="115"/>
    </row>
    <row r="703" spans="6:6" ht="15.75" customHeight="1">
      <c r="F703" s="115"/>
    </row>
    <row r="704" spans="6:6" ht="15.75" customHeight="1">
      <c r="F704" s="115"/>
    </row>
    <row r="705" spans="6:6" ht="15.75" customHeight="1">
      <c r="F705" s="115"/>
    </row>
    <row r="706" spans="6:6" ht="15.75" customHeight="1">
      <c r="F706" s="115"/>
    </row>
    <row r="707" spans="6:6" ht="15.75" customHeight="1">
      <c r="F707" s="115"/>
    </row>
    <row r="708" spans="6:6" ht="15.75" customHeight="1">
      <c r="F708" s="115"/>
    </row>
    <row r="709" spans="6:6" ht="15.75" customHeight="1">
      <c r="F709" s="115"/>
    </row>
    <row r="710" spans="6:6" ht="15.75" customHeight="1">
      <c r="F710" s="115"/>
    </row>
    <row r="711" spans="6:6" ht="15.75" customHeight="1">
      <c r="F711" s="115"/>
    </row>
    <row r="712" spans="6:6" ht="15.75" customHeight="1">
      <c r="F712" s="115"/>
    </row>
    <row r="713" spans="6:6" ht="15.75" customHeight="1">
      <c r="F713" s="115"/>
    </row>
    <row r="714" spans="6:6" ht="15.75" customHeight="1">
      <c r="F714" s="115"/>
    </row>
    <row r="715" spans="6:6" ht="15.75" customHeight="1">
      <c r="F715" s="115"/>
    </row>
    <row r="716" spans="6:6" ht="15.75" customHeight="1">
      <c r="F716" s="115"/>
    </row>
    <row r="717" spans="6:6" ht="15.75" customHeight="1">
      <c r="F717" s="115"/>
    </row>
    <row r="718" spans="6:6" ht="15.75" customHeight="1">
      <c r="F718" s="115"/>
    </row>
    <row r="719" spans="6:6" ht="15.75" customHeight="1">
      <c r="F719" s="115"/>
    </row>
    <row r="720" spans="6:6" ht="15.75" customHeight="1">
      <c r="F720" s="115"/>
    </row>
    <row r="721" spans="6:6" ht="15.75" customHeight="1">
      <c r="F721" s="115"/>
    </row>
    <row r="722" spans="6:6" ht="15.75" customHeight="1">
      <c r="F722" s="115"/>
    </row>
    <row r="723" spans="6:6" ht="15.75" customHeight="1">
      <c r="F723" s="115"/>
    </row>
    <row r="724" spans="6:6" ht="15.75" customHeight="1">
      <c r="F724" s="115"/>
    </row>
    <row r="725" spans="6:6" ht="15.75" customHeight="1">
      <c r="F725" s="115"/>
    </row>
    <row r="726" spans="6:6" ht="15.75" customHeight="1">
      <c r="F726" s="115"/>
    </row>
    <row r="727" spans="6:6" ht="15.75" customHeight="1">
      <c r="F727" s="115"/>
    </row>
    <row r="728" spans="6:6" ht="15.75" customHeight="1">
      <c r="F728" s="115"/>
    </row>
    <row r="729" spans="6:6" ht="15.75" customHeight="1">
      <c r="F729" s="115"/>
    </row>
    <row r="730" spans="6:6" ht="15.75" customHeight="1">
      <c r="F730" s="115"/>
    </row>
    <row r="731" spans="6:6" ht="15.75" customHeight="1">
      <c r="F731" s="115"/>
    </row>
    <row r="732" spans="6:6" ht="15.75" customHeight="1">
      <c r="F732" s="115"/>
    </row>
    <row r="733" spans="6:6" ht="15.75" customHeight="1">
      <c r="F733" s="115"/>
    </row>
    <row r="734" spans="6:6" ht="15.75" customHeight="1">
      <c r="F734" s="115"/>
    </row>
    <row r="735" spans="6:6" ht="15.75" customHeight="1">
      <c r="F735" s="115"/>
    </row>
    <row r="736" spans="6:6" ht="15.75" customHeight="1">
      <c r="F736" s="115"/>
    </row>
    <row r="737" spans="6:6" ht="15.75" customHeight="1">
      <c r="F737" s="115"/>
    </row>
    <row r="738" spans="6:6" ht="15.75" customHeight="1">
      <c r="F738" s="115"/>
    </row>
    <row r="739" spans="6:6" ht="15.75" customHeight="1">
      <c r="F739" s="115"/>
    </row>
    <row r="740" spans="6:6" ht="15.75" customHeight="1">
      <c r="F740" s="115"/>
    </row>
    <row r="741" spans="6:6" ht="15.75" customHeight="1">
      <c r="F741" s="115"/>
    </row>
    <row r="742" spans="6:6" ht="15.75" customHeight="1">
      <c r="F742" s="115"/>
    </row>
    <row r="743" spans="6:6" ht="15.75" customHeight="1">
      <c r="F743" s="115"/>
    </row>
    <row r="744" spans="6:6" ht="15.75" customHeight="1">
      <c r="F744" s="115"/>
    </row>
    <row r="745" spans="6:6" ht="15.75" customHeight="1">
      <c r="F745" s="115"/>
    </row>
    <row r="746" spans="6:6" ht="15.75" customHeight="1">
      <c r="F746" s="115"/>
    </row>
    <row r="747" spans="6:6" ht="15.75" customHeight="1">
      <c r="F747" s="115"/>
    </row>
    <row r="748" spans="6:6" ht="15.75" customHeight="1">
      <c r="F748" s="115"/>
    </row>
    <row r="749" spans="6:6" ht="15.75" customHeight="1">
      <c r="F749" s="115"/>
    </row>
    <row r="750" spans="6:6" ht="15.75" customHeight="1">
      <c r="F750" s="115"/>
    </row>
    <row r="751" spans="6:6" ht="15.75" customHeight="1">
      <c r="F751" s="115"/>
    </row>
    <row r="752" spans="6:6" ht="15.75" customHeight="1">
      <c r="F752" s="115"/>
    </row>
    <row r="753" spans="6:6" ht="15.75" customHeight="1">
      <c r="F753" s="115"/>
    </row>
    <row r="754" spans="6:6" ht="15.75" customHeight="1">
      <c r="F754" s="115"/>
    </row>
    <row r="755" spans="6:6" ht="15.75" customHeight="1">
      <c r="F755" s="115"/>
    </row>
    <row r="756" spans="6:6" ht="15.75" customHeight="1">
      <c r="F756" s="115"/>
    </row>
    <row r="757" spans="6:6" ht="15.75" customHeight="1">
      <c r="F757" s="115"/>
    </row>
    <row r="758" spans="6:6" ht="15.75" customHeight="1">
      <c r="F758" s="115"/>
    </row>
    <row r="759" spans="6:6" ht="15.75" customHeight="1">
      <c r="F759" s="115"/>
    </row>
    <row r="760" spans="6:6" ht="15.75" customHeight="1">
      <c r="F760" s="115"/>
    </row>
    <row r="761" spans="6:6" ht="15.75" customHeight="1">
      <c r="F761" s="115"/>
    </row>
    <row r="762" spans="6:6" ht="15.75" customHeight="1">
      <c r="F762" s="115"/>
    </row>
    <row r="763" spans="6:6" ht="15.75" customHeight="1">
      <c r="F763" s="115"/>
    </row>
    <row r="764" spans="6:6" ht="15.75" customHeight="1">
      <c r="F764" s="115"/>
    </row>
    <row r="765" spans="6:6" ht="15.75" customHeight="1">
      <c r="F765" s="115"/>
    </row>
    <row r="766" spans="6:6" ht="15.75" customHeight="1">
      <c r="F766" s="115"/>
    </row>
    <row r="767" spans="6:6" ht="15.75" customHeight="1">
      <c r="F767" s="115"/>
    </row>
    <row r="768" spans="6:6" ht="15.75" customHeight="1">
      <c r="F768" s="115"/>
    </row>
    <row r="769" spans="6:6" ht="15.75" customHeight="1">
      <c r="F769" s="115"/>
    </row>
    <row r="770" spans="6:6" ht="15.75" customHeight="1">
      <c r="F770" s="115"/>
    </row>
    <row r="771" spans="6:6" ht="15.75" customHeight="1">
      <c r="F771" s="115"/>
    </row>
    <row r="772" spans="6:6" ht="15.75" customHeight="1">
      <c r="F772" s="115"/>
    </row>
    <row r="773" spans="6:6" ht="15.75" customHeight="1">
      <c r="F773" s="115"/>
    </row>
    <row r="774" spans="6:6" ht="15.75" customHeight="1">
      <c r="F774" s="115"/>
    </row>
    <row r="775" spans="6:6" ht="15.75" customHeight="1">
      <c r="F775" s="115"/>
    </row>
    <row r="776" spans="6:6" ht="15.75" customHeight="1">
      <c r="F776" s="115"/>
    </row>
    <row r="777" spans="6:6" ht="15.75" customHeight="1">
      <c r="F777" s="115"/>
    </row>
    <row r="778" spans="6:6" ht="15.75" customHeight="1">
      <c r="F778" s="115"/>
    </row>
    <row r="779" spans="6:6" ht="15.75" customHeight="1">
      <c r="F779" s="115"/>
    </row>
    <row r="780" spans="6:6" ht="15.75" customHeight="1">
      <c r="F780" s="115"/>
    </row>
    <row r="781" spans="6:6" ht="15.75" customHeight="1">
      <c r="F781" s="115"/>
    </row>
    <row r="782" spans="6:6" ht="15.75" customHeight="1">
      <c r="F782" s="115"/>
    </row>
    <row r="783" spans="6:6" ht="15.75" customHeight="1">
      <c r="F783" s="115"/>
    </row>
    <row r="784" spans="6:6" ht="15.75" customHeight="1">
      <c r="F784" s="115"/>
    </row>
    <row r="785" spans="6:6" ht="15.75" customHeight="1">
      <c r="F785" s="115"/>
    </row>
    <row r="786" spans="6:6" ht="15.75" customHeight="1">
      <c r="F786" s="115"/>
    </row>
    <row r="787" spans="6:6" ht="15.75" customHeight="1">
      <c r="F787" s="115"/>
    </row>
    <row r="788" spans="6:6" ht="15.75" customHeight="1">
      <c r="F788" s="115"/>
    </row>
    <row r="789" spans="6:6" ht="15.75" customHeight="1">
      <c r="F789" s="115"/>
    </row>
    <row r="790" spans="6:6" ht="15.75" customHeight="1">
      <c r="F790" s="115"/>
    </row>
    <row r="791" spans="6:6" ht="15.75" customHeight="1">
      <c r="F791" s="115"/>
    </row>
    <row r="792" spans="6:6" ht="15.75" customHeight="1">
      <c r="F792" s="115"/>
    </row>
    <row r="793" spans="6:6" ht="15.75" customHeight="1">
      <c r="F793" s="115"/>
    </row>
    <row r="794" spans="6:6" ht="15.75" customHeight="1">
      <c r="F794" s="115"/>
    </row>
    <row r="795" spans="6:6" ht="15.75" customHeight="1">
      <c r="F795" s="115"/>
    </row>
    <row r="796" spans="6:6" ht="15.75" customHeight="1">
      <c r="F796" s="115"/>
    </row>
    <row r="797" spans="6:6" ht="15.75" customHeight="1">
      <c r="F797" s="115"/>
    </row>
    <row r="798" spans="6:6" ht="15.75" customHeight="1">
      <c r="F798" s="115"/>
    </row>
    <row r="799" spans="6:6" ht="15.75" customHeight="1">
      <c r="F799" s="115"/>
    </row>
    <row r="800" spans="6:6" ht="15.75" customHeight="1">
      <c r="F800" s="115"/>
    </row>
    <row r="801" spans="6:6" ht="15.75" customHeight="1">
      <c r="F801" s="115"/>
    </row>
    <row r="802" spans="6:6" ht="15.75" customHeight="1">
      <c r="F802" s="115"/>
    </row>
    <row r="803" spans="6:6" ht="15.75" customHeight="1">
      <c r="F803" s="115"/>
    </row>
    <row r="804" spans="6:6" ht="15.75" customHeight="1">
      <c r="F804" s="115"/>
    </row>
    <row r="805" spans="6:6" ht="15.75" customHeight="1">
      <c r="F805" s="115"/>
    </row>
    <row r="806" spans="6:6" ht="15.75" customHeight="1">
      <c r="F806" s="115"/>
    </row>
    <row r="807" spans="6:6" ht="15.75" customHeight="1">
      <c r="F807" s="115"/>
    </row>
    <row r="808" spans="6:6" ht="15.75" customHeight="1">
      <c r="F808" s="115"/>
    </row>
    <row r="809" spans="6:6" ht="15.75" customHeight="1">
      <c r="F809" s="115"/>
    </row>
    <row r="810" spans="6:6" ht="15.75" customHeight="1">
      <c r="F810" s="115"/>
    </row>
    <row r="811" spans="6:6" ht="15.75" customHeight="1">
      <c r="F811" s="115"/>
    </row>
    <row r="812" spans="6:6" ht="15.75" customHeight="1">
      <c r="F812" s="115"/>
    </row>
    <row r="813" spans="6:6" ht="15.75" customHeight="1">
      <c r="F813" s="115"/>
    </row>
    <row r="814" spans="6:6" ht="15.75" customHeight="1">
      <c r="F814" s="115"/>
    </row>
    <row r="815" spans="6:6" ht="15.75" customHeight="1">
      <c r="F815" s="115"/>
    </row>
    <row r="816" spans="6:6" ht="15.75" customHeight="1">
      <c r="F816" s="115"/>
    </row>
    <row r="817" spans="6:6" ht="15.75" customHeight="1">
      <c r="F817" s="115"/>
    </row>
    <row r="818" spans="6:6" ht="15.75" customHeight="1">
      <c r="F818" s="115"/>
    </row>
    <row r="819" spans="6:6" ht="15.75" customHeight="1">
      <c r="F819" s="115"/>
    </row>
    <row r="820" spans="6:6" ht="15.75" customHeight="1">
      <c r="F820" s="115"/>
    </row>
    <row r="821" spans="6:6" ht="15.75" customHeight="1">
      <c r="F821" s="115"/>
    </row>
    <row r="822" spans="6:6" ht="15.75" customHeight="1">
      <c r="F822" s="115"/>
    </row>
    <row r="823" spans="6:6" ht="15.75" customHeight="1">
      <c r="F823" s="115"/>
    </row>
    <row r="824" spans="6:6" ht="15.75" customHeight="1">
      <c r="F824" s="115"/>
    </row>
    <row r="825" spans="6:6" ht="15.75" customHeight="1">
      <c r="F825" s="115"/>
    </row>
    <row r="826" spans="6:6" ht="15.75" customHeight="1">
      <c r="F826" s="115"/>
    </row>
    <row r="827" spans="6:6" ht="15.75" customHeight="1">
      <c r="F827" s="115"/>
    </row>
    <row r="828" spans="6:6" ht="15.75" customHeight="1">
      <c r="F828" s="115"/>
    </row>
    <row r="829" spans="6:6" ht="15.75" customHeight="1">
      <c r="F829" s="115"/>
    </row>
    <row r="830" spans="6:6" ht="15.75" customHeight="1">
      <c r="F830" s="115"/>
    </row>
    <row r="831" spans="6:6" ht="15.75" customHeight="1">
      <c r="F831" s="115"/>
    </row>
    <row r="832" spans="6:6" ht="15.75" customHeight="1">
      <c r="F832" s="115"/>
    </row>
    <row r="833" spans="6:6" ht="15.75" customHeight="1">
      <c r="F833" s="115"/>
    </row>
    <row r="834" spans="6:6" ht="15.75" customHeight="1">
      <c r="F834" s="115"/>
    </row>
    <row r="835" spans="6:6" ht="15.75" customHeight="1">
      <c r="F835" s="115"/>
    </row>
    <row r="836" spans="6:6" ht="15.75" customHeight="1">
      <c r="F836" s="115"/>
    </row>
    <row r="837" spans="6:6" ht="15.75" customHeight="1">
      <c r="F837" s="115"/>
    </row>
    <row r="838" spans="6:6" ht="15.75" customHeight="1">
      <c r="F838" s="115"/>
    </row>
    <row r="839" spans="6:6" ht="15.75" customHeight="1">
      <c r="F839" s="115"/>
    </row>
    <row r="840" spans="6:6" ht="15.75" customHeight="1">
      <c r="F840" s="115"/>
    </row>
    <row r="841" spans="6:6" ht="15.75" customHeight="1">
      <c r="F841" s="115"/>
    </row>
    <row r="842" spans="6:6" ht="15.75" customHeight="1">
      <c r="F842" s="115"/>
    </row>
    <row r="843" spans="6:6" ht="15.75" customHeight="1">
      <c r="F843" s="115"/>
    </row>
    <row r="844" spans="6:6" ht="15.75" customHeight="1">
      <c r="F844" s="115"/>
    </row>
    <row r="845" spans="6:6" ht="15.75" customHeight="1">
      <c r="F845" s="115"/>
    </row>
    <row r="846" spans="6:6" ht="15.75" customHeight="1">
      <c r="F846" s="115"/>
    </row>
    <row r="847" spans="6:6" ht="15.75" customHeight="1">
      <c r="F847" s="115"/>
    </row>
    <row r="848" spans="6:6" ht="15.75" customHeight="1">
      <c r="F848" s="115"/>
    </row>
    <row r="849" spans="6:6" ht="15.75" customHeight="1">
      <c r="F849" s="115"/>
    </row>
    <row r="850" spans="6:6" ht="15.75" customHeight="1">
      <c r="F850" s="115"/>
    </row>
    <row r="851" spans="6:6" ht="15.75" customHeight="1">
      <c r="F851" s="115"/>
    </row>
    <row r="852" spans="6:6" ht="15.75" customHeight="1">
      <c r="F852" s="115"/>
    </row>
    <row r="853" spans="6:6" ht="15.75" customHeight="1">
      <c r="F853" s="115"/>
    </row>
    <row r="854" spans="6:6" ht="15.75" customHeight="1">
      <c r="F854" s="115"/>
    </row>
    <row r="855" spans="6:6" ht="15.75" customHeight="1">
      <c r="F855" s="115"/>
    </row>
    <row r="856" spans="6:6" ht="15.75" customHeight="1">
      <c r="F856" s="115"/>
    </row>
    <row r="857" spans="6:6" ht="15.75" customHeight="1">
      <c r="F857" s="115"/>
    </row>
    <row r="858" spans="6:6" ht="15.75" customHeight="1">
      <c r="F858" s="115"/>
    </row>
    <row r="859" spans="6:6" ht="15.75" customHeight="1">
      <c r="F859" s="115"/>
    </row>
    <row r="860" spans="6:6" ht="15.75" customHeight="1">
      <c r="F860" s="115"/>
    </row>
    <row r="861" spans="6:6" ht="15.75" customHeight="1">
      <c r="F861" s="115"/>
    </row>
    <row r="862" spans="6:6" ht="15.75" customHeight="1">
      <c r="F862" s="115"/>
    </row>
    <row r="863" spans="6:6" ht="15.75" customHeight="1">
      <c r="F863" s="115"/>
    </row>
    <row r="864" spans="6:6" ht="15.75" customHeight="1">
      <c r="F864" s="115"/>
    </row>
    <row r="865" spans="6:6" ht="15.75" customHeight="1">
      <c r="F865" s="115"/>
    </row>
    <row r="866" spans="6:6" ht="15.75" customHeight="1">
      <c r="F866" s="115"/>
    </row>
    <row r="867" spans="6:6" ht="15.75" customHeight="1">
      <c r="F867" s="115"/>
    </row>
    <row r="868" spans="6:6" ht="15.75" customHeight="1">
      <c r="F868" s="115"/>
    </row>
    <row r="869" spans="6:6" ht="15.75" customHeight="1">
      <c r="F869" s="115"/>
    </row>
    <row r="870" spans="6:6" ht="15.75" customHeight="1">
      <c r="F870" s="115"/>
    </row>
    <row r="871" spans="6:6" ht="15.75" customHeight="1">
      <c r="F871" s="115"/>
    </row>
    <row r="872" spans="6:6" ht="15.75" customHeight="1">
      <c r="F872" s="115"/>
    </row>
    <row r="873" spans="6:6" ht="15.75" customHeight="1">
      <c r="F873" s="115"/>
    </row>
    <row r="874" spans="6:6" ht="15.75" customHeight="1">
      <c r="F874" s="115"/>
    </row>
    <row r="875" spans="6:6" ht="15.75" customHeight="1">
      <c r="F875" s="115"/>
    </row>
    <row r="876" spans="6:6" ht="15.75" customHeight="1">
      <c r="F876" s="115"/>
    </row>
    <row r="877" spans="6:6" ht="15.75" customHeight="1">
      <c r="F877" s="115"/>
    </row>
    <row r="878" spans="6:6" ht="15.75" customHeight="1">
      <c r="F878" s="115"/>
    </row>
    <row r="879" spans="6:6" ht="15.75" customHeight="1">
      <c r="F879" s="115"/>
    </row>
    <row r="880" spans="6:6" ht="15.75" customHeight="1">
      <c r="F880" s="115"/>
    </row>
    <row r="881" spans="6:6" ht="15.75" customHeight="1">
      <c r="F881" s="115"/>
    </row>
    <row r="882" spans="6:6" ht="15.75" customHeight="1">
      <c r="F882" s="115"/>
    </row>
    <row r="883" spans="6:6" ht="15.75" customHeight="1">
      <c r="F883" s="115"/>
    </row>
    <row r="884" spans="6:6" ht="15.75" customHeight="1">
      <c r="F884" s="115"/>
    </row>
    <row r="885" spans="6:6" ht="15.75" customHeight="1">
      <c r="F885" s="115"/>
    </row>
    <row r="886" spans="6:6" ht="15.75" customHeight="1">
      <c r="F886" s="115"/>
    </row>
    <row r="887" spans="6:6" ht="15.75" customHeight="1">
      <c r="F887" s="115"/>
    </row>
    <row r="888" spans="6:6" ht="15.75" customHeight="1">
      <c r="F888" s="115"/>
    </row>
    <row r="889" spans="6:6" ht="15.75" customHeight="1">
      <c r="F889" s="115"/>
    </row>
    <row r="890" spans="6:6" ht="15.75" customHeight="1">
      <c r="F890" s="115"/>
    </row>
    <row r="891" spans="6:6" ht="15.75" customHeight="1">
      <c r="F891" s="115"/>
    </row>
    <row r="892" spans="6:6" ht="15.75" customHeight="1">
      <c r="F892" s="115"/>
    </row>
    <row r="893" spans="6:6" ht="15.75" customHeight="1">
      <c r="F893" s="115"/>
    </row>
    <row r="894" spans="6:6" ht="15.75" customHeight="1">
      <c r="F894" s="115"/>
    </row>
    <row r="895" spans="6:6" ht="15.75" customHeight="1">
      <c r="F895" s="115"/>
    </row>
    <row r="896" spans="6:6" ht="15.75" customHeight="1">
      <c r="F896" s="115"/>
    </row>
    <row r="897" spans="6:6" ht="15.75" customHeight="1">
      <c r="F897" s="115"/>
    </row>
    <row r="898" spans="6:6" ht="15.75" customHeight="1">
      <c r="F898" s="115"/>
    </row>
    <row r="899" spans="6:6" ht="15.75" customHeight="1">
      <c r="F899" s="115"/>
    </row>
    <row r="900" spans="6:6" ht="15.75" customHeight="1">
      <c r="F900" s="115"/>
    </row>
    <row r="901" spans="6:6" ht="15.75" customHeight="1">
      <c r="F901" s="115"/>
    </row>
    <row r="902" spans="6:6" ht="15.75" customHeight="1">
      <c r="F902" s="115"/>
    </row>
    <row r="903" spans="6:6" ht="15.75" customHeight="1">
      <c r="F903" s="115"/>
    </row>
    <row r="904" spans="6:6" ht="15.75" customHeight="1">
      <c r="F904" s="115"/>
    </row>
    <row r="905" spans="6:6" ht="15.75" customHeight="1">
      <c r="F905" s="115"/>
    </row>
    <row r="906" spans="6:6" ht="15.75" customHeight="1">
      <c r="F906" s="115"/>
    </row>
    <row r="907" spans="6:6" ht="15.75" customHeight="1">
      <c r="F907" s="115"/>
    </row>
    <row r="908" spans="6:6" ht="15.75" customHeight="1">
      <c r="F908" s="115"/>
    </row>
    <row r="909" spans="6:6" ht="15.75" customHeight="1">
      <c r="F909" s="115"/>
    </row>
    <row r="910" spans="6:6" ht="15.75" customHeight="1">
      <c r="F910" s="115"/>
    </row>
    <row r="911" spans="6:6" ht="15.75" customHeight="1">
      <c r="F911" s="115"/>
    </row>
    <row r="912" spans="6:6" ht="15.75" customHeight="1">
      <c r="F912" s="115"/>
    </row>
    <row r="913" spans="6:6" ht="15.75" customHeight="1">
      <c r="F913" s="115"/>
    </row>
    <row r="914" spans="6:6" ht="15.75" customHeight="1">
      <c r="F914" s="115"/>
    </row>
    <row r="915" spans="6:6" ht="15.75" customHeight="1">
      <c r="F915" s="115"/>
    </row>
    <row r="916" spans="6:6" ht="15.75" customHeight="1">
      <c r="F916" s="115"/>
    </row>
    <row r="917" spans="6:6" ht="15.75" customHeight="1">
      <c r="F917" s="115"/>
    </row>
    <row r="918" spans="6:6" ht="15.75" customHeight="1">
      <c r="F918" s="115"/>
    </row>
    <row r="919" spans="6:6" ht="15.75" customHeight="1">
      <c r="F919" s="115"/>
    </row>
    <row r="920" spans="6:6" ht="15.75" customHeight="1">
      <c r="F920" s="115"/>
    </row>
    <row r="921" spans="6:6" ht="15.75" customHeight="1">
      <c r="F921" s="115"/>
    </row>
    <row r="922" spans="6:6" ht="15.75" customHeight="1">
      <c r="F922" s="115"/>
    </row>
    <row r="923" spans="6:6" ht="15.75" customHeight="1">
      <c r="F923" s="115"/>
    </row>
    <row r="924" spans="6:6" ht="15.75" customHeight="1">
      <c r="F924" s="115"/>
    </row>
    <row r="925" spans="6:6" ht="15.75" customHeight="1">
      <c r="F925" s="115"/>
    </row>
    <row r="926" spans="6:6" ht="15.75" customHeight="1">
      <c r="F926" s="115"/>
    </row>
    <row r="927" spans="6:6" ht="15.75" customHeight="1">
      <c r="F927" s="115"/>
    </row>
    <row r="928" spans="6:6" ht="15.75" customHeight="1">
      <c r="F928" s="115"/>
    </row>
    <row r="929" spans="6:6" ht="15.75" customHeight="1">
      <c r="F929" s="115"/>
    </row>
    <row r="930" spans="6:6" ht="15.75" customHeight="1">
      <c r="F930" s="115"/>
    </row>
    <row r="931" spans="6:6" ht="15.75" customHeight="1">
      <c r="F931" s="115"/>
    </row>
    <row r="932" spans="6:6" ht="15.75" customHeight="1">
      <c r="F932" s="115"/>
    </row>
    <row r="933" spans="6:6" ht="15.75" customHeight="1">
      <c r="F933" s="115"/>
    </row>
    <row r="934" spans="6:6" ht="15.75" customHeight="1">
      <c r="F934" s="115"/>
    </row>
    <row r="935" spans="6:6" ht="15.75" customHeight="1">
      <c r="F935" s="115"/>
    </row>
    <row r="936" spans="6:6" ht="15.75" customHeight="1">
      <c r="F936" s="115"/>
    </row>
    <row r="937" spans="6:6" ht="15.75" customHeight="1">
      <c r="F937" s="115"/>
    </row>
    <row r="938" spans="6:6" ht="15.75" customHeight="1">
      <c r="F938" s="115"/>
    </row>
    <row r="939" spans="6:6" ht="15.75" customHeight="1">
      <c r="F939" s="115"/>
    </row>
    <row r="940" spans="6:6" ht="15.75" customHeight="1">
      <c r="F940" s="115"/>
    </row>
    <row r="941" spans="6:6" ht="15.75" customHeight="1">
      <c r="F941" s="115"/>
    </row>
    <row r="942" spans="6:6" ht="15.75" customHeight="1">
      <c r="F942" s="115"/>
    </row>
    <row r="943" spans="6:6" ht="15.75" customHeight="1">
      <c r="F943" s="115"/>
    </row>
    <row r="944" spans="6:6" ht="15.75" customHeight="1">
      <c r="F944" s="115"/>
    </row>
    <row r="945" spans="6:6" ht="15.75" customHeight="1">
      <c r="F945" s="115"/>
    </row>
    <row r="946" spans="6:6" ht="15.75" customHeight="1">
      <c r="F946" s="115"/>
    </row>
    <row r="947" spans="6:6" ht="15.75" customHeight="1">
      <c r="F947" s="115"/>
    </row>
    <row r="948" spans="6:6" ht="15.75" customHeight="1">
      <c r="F948" s="115"/>
    </row>
    <row r="949" spans="6:6" ht="15.75" customHeight="1">
      <c r="F949" s="115"/>
    </row>
    <row r="950" spans="6:6" ht="15.75" customHeight="1">
      <c r="F950" s="115"/>
    </row>
    <row r="951" spans="6:6" ht="15.75" customHeight="1">
      <c r="F951" s="115"/>
    </row>
    <row r="952" spans="6:6" ht="15.75" customHeight="1">
      <c r="F952" s="115"/>
    </row>
    <row r="953" spans="6:6" ht="15.75" customHeight="1">
      <c r="F953" s="115"/>
    </row>
    <row r="954" spans="6:6" ht="15.75" customHeight="1">
      <c r="F954" s="115"/>
    </row>
    <row r="955" spans="6:6" ht="15.75" customHeight="1">
      <c r="F955" s="115"/>
    </row>
    <row r="956" spans="6:6" ht="15.75" customHeight="1">
      <c r="F956" s="115"/>
    </row>
    <row r="957" spans="6:6" ht="15.75" customHeight="1">
      <c r="F957" s="115"/>
    </row>
    <row r="958" spans="6:6" ht="15.75" customHeight="1">
      <c r="F958" s="115"/>
    </row>
    <row r="959" spans="6:6" ht="15.75" customHeight="1">
      <c r="F959" s="115"/>
    </row>
    <row r="960" spans="6:6" ht="15.75" customHeight="1">
      <c r="F960" s="115"/>
    </row>
    <row r="961" spans="6:6" ht="15.75" customHeight="1">
      <c r="F961" s="115"/>
    </row>
    <row r="962" spans="6:6" ht="15.75" customHeight="1">
      <c r="F962" s="115"/>
    </row>
    <row r="963" spans="6:6" ht="15.75" customHeight="1">
      <c r="F963" s="115"/>
    </row>
    <row r="964" spans="6:6" ht="15.75" customHeight="1">
      <c r="F964" s="115"/>
    </row>
    <row r="965" spans="6:6" ht="15.75" customHeight="1">
      <c r="F965" s="115"/>
    </row>
    <row r="966" spans="6:6" ht="15.75" customHeight="1">
      <c r="F966" s="115"/>
    </row>
    <row r="967" spans="6:6" ht="15.75" customHeight="1">
      <c r="F967" s="115"/>
    </row>
    <row r="968" spans="6:6" ht="15.75" customHeight="1">
      <c r="F968" s="115"/>
    </row>
    <row r="969" spans="6:6" ht="15.75" customHeight="1">
      <c r="F969" s="115"/>
    </row>
    <row r="970" spans="6:6" ht="15.75" customHeight="1">
      <c r="F970" s="115"/>
    </row>
    <row r="971" spans="6:6" ht="15.75" customHeight="1">
      <c r="F971" s="115"/>
    </row>
    <row r="972" spans="6:6" ht="15.75" customHeight="1">
      <c r="F972" s="115"/>
    </row>
    <row r="973" spans="6:6" ht="15.75" customHeight="1">
      <c r="F973" s="115"/>
    </row>
    <row r="974" spans="6:6" ht="15.75" customHeight="1">
      <c r="F974" s="115"/>
    </row>
    <row r="975" spans="6:6" ht="15.75" customHeight="1">
      <c r="F975" s="115"/>
    </row>
    <row r="976" spans="6:6" ht="15.75" customHeight="1">
      <c r="F976" s="115"/>
    </row>
    <row r="977" spans="6:6" ht="15.75" customHeight="1">
      <c r="F977" s="115"/>
    </row>
    <row r="978" spans="6:6" ht="15.75" customHeight="1">
      <c r="F978" s="115"/>
    </row>
    <row r="979" spans="6:6" ht="15.75" customHeight="1">
      <c r="F979" s="115"/>
    </row>
    <row r="980" spans="6:6" ht="15.75" customHeight="1">
      <c r="F980" s="115"/>
    </row>
    <row r="981" spans="6:6" ht="15.75" customHeight="1">
      <c r="F981" s="115"/>
    </row>
    <row r="982" spans="6:6" ht="15.75" customHeight="1">
      <c r="F982" s="115"/>
    </row>
    <row r="983" spans="6:6" ht="15.75" customHeight="1">
      <c r="F983" s="115"/>
    </row>
    <row r="984" spans="6:6" ht="15.75" customHeight="1">
      <c r="F984" s="115"/>
    </row>
    <row r="985" spans="6:6" ht="15.75" customHeight="1">
      <c r="F985" s="115"/>
    </row>
    <row r="986" spans="6:6" ht="15.75" customHeight="1">
      <c r="F986" s="115"/>
    </row>
    <row r="987" spans="6:6" ht="15.75" customHeight="1">
      <c r="F987" s="115"/>
    </row>
    <row r="988" spans="6:6" ht="15.75" customHeight="1">
      <c r="F988" s="115"/>
    </row>
    <row r="989" spans="6:6" ht="15.75" customHeight="1">
      <c r="F989" s="115"/>
    </row>
    <row r="990" spans="6:6" ht="15.75" customHeight="1">
      <c r="F990" s="115"/>
    </row>
    <row r="991" spans="6:6" ht="15.75" customHeight="1">
      <c r="F991" s="115"/>
    </row>
    <row r="992" spans="6:6" ht="15.75" customHeight="1">
      <c r="F992" s="115"/>
    </row>
    <row r="993" spans="6:6" ht="15.75" customHeight="1">
      <c r="F993" s="115"/>
    </row>
    <row r="994" spans="6:6" ht="15.75" customHeight="1">
      <c r="F994" s="115"/>
    </row>
    <row r="995" spans="6:6" ht="15.75" customHeight="1">
      <c r="F995" s="115"/>
    </row>
    <row r="996" spans="6:6" ht="15.75" customHeight="1">
      <c r="F996" s="115"/>
    </row>
    <row r="997" spans="6:6" ht="15.75" customHeight="1">
      <c r="F997" s="115"/>
    </row>
    <row r="998" spans="6:6" ht="15.75" customHeight="1">
      <c r="F998" s="115"/>
    </row>
    <row r="999" spans="6:6" ht="15.75" customHeight="1">
      <c r="F999" s="115"/>
    </row>
    <row r="1000" spans="6:6" ht="15.75" customHeight="1">
      <c r="F1000" s="115"/>
    </row>
    <row r="1001" spans="6:6" ht="15.75" customHeight="1">
      <c r="F1001" s="115"/>
    </row>
    <row r="1002" spans="6:6" ht="15.75" customHeight="1">
      <c r="F1002" s="115"/>
    </row>
    <row r="1003" spans="6:6" ht="15.75" customHeight="1">
      <c r="F1003" s="115"/>
    </row>
    <row r="1004" spans="6:6" ht="15.75" customHeight="1">
      <c r="F1004" s="115"/>
    </row>
    <row r="1005" spans="6:6" ht="15.75" customHeight="1">
      <c r="F1005" s="115"/>
    </row>
    <row r="1006" spans="6:6" ht="15.75" customHeight="1">
      <c r="F1006" s="115"/>
    </row>
    <row r="1007" spans="6:6" ht="15.75" customHeight="1">
      <c r="F1007" s="115"/>
    </row>
    <row r="1008" spans="6:6" ht="15.75" customHeight="1">
      <c r="F1008" s="115"/>
    </row>
    <row r="1009" spans="6:6" ht="15.75" customHeight="1">
      <c r="F1009" s="115"/>
    </row>
    <row r="1010" spans="6:6" ht="15.75" customHeight="1">
      <c r="F1010" s="115"/>
    </row>
    <row r="1011" spans="6:6" ht="15.75" customHeight="1">
      <c r="F1011" s="115"/>
    </row>
    <row r="1012" spans="6:6" ht="15.75" customHeight="1">
      <c r="F1012" s="115"/>
    </row>
    <row r="1013" spans="6:6" ht="15.75" customHeight="1">
      <c r="F1013" s="115"/>
    </row>
    <row r="1014" spans="6:6" ht="15.75" customHeight="1">
      <c r="F1014" s="115"/>
    </row>
    <row r="1015" spans="6:6" ht="15.75" customHeight="1">
      <c r="F1015" s="115"/>
    </row>
    <row r="1016" spans="6:6" ht="15.75" customHeight="1">
      <c r="F1016" s="115"/>
    </row>
    <row r="1017" spans="6:6" ht="15.75" customHeight="1">
      <c r="F1017" s="115"/>
    </row>
    <row r="1018" spans="6:6" ht="15.75" customHeight="1">
      <c r="F1018" s="115"/>
    </row>
  </sheetData>
  <mergeCells count="27">
    <mergeCell ref="F44:Z44"/>
    <mergeCell ref="N41:Q41"/>
    <mergeCell ref="S41:V41"/>
    <mergeCell ref="G42:M42"/>
    <mergeCell ref="N42:Q42"/>
    <mergeCell ref="W42:Z42"/>
    <mergeCell ref="N43:Q43"/>
    <mergeCell ref="W43:Z43"/>
    <mergeCell ref="F40:Z40"/>
    <mergeCell ref="G41:M41"/>
    <mergeCell ref="W41:Z41"/>
    <mergeCell ref="S42:V42"/>
    <mergeCell ref="S43:V43"/>
    <mergeCell ref="G43:M43"/>
    <mergeCell ref="A3:D3"/>
    <mergeCell ref="V3:Z3"/>
    <mergeCell ref="E3:H3"/>
    <mergeCell ref="I3:U3"/>
    <mergeCell ref="A4:D4"/>
    <mergeCell ref="E4:H4"/>
    <mergeCell ref="V4:Z4"/>
    <mergeCell ref="I1:U1"/>
    <mergeCell ref="V1:Z1"/>
    <mergeCell ref="A2:D2"/>
    <mergeCell ref="E2:H2"/>
    <mergeCell ref="I2:U2"/>
    <mergeCell ref="V2:AA2"/>
  </mergeCells>
  <conditionalFormatting sqref="B7:B37 C8:C9 F42:F43 R42:R43 W43">
    <cfRule type="cellIs" dxfId="129" priority="1" operator="equal">
      <formula>1</formula>
    </cfRule>
  </conditionalFormatting>
  <conditionalFormatting sqref="B7:B37 C8:C9 F42:F43 R42:R43 W43">
    <cfRule type="cellIs" dxfId="128" priority="2" operator="equal">
      <formula>2</formula>
    </cfRule>
  </conditionalFormatting>
  <conditionalFormatting sqref="B7:B37 C8:C9 F42:F43 R42:R43 W43">
    <cfRule type="cellIs" dxfId="127" priority="3" operator="equal">
      <formula>3</formula>
    </cfRule>
  </conditionalFormatting>
  <conditionalFormatting sqref="B7:B37 C8:C9 F42:F43 R42:R43 W43">
    <cfRule type="cellIs" dxfId="126" priority="4" operator="equal">
      <formula>4</formula>
    </cfRule>
  </conditionalFormatting>
  <printOptions horizontalCentered="1" verticalCentered="1" gridLines="1"/>
  <pageMargins left="0.94290375203915178" right="0.83333333333333337" top="0.5269168026101142" bottom="0.51998368678629692" header="0" footer="0"/>
  <pageSetup orientation="portrait"/>
  <headerFooter>
    <oddHeader>&amp;L             &amp;C SISTEMA MUNICIPAL PARA EL DESARROLO INTEGRAL DE LA FAMILIA</oddHeader>
    <oddFooter>&amp;LBOULEVARD HÉROES POTOSINOS S/N&amp;CTELÉFONO: (488) 123 - 57 - 46&amp;RCORREO ELECTRÓNICO: weinlyn@gmail.com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17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/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117" t="s">
        <v>1</v>
      </c>
    </row>
    <row r="2" spans="1:29" ht="15.75" customHeight="1">
      <c r="A2" s="758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 ht="15.75">
      <c r="A3" s="761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121" t="s">
        <v>49</v>
      </c>
    </row>
    <row r="4" spans="1:29" ht="14.25" customHeight="1">
      <c r="A4" s="770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F38</f>
        <v>9</v>
      </c>
    </row>
    <row r="5" spans="1:29" ht="9.75" customHeight="1">
      <c r="A5" s="9"/>
      <c r="B5" s="9"/>
      <c r="C5" s="9"/>
      <c r="D5" s="9"/>
      <c r="E5" s="11"/>
      <c r="F5" s="124">
        <f>MEDIAN(F7:F37)</f>
        <v>40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12" t="s">
        <v>10</v>
      </c>
      <c r="B6" s="13" t="s">
        <v>11</v>
      </c>
      <c r="C6" s="125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4" customHeight="1">
      <c r="A7" s="65">
        <v>1</v>
      </c>
      <c r="B7" s="137">
        <v>3</v>
      </c>
      <c r="C7" s="138">
        <v>44075</v>
      </c>
      <c r="D7" s="139" t="s">
        <v>53</v>
      </c>
      <c r="E7" s="140" t="s">
        <v>54</v>
      </c>
      <c r="F7" s="141">
        <v>37</v>
      </c>
      <c r="G7" s="142" t="s">
        <v>55</v>
      </c>
      <c r="H7" s="143"/>
      <c r="I7" s="144"/>
      <c r="J7" s="145"/>
      <c r="K7" s="146" t="s">
        <v>55</v>
      </c>
      <c r="L7" s="147"/>
      <c r="M7" s="148" t="s">
        <v>55</v>
      </c>
      <c r="N7" s="149"/>
      <c r="O7" s="146"/>
      <c r="P7" s="145"/>
      <c r="Q7" s="146" t="s">
        <v>55</v>
      </c>
      <c r="R7" s="145"/>
      <c r="S7" s="146"/>
      <c r="T7" s="145"/>
      <c r="U7" s="150"/>
      <c r="V7" s="145"/>
      <c r="W7" s="151"/>
      <c r="X7" s="151"/>
      <c r="Y7" s="151"/>
      <c r="Z7" s="152"/>
      <c r="AA7" s="153" t="s">
        <v>56</v>
      </c>
    </row>
    <row r="8" spans="1:29" ht="24" customHeight="1">
      <c r="A8" s="40">
        <v>2</v>
      </c>
      <c r="B8" s="81">
        <v>4</v>
      </c>
      <c r="C8" s="154">
        <v>44075</v>
      </c>
      <c r="D8" s="155" t="s">
        <v>57</v>
      </c>
      <c r="E8" s="156" t="s">
        <v>58</v>
      </c>
      <c r="F8" s="157">
        <v>49</v>
      </c>
      <c r="G8" s="158" t="s">
        <v>55</v>
      </c>
      <c r="H8" s="159"/>
      <c r="I8" s="160"/>
      <c r="J8" s="161"/>
      <c r="K8" s="162" t="s">
        <v>55</v>
      </c>
      <c r="L8" s="163"/>
      <c r="M8" s="164" t="s">
        <v>55</v>
      </c>
      <c r="N8" s="165"/>
      <c r="O8" s="162" t="s">
        <v>55</v>
      </c>
      <c r="P8" s="161"/>
      <c r="Q8" s="166"/>
      <c r="R8" s="161"/>
      <c r="S8" s="162"/>
      <c r="T8" s="161"/>
      <c r="U8" s="166"/>
      <c r="V8" s="161"/>
      <c r="W8" s="167"/>
      <c r="X8" s="167"/>
      <c r="Y8" s="167"/>
      <c r="Z8" s="168"/>
      <c r="AA8" s="169" t="s">
        <v>59</v>
      </c>
    </row>
    <row r="9" spans="1:29" ht="24" customHeight="1">
      <c r="A9" s="48">
        <v>3</v>
      </c>
      <c r="B9" s="77">
        <v>3</v>
      </c>
      <c r="C9" s="170">
        <v>44075</v>
      </c>
      <c r="D9" s="171" t="s">
        <v>60</v>
      </c>
      <c r="E9" s="172" t="s">
        <v>61</v>
      </c>
      <c r="F9" s="173">
        <v>48</v>
      </c>
      <c r="G9" s="174" t="s">
        <v>55</v>
      </c>
      <c r="H9" s="175"/>
      <c r="I9" s="176"/>
      <c r="J9" s="177"/>
      <c r="K9" s="178" t="s">
        <v>55</v>
      </c>
      <c r="L9" s="175"/>
      <c r="M9" s="179" t="s">
        <v>55</v>
      </c>
      <c r="N9" s="180" t="s">
        <v>55</v>
      </c>
      <c r="O9" s="181"/>
      <c r="P9" s="177"/>
      <c r="Q9" s="178"/>
      <c r="R9" s="177"/>
      <c r="S9" s="181"/>
      <c r="T9" s="177"/>
      <c r="U9" s="181"/>
      <c r="V9" s="182" t="s">
        <v>55</v>
      </c>
      <c r="W9" s="183" t="s">
        <v>55</v>
      </c>
      <c r="X9" s="184"/>
      <c r="Y9" s="184"/>
      <c r="Z9" s="185"/>
      <c r="AA9" s="186" t="s">
        <v>62</v>
      </c>
    </row>
    <row r="10" spans="1:29" ht="22.5" customHeight="1">
      <c r="A10" s="56">
        <v>4</v>
      </c>
      <c r="B10" s="81">
        <v>4</v>
      </c>
      <c r="C10" s="154">
        <v>44075</v>
      </c>
      <c r="D10" s="187" t="s">
        <v>63</v>
      </c>
      <c r="E10" s="188" t="s">
        <v>64</v>
      </c>
      <c r="F10" s="189">
        <v>40</v>
      </c>
      <c r="G10" s="158" t="s">
        <v>55</v>
      </c>
      <c r="H10" s="163"/>
      <c r="I10" s="160"/>
      <c r="J10" s="161"/>
      <c r="K10" s="162" t="s">
        <v>55</v>
      </c>
      <c r="L10" s="163"/>
      <c r="M10" s="164" t="s">
        <v>55</v>
      </c>
      <c r="N10" s="165"/>
      <c r="O10" s="166"/>
      <c r="P10" s="161"/>
      <c r="Q10" s="162" t="s">
        <v>55</v>
      </c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65</v>
      </c>
    </row>
    <row r="11" spans="1:29" ht="22.5" customHeight="1">
      <c r="A11" s="65">
        <v>5</v>
      </c>
      <c r="B11" s="77">
        <v>4</v>
      </c>
      <c r="C11" s="170">
        <v>44075</v>
      </c>
      <c r="D11" s="171" t="s">
        <v>66</v>
      </c>
      <c r="E11" s="172" t="s">
        <v>67</v>
      </c>
      <c r="F11" s="173">
        <v>31</v>
      </c>
      <c r="G11" s="174" t="s">
        <v>55</v>
      </c>
      <c r="H11" s="175"/>
      <c r="I11" s="176"/>
      <c r="J11" s="177"/>
      <c r="K11" s="178" t="s">
        <v>55</v>
      </c>
      <c r="L11" s="175"/>
      <c r="M11" s="179" t="s">
        <v>55</v>
      </c>
      <c r="N11" s="190"/>
      <c r="O11" s="181"/>
      <c r="P11" s="177"/>
      <c r="Q11" s="178" t="s">
        <v>55</v>
      </c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68</v>
      </c>
    </row>
    <row r="12" spans="1:29" ht="22.5" customHeight="1">
      <c r="A12" s="40">
        <v>6</v>
      </c>
      <c r="B12" s="81">
        <v>3</v>
      </c>
      <c r="C12" s="154">
        <v>44075</v>
      </c>
      <c r="D12" s="187" t="s">
        <v>69</v>
      </c>
      <c r="E12" s="192" t="s">
        <v>70</v>
      </c>
      <c r="F12" s="189">
        <v>40</v>
      </c>
      <c r="G12" s="158" t="s">
        <v>55</v>
      </c>
      <c r="H12" s="163"/>
      <c r="I12" s="160"/>
      <c r="J12" s="161"/>
      <c r="K12" s="162" t="s">
        <v>55</v>
      </c>
      <c r="L12" s="163"/>
      <c r="M12" s="164" t="s">
        <v>55</v>
      </c>
      <c r="N12" s="165"/>
      <c r="O12" s="162" t="s">
        <v>55</v>
      </c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 t="s">
        <v>71</v>
      </c>
    </row>
    <row r="13" spans="1:29" ht="22.5" customHeight="1">
      <c r="A13" s="48">
        <v>7</v>
      </c>
      <c r="B13" s="77">
        <v>2</v>
      </c>
      <c r="C13" s="193">
        <v>44075</v>
      </c>
      <c r="D13" s="171" t="s">
        <v>72</v>
      </c>
      <c r="E13" s="172" t="s">
        <v>73</v>
      </c>
      <c r="F13" s="173">
        <v>22</v>
      </c>
      <c r="G13" s="174" t="s">
        <v>74</v>
      </c>
      <c r="H13" s="175"/>
      <c r="I13" s="176"/>
      <c r="J13" s="177"/>
      <c r="K13" s="178" t="s">
        <v>74</v>
      </c>
      <c r="L13" s="175"/>
      <c r="M13" s="179" t="s">
        <v>74</v>
      </c>
      <c r="N13" s="190"/>
      <c r="O13" s="181"/>
      <c r="P13" s="177"/>
      <c r="Q13" s="181"/>
      <c r="R13" s="182" t="s">
        <v>74</v>
      </c>
      <c r="S13" s="181"/>
      <c r="T13" s="177"/>
      <c r="U13" s="181"/>
      <c r="V13" s="177"/>
      <c r="W13" s="184"/>
      <c r="X13" s="184"/>
      <c r="Y13" s="184"/>
      <c r="Z13" s="185"/>
      <c r="AA13" s="191" t="s">
        <v>75</v>
      </c>
    </row>
    <row r="14" spans="1:29" ht="22.5" customHeight="1">
      <c r="A14" s="56">
        <v>8</v>
      </c>
      <c r="B14" s="81">
        <v>2</v>
      </c>
      <c r="C14" s="194" t="s">
        <v>76</v>
      </c>
      <c r="D14" s="187" t="s">
        <v>77</v>
      </c>
      <c r="E14" s="192" t="s">
        <v>78</v>
      </c>
      <c r="F14" s="189">
        <v>44</v>
      </c>
      <c r="G14" s="160"/>
      <c r="H14" s="159" t="s">
        <v>74</v>
      </c>
      <c r="I14" s="160"/>
      <c r="J14" s="161"/>
      <c r="K14" s="162" t="s">
        <v>74</v>
      </c>
      <c r="L14" s="163"/>
      <c r="M14" s="164" t="s">
        <v>74</v>
      </c>
      <c r="N14" s="165"/>
      <c r="O14" s="162" t="s">
        <v>74</v>
      </c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69" t="s">
        <v>79</v>
      </c>
    </row>
    <row r="15" spans="1:29" ht="22.5" customHeight="1">
      <c r="A15" s="65">
        <v>9</v>
      </c>
      <c r="B15" s="77">
        <v>2</v>
      </c>
      <c r="C15" s="193">
        <v>44075</v>
      </c>
      <c r="D15" s="171" t="s">
        <v>80</v>
      </c>
      <c r="E15" s="172" t="s">
        <v>81</v>
      </c>
      <c r="F15" s="195">
        <v>27</v>
      </c>
      <c r="G15" s="176"/>
      <c r="H15" s="196" t="s">
        <v>74</v>
      </c>
      <c r="I15" s="176"/>
      <c r="J15" s="177"/>
      <c r="K15" s="178" t="s">
        <v>74</v>
      </c>
      <c r="L15" s="175"/>
      <c r="M15" s="179" t="s">
        <v>74</v>
      </c>
      <c r="N15" s="190"/>
      <c r="O15" s="181"/>
      <c r="P15" s="177"/>
      <c r="Q15" s="181"/>
      <c r="R15" s="182" t="s">
        <v>74</v>
      </c>
      <c r="S15" s="181"/>
      <c r="T15" s="177"/>
      <c r="U15" s="181"/>
      <c r="V15" s="177"/>
      <c r="W15" s="184"/>
      <c r="X15" s="184"/>
      <c r="Y15" s="184"/>
      <c r="Z15" s="185"/>
      <c r="AA15" s="191" t="s">
        <v>82</v>
      </c>
    </row>
    <row r="16" spans="1:29" ht="22.5" customHeight="1">
      <c r="A16" s="40">
        <v>10</v>
      </c>
      <c r="B16" s="81"/>
      <c r="C16" s="43"/>
      <c r="D16" s="187"/>
      <c r="E16" s="60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48">
        <v>11</v>
      </c>
      <c r="B17" s="77"/>
      <c r="C17" s="51"/>
      <c r="D17" s="171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56">
        <v>12</v>
      </c>
      <c r="B18" s="81"/>
      <c r="C18" s="43"/>
      <c r="D18" s="187"/>
      <c r="E18" s="60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5">
        <v>13</v>
      </c>
      <c r="B19" s="77"/>
      <c r="C19" s="51"/>
      <c r="D19" s="171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40">
        <v>14</v>
      </c>
      <c r="B20" s="81"/>
      <c r="C20" s="43"/>
      <c r="D20" s="187"/>
      <c r="E20" s="60"/>
      <c r="F20" s="197"/>
      <c r="G20" s="160"/>
      <c r="H20" s="163"/>
      <c r="I20" s="160"/>
      <c r="J20" s="161"/>
      <c r="K20" s="166"/>
      <c r="L20" s="163"/>
      <c r="M20" s="198"/>
      <c r="N20" s="165"/>
      <c r="O20" s="166"/>
      <c r="P20" s="161"/>
      <c r="Q20" s="166"/>
      <c r="R20" s="161"/>
      <c r="S20" s="166"/>
      <c r="T20" s="161"/>
      <c r="U20" s="166"/>
      <c r="V20" s="161"/>
      <c r="W20" s="167"/>
      <c r="X20" s="167"/>
      <c r="Y20" s="167"/>
      <c r="Z20" s="168"/>
      <c r="AA20" s="199"/>
    </row>
    <row r="21" spans="1:27" ht="22.5" customHeight="1">
      <c r="A21" s="48">
        <v>15</v>
      </c>
      <c r="B21" s="77"/>
      <c r="C21" s="51"/>
      <c r="D21" s="171"/>
      <c r="E21" s="58"/>
      <c r="F21" s="200"/>
      <c r="G21" s="176"/>
      <c r="H21" s="175"/>
      <c r="I21" s="176"/>
      <c r="J21" s="177"/>
      <c r="K21" s="181"/>
      <c r="L21" s="175"/>
      <c r="M21" s="201"/>
      <c r="N21" s="190"/>
      <c r="O21" s="181"/>
      <c r="P21" s="177"/>
      <c r="Q21" s="181"/>
      <c r="R21" s="177"/>
      <c r="S21" s="181"/>
      <c r="T21" s="177"/>
      <c r="U21" s="181"/>
      <c r="V21" s="177"/>
      <c r="W21" s="184"/>
      <c r="X21" s="184"/>
      <c r="Y21" s="184"/>
      <c r="Z21" s="185"/>
      <c r="AA21" s="202"/>
    </row>
    <row r="22" spans="1:27" ht="22.5" customHeight="1">
      <c r="A22" s="56">
        <v>16</v>
      </c>
      <c r="B22" s="81"/>
      <c r="C22" s="43"/>
      <c r="D22" s="187"/>
      <c r="E22" s="60"/>
      <c r="F22" s="197"/>
      <c r="G22" s="160"/>
      <c r="H22" s="163"/>
      <c r="I22" s="160"/>
      <c r="J22" s="161"/>
      <c r="K22" s="166"/>
      <c r="L22" s="163"/>
      <c r="M22" s="198"/>
      <c r="N22" s="165"/>
      <c r="O22" s="166"/>
      <c r="P22" s="161"/>
      <c r="Q22" s="166"/>
      <c r="R22" s="161"/>
      <c r="S22" s="166"/>
      <c r="T22" s="161"/>
      <c r="U22" s="166"/>
      <c r="V22" s="161"/>
      <c r="W22" s="167"/>
      <c r="X22" s="167"/>
      <c r="Y22" s="167"/>
      <c r="Z22" s="168"/>
      <c r="AA22" s="199"/>
    </row>
    <row r="23" spans="1:27" ht="22.5" customHeight="1">
      <c r="A23" s="65">
        <v>17</v>
      </c>
      <c r="B23" s="77"/>
      <c r="C23" s="51"/>
      <c r="D23" s="171"/>
      <c r="E23" s="58"/>
      <c r="F23" s="200"/>
      <c r="G23" s="176"/>
      <c r="H23" s="175"/>
      <c r="I23" s="176"/>
      <c r="J23" s="177"/>
      <c r="K23" s="181"/>
      <c r="L23" s="175"/>
      <c r="M23" s="201"/>
      <c r="N23" s="190"/>
      <c r="O23" s="181"/>
      <c r="P23" s="177"/>
      <c r="Q23" s="181"/>
      <c r="R23" s="177"/>
      <c r="S23" s="181"/>
      <c r="T23" s="177"/>
      <c r="U23" s="181"/>
      <c r="V23" s="177"/>
      <c r="W23" s="184"/>
      <c r="X23" s="184"/>
      <c r="Y23" s="184"/>
      <c r="Z23" s="185"/>
      <c r="AA23" s="202"/>
    </row>
    <row r="24" spans="1:27" ht="22.5" customHeight="1">
      <c r="A24" s="40">
        <v>18</v>
      </c>
      <c r="B24" s="81"/>
      <c r="C24" s="43"/>
      <c r="D24" s="187"/>
      <c r="E24" s="60"/>
      <c r="F24" s="197"/>
      <c r="G24" s="160"/>
      <c r="H24" s="163"/>
      <c r="I24" s="160"/>
      <c r="J24" s="161"/>
      <c r="K24" s="166"/>
      <c r="L24" s="163"/>
      <c r="M24" s="198"/>
      <c r="N24" s="165"/>
      <c r="O24" s="166"/>
      <c r="P24" s="161"/>
      <c r="Q24" s="166"/>
      <c r="R24" s="161"/>
      <c r="S24" s="166"/>
      <c r="T24" s="161"/>
      <c r="U24" s="166"/>
      <c r="V24" s="161"/>
      <c r="W24" s="167"/>
      <c r="X24" s="167"/>
      <c r="Y24" s="167"/>
      <c r="Z24" s="168"/>
      <c r="AA24" s="199"/>
    </row>
    <row r="25" spans="1:27" ht="22.5" customHeight="1">
      <c r="A25" s="48">
        <v>19</v>
      </c>
      <c r="B25" s="77"/>
      <c r="C25" s="51"/>
      <c r="D25" s="171"/>
      <c r="E25" s="58"/>
      <c r="F25" s="200"/>
      <c r="G25" s="176"/>
      <c r="H25" s="175"/>
      <c r="I25" s="176"/>
      <c r="J25" s="177"/>
      <c r="K25" s="181"/>
      <c r="L25" s="175"/>
      <c r="M25" s="201"/>
      <c r="N25" s="190"/>
      <c r="O25" s="181"/>
      <c r="P25" s="177"/>
      <c r="Q25" s="181"/>
      <c r="R25" s="177"/>
      <c r="S25" s="181"/>
      <c r="T25" s="177"/>
      <c r="U25" s="181"/>
      <c r="V25" s="177"/>
      <c r="W25" s="184"/>
      <c r="X25" s="184"/>
      <c r="Y25" s="184"/>
      <c r="Z25" s="185"/>
      <c r="AA25" s="202"/>
    </row>
    <row r="26" spans="1:27" ht="22.5" customHeight="1">
      <c r="A26" s="56">
        <v>20</v>
      </c>
      <c r="B26" s="81"/>
      <c r="C26" s="43"/>
      <c r="D26" s="187"/>
      <c r="E26" s="60"/>
      <c r="F26" s="197"/>
      <c r="G26" s="160"/>
      <c r="H26" s="163"/>
      <c r="I26" s="160"/>
      <c r="J26" s="161"/>
      <c r="K26" s="166"/>
      <c r="L26" s="163"/>
      <c r="M26" s="198"/>
      <c r="N26" s="165"/>
      <c r="O26" s="166"/>
      <c r="P26" s="161"/>
      <c r="Q26" s="166"/>
      <c r="R26" s="161"/>
      <c r="S26" s="166"/>
      <c r="T26" s="161"/>
      <c r="U26" s="166"/>
      <c r="V26" s="161"/>
      <c r="W26" s="167"/>
      <c r="X26" s="167"/>
      <c r="Y26" s="167"/>
      <c r="Z26" s="168"/>
      <c r="AA26" s="199"/>
    </row>
    <row r="27" spans="1:27" ht="22.5" customHeight="1">
      <c r="A27" s="65">
        <v>21</v>
      </c>
      <c r="B27" s="77"/>
      <c r="C27" s="51"/>
      <c r="D27" s="171"/>
      <c r="E27" s="58"/>
      <c r="F27" s="200"/>
      <c r="G27" s="176"/>
      <c r="H27" s="175"/>
      <c r="I27" s="176"/>
      <c r="J27" s="177"/>
      <c r="K27" s="181"/>
      <c r="L27" s="175"/>
      <c r="M27" s="201"/>
      <c r="N27" s="190"/>
      <c r="O27" s="181"/>
      <c r="P27" s="177"/>
      <c r="Q27" s="181"/>
      <c r="R27" s="177"/>
      <c r="S27" s="181"/>
      <c r="T27" s="177"/>
      <c r="U27" s="181"/>
      <c r="V27" s="177"/>
      <c r="W27" s="184"/>
      <c r="X27" s="184"/>
      <c r="Y27" s="184"/>
      <c r="Z27" s="185"/>
      <c r="AA27" s="202"/>
    </row>
    <row r="28" spans="1:27" ht="22.5" customHeight="1">
      <c r="A28" s="40">
        <v>22</v>
      </c>
      <c r="B28" s="81"/>
      <c r="C28" s="43"/>
      <c r="D28" s="203"/>
      <c r="E28" s="204"/>
      <c r="F28" s="197"/>
      <c r="G28" s="160"/>
      <c r="H28" s="163"/>
      <c r="I28" s="160"/>
      <c r="J28" s="161"/>
      <c r="K28" s="166"/>
      <c r="L28" s="163"/>
      <c r="M28" s="198"/>
      <c r="N28" s="165"/>
      <c r="O28" s="166"/>
      <c r="P28" s="161"/>
      <c r="Q28" s="166"/>
      <c r="R28" s="161"/>
      <c r="S28" s="166"/>
      <c r="T28" s="161"/>
      <c r="U28" s="166"/>
      <c r="V28" s="161"/>
      <c r="W28" s="167"/>
      <c r="X28" s="167"/>
      <c r="Y28" s="167"/>
      <c r="Z28" s="168"/>
      <c r="AA28" s="199"/>
    </row>
    <row r="29" spans="1:27" ht="22.5" customHeight="1">
      <c r="A29" s="48">
        <v>23</v>
      </c>
      <c r="B29" s="77"/>
      <c r="C29" s="51"/>
      <c r="D29" s="205"/>
      <c r="E29" s="58"/>
      <c r="F29" s="200"/>
      <c r="G29" s="176"/>
      <c r="H29" s="175"/>
      <c r="I29" s="176"/>
      <c r="J29" s="177"/>
      <c r="K29" s="181"/>
      <c r="L29" s="175"/>
      <c r="M29" s="201"/>
      <c r="N29" s="190"/>
      <c r="O29" s="181"/>
      <c r="P29" s="177"/>
      <c r="Q29" s="181"/>
      <c r="R29" s="177"/>
      <c r="S29" s="181"/>
      <c r="T29" s="177"/>
      <c r="U29" s="181"/>
      <c r="V29" s="177"/>
      <c r="W29" s="184"/>
      <c r="X29" s="184"/>
      <c r="Y29" s="184"/>
      <c r="Z29" s="185"/>
      <c r="AA29" s="202"/>
    </row>
    <row r="30" spans="1:27" ht="22.5" customHeight="1">
      <c r="A30" s="56">
        <v>24</v>
      </c>
      <c r="B30" s="41"/>
      <c r="C30" s="43"/>
      <c r="D30" s="187"/>
      <c r="E30" s="204"/>
      <c r="F30" s="197"/>
      <c r="G30" s="160"/>
      <c r="H30" s="163"/>
      <c r="I30" s="160"/>
      <c r="J30" s="161"/>
      <c r="K30" s="166"/>
      <c r="L30" s="163"/>
      <c r="M30" s="198"/>
      <c r="N30" s="165"/>
      <c r="O30" s="166"/>
      <c r="P30" s="161"/>
      <c r="Q30" s="166"/>
      <c r="R30" s="161"/>
      <c r="S30" s="166"/>
      <c r="T30" s="161"/>
      <c r="U30" s="166"/>
      <c r="V30" s="161"/>
      <c r="W30" s="167"/>
      <c r="X30" s="167"/>
      <c r="Y30" s="167"/>
      <c r="Z30" s="168"/>
      <c r="AA30" s="199"/>
    </row>
    <row r="31" spans="1:27" ht="22.5" customHeight="1">
      <c r="A31" s="65">
        <v>25</v>
      </c>
      <c r="B31" s="49"/>
      <c r="C31" s="51"/>
      <c r="D31" s="205"/>
      <c r="E31" s="58"/>
      <c r="F31" s="200"/>
      <c r="G31" s="176"/>
      <c r="H31" s="175"/>
      <c r="I31" s="176"/>
      <c r="J31" s="177"/>
      <c r="K31" s="181"/>
      <c r="L31" s="175"/>
      <c r="M31" s="201"/>
      <c r="N31" s="190"/>
      <c r="O31" s="181"/>
      <c r="P31" s="177"/>
      <c r="Q31" s="181"/>
      <c r="R31" s="177"/>
      <c r="S31" s="181"/>
      <c r="T31" s="177"/>
      <c r="U31" s="181"/>
      <c r="V31" s="177"/>
      <c r="W31" s="184"/>
      <c r="X31" s="184"/>
      <c r="Y31" s="184"/>
      <c r="Z31" s="185"/>
      <c r="AA31" s="202"/>
    </row>
    <row r="32" spans="1:27" ht="22.5" customHeight="1">
      <c r="A32" s="40">
        <v>26</v>
      </c>
      <c r="B32" s="41"/>
      <c r="C32" s="43"/>
      <c r="D32" s="203"/>
      <c r="E32" s="204"/>
      <c r="F32" s="197"/>
      <c r="G32" s="160"/>
      <c r="H32" s="206"/>
      <c r="I32" s="160"/>
      <c r="J32" s="161"/>
      <c r="K32" s="166"/>
      <c r="L32" s="163"/>
      <c r="M32" s="198"/>
      <c r="N32" s="165"/>
      <c r="O32" s="166"/>
      <c r="P32" s="161"/>
      <c r="Q32" s="166"/>
      <c r="R32" s="161"/>
      <c r="S32" s="166"/>
      <c r="T32" s="161"/>
      <c r="U32" s="166"/>
      <c r="V32" s="161"/>
      <c r="W32" s="167"/>
      <c r="X32" s="167"/>
      <c r="Y32" s="167"/>
      <c r="Z32" s="168"/>
      <c r="AA32" s="199"/>
    </row>
    <row r="33" spans="1:27" ht="22.5" customHeight="1">
      <c r="A33" s="48">
        <v>27</v>
      </c>
      <c r="B33" s="49"/>
      <c r="C33" s="51"/>
      <c r="D33" s="205"/>
      <c r="E33" s="58"/>
      <c r="F33" s="200"/>
      <c r="G33" s="176"/>
      <c r="H33" s="175"/>
      <c r="I33" s="176"/>
      <c r="J33" s="177"/>
      <c r="K33" s="181"/>
      <c r="L33" s="175"/>
      <c r="M33" s="201"/>
      <c r="N33" s="190"/>
      <c r="O33" s="181"/>
      <c r="P33" s="177"/>
      <c r="Q33" s="181"/>
      <c r="R33" s="177"/>
      <c r="S33" s="181"/>
      <c r="T33" s="177"/>
      <c r="U33" s="181"/>
      <c r="V33" s="177"/>
      <c r="W33" s="184"/>
      <c r="X33" s="184"/>
      <c r="Y33" s="184"/>
      <c r="Z33" s="185"/>
      <c r="AA33" s="202"/>
    </row>
    <row r="34" spans="1:27" ht="22.5" customHeight="1">
      <c r="A34" s="56">
        <v>28</v>
      </c>
      <c r="B34" s="41"/>
      <c r="C34" s="43"/>
      <c r="D34" s="203"/>
      <c r="E34" s="204"/>
      <c r="F34" s="197"/>
      <c r="G34" s="160"/>
      <c r="H34" s="163"/>
      <c r="I34" s="160"/>
      <c r="J34" s="161"/>
      <c r="K34" s="166"/>
      <c r="L34" s="163"/>
      <c r="M34" s="198"/>
      <c r="N34" s="165"/>
      <c r="O34" s="166"/>
      <c r="P34" s="161"/>
      <c r="Q34" s="166"/>
      <c r="R34" s="161"/>
      <c r="S34" s="166"/>
      <c r="T34" s="161"/>
      <c r="U34" s="166"/>
      <c r="V34" s="161"/>
      <c r="W34" s="167"/>
      <c r="X34" s="167"/>
      <c r="Y34" s="167"/>
      <c r="Z34" s="168"/>
      <c r="AA34" s="199"/>
    </row>
    <row r="35" spans="1:27" ht="22.5" customHeight="1">
      <c r="A35" s="65">
        <v>29</v>
      </c>
      <c r="B35" s="49"/>
      <c r="C35" s="51"/>
      <c r="D35" s="205"/>
      <c r="E35" s="58"/>
      <c r="F35" s="200"/>
      <c r="G35" s="176"/>
      <c r="H35" s="175"/>
      <c r="I35" s="176"/>
      <c r="J35" s="177"/>
      <c r="K35" s="181"/>
      <c r="L35" s="175"/>
      <c r="M35" s="201"/>
      <c r="N35" s="190"/>
      <c r="O35" s="181"/>
      <c r="P35" s="177"/>
      <c r="Q35" s="181"/>
      <c r="R35" s="177"/>
      <c r="S35" s="181"/>
      <c r="T35" s="177"/>
      <c r="U35" s="181"/>
      <c r="V35" s="177"/>
      <c r="W35" s="184"/>
      <c r="X35" s="184"/>
      <c r="Y35" s="184"/>
      <c r="Z35" s="185"/>
      <c r="AA35" s="202"/>
    </row>
    <row r="36" spans="1:27" ht="22.5" customHeight="1">
      <c r="A36" s="40">
        <v>30</v>
      </c>
      <c r="B36" s="71"/>
      <c r="C36" s="73"/>
      <c r="D36" s="207"/>
      <c r="E36" s="208"/>
      <c r="F36" s="197"/>
      <c r="G36" s="209"/>
      <c r="H36" s="210"/>
      <c r="I36" s="209"/>
      <c r="J36" s="211"/>
      <c r="K36" s="212"/>
      <c r="L36" s="210"/>
      <c r="M36" s="213"/>
      <c r="N36" s="214"/>
      <c r="O36" s="212"/>
      <c r="P36" s="211"/>
      <c r="Q36" s="212"/>
      <c r="R36" s="211"/>
      <c r="S36" s="212"/>
      <c r="T36" s="211"/>
      <c r="U36" s="212"/>
      <c r="V36" s="211"/>
      <c r="W36" s="215"/>
      <c r="X36" s="215"/>
      <c r="Y36" s="215"/>
      <c r="Z36" s="216"/>
      <c r="AA36" s="217"/>
    </row>
    <row r="37" spans="1:27" ht="22.5" customHeight="1">
      <c r="A37" s="48">
        <v>31</v>
      </c>
      <c r="B37" s="77"/>
      <c r="C37" s="51"/>
      <c r="D37" s="205"/>
      <c r="E37" s="218"/>
      <c r="F37" s="200"/>
      <c r="G37" s="219"/>
      <c r="H37" s="220"/>
      <c r="I37" s="219"/>
      <c r="J37" s="221"/>
      <c r="K37" s="222"/>
      <c r="L37" s="220"/>
      <c r="M37" s="223"/>
      <c r="N37" s="224"/>
      <c r="O37" s="222"/>
      <c r="P37" s="221"/>
      <c r="Q37" s="222"/>
      <c r="R37" s="221"/>
      <c r="S37" s="222"/>
      <c r="T37" s="221"/>
      <c r="U37" s="222"/>
      <c r="V37" s="221"/>
      <c r="W37" s="225"/>
      <c r="X37" s="225"/>
      <c r="Y37" s="225"/>
      <c r="Z37" s="226"/>
      <c r="AA37" s="227"/>
    </row>
    <row r="38" spans="1:27" ht="22.5" customHeight="1">
      <c r="A38" s="228"/>
      <c r="B38" s="228"/>
      <c r="C38" s="229"/>
      <c r="D38" s="230"/>
      <c r="E38" s="231" t="s">
        <v>37</v>
      </c>
      <c r="F38" s="232">
        <f t="shared" ref="F38:Z38" si="0">COUNT(F7:F37)</f>
        <v>9</v>
      </c>
      <c r="G38" s="233">
        <f t="shared" si="0"/>
        <v>0</v>
      </c>
      <c r="H38" s="234">
        <f t="shared" si="0"/>
        <v>0</v>
      </c>
      <c r="I38" s="235">
        <f t="shared" si="0"/>
        <v>0</v>
      </c>
      <c r="J38" s="236">
        <f t="shared" si="0"/>
        <v>0</v>
      </c>
      <c r="K38" s="236">
        <f t="shared" si="0"/>
        <v>0</v>
      </c>
      <c r="L38" s="234">
        <f t="shared" si="0"/>
        <v>0</v>
      </c>
      <c r="M38" s="237">
        <f t="shared" si="0"/>
        <v>0</v>
      </c>
      <c r="N38" s="235">
        <f t="shared" si="0"/>
        <v>0</v>
      </c>
      <c r="O38" s="236">
        <f t="shared" si="0"/>
        <v>0</v>
      </c>
      <c r="P38" s="236">
        <f t="shared" si="0"/>
        <v>0</v>
      </c>
      <c r="Q38" s="236">
        <f t="shared" si="0"/>
        <v>0</v>
      </c>
      <c r="R38" s="236">
        <f t="shared" si="0"/>
        <v>0</v>
      </c>
      <c r="S38" s="236">
        <f t="shared" si="0"/>
        <v>0</v>
      </c>
      <c r="T38" s="236">
        <f t="shared" si="0"/>
        <v>0</v>
      </c>
      <c r="U38" s="236">
        <f t="shared" si="0"/>
        <v>0</v>
      </c>
      <c r="V38" s="236">
        <f t="shared" si="0"/>
        <v>0</v>
      </c>
      <c r="W38" s="236">
        <f t="shared" si="0"/>
        <v>0</v>
      </c>
      <c r="X38" s="236">
        <f t="shared" si="0"/>
        <v>0</v>
      </c>
      <c r="Y38" s="236">
        <f t="shared" si="0"/>
        <v>0</v>
      </c>
      <c r="Z38" s="234">
        <f t="shared" si="0"/>
        <v>0</v>
      </c>
      <c r="AA38" s="119"/>
    </row>
    <row r="39" spans="1:27" ht="2.25" customHeight="1">
      <c r="A39" s="238"/>
      <c r="B39" s="238"/>
      <c r="C39" s="239"/>
      <c r="D39" s="240"/>
      <c r="E39" s="241"/>
      <c r="F39" s="772" t="s">
        <v>38</v>
      </c>
      <c r="G39" s="773"/>
      <c r="H39" s="773"/>
      <c r="I39" s="773"/>
      <c r="J39" s="773"/>
      <c r="K39" s="773"/>
      <c r="L39" s="773"/>
      <c r="M39" s="773"/>
      <c r="N39" s="773"/>
      <c r="O39" s="773"/>
      <c r="P39" s="773"/>
      <c r="Q39" s="773"/>
      <c r="R39" s="773"/>
      <c r="S39" s="773"/>
      <c r="T39" s="773"/>
      <c r="U39" s="773"/>
      <c r="V39" s="773"/>
      <c r="W39" s="773"/>
      <c r="X39" s="773"/>
      <c r="Y39" s="773"/>
      <c r="Z39" s="774"/>
      <c r="AA39" s="242"/>
    </row>
    <row r="40" spans="1:27" ht="15.75" customHeight="1">
      <c r="A40" s="243"/>
      <c r="B40" s="243"/>
      <c r="C40" s="244"/>
      <c r="D40" s="245"/>
      <c r="E40" s="246"/>
      <c r="F40" s="775"/>
      <c r="G40" s="776"/>
      <c r="H40" s="776"/>
      <c r="I40" s="776"/>
      <c r="J40" s="776"/>
      <c r="K40" s="776"/>
      <c r="L40" s="776"/>
      <c r="M40" s="776"/>
      <c r="N40" s="776"/>
      <c r="O40" s="776"/>
      <c r="P40" s="776"/>
      <c r="Q40" s="776"/>
      <c r="R40" s="776"/>
      <c r="S40" s="776"/>
      <c r="T40" s="776"/>
      <c r="U40" s="776"/>
      <c r="V40" s="776"/>
      <c r="W40" s="776"/>
      <c r="X40" s="776"/>
      <c r="Y40" s="776"/>
      <c r="Z40" s="777"/>
      <c r="AA40" s="247"/>
    </row>
    <row r="41" spans="1:27" ht="15.75" customHeight="1">
      <c r="F41" s="248">
        <v>1</v>
      </c>
      <c r="G41" s="744" t="s">
        <v>42</v>
      </c>
      <c r="H41" s="745"/>
      <c r="I41" s="745"/>
      <c r="J41" s="745"/>
      <c r="K41" s="745"/>
      <c r="L41" s="745"/>
      <c r="M41" s="745"/>
      <c r="N41" s="745"/>
      <c r="O41" s="745"/>
      <c r="P41" s="746"/>
      <c r="Q41" s="747">
        <f>COUNTIFS(B8:B37, "1", F8:F37, "&gt;1")</f>
        <v>0</v>
      </c>
      <c r="R41" s="748"/>
      <c r="S41" s="249">
        <v>3</v>
      </c>
      <c r="T41" s="250" t="s">
        <v>43</v>
      </c>
      <c r="U41" s="251"/>
      <c r="V41" s="251"/>
      <c r="W41" s="251"/>
      <c r="X41" s="251"/>
      <c r="Y41" s="252"/>
      <c r="Z41" s="253">
        <f>COUNTIFS(B8:B37, "3", F8:F37, "&gt;1")</f>
        <v>2</v>
      </c>
    </row>
    <row r="42" spans="1:27" ht="15.75" customHeight="1">
      <c r="F42" s="254">
        <v>2</v>
      </c>
      <c r="G42" s="749" t="s">
        <v>83</v>
      </c>
      <c r="H42" s="733"/>
      <c r="I42" s="733"/>
      <c r="J42" s="733"/>
      <c r="K42" s="733"/>
      <c r="L42" s="733"/>
      <c r="M42" s="733"/>
      <c r="N42" s="733"/>
      <c r="O42" s="733"/>
      <c r="P42" s="743"/>
      <c r="Q42" s="750">
        <f>COUNTIFS(B8:B37, "2", F8:F37, "&gt;1")</f>
        <v>3</v>
      </c>
      <c r="R42" s="748"/>
      <c r="S42" s="255">
        <v>4</v>
      </c>
      <c r="T42" s="256" t="s">
        <v>45</v>
      </c>
      <c r="U42" s="257"/>
      <c r="V42" s="257"/>
      <c r="W42" s="257"/>
      <c r="X42" s="257"/>
      <c r="Y42" s="258"/>
      <c r="Z42" s="259">
        <f>COUNTIFS(B8:B37, "4", F8:F37, "&gt;1")</f>
        <v>3</v>
      </c>
    </row>
    <row r="43" spans="1:27" ht="15.75" customHeight="1"/>
    <row r="44" spans="1:27" ht="15.75" customHeight="1"/>
    <row r="45" spans="1:27" ht="15.75" customHeight="1"/>
    <row r="46" spans="1:27" ht="15.75" customHeight="1"/>
    <row r="47" spans="1:27" ht="15.75" customHeight="1"/>
    <row r="48" spans="1:27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</sheetData>
  <mergeCells count="11">
    <mergeCell ref="G41:P41"/>
    <mergeCell ref="Q41:R41"/>
    <mergeCell ref="G42:P42"/>
    <mergeCell ref="Q42:R42"/>
    <mergeCell ref="A1:D1"/>
    <mergeCell ref="E1:Z2"/>
    <mergeCell ref="A2:C2"/>
    <mergeCell ref="A3:C3"/>
    <mergeCell ref="E3:Z4"/>
    <mergeCell ref="A4:C4"/>
    <mergeCell ref="F39:Z40"/>
  </mergeCells>
  <conditionalFormatting sqref="B7:B37 F41:F42 S41:S42">
    <cfRule type="cellIs" dxfId="125" priority="1" operator="equal">
      <formula>1</formula>
    </cfRule>
  </conditionalFormatting>
  <conditionalFormatting sqref="B7:B37 F41:F42 S41:S42">
    <cfRule type="cellIs" dxfId="124" priority="2" operator="equal">
      <formula>2</formula>
    </cfRule>
  </conditionalFormatting>
  <conditionalFormatting sqref="B7:B37 F41:F42 S41:S42">
    <cfRule type="cellIs" dxfId="123" priority="3" operator="equal">
      <formula>3</formula>
    </cfRule>
  </conditionalFormatting>
  <conditionalFormatting sqref="B7:B37 F41:F42 S41:S42">
    <cfRule type="cellIs" dxfId="122" priority="4" operator="equal">
      <formula>4</formula>
    </cfRule>
  </conditionalFormatting>
  <conditionalFormatting sqref="A2:C4">
    <cfRule type="notContainsBlanks" dxfId="121" priority="5">
      <formula>LEN(TRIM(A2))&gt;0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18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84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117" t="s">
        <v>1</v>
      </c>
    </row>
    <row r="2" spans="1:29" ht="15.75" customHeight="1">
      <c r="A2" s="758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 ht="15.75">
      <c r="A3" s="761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121" t="s">
        <v>49</v>
      </c>
    </row>
    <row r="4" spans="1:29" ht="14.25" customHeight="1">
      <c r="A4" s="770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F38</f>
        <v>5</v>
      </c>
    </row>
    <row r="5" spans="1:29" ht="9.75" customHeight="1">
      <c r="A5" s="9"/>
      <c r="B5" s="9"/>
      <c r="C5" s="9"/>
      <c r="D5" s="9"/>
      <c r="E5" s="11"/>
      <c r="F5" s="124">
        <f>MEDIAN(F7:F37)</f>
        <v>26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12" t="s">
        <v>10</v>
      </c>
      <c r="B6" s="13" t="s">
        <v>11</v>
      </c>
      <c r="C6" s="125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4" customHeight="1">
      <c r="A7" s="65">
        <v>1</v>
      </c>
      <c r="B7" s="137">
        <v>4</v>
      </c>
      <c r="C7" s="260">
        <v>44076</v>
      </c>
      <c r="D7" s="139" t="s">
        <v>85</v>
      </c>
      <c r="E7" s="261" t="s">
        <v>86</v>
      </c>
      <c r="F7" s="141">
        <v>27</v>
      </c>
      <c r="G7" s="142" t="s">
        <v>55</v>
      </c>
      <c r="H7" s="147"/>
      <c r="I7" s="144"/>
      <c r="J7" s="145"/>
      <c r="K7" s="146" t="s">
        <v>55</v>
      </c>
      <c r="L7" s="147"/>
      <c r="M7" s="148" t="s">
        <v>55</v>
      </c>
      <c r="N7" s="262" t="s">
        <v>55</v>
      </c>
      <c r="O7" s="146"/>
      <c r="P7" s="263" t="s">
        <v>55</v>
      </c>
      <c r="Q7" s="150"/>
      <c r="R7" s="145"/>
      <c r="S7" s="146"/>
      <c r="T7" s="145"/>
      <c r="U7" s="150"/>
      <c r="V7" s="145"/>
      <c r="W7" s="151"/>
      <c r="X7" s="151"/>
      <c r="Y7" s="151"/>
      <c r="Z7" s="152"/>
      <c r="AA7" s="153" t="s">
        <v>87</v>
      </c>
    </row>
    <row r="8" spans="1:29" ht="24" customHeight="1">
      <c r="A8" s="40">
        <v>2</v>
      </c>
      <c r="B8" s="81">
        <v>4</v>
      </c>
      <c r="C8" s="264">
        <v>44076</v>
      </c>
      <c r="D8" s="155" t="s">
        <v>88</v>
      </c>
      <c r="E8" s="156" t="s">
        <v>89</v>
      </c>
      <c r="F8" s="157">
        <v>16</v>
      </c>
      <c r="G8" s="158" t="s">
        <v>55</v>
      </c>
      <c r="H8" s="206"/>
      <c r="I8" s="160"/>
      <c r="J8" s="161"/>
      <c r="K8" s="162" t="s">
        <v>55</v>
      </c>
      <c r="L8" s="163"/>
      <c r="M8" s="164" t="s">
        <v>55</v>
      </c>
      <c r="N8" s="165"/>
      <c r="O8" s="162"/>
      <c r="P8" s="161"/>
      <c r="Q8" s="162"/>
      <c r="R8" s="161"/>
      <c r="S8" s="162"/>
      <c r="T8" s="161"/>
      <c r="U8" s="166"/>
      <c r="V8" s="161"/>
      <c r="W8" s="167"/>
      <c r="X8" s="167"/>
      <c r="Y8" s="167"/>
      <c r="Z8" s="265" t="s">
        <v>55</v>
      </c>
      <c r="AA8" s="266" t="s">
        <v>90</v>
      </c>
    </row>
    <row r="9" spans="1:29" ht="24" customHeight="1">
      <c r="A9" s="48">
        <v>3</v>
      </c>
      <c r="B9" s="77">
        <v>4</v>
      </c>
      <c r="C9" s="170">
        <v>44076</v>
      </c>
      <c r="D9" s="171" t="s">
        <v>91</v>
      </c>
      <c r="E9" s="172" t="s">
        <v>92</v>
      </c>
      <c r="F9" s="173">
        <v>26</v>
      </c>
      <c r="G9" s="174" t="s">
        <v>55</v>
      </c>
      <c r="H9" s="196"/>
      <c r="I9" s="176"/>
      <c r="J9" s="177"/>
      <c r="K9" s="178" t="s">
        <v>55</v>
      </c>
      <c r="L9" s="175"/>
      <c r="M9" s="179" t="s">
        <v>55</v>
      </c>
      <c r="N9" s="190"/>
      <c r="O9" s="178" t="s">
        <v>55</v>
      </c>
      <c r="P9" s="177"/>
      <c r="Q9" s="178"/>
      <c r="R9" s="177"/>
      <c r="S9" s="181"/>
      <c r="T9" s="177"/>
      <c r="U9" s="181"/>
      <c r="V9" s="177"/>
      <c r="W9" s="184"/>
      <c r="X9" s="184"/>
      <c r="Y9" s="184"/>
      <c r="Z9" s="185"/>
      <c r="AA9" s="191" t="s">
        <v>93</v>
      </c>
    </row>
    <row r="10" spans="1:29" ht="22.5" customHeight="1">
      <c r="A10" s="56">
        <v>4</v>
      </c>
      <c r="B10" s="81">
        <v>4</v>
      </c>
      <c r="C10" s="194" t="s">
        <v>94</v>
      </c>
      <c r="D10" s="187" t="s">
        <v>95</v>
      </c>
      <c r="E10" s="188" t="s">
        <v>96</v>
      </c>
      <c r="F10" s="189">
        <v>34</v>
      </c>
      <c r="G10" s="158"/>
      <c r="H10" s="159" t="s">
        <v>55</v>
      </c>
      <c r="I10" s="160"/>
      <c r="J10" s="161"/>
      <c r="K10" s="162" t="s">
        <v>55</v>
      </c>
      <c r="L10" s="163"/>
      <c r="M10" s="164" t="s">
        <v>55</v>
      </c>
      <c r="N10" s="165"/>
      <c r="O10" s="162" t="s">
        <v>55</v>
      </c>
      <c r="P10" s="161"/>
      <c r="Q10" s="166"/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97</v>
      </c>
    </row>
    <row r="11" spans="1:29" ht="22.5" customHeight="1">
      <c r="A11" s="65">
        <v>5</v>
      </c>
      <c r="B11" s="77">
        <v>2</v>
      </c>
      <c r="C11" s="170">
        <v>44076</v>
      </c>
      <c r="D11" s="171" t="s">
        <v>98</v>
      </c>
      <c r="E11" s="172" t="s">
        <v>99</v>
      </c>
      <c r="F11" s="173">
        <v>26</v>
      </c>
      <c r="G11" s="174"/>
      <c r="H11" s="196" t="s">
        <v>74</v>
      </c>
      <c r="I11" s="176"/>
      <c r="J11" s="177"/>
      <c r="K11" s="178" t="s">
        <v>74</v>
      </c>
      <c r="L11" s="175"/>
      <c r="M11" s="179" t="s">
        <v>74</v>
      </c>
      <c r="N11" s="190"/>
      <c r="O11" s="178"/>
      <c r="P11" s="177"/>
      <c r="Q11" s="181"/>
      <c r="R11" s="182" t="s">
        <v>74</v>
      </c>
      <c r="S11" s="181"/>
      <c r="T11" s="177"/>
      <c r="U11" s="181"/>
      <c r="V11" s="177"/>
      <c r="W11" s="183" t="s">
        <v>74</v>
      </c>
      <c r="X11" s="184"/>
      <c r="Y11" s="184"/>
      <c r="Z11" s="185"/>
      <c r="AA11" s="191" t="s">
        <v>100</v>
      </c>
    </row>
    <row r="12" spans="1:29" ht="22.5" customHeight="1">
      <c r="A12" s="40">
        <v>6</v>
      </c>
      <c r="B12" s="81"/>
      <c r="C12" s="154"/>
      <c r="D12" s="187"/>
      <c r="E12" s="192"/>
      <c r="F12" s="189"/>
      <c r="G12" s="160"/>
      <c r="H12" s="159"/>
      <c r="I12" s="160"/>
      <c r="J12" s="161"/>
      <c r="K12" s="162"/>
      <c r="L12" s="163"/>
      <c r="M12" s="164"/>
      <c r="N12" s="165"/>
      <c r="O12" s="166"/>
      <c r="P12" s="161"/>
      <c r="Q12" s="166"/>
      <c r="R12" s="161"/>
      <c r="S12" s="166"/>
      <c r="T12" s="161"/>
      <c r="U12" s="162"/>
      <c r="V12" s="161"/>
      <c r="W12" s="167"/>
      <c r="X12" s="167"/>
      <c r="Y12" s="167"/>
      <c r="Z12" s="168"/>
      <c r="AA12" s="169"/>
    </row>
    <row r="13" spans="1:29" ht="22.5" customHeight="1">
      <c r="A13" s="48">
        <v>7</v>
      </c>
      <c r="B13" s="77"/>
      <c r="C13" s="51"/>
      <c r="D13" s="171"/>
      <c r="E13" s="58"/>
      <c r="F13" s="200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56">
        <v>8</v>
      </c>
      <c r="B14" s="81"/>
      <c r="C14" s="43"/>
      <c r="D14" s="187"/>
      <c r="E14" s="60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65">
        <v>9</v>
      </c>
      <c r="B15" s="77"/>
      <c r="C15" s="51"/>
      <c r="D15" s="171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40">
        <v>10</v>
      </c>
      <c r="B16" s="81"/>
      <c r="C16" s="43"/>
      <c r="D16" s="187"/>
      <c r="E16" s="60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48">
        <v>11</v>
      </c>
      <c r="B17" s="77"/>
      <c r="C17" s="51"/>
      <c r="D17" s="171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56">
        <v>12</v>
      </c>
      <c r="B18" s="81"/>
      <c r="C18" s="43"/>
      <c r="D18" s="187"/>
      <c r="E18" s="60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5">
        <v>13</v>
      </c>
      <c r="B19" s="77"/>
      <c r="C19" s="51"/>
      <c r="D19" s="171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40">
        <v>14</v>
      </c>
      <c r="B20" s="81"/>
      <c r="C20" s="43"/>
      <c r="D20" s="187"/>
      <c r="E20" s="60"/>
      <c r="F20" s="197"/>
      <c r="G20" s="160"/>
      <c r="H20" s="163"/>
      <c r="I20" s="160"/>
      <c r="J20" s="161"/>
      <c r="K20" s="166"/>
      <c r="L20" s="163"/>
      <c r="M20" s="198"/>
      <c r="N20" s="165"/>
      <c r="O20" s="166"/>
      <c r="P20" s="161"/>
      <c r="Q20" s="166"/>
      <c r="R20" s="161"/>
      <c r="S20" s="166"/>
      <c r="T20" s="161"/>
      <c r="U20" s="166"/>
      <c r="V20" s="161"/>
      <c r="W20" s="167"/>
      <c r="X20" s="167"/>
      <c r="Y20" s="167"/>
      <c r="Z20" s="168"/>
      <c r="AA20" s="199"/>
    </row>
    <row r="21" spans="1:27" ht="22.5" customHeight="1">
      <c r="A21" s="48">
        <v>15</v>
      </c>
      <c r="B21" s="77"/>
      <c r="C21" s="51"/>
      <c r="D21" s="171"/>
      <c r="E21" s="58"/>
      <c r="F21" s="200"/>
      <c r="G21" s="176"/>
      <c r="H21" s="175"/>
      <c r="I21" s="176"/>
      <c r="J21" s="177"/>
      <c r="K21" s="181"/>
      <c r="L21" s="175"/>
      <c r="M21" s="201"/>
      <c r="N21" s="190"/>
      <c r="O21" s="181"/>
      <c r="P21" s="177"/>
      <c r="Q21" s="181"/>
      <c r="R21" s="177"/>
      <c r="S21" s="181"/>
      <c r="T21" s="177"/>
      <c r="U21" s="181"/>
      <c r="V21" s="177"/>
      <c r="W21" s="184"/>
      <c r="X21" s="184"/>
      <c r="Y21" s="184"/>
      <c r="Z21" s="185"/>
      <c r="AA21" s="202"/>
    </row>
    <row r="22" spans="1:27" ht="22.5" customHeight="1">
      <c r="A22" s="56">
        <v>16</v>
      </c>
      <c r="B22" s="81"/>
      <c r="C22" s="43"/>
      <c r="D22" s="187"/>
      <c r="E22" s="60"/>
      <c r="F22" s="197"/>
      <c r="G22" s="160"/>
      <c r="H22" s="163"/>
      <c r="I22" s="160"/>
      <c r="J22" s="161"/>
      <c r="K22" s="166"/>
      <c r="L22" s="163"/>
      <c r="M22" s="198"/>
      <c r="N22" s="165"/>
      <c r="O22" s="166"/>
      <c r="P22" s="161"/>
      <c r="Q22" s="166"/>
      <c r="R22" s="161"/>
      <c r="S22" s="166"/>
      <c r="T22" s="161"/>
      <c r="U22" s="166"/>
      <c r="V22" s="161"/>
      <c r="W22" s="167"/>
      <c r="X22" s="167"/>
      <c r="Y22" s="167"/>
      <c r="Z22" s="168"/>
      <c r="AA22" s="199"/>
    </row>
    <row r="23" spans="1:27" ht="22.5" customHeight="1">
      <c r="A23" s="65">
        <v>17</v>
      </c>
      <c r="B23" s="77"/>
      <c r="C23" s="51"/>
      <c r="D23" s="171"/>
      <c r="E23" s="58"/>
      <c r="F23" s="200"/>
      <c r="G23" s="176"/>
      <c r="H23" s="175"/>
      <c r="I23" s="176"/>
      <c r="J23" s="177"/>
      <c r="K23" s="181"/>
      <c r="L23" s="175"/>
      <c r="M23" s="201"/>
      <c r="N23" s="190"/>
      <c r="O23" s="181"/>
      <c r="P23" s="177"/>
      <c r="Q23" s="181"/>
      <c r="R23" s="177"/>
      <c r="S23" s="181"/>
      <c r="T23" s="177"/>
      <c r="U23" s="181"/>
      <c r="V23" s="177"/>
      <c r="W23" s="184"/>
      <c r="X23" s="184"/>
      <c r="Y23" s="184"/>
      <c r="Z23" s="185"/>
      <c r="AA23" s="202"/>
    </row>
    <row r="24" spans="1:27" ht="22.5" customHeight="1">
      <c r="A24" s="40">
        <v>18</v>
      </c>
      <c r="B24" s="81"/>
      <c r="C24" s="43"/>
      <c r="D24" s="187"/>
      <c r="E24" s="60"/>
      <c r="F24" s="197"/>
      <c r="G24" s="160"/>
      <c r="H24" s="163"/>
      <c r="I24" s="160"/>
      <c r="J24" s="161"/>
      <c r="K24" s="166"/>
      <c r="L24" s="163"/>
      <c r="M24" s="198"/>
      <c r="N24" s="165"/>
      <c r="O24" s="166"/>
      <c r="P24" s="161"/>
      <c r="Q24" s="166"/>
      <c r="R24" s="161"/>
      <c r="S24" s="166"/>
      <c r="T24" s="161"/>
      <c r="U24" s="166"/>
      <c r="V24" s="161"/>
      <c r="W24" s="167"/>
      <c r="X24" s="167"/>
      <c r="Y24" s="167"/>
      <c r="Z24" s="168"/>
      <c r="AA24" s="199"/>
    </row>
    <row r="25" spans="1:27" ht="22.5" customHeight="1">
      <c r="A25" s="48">
        <v>19</v>
      </c>
      <c r="B25" s="77"/>
      <c r="C25" s="51"/>
      <c r="D25" s="171"/>
      <c r="E25" s="58"/>
      <c r="F25" s="200"/>
      <c r="G25" s="176"/>
      <c r="H25" s="175"/>
      <c r="I25" s="176"/>
      <c r="J25" s="177"/>
      <c r="K25" s="181"/>
      <c r="L25" s="175"/>
      <c r="M25" s="201"/>
      <c r="N25" s="190"/>
      <c r="O25" s="181"/>
      <c r="P25" s="177"/>
      <c r="Q25" s="181"/>
      <c r="R25" s="177"/>
      <c r="S25" s="181"/>
      <c r="T25" s="177"/>
      <c r="U25" s="181"/>
      <c r="V25" s="177"/>
      <c r="W25" s="184"/>
      <c r="X25" s="184"/>
      <c r="Y25" s="184"/>
      <c r="Z25" s="185"/>
      <c r="AA25" s="202"/>
    </row>
    <row r="26" spans="1:27" ht="22.5" customHeight="1">
      <c r="A26" s="56">
        <v>20</v>
      </c>
      <c r="B26" s="81"/>
      <c r="C26" s="43"/>
      <c r="D26" s="187"/>
      <c r="E26" s="60"/>
      <c r="F26" s="197"/>
      <c r="G26" s="160"/>
      <c r="H26" s="163"/>
      <c r="I26" s="160"/>
      <c r="J26" s="161"/>
      <c r="K26" s="166"/>
      <c r="L26" s="163"/>
      <c r="M26" s="198"/>
      <c r="N26" s="165"/>
      <c r="O26" s="166"/>
      <c r="P26" s="161"/>
      <c r="Q26" s="166"/>
      <c r="R26" s="161"/>
      <c r="S26" s="166"/>
      <c r="T26" s="161"/>
      <c r="U26" s="166"/>
      <c r="V26" s="161"/>
      <c r="W26" s="167"/>
      <c r="X26" s="167"/>
      <c r="Y26" s="167"/>
      <c r="Z26" s="168"/>
      <c r="AA26" s="199"/>
    </row>
    <row r="27" spans="1:27" ht="22.5" customHeight="1">
      <c r="A27" s="65">
        <v>21</v>
      </c>
      <c r="B27" s="77"/>
      <c r="C27" s="51"/>
      <c r="D27" s="171"/>
      <c r="E27" s="58"/>
      <c r="F27" s="200"/>
      <c r="G27" s="176"/>
      <c r="H27" s="175"/>
      <c r="I27" s="176"/>
      <c r="J27" s="177"/>
      <c r="K27" s="181"/>
      <c r="L27" s="175"/>
      <c r="M27" s="201"/>
      <c r="N27" s="190"/>
      <c r="O27" s="181"/>
      <c r="P27" s="177"/>
      <c r="Q27" s="181"/>
      <c r="R27" s="177"/>
      <c r="S27" s="181"/>
      <c r="T27" s="177"/>
      <c r="U27" s="181"/>
      <c r="V27" s="177"/>
      <c r="W27" s="184"/>
      <c r="X27" s="184"/>
      <c r="Y27" s="184"/>
      <c r="Z27" s="185"/>
      <c r="AA27" s="202"/>
    </row>
    <row r="28" spans="1:27" ht="22.5" customHeight="1">
      <c r="A28" s="40">
        <v>22</v>
      </c>
      <c r="B28" s="81"/>
      <c r="C28" s="43"/>
      <c r="D28" s="203"/>
      <c r="E28" s="204"/>
      <c r="F28" s="197"/>
      <c r="G28" s="160"/>
      <c r="H28" s="163"/>
      <c r="I28" s="160"/>
      <c r="J28" s="161"/>
      <c r="K28" s="166"/>
      <c r="L28" s="163"/>
      <c r="M28" s="198"/>
      <c r="N28" s="165"/>
      <c r="O28" s="166"/>
      <c r="P28" s="161"/>
      <c r="Q28" s="166"/>
      <c r="R28" s="161"/>
      <c r="S28" s="166"/>
      <c r="T28" s="161"/>
      <c r="U28" s="166"/>
      <c r="V28" s="161"/>
      <c r="W28" s="167"/>
      <c r="X28" s="167"/>
      <c r="Y28" s="167"/>
      <c r="Z28" s="168"/>
      <c r="AA28" s="199"/>
    </row>
    <row r="29" spans="1:27" ht="22.5" customHeight="1">
      <c r="A29" s="48">
        <v>23</v>
      </c>
      <c r="B29" s="77"/>
      <c r="C29" s="51"/>
      <c r="D29" s="205"/>
      <c r="E29" s="58"/>
      <c r="F29" s="200"/>
      <c r="G29" s="176"/>
      <c r="H29" s="175"/>
      <c r="I29" s="176"/>
      <c r="J29" s="177"/>
      <c r="K29" s="181"/>
      <c r="L29" s="175"/>
      <c r="M29" s="201"/>
      <c r="N29" s="190"/>
      <c r="O29" s="181"/>
      <c r="P29" s="177"/>
      <c r="Q29" s="181"/>
      <c r="R29" s="177"/>
      <c r="S29" s="181"/>
      <c r="T29" s="177"/>
      <c r="U29" s="181"/>
      <c r="V29" s="177"/>
      <c r="W29" s="184"/>
      <c r="X29" s="184"/>
      <c r="Y29" s="184"/>
      <c r="Z29" s="185"/>
      <c r="AA29" s="202"/>
    </row>
    <row r="30" spans="1:27" ht="22.5" customHeight="1">
      <c r="A30" s="56">
        <v>24</v>
      </c>
      <c r="B30" s="41"/>
      <c r="C30" s="43"/>
      <c r="D30" s="187"/>
      <c r="E30" s="204"/>
      <c r="F30" s="197"/>
      <c r="G30" s="160"/>
      <c r="H30" s="163"/>
      <c r="I30" s="160"/>
      <c r="J30" s="161"/>
      <c r="K30" s="166"/>
      <c r="L30" s="163"/>
      <c r="M30" s="198"/>
      <c r="N30" s="165"/>
      <c r="O30" s="166"/>
      <c r="P30" s="161"/>
      <c r="Q30" s="166"/>
      <c r="R30" s="161"/>
      <c r="S30" s="166"/>
      <c r="T30" s="161"/>
      <c r="U30" s="166"/>
      <c r="V30" s="161"/>
      <c r="W30" s="167"/>
      <c r="X30" s="167"/>
      <c r="Y30" s="167"/>
      <c r="Z30" s="168"/>
      <c r="AA30" s="199"/>
    </row>
    <row r="31" spans="1:27" ht="22.5" customHeight="1">
      <c r="A31" s="65">
        <v>25</v>
      </c>
      <c r="B31" s="49"/>
      <c r="C31" s="51"/>
      <c r="D31" s="205"/>
      <c r="E31" s="58"/>
      <c r="F31" s="200"/>
      <c r="G31" s="176"/>
      <c r="H31" s="175"/>
      <c r="I31" s="176"/>
      <c r="J31" s="177"/>
      <c r="K31" s="181"/>
      <c r="L31" s="175"/>
      <c r="M31" s="201"/>
      <c r="N31" s="190"/>
      <c r="O31" s="181"/>
      <c r="P31" s="177"/>
      <c r="Q31" s="181"/>
      <c r="R31" s="177"/>
      <c r="S31" s="181"/>
      <c r="T31" s="177"/>
      <c r="U31" s="181"/>
      <c r="V31" s="177"/>
      <c r="W31" s="184"/>
      <c r="X31" s="184"/>
      <c r="Y31" s="184"/>
      <c r="Z31" s="185"/>
      <c r="AA31" s="202"/>
    </row>
    <row r="32" spans="1:27" ht="22.5" customHeight="1">
      <c r="A32" s="40">
        <v>26</v>
      </c>
      <c r="B32" s="41"/>
      <c r="C32" s="43"/>
      <c r="D32" s="203"/>
      <c r="E32" s="204"/>
      <c r="F32" s="197"/>
      <c r="G32" s="160"/>
      <c r="H32" s="206"/>
      <c r="I32" s="160"/>
      <c r="J32" s="161"/>
      <c r="K32" s="166"/>
      <c r="L32" s="163"/>
      <c r="M32" s="198"/>
      <c r="N32" s="165"/>
      <c r="O32" s="166"/>
      <c r="P32" s="161"/>
      <c r="Q32" s="166"/>
      <c r="R32" s="161"/>
      <c r="S32" s="166"/>
      <c r="T32" s="161"/>
      <c r="U32" s="166"/>
      <c r="V32" s="161"/>
      <c r="W32" s="167"/>
      <c r="X32" s="167"/>
      <c r="Y32" s="167"/>
      <c r="Z32" s="168"/>
      <c r="AA32" s="199"/>
    </row>
    <row r="33" spans="1:27" ht="22.5" customHeight="1">
      <c r="A33" s="48">
        <v>27</v>
      </c>
      <c r="B33" s="49"/>
      <c r="C33" s="51"/>
      <c r="D33" s="205"/>
      <c r="E33" s="58"/>
      <c r="F33" s="200"/>
      <c r="G33" s="176"/>
      <c r="H33" s="175"/>
      <c r="I33" s="176"/>
      <c r="J33" s="177"/>
      <c r="K33" s="181"/>
      <c r="L33" s="175"/>
      <c r="M33" s="201"/>
      <c r="N33" s="190"/>
      <c r="O33" s="181"/>
      <c r="P33" s="177"/>
      <c r="Q33" s="181"/>
      <c r="R33" s="177"/>
      <c r="S33" s="181"/>
      <c r="T33" s="177"/>
      <c r="U33" s="181"/>
      <c r="V33" s="177"/>
      <c r="W33" s="184"/>
      <c r="X33" s="184"/>
      <c r="Y33" s="184"/>
      <c r="Z33" s="185"/>
      <c r="AA33" s="202"/>
    </row>
    <row r="34" spans="1:27" ht="22.5" customHeight="1">
      <c r="A34" s="56">
        <v>28</v>
      </c>
      <c r="B34" s="41"/>
      <c r="C34" s="43"/>
      <c r="D34" s="203"/>
      <c r="E34" s="204"/>
      <c r="F34" s="197"/>
      <c r="G34" s="160"/>
      <c r="H34" s="163"/>
      <c r="I34" s="160"/>
      <c r="J34" s="161"/>
      <c r="K34" s="166"/>
      <c r="L34" s="163"/>
      <c r="M34" s="198"/>
      <c r="N34" s="165"/>
      <c r="O34" s="166"/>
      <c r="P34" s="161"/>
      <c r="Q34" s="166"/>
      <c r="R34" s="161"/>
      <c r="S34" s="166"/>
      <c r="T34" s="161"/>
      <c r="U34" s="166"/>
      <c r="V34" s="161"/>
      <c r="W34" s="167"/>
      <c r="X34" s="167"/>
      <c r="Y34" s="167"/>
      <c r="Z34" s="168"/>
      <c r="AA34" s="199"/>
    </row>
    <row r="35" spans="1:27" ht="22.5" customHeight="1">
      <c r="A35" s="65">
        <v>29</v>
      </c>
      <c r="B35" s="49"/>
      <c r="C35" s="51"/>
      <c r="D35" s="205"/>
      <c r="E35" s="58"/>
      <c r="F35" s="200"/>
      <c r="G35" s="176"/>
      <c r="H35" s="175"/>
      <c r="I35" s="176"/>
      <c r="J35" s="182"/>
      <c r="K35" s="181"/>
      <c r="L35" s="175"/>
      <c r="M35" s="201"/>
      <c r="N35" s="190"/>
      <c r="O35" s="181"/>
      <c r="P35" s="177"/>
      <c r="Q35" s="181"/>
      <c r="R35" s="177"/>
      <c r="S35" s="181"/>
      <c r="T35" s="177"/>
      <c r="U35" s="181"/>
      <c r="V35" s="177"/>
      <c r="W35" s="184"/>
      <c r="X35" s="184"/>
      <c r="Y35" s="184"/>
      <c r="Z35" s="185"/>
      <c r="AA35" s="202"/>
    </row>
    <row r="36" spans="1:27" ht="22.5" customHeight="1">
      <c r="A36" s="40">
        <v>30</v>
      </c>
      <c r="B36" s="71"/>
      <c r="C36" s="73"/>
      <c r="D36" s="207"/>
      <c r="E36" s="208"/>
      <c r="F36" s="197"/>
      <c r="G36" s="209"/>
      <c r="H36" s="210"/>
      <c r="I36" s="209"/>
      <c r="J36" s="267"/>
      <c r="K36" s="212"/>
      <c r="L36" s="210"/>
      <c r="M36" s="213"/>
      <c r="N36" s="214"/>
      <c r="O36" s="212"/>
      <c r="P36" s="211"/>
      <c r="Q36" s="212"/>
      <c r="R36" s="211"/>
      <c r="S36" s="212"/>
      <c r="T36" s="211"/>
      <c r="U36" s="212"/>
      <c r="V36" s="211"/>
      <c r="W36" s="215"/>
      <c r="X36" s="215"/>
      <c r="Y36" s="215"/>
      <c r="Z36" s="216"/>
      <c r="AA36" s="217"/>
    </row>
    <row r="37" spans="1:27" ht="22.5" customHeight="1">
      <c r="A37" s="48">
        <v>31</v>
      </c>
      <c r="B37" s="77"/>
      <c r="C37" s="51"/>
      <c r="D37" s="205"/>
      <c r="E37" s="218"/>
      <c r="F37" s="200"/>
      <c r="G37" s="219"/>
      <c r="H37" s="220"/>
      <c r="I37" s="219"/>
      <c r="J37" s="221"/>
      <c r="K37" s="222"/>
      <c r="L37" s="220"/>
      <c r="M37" s="223"/>
      <c r="N37" s="224"/>
      <c r="O37" s="222"/>
      <c r="P37" s="221"/>
      <c r="Q37" s="222"/>
      <c r="R37" s="221"/>
      <c r="S37" s="222"/>
      <c r="T37" s="221"/>
      <c r="U37" s="222"/>
      <c r="V37" s="221"/>
      <c r="W37" s="225"/>
      <c r="X37" s="225"/>
      <c r="Y37" s="225"/>
      <c r="Z37" s="226"/>
      <c r="AA37" s="227"/>
    </row>
    <row r="38" spans="1:27" ht="22.5" customHeight="1">
      <c r="A38" s="228"/>
      <c r="B38" s="228"/>
      <c r="C38" s="229"/>
      <c r="D38" s="230"/>
      <c r="E38" s="231" t="s">
        <v>37</v>
      </c>
      <c r="F38" s="232">
        <f>COUNT(F7:F37)</f>
        <v>5</v>
      </c>
      <c r="G38" s="233">
        <f t="shared" ref="G38:Z38" si="0">COUNTIF(G7:G37,"=X")</f>
        <v>3</v>
      </c>
      <c r="H38" s="233">
        <f t="shared" si="0"/>
        <v>2</v>
      </c>
      <c r="I38" s="233">
        <f t="shared" si="0"/>
        <v>0</v>
      </c>
      <c r="J38" s="233">
        <f t="shared" si="0"/>
        <v>0</v>
      </c>
      <c r="K38" s="233">
        <f t="shared" si="0"/>
        <v>5</v>
      </c>
      <c r="L38" s="233">
        <f t="shared" si="0"/>
        <v>0</v>
      </c>
      <c r="M38" s="233">
        <f t="shared" si="0"/>
        <v>5</v>
      </c>
      <c r="N38" s="233">
        <f t="shared" si="0"/>
        <v>1</v>
      </c>
      <c r="O38" s="233">
        <f t="shared" si="0"/>
        <v>2</v>
      </c>
      <c r="P38" s="233">
        <f t="shared" si="0"/>
        <v>1</v>
      </c>
      <c r="Q38" s="233">
        <f t="shared" si="0"/>
        <v>0</v>
      </c>
      <c r="R38" s="233">
        <f t="shared" si="0"/>
        <v>1</v>
      </c>
      <c r="S38" s="233">
        <f t="shared" si="0"/>
        <v>0</v>
      </c>
      <c r="T38" s="233">
        <f t="shared" si="0"/>
        <v>0</v>
      </c>
      <c r="U38" s="233">
        <f t="shared" si="0"/>
        <v>0</v>
      </c>
      <c r="V38" s="233">
        <f t="shared" si="0"/>
        <v>0</v>
      </c>
      <c r="W38" s="233">
        <f t="shared" si="0"/>
        <v>1</v>
      </c>
      <c r="X38" s="233">
        <f t="shared" si="0"/>
        <v>0</v>
      </c>
      <c r="Y38" s="233">
        <f t="shared" si="0"/>
        <v>0</v>
      </c>
      <c r="Z38" s="233">
        <f t="shared" si="0"/>
        <v>1</v>
      </c>
      <c r="AA38" s="119"/>
    </row>
    <row r="39" spans="1:27" ht="2.25" customHeight="1">
      <c r="A39" s="238"/>
      <c r="B39" s="238"/>
      <c r="C39" s="239"/>
      <c r="D39" s="240"/>
      <c r="E39" s="241"/>
      <c r="F39" s="772" t="s">
        <v>38</v>
      </c>
      <c r="G39" s="773"/>
      <c r="H39" s="773"/>
      <c r="I39" s="773"/>
      <c r="J39" s="773"/>
      <c r="K39" s="773"/>
      <c r="L39" s="773"/>
      <c r="M39" s="773"/>
      <c r="N39" s="773"/>
      <c r="O39" s="773"/>
      <c r="P39" s="773"/>
      <c r="Q39" s="773"/>
      <c r="R39" s="773"/>
      <c r="S39" s="773"/>
      <c r="T39" s="773"/>
      <c r="U39" s="773"/>
      <c r="V39" s="773"/>
      <c r="W39" s="773"/>
      <c r="X39" s="773"/>
      <c r="Y39" s="773"/>
      <c r="Z39" s="774"/>
      <c r="AA39" s="242"/>
    </row>
    <row r="40" spans="1:27" ht="15.75" customHeight="1">
      <c r="A40" s="243"/>
      <c r="B40" s="243"/>
      <c r="C40" s="244"/>
      <c r="D40" s="245"/>
      <c r="E40" s="246"/>
      <c r="F40" s="775"/>
      <c r="G40" s="776"/>
      <c r="H40" s="776"/>
      <c r="I40" s="776"/>
      <c r="J40" s="776"/>
      <c r="K40" s="776"/>
      <c r="L40" s="776"/>
      <c r="M40" s="776"/>
      <c r="N40" s="776"/>
      <c r="O40" s="776"/>
      <c r="P40" s="776"/>
      <c r="Q40" s="776"/>
      <c r="R40" s="776"/>
      <c r="S40" s="776"/>
      <c r="T40" s="776"/>
      <c r="U40" s="776"/>
      <c r="V40" s="776"/>
      <c r="W40" s="776"/>
      <c r="X40" s="776"/>
      <c r="Y40" s="776"/>
      <c r="Z40" s="777"/>
      <c r="AA40" s="247"/>
    </row>
    <row r="41" spans="1:27" ht="15.75" customHeight="1">
      <c r="F41" s="248">
        <v>1</v>
      </c>
      <c r="G41" s="744" t="s">
        <v>42</v>
      </c>
      <c r="H41" s="745"/>
      <c r="I41" s="745"/>
      <c r="J41" s="745"/>
      <c r="K41" s="745"/>
      <c r="L41" s="745"/>
      <c r="M41" s="745"/>
      <c r="N41" s="745"/>
      <c r="O41" s="745"/>
      <c r="P41" s="746"/>
      <c r="Q41" s="747">
        <f>COUNTIFS(B8:B37, "1", F8:F37, "&gt;1")</f>
        <v>0</v>
      </c>
      <c r="R41" s="748"/>
      <c r="S41" s="249">
        <v>3</v>
      </c>
      <c r="T41" s="250" t="s">
        <v>43</v>
      </c>
      <c r="U41" s="251"/>
      <c r="V41" s="251"/>
      <c r="W41" s="251"/>
      <c r="X41" s="251"/>
      <c r="Y41" s="252"/>
      <c r="Z41" s="253">
        <f>COUNTIFS(B8:B37, "3", F8:F37, "&gt;1")</f>
        <v>0</v>
      </c>
    </row>
    <row r="42" spans="1:27" ht="15.75" customHeight="1">
      <c r="F42" s="254">
        <v>2</v>
      </c>
      <c r="G42" s="749" t="s">
        <v>83</v>
      </c>
      <c r="H42" s="733"/>
      <c r="I42" s="733"/>
      <c r="J42" s="733"/>
      <c r="K42" s="733"/>
      <c r="L42" s="733"/>
      <c r="M42" s="733"/>
      <c r="N42" s="733"/>
      <c r="O42" s="733"/>
      <c r="P42" s="743"/>
      <c r="Q42" s="750">
        <f>COUNTIFS(B8:B37, "2", F8:F37, "&gt;1")</f>
        <v>1</v>
      </c>
      <c r="R42" s="748"/>
      <c r="S42" s="255">
        <v>4</v>
      </c>
      <c r="T42" s="256" t="s">
        <v>45</v>
      </c>
      <c r="U42" s="257"/>
      <c r="V42" s="257"/>
      <c r="W42" s="257"/>
      <c r="X42" s="257"/>
      <c r="Y42" s="258"/>
      <c r="Z42" s="259">
        <f>COUNTIFS(B8:B37, "4", F8:F37, "&gt;1")</f>
        <v>3</v>
      </c>
    </row>
    <row r="43" spans="1:27" ht="15.75" customHeight="1">
      <c r="R43" s="116">
        <v>0</v>
      </c>
      <c r="S43" s="116">
        <v>5</v>
      </c>
    </row>
    <row r="44" spans="1:27" ht="15.75" customHeight="1">
      <c r="R44" s="116">
        <v>0</v>
      </c>
      <c r="S44" s="116">
        <v>0</v>
      </c>
    </row>
    <row r="45" spans="1:27" ht="15.75" customHeight="1"/>
    <row r="46" spans="1:27" ht="15.75" customHeight="1"/>
    <row r="47" spans="1:27" ht="15.75" customHeight="1"/>
    <row r="48" spans="1:27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  <row r="1018" ht="15.75" customHeight="1"/>
  </sheetData>
  <mergeCells count="11">
    <mergeCell ref="G41:P41"/>
    <mergeCell ref="Q41:R41"/>
    <mergeCell ref="G42:P42"/>
    <mergeCell ref="Q42:R42"/>
    <mergeCell ref="A1:D1"/>
    <mergeCell ref="E1:Z2"/>
    <mergeCell ref="A2:C2"/>
    <mergeCell ref="A3:C3"/>
    <mergeCell ref="E3:Z4"/>
    <mergeCell ref="A4:C4"/>
    <mergeCell ref="F39:Z40"/>
  </mergeCells>
  <conditionalFormatting sqref="B7:B37 F41:F42 S41:S42">
    <cfRule type="cellIs" dxfId="120" priority="1" operator="equal">
      <formula>1</formula>
    </cfRule>
  </conditionalFormatting>
  <conditionalFormatting sqref="B7:B37 F41:F42 S41:S42">
    <cfRule type="cellIs" dxfId="119" priority="2" operator="equal">
      <formula>2</formula>
    </cfRule>
  </conditionalFormatting>
  <conditionalFormatting sqref="B7:B37 F41:F42 S41:S42">
    <cfRule type="cellIs" dxfId="118" priority="3" operator="equal">
      <formula>3</formula>
    </cfRule>
  </conditionalFormatting>
  <conditionalFormatting sqref="B7:B37 F41:F42 S41:S42">
    <cfRule type="cellIs" dxfId="117" priority="4" operator="equal">
      <formula>4</formula>
    </cfRule>
  </conditionalFormatting>
  <conditionalFormatting sqref="A2:C4">
    <cfRule type="notContainsBlanks" dxfId="116" priority="5">
      <formula>LEN(TRIM(A2))&gt;0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  <c r="AB4" s="273"/>
      <c r="AC4" s="273"/>
    </row>
    <row r="5" spans="1:29" ht="14.25" customHeight="1">
      <c r="A5" s="9"/>
      <c r="B5" s="9"/>
      <c r="C5" s="9"/>
      <c r="D5" s="9"/>
      <c r="E5" s="11"/>
      <c r="F5" s="274">
        <f>MEDIAN(F7:F20)</f>
        <v>37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</row>
    <row r="6" spans="1:29" ht="123" customHeight="1">
      <c r="A6" s="276" t="s">
        <v>10</v>
      </c>
      <c r="B6" s="276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  <c r="AC6" s="278"/>
    </row>
    <row r="7" spans="1:29" ht="22.5" customHeight="1">
      <c r="A7" s="65">
        <v>1</v>
      </c>
      <c r="B7" s="279">
        <v>4</v>
      </c>
      <c r="C7" s="280">
        <v>44077</v>
      </c>
      <c r="D7" s="139" t="s">
        <v>102</v>
      </c>
      <c r="E7" s="261" t="s">
        <v>103</v>
      </c>
      <c r="F7" s="281">
        <v>68</v>
      </c>
      <c r="G7" s="142"/>
      <c r="H7" s="147" t="s">
        <v>74</v>
      </c>
      <c r="I7" s="144"/>
      <c r="J7" s="145"/>
      <c r="K7" s="146"/>
      <c r="L7" s="143" t="s">
        <v>74</v>
      </c>
      <c r="M7" s="148"/>
      <c r="N7" s="282"/>
      <c r="O7" s="146"/>
      <c r="P7" s="145"/>
      <c r="Q7" s="146"/>
      <c r="R7" s="145"/>
      <c r="S7" s="146"/>
      <c r="T7" s="145"/>
      <c r="U7" s="146" t="s">
        <v>74</v>
      </c>
      <c r="V7" s="263" t="s">
        <v>74</v>
      </c>
      <c r="W7" s="151"/>
      <c r="X7" s="151"/>
      <c r="Y7" s="151"/>
      <c r="Z7" s="283"/>
      <c r="AA7" s="153" t="s">
        <v>104</v>
      </c>
      <c r="AB7" s="239"/>
      <c r="AC7" s="239"/>
    </row>
    <row r="8" spans="1:29" ht="22.5" customHeight="1">
      <c r="A8" s="284">
        <v>2</v>
      </c>
      <c r="B8" s="285">
        <v>4</v>
      </c>
      <c r="C8" s="286">
        <v>44077</v>
      </c>
      <c r="D8" s="155" t="s">
        <v>105</v>
      </c>
      <c r="E8" s="156" t="s">
        <v>106</v>
      </c>
      <c r="F8" s="287">
        <v>51</v>
      </c>
      <c r="G8" s="158" t="s">
        <v>74</v>
      </c>
      <c r="H8" s="206"/>
      <c r="I8" s="160"/>
      <c r="J8" s="161"/>
      <c r="K8" s="162"/>
      <c r="L8" s="163"/>
      <c r="M8" s="164" t="s">
        <v>74</v>
      </c>
      <c r="N8" s="165"/>
      <c r="O8" s="162" t="s">
        <v>74</v>
      </c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265"/>
      <c r="AA8" s="266" t="s">
        <v>107</v>
      </c>
      <c r="AB8" s="270"/>
      <c r="AC8" s="270"/>
    </row>
    <row r="9" spans="1:29" ht="22.5" customHeight="1">
      <c r="A9" s="48">
        <v>3</v>
      </c>
      <c r="B9" s="288">
        <v>1</v>
      </c>
      <c r="C9" s="289">
        <v>44077</v>
      </c>
      <c r="D9" s="290" t="s">
        <v>108</v>
      </c>
      <c r="E9" s="291" t="s">
        <v>109</v>
      </c>
      <c r="F9" s="281">
        <v>37</v>
      </c>
      <c r="G9" s="174" t="s">
        <v>55</v>
      </c>
      <c r="H9" s="292"/>
      <c r="I9" s="176"/>
      <c r="J9" s="177"/>
      <c r="K9" s="178" t="s">
        <v>55</v>
      </c>
      <c r="L9" s="175"/>
      <c r="M9" s="179" t="s">
        <v>55</v>
      </c>
      <c r="N9" s="190"/>
      <c r="O9" s="178"/>
      <c r="P9" s="182" t="s">
        <v>55</v>
      </c>
      <c r="Q9" s="181"/>
      <c r="R9" s="177"/>
      <c r="S9" s="178"/>
      <c r="T9" s="177"/>
      <c r="U9" s="181"/>
      <c r="V9" s="177"/>
      <c r="W9" s="184"/>
      <c r="X9" s="184"/>
      <c r="Y9" s="184"/>
      <c r="Z9" s="185"/>
      <c r="AA9" s="293" t="s">
        <v>110</v>
      </c>
      <c r="AB9" s="239"/>
      <c r="AC9" s="239"/>
    </row>
    <row r="10" spans="1:29" ht="22.5" customHeight="1">
      <c r="A10" s="56">
        <v>4</v>
      </c>
      <c r="B10" s="285">
        <v>1</v>
      </c>
      <c r="C10" s="294">
        <v>44077</v>
      </c>
      <c r="D10" s="155" t="s">
        <v>111</v>
      </c>
      <c r="E10" s="156" t="s">
        <v>112</v>
      </c>
      <c r="F10" s="295">
        <v>31</v>
      </c>
      <c r="G10" s="158" t="s">
        <v>74</v>
      </c>
      <c r="H10" s="206"/>
      <c r="I10" s="160"/>
      <c r="J10" s="161"/>
      <c r="K10" s="162" t="s">
        <v>74</v>
      </c>
      <c r="L10" s="163"/>
      <c r="M10" s="164" t="s">
        <v>74</v>
      </c>
      <c r="N10" s="165"/>
      <c r="O10" s="162"/>
      <c r="P10" s="161"/>
      <c r="Q10" s="162" t="s">
        <v>74</v>
      </c>
      <c r="R10" s="161"/>
      <c r="S10" s="166"/>
      <c r="T10" s="161"/>
      <c r="U10" s="166"/>
      <c r="V10" s="161"/>
      <c r="W10" s="167"/>
      <c r="X10" s="167"/>
      <c r="Y10" s="167"/>
      <c r="Z10" s="265"/>
      <c r="AA10" s="266" t="s">
        <v>113</v>
      </c>
      <c r="AB10" s="270"/>
      <c r="AC10" s="270"/>
    </row>
    <row r="11" spans="1:29" ht="22.5" customHeight="1">
      <c r="A11" s="296">
        <v>5</v>
      </c>
      <c r="B11" s="288">
        <v>3</v>
      </c>
      <c r="C11" s="289">
        <v>44077</v>
      </c>
      <c r="D11" s="290" t="s">
        <v>114</v>
      </c>
      <c r="E11" s="291" t="s">
        <v>115</v>
      </c>
      <c r="F11" s="297">
        <v>34</v>
      </c>
      <c r="G11" s="174" t="s">
        <v>55</v>
      </c>
      <c r="H11" s="175"/>
      <c r="I11" s="174"/>
      <c r="J11" s="177"/>
      <c r="K11" s="178" t="s">
        <v>55</v>
      </c>
      <c r="L11" s="175"/>
      <c r="M11" s="179" t="s">
        <v>55</v>
      </c>
      <c r="N11" s="190"/>
      <c r="O11" s="181"/>
      <c r="P11" s="177"/>
      <c r="Q11" s="178"/>
      <c r="R11" s="177"/>
      <c r="S11" s="181"/>
      <c r="T11" s="177"/>
      <c r="U11" s="181"/>
      <c r="V11" s="177"/>
      <c r="W11" s="183" t="s">
        <v>55</v>
      </c>
      <c r="X11" s="184"/>
      <c r="Y11" s="184"/>
      <c r="Z11" s="185"/>
      <c r="AA11" s="298" t="s">
        <v>116</v>
      </c>
      <c r="AB11" s="239"/>
      <c r="AC11" s="239"/>
    </row>
    <row r="12" spans="1:29" ht="22.5" customHeight="1">
      <c r="A12" s="40">
        <v>6</v>
      </c>
      <c r="B12" s="285">
        <v>2</v>
      </c>
      <c r="C12" s="299">
        <v>44077</v>
      </c>
      <c r="D12" s="187" t="s">
        <v>117</v>
      </c>
      <c r="E12" s="188" t="s">
        <v>118</v>
      </c>
      <c r="F12" s="300">
        <v>18</v>
      </c>
      <c r="G12" s="160"/>
      <c r="H12" s="159" t="s">
        <v>74</v>
      </c>
      <c r="I12" s="160"/>
      <c r="J12" s="161"/>
      <c r="K12" s="162" t="s">
        <v>74</v>
      </c>
      <c r="L12" s="163"/>
      <c r="M12" s="164" t="s">
        <v>74</v>
      </c>
      <c r="N12" s="165"/>
      <c r="O12" s="166"/>
      <c r="P12" s="161"/>
      <c r="Q12" s="166"/>
      <c r="R12" s="301" t="s">
        <v>74</v>
      </c>
      <c r="S12" s="166"/>
      <c r="T12" s="161"/>
      <c r="U12" s="166"/>
      <c r="V12" s="161"/>
      <c r="W12" s="167"/>
      <c r="X12" s="167"/>
      <c r="Y12" s="167"/>
      <c r="Z12" s="168"/>
      <c r="AA12" s="169" t="s">
        <v>119</v>
      </c>
      <c r="AB12" s="270"/>
      <c r="AC12" s="270"/>
    </row>
    <row r="13" spans="1:29" ht="22.5" customHeight="1">
      <c r="A13" s="61">
        <v>7</v>
      </c>
      <c r="B13" s="302">
        <v>4</v>
      </c>
      <c r="C13" s="303">
        <v>44077</v>
      </c>
      <c r="D13" s="171" t="s">
        <v>120</v>
      </c>
      <c r="E13" s="172" t="s">
        <v>121</v>
      </c>
      <c r="F13" s="304">
        <v>68</v>
      </c>
      <c r="G13" s="176"/>
      <c r="H13" s="196" t="s">
        <v>74</v>
      </c>
      <c r="I13" s="176"/>
      <c r="J13" s="177"/>
      <c r="K13" s="181"/>
      <c r="L13" s="196" t="s">
        <v>74</v>
      </c>
      <c r="M13" s="179" t="s">
        <v>74</v>
      </c>
      <c r="N13" s="190"/>
      <c r="O13" s="181"/>
      <c r="P13" s="177"/>
      <c r="Q13" s="181"/>
      <c r="R13" s="177"/>
      <c r="S13" s="181"/>
      <c r="T13" s="177"/>
      <c r="U13" s="181"/>
      <c r="V13" s="182" t="s">
        <v>74</v>
      </c>
      <c r="W13" s="184"/>
      <c r="X13" s="184"/>
      <c r="Y13" s="184"/>
      <c r="Z13" s="185"/>
      <c r="AA13" s="191" t="s">
        <v>122</v>
      </c>
      <c r="AB13" s="239"/>
      <c r="AC13" s="239"/>
    </row>
    <row r="14" spans="1:29" ht="22.5" customHeight="1">
      <c r="A14" s="284">
        <v>8</v>
      </c>
      <c r="B14" s="305"/>
      <c r="C14" s="203"/>
      <c r="D14" s="203"/>
      <c r="E14" s="204"/>
      <c r="F14" s="306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  <c r="AB14" s="270"/>
      <c r="AC14" s="270"/>
    </row>
    <row r="15" spans="1:29" ht="22.5" customHeight="1">
      <c r="A15" s="48">
        <v>9</v>
      </c>
      <c r="B15" s="307"/>
      <c r="C15" s="205"/>
      <c r="D15" s="205"/>
      <c r="E15" s="58"/>
      <c r="F15" s="308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  <c r="AB15" s="239"/>
      <c r="AC15" s="239"/>
    </row>
    <row r="16" spans="1:29" ht="22.5" customHeight="1">
      <c r="A16" s="56">
        <v>10</v>
      </c>
      <c r="B16" s="305"/>
      <c r="C16" s="203"/>
      <c r="D16" s="203"/>
      <c r="E16" s="204"/>
      <c r="F16" s="306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  <c r="AB16" s="270"/>
      <c r="AC16" s="270"/>
    </row>
    <row r="17" spans="1:29" ht="22.5" customHeight="1">
      <c r="A17" s="296">
        <v>11</v>
      </c>
      <c r="B17" s="307"/>
      <c r="C17" s="205"/>
      <c r="D17" s="205"/>
      <c r="E17" s="58"/>
      <c r="F17" s="308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  <c r="AB17" s="239"/>
      <c r="AC17" s="239"/>
    </row>
    <row r="18" spans="1:29" ht="22.5" customHeight="1">
      <c r="A18" s="40">
        <v>12</v>
      </c>
      <c r="B18" s="305"/>
      <c r="C18" s="203"/>
      <c r="D18" s="203"/>
      <c r="E18" s="204"/>
      <c r="F18" s="306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  <c r="AB18" s="270"/>
      <c r="AC18" s="270"/>
    </row>
    <row r="19" spans="1:29" ht="22.5" customHeight="1">
      <c r="A19" s="61">
        <v>13</v>
      </c>
      <c r="B19" s="307"/>
      <c r="C19" s="205"/>
      <c r="D19" s="205"/>
      <c r="E19" s="58"/>
      <c r="F19" s="308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  <c r="AB19" s="239"/>
      <c r="AC19" s="239"/>
    </row>
    <row r="20" spans="1:29" ht="22.5" customHeight="1">
      <c r="A20" s="284">
        <v>14</v>
      </c>
      <c r="B20" s="309"/>
      <c r="C20" s="207"/>
      <c r="D20" s="207"/>
      <c r="E20" s="207"/>
      <c r="F20" s="306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  <c r="AB20" s="270"/>
      <c r="AC20" s="270"/>
    </row>
    <row r="21" spans="1:29" ht="22.5" customHeight="1">
      <c r="A21" s="48">
        <v>15</v>
      </c>
      <c r="B21" s="310"/>
      <c r="C21" s="205"/>
      <c r="D21" s="205"/>
      <c r="E21" s="58"/>
      <c r="F21" s="308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  <c r="AB21" s="239"/>
      <c r="AC21" s="239"/>
    </row>
    <row r="22" spans="1:29" ht="22.5" customHeight="1">
      <c r="A22" s="56">
        <v>16</v>
      </c>
      <c r="B22" s="311"/>
      <c r="C22" s="203"/>
      <c r="D22" s="203"/>
      <c r="E22" s="204"/>
      <c r="F22" s="306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  <c r="AB22" s="270"/>
      <c r="AC22" s="270"/>
    </row>
    <row r="23" spans="1:29" ht="22.5" customHeight="1">
      <c r="A23" s="296">
        <v>17</v>
      </c>
      <c r="B23" s="321"/>
      <c r="C23" s="205"/>
      <c r="D23" s="205"/>
      <c r="E23" s="58"/>
      <c r="F23" s="308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  <c r="AB23" s="239"/>
      <c r="AC23" s="239"/>
    </row>
    <row r="24" spans="1:29" ht="22.5" customHeight="1">
      <c r="A24" s="40">
        <v>18</v>
      </c>
      <c r="B24" s="322"/>
      <c r="C24" s="203"/>
      <c r="D24" s="203"/>
      <c r="E24" s="204"/>
      <c r="F24" s="306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  <c r="AB24" s="270"/>
      <c r="AC24" s="270"/>
    </row>
    <row r="25" spans="1:29" ht="22.5" customHeight="1">
      <c r="A25" s="61">
        <v>19</v>
      </c>
      <c r="B25" s="321"/>
      <c r="C25" s="205"/>
      <c r="D25" s="205"/>
      <c r="E25" s="58"/>
      <c r="F25" s="308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  <c r="AB25" s="239"/>
      <c r="AC25" s="239"/>
    </row>
    <row r="26" spans="1:29" ht="22.5" customHeight="1">
      <c r="A26" s="323">
        <v>20</v>
      </c>
      <c r="B26" s="324"/>
      <c r="C26" s="325"/>
      <c r="D26" s="325"/>
      <c r="E26" s="325"/>
      <c r="F26" s="32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  <c r="AB26" s="270"/>
      <c r="AC26" s="270"/>
    </row>
    <row r="27" spans="1:29" ht="22.5" customHeight="1">
      <c r="A27" s="327">
        <v>21</v>
      </c>
      <c r="B27" s="321"/>
      <c r="C27" s="205"/>
      <c r="D27" s="205"/>
      <c r="E27" s="205"/>
      <c r="F27" s="308"/>
      <c r="G27" s="219"/>
      <c r="H27" s="220"/>
      <c r="I27" s="219"/>
      <c r="J27" s="221"/>
      <c r="K27" s="222"/>
      <c r="L27" s="220"/>
      <c r="M27" s="223"/>
      <c r="N27" s="224"/>
      <c r="O27" s="222"/>
      <c r="P27" s="221"/>
      <c r="Q27" s="222"/>
      <c r="R27" s="221"/>
      <c r="S27" s="222"/>
      <c r="T27" s="221"/>
      <c r="U27" s="222"/>
      <c r="V27" s="221"/>
      <c r="W27" s="225"/>
      <c r="X27" s="225"/>
      <c r="Y27" s="225"/>
      <c r="Z27" s="226"/>
      <c r="AA27" s="227"/>
      <c r="AB27" s="244"/>
      <c r="AC27" s="244"/>
    </row>
    <row r="28" spans="1:29" ht="22.5" customHeight="1">
      <c r="A28" s="328">
        <v>22</v>
      </c>
      <c r="B28" s="329"/>
      <c r="C28" s="330"/>
      <c r="D28" s="330"/>
      <c r="E28" s="330"/>
      <c r="F28" s="331"/>
      <c r="G28" s="332"/>
      <c r="H28" s="333"/>
      <c r="I28" s="332"/>
      <c r="J28" s="334"/>
      <c r="K28" s="335"/>
      <c r="L28" s="333"/>
      <c r="M28" s="336"/>
      <c r="N28" s="337"/>
      <c r="O28" s="335"/>
      <c r="P28" s="334"/>
      <c r="Q28" s="335"/>
      <c r="R28" s="334"/>
      <c r="S28" s="335"/>
      <c r="T28" s="334"/>
      <c r="U28" s="335"/>
      <c r="V28" s="334"/>
      <c r="W28" s="338"/>
      <c r="X28" s="338"/>
      <c r="Y28" s="338"/>
      <c r="Z28" s="339"/>
      <c r="AA28" s="340"/>
      <c r="AB28" s="341"/>
      <c r="AC28" s="341"/>
    </row>
    <row r="29" spans="1:29" ht="22.5" customHeight="1">
      <c r="A29" s="342">
        <v>24</v>
      </c>
      <c r="B29" s="343"/>
      <c r="C29" s="344"/>
      <c r="D29" s="344"/>
      <c r="E29" s="344"/>
      <c r="F29" s="345"/>
      <c r="G29" s="346"/>
      <c r="H29" s="347"/>
      <c r="I29" s="346"/>
      <c r="J29" s="348"/>
      <c r="K29" s="349"/>
      <c r="L29" s="347"/>
      <c r="M29" s="350"/>
      <c r="N29" s="351"/>
      <c r="O29" s="349"/>
      <c r="P29" s="348"/>
      <c r="Q29" s="349"/>
      <c r="R29" s="348"/>
      <c r="S29" s="349"/>
      <c r="T29" s="348"/>
      <c r="U29" s="349"/>
      <c r="V29" s="348"/>
      <c r="W29" s="352"/>
      <c r="X29" s="352"/>
      <c r="Y29" s="352"/>
      <c r="Z29" s="353"/>
      <c r="AA29" s="354"/>
      <c r="AB29" s="341"/>
      <c r="AC29" s="341"/>
    </row>
    <row r="30" spans="1:29" ht="22.5" customHeight="1">
      <c r="A30" s="355">
        <v>25</v>
      </c>
      <c r="B30" s="356"/>
      <c r="C30" s="357"/>
      <c r="D30" s="357"/>
      <c r="E30" s="357"/>
      <c r="F30" s="345"/>
      <c r="G30" s="346"/>
      <c r="H30" s="347"/>
      <c r="I30" s="346"/>
      <c r="J30" s="348"/>
      <c r="K30" s="349"/>
      <c r="L30" s="347"/>
      <c r="M30" s="350"/>
      <c r="N30" s="351"/>
      <c r="O30" s="349"/>
      <c r="P30" s="348"/>
      <c r="Q30" s="349"/>
      <c r="R30" s="348"/>
      <c r="S30" s="349"/>
      <c r="T30" s="348"/>
      <c r="U30" s="349"/>
      <c r="V30" s="348"/>
      <c r="W30" s="352"/>
      <c r="X30" s="352"/>
      <c r="Y30" s="352"/>
      <c r="Z30" s="353"/>
      <c r="AA30" s="354"/>
      <c r="AB30" s="341"/>
      <c r="AC30" s="341"/>
    </row>
    <row r="31" spans="1:29" ht="22.5" customHeight="1">
      <c r="A31" s="358">
        <v>26</v>
      </c>
      <c r="B31" s="343"/>
      <c r="C31" s="344"/>
      <c r="D31" s="344"/>
      <c r="E31" s="344"/>
      <c r="F31" s="345"/>
      <c r="G31" s="346"/>
      <c r="H31" s="347"/>
      <c r="I31" s="346"/>
      <c r="J31" s="348"/>
      <c r="K31" s="349"/>
      <c r="L31" s="347"/>
      <c r="M31" s="350"/>
      <c r="N31" s="351"/>
      <c r="O31" s="349"/>
      <c r="P31" s="348"/>
      <c r="Q31" s="349"/>
      <c r="R31" s="348"/>
      <c r="S31" s="349"/>
      <c r="T31" s="348"/>
      <c r="U31" s="349"/>
      <c r="V31" s="348"/>
      <c r="W31" s="352"/>
      <c r="X31" s="352"/>
      <c r="Y31" s="352"/>
      <c r="Z31" s="353"/>
      <c r="AA31" s="354"/>
      <c r="AB31" s="341"/>
      <c r="AC31" s="341"/>
    </row>
    <row r="32" spans="1:29" ht="22.5" customHeight="1">
      <c r="A32" s="359">
        <v>16</v>
      </c>
      <c r="B32" s="360"/>
      <c r="C32" s="361"/>
      <c r="D32" s="361"/>
      <c r="E32" s="361"/>
      <c r="F32" s="362"/>
      <c r="G32" s="363"/>
      <c r="H32" s="364"/>
      <c r="I32" s="363"/>
      <c r="J32" s="363"/>
      <c r="K32" s="363"/>
      <c r="L32" s="364"/>
      <c r="M32" s="364"/>
      <c r="N32" s="363"/>
      <c r="O32" s="363"/>
      <c r="P32" s="363"/>
      <c r="Q32" s="363"/>
      <c r="R32" s="363"/>
      <c r="S32" s="363"/>
      <c r="T32" s="363"/>
      <c r="U32" s="363"/>
      <c r="V32" s="363"/>
      <c r="W32" s="363"/>
      <c r="X32" s="363"/>
      <c r="Y32" s="363"/>
      <c r="Z32" s="364"/>
      <c r="AA32" s="365"/>
      <c r="AB32" s="366"/>
      <c r="AC32" s="366"/>
    </row>
    <row r="33" spans="1:29" ht="22.5" customHeight="1">
      <c r="A33" s="367">
        <v>17</v>
      </c>
      <c r="B33" s="368"/>
      <c r="C33" s="369"/>
      <c r="D33" s="369"/>
      <c r="E33" s="369"/>
      <c r="F33" s="370"/>
      <c r="G33" s="371"/>
      <c r="H33" s="372"/>
      <c r="I33" s="371"/>
      <c r="J33" s="371"/>
      <c r="K33" s="371"/>
      <c r="L33" s="372"/>
      <c r="M33" s="372"/>
      <c r="N33" s="371"/>
      <c r="O33" s="371"/>
      <c r="P33" s="371"/>
      <c r="Q33" s="371"/>
      <c r="R33" s="371"/>
      <c r="S33" s="371"/>
      <c r="T33" s="371"/>
      <c r="U33" s="371"/>
      <c r="V33" s="371"/>
      <c r="W33" s="371"/>
      <c r="X33" s="371"/>
      <c r="Y33" s="371"/>
      <c r="Z33" s="372"/>
      <c r="AA33" s="373"/>
      <c r="AB33" s="374"/>
      <c r="AC33" s="374"/>
    </row>
    <row r="34" spans="1:29" ht="22.5" customHeight="1">
      <c r="A34" s="375">
        <v>18</v>
      </c>
      <c r="B34" s="376"/>
      <c r="C34" s="377"/>
      <c r="D34" s="377"/>
      <c r="E34" s="377"/>
      <c r="F34" s="378"/>
      <c r="G34" s="379"/>
      <c r="H34" s="380"/>
      <c r="I34" s="379"/>
      <c r="J34" s="379"/>
      <c r="K34" s="379"/>
      <c r="L34" s="380"/>
      <c r="M34" s="380"/>
      <c r="N34" s="379"/>
      <c r="O34" s="379"/>
      <c r="P34" s="379"/>
      <c r="Q34" s="379"/>
      <c r="R34" s="379"/>
      <c r="S34" s="379"/>
      <c r="T34" s="379"/>
      <c r="U34" s="379"/>
      <c r="V34" s="379"/>
      <c r="W34" s="379"/>
      <c r="X34" s="379"/>
      <c r="Y34" s="379"/>
      <c r="Z34" s="380"/>
      <c r="AA34" s="365"/>
      <c r="AB34" s="366"/>
      <c r="AC34" s="366"/>
    </row>
    <row r="35" spans="1:29" ht="22.5" customHeight="1">
      <c r="A35" s="367">
        <v>19</v>
      </c>
      <c r="B35" s="381"/>
      <c r="C35" s="369"/>
      <c r="D35" s="369"/>
      <c r="E35" s="369"/>
      <c r="F35" s="370"/>
      <c r="G35" s="371"/>
      <c r="H35" s="372"/>
      <c r="I35" s="371"/>
      <c r="J35" s="371"/>
      <c r="K35" s="371"/>
      <c r="L35" s="372"/>
      <c r="M35" s="372"/>
      <c r="N35" s="371"/>
      <c r="O35" s="371"/>
      <c r="P35" s="371"/>
      <c r="Q35" s="371"/>
      <c r="R35" s="371"/>
      <c r="S35" s="371"/>
      <c r="T35" s="371"/>
      <c r="U35" s="371"/>
      <c r="V35" s="371"/>
      <c r="W35" s="371"/>
      <c r="X35" s="371"/>
      <c r="Y35" s="371"/>
      <c r="Z35" s="372"/>
      <c r="AA35" s="373"/>
      <c r="AB35" s="374"/>
      <c r="AC35" s="374"/>
    </row>
    <row r="36" spans="1:29" ht="22.5" customHeight="1">
      <c r="A36" s="382">
        <v>20</v>
      </c>
      <c r="B36" s="383"/>
      <c r="C36" s="384"/>
      <c r="D36" s="384"/>
      <c r="E36" s="384"/>
      <c r="F36" s="385"/>
      <c r="G36" s="379"/>
      <c r="H36" s="380"/>
      <c r="I36" s="379"/>
      <c r="J36" s="379"/>
      <c r="K36" s="379"/>
      <c r="L36" s="380"/>
      <c r="M36" s="380"/>
      <c r="N36" s="379"/>
      <c r="O36" s="379"/>
      <c r="P36" s="379"/>
      <c r="Q36" s="379"/>
      <c r="R36" s="379"/>
      <c r="S36" s="379"/>
      <c r="T36" s="379"/>
      <c r="U36" s="379"/>
      <c r="V36" s="379"/>
      <c r="W36" s="379"/>
      <c r="X36" s="379"/>
      <c r="Y36" s="379"/>
      <c r="Z36" s="380"/>
      <c r="AA36" s="365"/>
      <c r="AB36" s="366"/>
      <c r="AC36" s="366"/>
    </row>
    <row r="37" spans="1:29" ht="22.5" customHeight="1">
      <c r="A37" s="386"/>
      <c r="B37" s="386"/>
      <c r="C37" s="387"/>
      <c r="D37" s="388"/>
      <c r="E37" s="389" t="s">
        <v>37</v>
      </c>
      <c r="F37" s="390">
        <f>COUNT(F7:F36)</f>
        <v>7</v>
      </c>
      <c r="G37" s="391">
        <f t="shared" ref="G37:Z37" si="0">COUNTIF(G7:G36, "X")</f>
        <v>4</v>
      </c>
      <c r="H37" s="391">
        <f t="shared" si="0"/>
        <v>3</v>
      </c>
      <c r="I37" s="392">
        <f t="shared" si="0"/>
        <v>0</v>
      </c>
      <c r="J37" s="393">
        <f t="shared" si="0"/>
        <v>0</v>
      </c>
      <c r="K37" s="393">
        <f t="shared" si="0"/>
        <v>4</v>
      </c>
      <c r="L37" s="391">
        <f t="shared" si="0"/>
        <v>2</v>
      </c>
      <c r="M37" s="394">
        <f t="shared" si="0"/>
        <v>6</v>
      </c>
      <c r="N37" s="392">
        <f t="shared" si="0"/>
        <v>0</v>
      </c>
      <c r="O37" s="393">
        <f t="shared" si="0"/>
        <v>1</v>
      </c>
      <c r="P37" s="393">
        <f t="shared" si="0"/>
        <v>1</v>
      </c>
      <c r="Q37" s="393">
        <f t="shared" si="0"/>
        <v>1</v>
      </c>
      <c r="R37" s="393">
        <f t="shared" si="0"/>
        <v>1</v>
      </c>
      <c r="S37" s="393">
        <f t="shared" si="0"/>
        <v>0</v>
      </c>
      <c r="T37" s="393">
        <f t="shared" si="0"/>
        <v>0</v>
      </c>
      <c r="U37" s="393">
        <f t="shared" si="0"/>
        <v>1</v>
      </c>
      <c r="V37" s="393">
        <f t="shared" si="0"/>
        <v>2</v>
      </c>
      <c r="W37" s="393">
        <f t="shared" si="0"/>
        <v>1</v>
      </c>
      <c r="X37" s="393">
        <f t="shared" si="0"/>
        <v>0</v>
      </c>
      <c r="Y37" s="393">
        <f t="shared" si="0"/>
        <v>0</v>
      </c>
      <c r="Z37" s="391">
        <f t="shared" si="0"/>
        <v>0</v>
      </c>
      <c r="AA37" s="395"/>
    </row>
    <row r="38" spans="1:29" ht="2.25" customHeight="1">
      <c r="D38" s="396"/>
      <c r="E38" s="103"/>
      <c r="F38" s="772" t="s">
        <v>38</v>
      </c>
      <c r="G38" s="785"/>
      <c r="H38" s="785"/>
      <c r="I38" s="785"/>
      <c r="J38" s="785"/>
      <c r="K38" s="785"/>
      <c r="L38" s="785"/>
      <c r="M38" s="785"/>
      <c r="N38" s="785"/>
      <c r="O38" s="785"/>
      <c r="P38" s="785"/>
      <c r="Q38" s="785"/>
      <c r="R38" s="785"/>
      <c r="S38" s="785"/>
      <c r="T38" s="785"/>
      <c r="U38" s="785"/>
      <c r="V38" s="785"/>
      <c r="W38" s="785"/>
      <c r="X38" s="785"/>
      <c r="Y38" s="785"/>
      <c r="Z38" s="786"/>
      <c r="AA38" s="397"/>
    </row>
    <row r="39" spans="1:29" ht="15.75" customHeight="1">
      <c r="D39" s="396"/>
      <c r="E39" s="106"/>
      <c r="F39" s="787"/>
      <c r="G39" s="740"/>
      <c r="H39" s="740"/>
      <c r="I39" s="740"/>
      <c r="J39" s="740"/>
      <c r="K39" s="740"/>
      <c r="L39" s="740"/>
      <c r="M39" s="740"/>
      <c r="N39" s="740"/>
      <c r="O39" s="740"/>
      <c r="P39" s="740"/>
      <c r="Q39" s="740"/>
      <c r="R39" s="740"/>
      <c r="S39" s="740"/>
      <c r="T39" s="740"/>
      <c r="U39" s="740"/>
      <c r="V39" s="740"/>
      <c r="W39" s="740"/>
      <c r="X39" s="740"/>
      <c r="Y39" s="740"/>
      <c r="Z39" s="788"/>
      <c r="AA39" s="398"/>
    </row>
    <row r="40" spans="1:29" ht="15.75" customHeight="1">
      <c r="F40" s="248">
        <v>1</v>
      </c>
      <c r="G40" s="744" t="s">
        <v>42</v>
      </c>
      <c r="H40" s="745"/>
      <c r="I40" s="745"/>
      <c r="J40" s="745"/>
      <c r="K40" s="745"/>
      <c r="L40" s="745"/>
      <c r="M40" s="745"/>
      <c r="N40" s="745"/>
      <c r="O40" s="745"/>
      <c r="P40" s="746"/>
      <c r="Q40" s="747">
        <f>COUNTIFS(B7:B36, "1", F7:F36, "&gt;1")</f>
        <v>2</v>
      </c>
      <c r="R40" s="748"/>
    </row>
    <row r="41" spans="1:29" ht="15.75" customHeight="1">
      <c r="F41" s="254">
        <v>2</v>
      </c>
      <c r="G41" s="749" t="s">
        <v>83</v>
      </c>
      <c r="H41" s="733"/>
      <c r="I41" s="733"/>
      <c r="J41" s="733"/>
      <c r="K41" s="733"/>
      <c r="L41" s="733"/>
      <c r="M41" s="733"/>
      <c r="N41" s="733"/>
      <c r="O41" s="733"/>
      <c r="P41" s="743"/>
      <c r="Q41" s="750">
        <f>COUNTIFS(B7:B36, "2", F7:F36, "&gt;1")</f>
        <v>1</v>
      </c>
      <c r="R41" s="748"/>
    </row>
    <row r="42" spans="1:29" ht="15.75" customHeight="1">
      <c r="F42" s="249">
        <v>3</v>
      </c>
      <c r="G42" s="778" t="s">
        <v>43</v>
      </c>
      <c r="H42" s="745"/>
      <c r="I42" s="745"/>
      <c r="J42" s="745"/>
      <c r="K42" s="745"/>
      <c r="L42" s="745"/>
      <c r="M42" s="745"/>
      <c r="N42" s="745"/>
      <c r="O42" s="745"/>
      <c r="P42" s="748"/>
      <c r="Q42" s="779">
        <f>COUNTIFS(B7:B36, "3", F7:F36, "&gt;1")</f>
        <v>1</v>
      </c>
      <c r="R42" s="746"/>
    </row>
    <row r="43" spans="1:29" ht="15.75" customHeight="1">
      <c r="F43" s="255">
        <v>4</v>
      </c>
      <c r="G43" s="780" t="s">
        <v>45</v>
      </c>
      <c r="H43" s="733"/>
      <c r="I43" s="733"/>
      <c r="J43" s="733"/>
      <c r="K43" s="733"/>
      <c r="L43" s="733"/>
      <c r="M43" s="733"/>
      <c r="N43" s="733"/>
      <c r="O43" s="733"/>
      <c r="P43" s="734"/>
      <c r="Q43" s="781">
        <f>COUNTIFS(B7:B36, "4", F7:F36, "&gt;1")</f>
        <v>3</v>
      </c>
      <c r="R43" s="743"/>
    </row>
    <row r="44" spans="1:29" ht="15.75" customHeight="1"/>
    <row r="45" spans="1:29" ht="15.75" customHeight="1"/>
    <row r="46" spans="1:29" ht="15.75" customHeight="1"/>
    <row r="47" spans="1:29" ht="15.75" customHeight="1"/>
    <row r="48" spans="1:29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5">
    <mergeCell ref="G43:P43"/>
    <mergeCell ref="Q43:R43"/>
    <mergeCell ref="A1:D1"/>
    <mergeCell ref="E1:Z2"/>
    <mergeCell ref="A2:C2"/>
    <mergeCell ref="A3:C3"/>
    <mergeCell ref="E3:Z4"/>
    <mergeCell ref="A4:C4"/>
    <mergeCell ref="F38:Z39"/>
    <mergeCell ref="G40:P40"/>
    <mergeCell ref="Q40:R40"/>
    <mergeCell ref="G41:P41"/>
    <mergeCell ref="Q41:R41"/>
    <mergeCell ref="G42:P42"/>
    <mergeCell ref="Q42:R42"/>
  </mergeCells>
  <conditionalFormatting sqref="B7:B36 F40:F43">
    <cfRule type="cellIs" dxfId="115" priority="1" operator="equal">
      <formula>1</formula>
    </cfRule>
  </conditionalFormatting>
  <conditionalFormatting sqref="B7:B36 F40:F43">
    <cfRule type="cellIs" dxfId="114" priority="2" operator="equal">
      <formula>2</formula>
    </cfRule>
  </conditionalFormatting>
  <conditionalFormatting sqref="B7:B36 F40:F43">
    <cfRule type="cellIs" dxfId="113" priority="3" operator="equal">
      <formula>3</formula>
    </cfRule>
  </conditionalFormatting>
  <conditionalFormatting sqref="B7:B36 F40:F43">
    <cfRule type="cellIs" dxfId="11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9</v>
      </c>
    </row>
    <row r="5" spans="1:29" ht="14.25" customHeight="1">
      <c r="A5" s="9"/>
      <c r="B5" s="9"/>
      <c r="C5" s="9"/>
      <c r="D5" s="9"/>
      <c r="E5" s="11"/>
      <c r="F5" s="399">
        <f>MEDIAN(F7:F20)</f>
        <v>42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401">
        <v>44078</v>
      </c>
      <c r="D7" s="139" t="s">
        <v>123</v>
      </c>
      <c r="E7" s="261" t="s">
        <v>124</v>
      </c>
      <c r="F7" s="141">
        <v>38</v>
      </c>
      <c r="G7" s="142" t="s">
        <v>55</v>
      </c>
      <c r="H7" s="402"/>
      <c r="I7" s="144"/>
      <c r="J7" s="145"/>
      <c r="K7" s="146" t="s">
        <v>55</v>
      </c>
      <c r="L7" s="402"/>
      <c r="M7" s="148" t="s">
        <v>55</v>
      </c>
      <c r="N7" s="149"/>
      <c r="O7" s="146" t="s">
        <v>55</v>
      </c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283"/>
      <c r="AA7" s="153" t="s">
        <v>125</v>
      </c>
    </row>
    <row r="8" spans="1:29" ht="22.5" customHeight="1">
      <c r="A8" s="284">
        <v>2</v>
      </c>
      <c r="B8" s="285">
        <v>4</v>
      </c>
      <c r="C8" s="286">
        <v>44078</v>
      </c>
      <c r="D8" s="155" t="s">
        <v>126</v>
      </c>
      <c r="E8" s="403" t="s">
        <v>127</v>
      </c>
      <c r="F8" s="157">
        <v>42</v>
      </c>
      <c r="G8" s="158" t="s">
        <v>55</v>
      </c>
      <c r="H8" s="163"/>
      <c r="I8" s="160"/>
      <c r="J8" s="161"/>
      <c r="K8" s="162" t="s">
        <v>55</v>
      </c>
      <c r="L8" s="163"/>
      <c r="M8" s="164" t="s">
        <v>55</v>
      </c>
      <c r="N8" s="165"/>
      <c r="O8" s="162" t="s">
        <v>55</v>
      </c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168"/>
      <c r="AA8" s="266" t="s">
        <v>128</v>
      </c>
    </row>
    <row r="9" spans="1:29" ht="22.5" customHeight="1">
      <c r="A9" s="48">
        <v>3</v>
      </c>
      <c r="B9" s="288">
        <v>3</v>
      </c>
      <c r="C9" s="289">
        <v>44078</v>
      </c>
      <c r="D9" s="290" t="s">
        <v>129</v>
      </c>
      <c r="E9" s="404" t="s">
        <v>130</v>
      </c>
      <c r="F9" s="405">
        <v>46</v>
      </c>
      <c r="G9" s="174"/>
      <c r="H9" s="196" t="s">
        <v>55</v>
      </c>
      <c r="I9" s="174"/>
      <c r="J9" s="177"/>
      <c r="K9" s="178" t="s">
        <v>55</v>
      </c>
      <c r="L9" s="175"/>
      <c r="M9" s="179" t="s">
        <v>55</v>
      </c>
      <c r="N9" s="406"/>
      <c r="O9" s="178" t="s">
        <v>55</v>
      </c>
      <c r="P9" s="407"/>
      <c r="Q9" s="181"/>
      <c r="R9" s="177"/>
      <c r="S9" s="181"/>
      <c r="T9" s="177"/>
      <c r="U9" s="181"/>
      <c r="V9" s="177"/>
      <c r="W9" s="184"/>
      <c r="X9" s="184"/>
      <c r="Y9" s="184"/>
      <c r="Z9" s="185"/>
      <c r="AA9" s="293" t="s">
        <v>131</v>
      </c>
    </row>
    <row r="10" spans="1:29" ht="22.5" customHeight="1">
      <c r="A10" s="56">
        <v>4</v>
      </c>
      <c r="B10" s="285">
        <v>4</v>
      </c>
      <c r="C10" s="286">
        <v>44078</v>
      </c>
      <c r="D10" s="155" t="s">
        <v>132</v>
      </c>
      <c r="E10" s="156" t="s">
        <v>133</v>
      </c>
      <c r="F10" s="157">
        <v>32</v>
      </c>
      <c r="G10" s="160"/>
      <c r="H10" s="206" t="s">
        <v>55</v>
      </c>
      <c r="I10" s="160"/>
      <c r="J10" s="161"/>
      <c r="K10" s="162"/>
      <c r="L10" s="163"/>
      <c r="M10" s="164" t="s">
        <v>55</v>
      </c>
      <c r="N10" s="408"/>
      <c r="O10" s="166"/>
      <c r="P10" s="409"/>
      <c r="Q10" s="162" t="s">
        <v>55</v>
      </c>
      <c r="R10" s="161"/>
      <c r="S10" s="166"/>
      <c r="T10" s="161"/>
      <c r="U10" s="166"/>
      <c r="V10" s="161"/>
      <c r="W10" s="167"/>
      <c r="X10" s="167"/>
      <c r="Y10" s="167"/>
      <c r="Z10" s="168"/>
      <c r="AA10" s="266" t="s">
        <v>134</v>
      </c>
    </row>
    <row r="11" spans="1:29" ht="22.5" customHeight="1">
      <c r="A11" s="296">
        <v>5</v>
      </c>
      <c r="B11" s="288">
        <v>3</v>
      </c>
      <c r="C11" s="289">
        <v>44078</v>
      </c>
      <c r="D11" s="290" t="s">
        <v>135</v>
      </c>
      <c r="E11" s="291" t="s">
        <v>136</v>
      </c>
      <c r="F11" s="405">
        <v>51</v>
      </c>
      <c r="G11" s="174" t="s">
        <v>55</v>
      </c>
      <c r="H11" s="292"/>
      <c r="I11" s="176"/>
      <c r="J11" s="177"/>
      <c r="K11" s="178" t="s">
        <v>55</v>
      </c>
      <c r="L11" s="175"/>
      <c r="M11" s="179" t="s">
        <v>55</v>
      </c>
      <c r="N11" s="190"/>
      <c r="O11" s="178" t="s">
        <v>55</v>
      </c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93" t="s">
        <v>137</v>
      </c>
    </row>
    <row r="12" spans="1:29" ht="22.5" customHeight="1">
      <c r="A12" s="40">
        <v>6</v>
      </c>
      <c r="B12" s="285">
        <v>4</v>
      </c>
      <c r="C12" s="410">
        <v>44078</v>
      </c>
      <c r="D12" s="187" t="s">
        <v>138</v>
      </c>
      <c r="E12" s="188" t="s">
        <v>139</v>
      </c>
      <c r="F12" s="411">
        <v>35</v>
      </c>
      <c r="G12" s="160"/>
      <c r="H12" s="159" t="s">
        <v>55</v>
      </c>
      <c r="I12" s="160"/>
      <c r="J12" s="161"/>
      <c r="K12" s="162" t="s">
        <v>55</v>
      </c>
      <c r="L12" s="163"/>
      <c r="M12" s="164" t="s">
        <v>55</v>
      </c>
      <c r="N12" s="165"/>
      <c r="O12" s="162" t="s">
        <v>55</v>
      </c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 t="s">
        <v>140</v>
      </c>
    </row>
    <row r="13" spans="1:29" ht="22.5" customHeight="1">
      <c r="A13" s="61">
        <v>7</v>
      </c>
      <c r="B13" s="302">
        <v>4</v>
      </c>
      <c r="C13" s="303">
        <v>44078</v>
      </c>
      <c r="D13" s="171" t="s">
        <v>141</v>
      </c>
      <c r="E13" s="172" t="s">
        <v>142</v>
      </c>
      <c r="F13" s="195">
        <v>58</v>
      </c>
      <c r="G13" s="174" t="s">
        <v>55</v>
      </c>
      <c r="H13" s="175"/>
      <c r="I13" s="176"/>
      <c r="J13" s="177"/>
      <c r="K13" s="178" t="s">
        <v>55</v>
      </c>
      <c r="L13" s="175"/>
      <c r="M13" s="179" t="s">
        <v>55</v>
      </c>
      <c r="N13" s="190"/>
      <c r="O13" s="178"/>
      <c r="P13" s="177"/>
      <c r="Q13" s="178" t="s">
        <v>55</v>
      </c>
      <c r="R13" s="177"/>
      <c r="S13" s="181"/>
      <c r="T13" s="177"/>
      <c r="U13" s="181"/>
      <c r="V13" s="177"/>
      <c r="W13" s="184"/>
      <c r="X13" s="184"/>
      <c r="Y13" s="184"/>
      <c r="Z13" s="185"/>
      <c r="AA13" s="191" t="s">
        <v>143</v>
      </c>
    </row>
    <row r="14" spans="1:29" ht="22.5" customHeight="1">
      <c r="A14" s="284">
        <v>8</v>
      </c>
      <c r="B14" s="412">
        <v>4</v>
      </c>
      <c r="C14" s="410">
        <v>44078</v>
      </c>
      <c r="D14" s="187" t="s">
        <v>144</v>
      </c>
      <c r="E14" s="188" t="s">
        <v>145</v>
      </c>
      <c r="F14" s="411">
        <v>14</v>
      </c>
      <c r="G14" s="160"/>
      <c r="H14" s="159" t="s">
        <v>55</v>
      </c>
      <c r="I14" s="158" t="s">
        <v>55</v>
      </c>
      <c r="J14" s="161"/>
      <c r="K14" s="166"/>
      <c r="L14" s="163"/>
      <c r="M14" s="164" t="s">
        <v>55</v>
      </c>
      <c r="N14" s="413" t="s">
        <v>55</v>
      </c>
      <c r="O14" s="166"/>
      <c r="P14" s="301" t="s">
        <v>55</v>
      </c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69" t="s">
        <v>146</v>
      </c>
    </row>
    <row r="15" spans="1:29" ht="22.5" customHeight="1">
      <c r="A15" s="48">
        <v>9</v>
      </c>
      <c r="B15" s="302">
        <v>4</v>
      </c>
      <c r="C15" s="303">
        <v>44078</v>
      </c>
      <c r="D15" s="171" t="s">
        <v>147</v>
      </c>
      <c r="E15" s="172" t="s">
        <v>148</v>
      </c>
      <c r="F15" s="195">
        <v>54</v>
      </c>
      <c r="G15" s="174" t="s">
        <v>55</v>
      </c>
      <c r="H15" s="175"/>
      <c r="I15" s="176"/>
      <c r="J15" s="177"/>
      <c r="K15" s="178" t="s">
        <v>55</v>
      </c>
      <c r="L15" s="175"/>
      <c r="M15" s="201"/>
      <c r="N15" s="180" t="s">
        <v>55</v>
      </c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191" t="s">
        <v>149</v>
      </c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9</v>
      </c>
      <c r="G27" s="422">
        <f t="shared" ref="G27:Z27" si="0">COUNTIF(G7:G26, "X")</f>
        <v>5</v>
      </c>
      <c r="H27" s="422">
        <f t="shared" si="0"/>
        <v>4</v>
      </c>
      <c r="I27" s="422">
        <f t="shared" si="0"/>
        <v>1</v>
      </c>
      <c r="J27" s="422">
        <f t="shared" si="0"/>
        <v>0</v>
      </c>
      <c r="K27" s="422">
        <f t="shared" si="0"/>
        <v>7</v>
      </c>
      <c r="L27" s="422">
        <f t="shared" si="0"/>
        <v>0</v>
      </c>
      <c r="M27" s="422">
        <f t="shared" si="0"/>
        <v>8</v>
      </c>
      <c r="N27" s="422">
        <f t="shared" si="0"/>
        <v>2</v>
      </c>
      <c r="O27" s="422">
        <f t="shared" si="0"/>
        <v>5</v>
      </c>
      <c r="P27" s="422">
        <f t="shared" si="0"/>
        <v>1</v>
      </c>
      <c r="Q27" s="422">
        <f t="shared" si="0"/>
        <v>2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 t="e">
        <f>COUNTIFS(#REF!, "1",#REF!, "&gt;1")</f>
        <v>#REF!</v>
      </c>
      <c r="R30" s="748"/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 t="e">
        <f>COUNTIFS(#REF!, "2",#REF!, "&gt;1")</f>
        <v>#REF!</v>
      </c>
      <c r="R31" s="748"/>
    </row>
    <row r="32" spans="1:27" ht="15.75" customHeight="1">
      <c r="F32" s="249">
        <v>3</v>
      </c>
      <c r="G32" s="778" t="s">
        <v>43</v>
      </c>
      <c r="H32" s="745"/>
      <c r="I32" s="745"/>
      <c r="J32" s="745"/>
      <c r="K32" s="745"/>
      <c r="L32" s="745"/>
      <c r="M32" s="745"/>
      <c r="N32" s="745"/>
      <c r="O32" s="745"/>
      <c r="P32" s="748"/>
      <c r="Q32" s="779" t="e">
        <f>COUNTIFS(#REF!, "3",#REF!, "&gt;1")</f>
        <v>#REF!</v>
      </c>
      <c r="R32" s="746"/>
    </row>
    <row r="33" spans="6:18" ht="15.75" customHeight="1">
      <c r="F33" s="255">
        <v>4</v>
      </c>
      <c r="G33" s="780" t="s">
        <v>45</v>
      </c>
      <c r="H33" s="733"/>
      <c r="I33" s="733"/>
      <c r="J33" s="733"/>
      <c r="K33" s="733"/>
      <c r="L33" s="733"/>
      <c r="M33" s="733"/>
      <c r="N33" s="733"/>
      <c r="O33" s="733"/>
      <c r="P33" s="734"/>
      <c r="Q33" s="781" t="e">
        <f>COUNTIFS(#REF!, "4",#REF!, "&gt;1")</f>
        <v>#REF!</v>
      </c>
      <c r="R33" s="743"/>
    </row>
    <row r="34" spans="6:18" ht="15.75" customHeight="1"/>
    <row r="35" spans="6:18" ht="15.75" customHeight="1"/>
    <row r="36" spans="6:18" ht="15.75" customHeight="1"/>
    <row r="37" spans="6:18" ht="15.75" customHeight="1"/>
    <row r="38" spans="6:18" ht="15.75" customHeight="1"/>
    <row r="39" spans="6:18" ht="15.75" customHeight="1"/>
    <row r="40" spans="6:18" ht="15.75" customHeight="1"/>
    <row r="41" spans="6:18" ht="15.75" customHeight="1"/>
    <row r="42" spans="6:18" ht="15.75" customHeight="1"/>
    <row r="43" spans="6:18" ht="15.75" customHeight="1"/>
    <row r="44" spans="6:18" ht="15.75" customHeight="1"/>
    <row r="45" spans="6:18" ht="15.75" customHeight="1"/>
    <row r="46" spans="6:18" ht="15.75" customHeight="1"/>
    <row r="47" spans="6:18" ht="15.75" customHeight="1"/>
    <row r="48" spans="6:1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5">
    <mergeCell ref="G33:P33"/>
    <mergeCell ref="Q33:R33"/>
    <mergeCell ref="A1:D1"/>
    <mergeCell ref="E1:Z2"/>
    <mergeCell ref="A2:C2"/>
    <mergeCell ref="A3:C3"/>
    <mergeCell ref="E3:Z4"/>
    <mergeCell ref="A4:C4"/>
    <mergeCell ref="F28:Z29"/>
    <mergeCell ref="G30:P30"/>
    <mergeCell ref="Q30:R30"/>
    <mergeCell ref="G31:P31"/>
    <mergeCell ref="Q31:R31"/>
    <mergeCell ref="G32:P32"/>
    <mergeCell ref="Q32:R32"/>
  </mergeCells>
  <conditionalFormatting sqref="B7:B26 F30:F33">
    <cfRule type="cellIs" dxfId="111" priority="1" operator="equal">
      <formula>1</formula>
    </cfRule>
  </conditionalFormatting>
  <conditionalFormatting sqref="B7:B26 F30:F33">
    <cfRule type="cellIs" dxfId="110" priority="2" operator="equal">
      <formula>2</formula>
    </cfRule>
  </conditionalFormatting>
  <conditionalFormatting sqref="B7:B26 F30:F33">
    <cfRule type="cellIs" dxfId="109" priority="3" operator="equal">
      <formula>3</formula>
    </cfRule>
  </conditionalFormatting>
  <conditionalFormatting sqref="B7:B26 F30:F33">
    <cfRule type="cellIs" dxfId="10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25" t="s">
        <v>11</v>
      </c>
      <c r="C6" s="426" t="s">
        <v>13</v>
      </c>
      <c r="D6" s="427" t="s">
        <v>40</v>
      </c>
      <c r="E6" s="428" t="s">
        <v>50</v>
      </c>
      <c r="F6" s="429" t="s">
        <v>51</v>
      </c>
      <c r="G6" s="430" t="s">
        <v>16</v>
      </c>
      <c r="H6" s="431" t="s">
        <v>17</v>
      </c>
      <c r="I6" s="430" t="s">
        <v>18</v>
      </c>
      <c r="J6" s="432" t="s">
        <v>19</v>
      </c>
      <c r="K6" s="433" t="s">
        <v>20</v>
      </c>
      <c r="L6" s="434" t="s">
        <v>21</v>
      </c>
      <c r="M6" s="429" t="s">
        <v>22</v>
      </c>
      <c r="N6" s="430" t="s">
        <v>23</v>
      </c>
      <c r="O6" s="435" t="s">
        <v>52</v>
      </c>
      <c r="P6" s="435" t="s">
        <v>25</v>
      </c>
      <c r="Q6" s="435" t="s">
        <v>26</v>
      </c>
      <c r="R6" s="433" t="s">
        <v>27</v>
      </c>
      <c r="S6" s="436" t="s">
        <v>28</v>
      </c>
      <c r="T6" s="437" t="s">
        <v>29</v>
      </c>
      <c r="U6" s="435" t="s">
        <v>30</v>
      </c>
      <c r="V6" s="438" t="s">
        <v>31</v>
      </c>
      <c r="W6" s="439" t="s">
        <v>32</v>
      </c>
      <c r="X6" s="439" t="s">
        <v>33</v>
      </c>
      <c r="Y6" s="439"/>
      <c r="Z6" s="440" t="s">
        <v>34</v>
      </c>
      <c r="AA6" s="441" t="s">
        <v>14</v>
      </c>
    </row>
    <row r="7" spans="1:29" ht="22.5" customHeight="1">
      <c r="A7" s="65">
        <v>1</v>
      </c>
      <c r="B7" s="442"/>
      <c r="C7" s="443"/>
      <c r="D7" s="444"/>
      <c r="E7" s="444"/>
      <c r="F7" s="444"/>
      <c r="G7" s="445"/>
      <c r="H7" s="444"/>
      <c r="I7" s="445"/>
      <c r="J7" s="445"/>
      <c r="K7" s="444"/>
      <c r="L7" s="445"/>
      <c r="M7" s="444"/>
      <c r="N7" s="445"/>
      <c r="O7" s="445"/>
      <c r="P7" s="445"/>
      <c r="Q7" s="444"/>
      <c r="R7" s="445"/>
      <c r="S7" s="445"/>
      <c r="T7" s="445"/>
      <c r="U7" s="445"/>
      <c r="V7" s="445"/>
      <c r="W7" s="445"/>
      <c r="X7" s="445"/>
      <c r="Y7" s="445"/>
      <c r="Z7" s="445"/>
      <c r="AA7" s="444"/>
    </row>
    <row r="8" spans="1:29" ht="22.5" customHeight="1">
      <c r="A8" s="40">
        <v>2</v>
      </c>
      <c r="B8" s="446"/>
      <c r="C8" s="447"/>
      <c r="D8" s="447"/>
      <c r="E8" s="447"/>
      <c r="F8" s="447"/>
      <c r="G8" s="447"/>
      <c r="H8" s="447"/>
      <c r="I8" s="447"/>
      <c r="J8" s="447"/>
      <c r="K8" s="447"/>
      <c r="L8" s="447"/>
      <c r="M8" s="447"/>
      <c r="N8" s="447"/>
      <c r="O8" s="447"/>
      <c r="P8" s="447"/>
      <c r="Q8" s="447"/>
      <c r="R8" s="447"/>
      <c r="S8" s="447"/>
      <c r="T8" s="447"/>
      <c r="U8" s="447"/>
      <c r="V8" s="447"/>
      <c r="W8" s="447"/>
      <c r="X8" s="447"/>
      <c r="Y8" s="447"/>
      <c r="Z8" s="447"/>
      <c r="AA8" s="447"/>
    </row>
    <row r="9" spans="1:29" ht="22.5" customHeight="1">
      <c r="A9" s="48">
        <v>3</v>
      </c>
      <c r="B9" s="442"/>
      <c r="C9" s="445"/>
      <c r="D9" s="445"/>
      <c r="E9" s="445"/>
      <c r="F9" s="445"/>
      <c r="G9" s="445"/>
      <c r="H9" s="445"/>
      <c r="I9" s="445"/>
      <c r="J9" s="445"/>
      <c r="K9" s="445"/>
      <c r="L9" s="445"/>
      <c r="M9" s="445"/>
      <c r="N9" s="445"/>
      <c r="O9" s="445"/>
      <c r="P9" s="445"/>
      <c r="Q9" s="445"/>
      <c r="R9" s="445"/>
      <c r="S9" s="445"/>
      <c r="T9" s="445"/>
      <c r="U9" s="445"/>
      <c r="V9" s="445"/>
      <c r="W9" s="445"/>
      <c r="X9" s="445"/>
      <c r="Y9" s="445"/>
      <c r="Z9" s="445"/>
      <c r="AA9" s="445"/>
    </row>
    <row r="10" spans="1:29" ht="22.5" customHeight="1">
      <c r="A10" s="56">
        <v>4</v>
      </c>
      <c r="B10" s="285"/>
      <c r="C10" s="203"/>
      <c r="D10" s="203"/>
      <c r="E10" s="204"/>
      <c r="F10" s="448"/>
      <c r="G10" s="160"/>
      <c r="H10" s="163"/>
      <c r="I10" s="160"/>
      <c r="J10" s="161"/>
      <c r="K10" s="166"/>
      <c r="L10" s="163"/>
      <c r="M10" s="198"/>
      <c r="N10" s="165"/>
      <c r="O10" s="166"/>
      <c r="P10" s="161"/>
      <c r="Q10" s="166"/>
      <c r="R10" s="161"/>
      <c r="S10" s="166"/>
      <c r="T10" s="161"/>
      <c r="U10" s="166"/>
      <c r="V10" s="161"/>
      <c r="W10" s="167"/>
      <c r="X10" s="167"/>
      <c r="Y10" s="167"/>
      <c r="Z10" s="168"/>
      <c r="AA10" s="199"/>
    </row>
    <row r="11" spans="1:29" ht="22.5" customHeight="1">
      <c r="A11" s="296">
        <v>5</v>
      </c>
      <c r="B11" s="307"/>
      <c r="C11" s="205"/>
      <c r="D11" s="205"/>
      <c r="E11" s="58"/>
      <c r="F11" s="200"/>
      <c r="G11" s="176"/>
      <c r="H11" s="175"/>
      <c r="I11" s="176"/>
      <c r="J11" s="177"/>
      <c r="K11" s="181"/>
      <c r="L11" s="175"/>
      <c r="M11" s="201"/>
      <c r="N11" s="190"/>
      <c r="O11" s="181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02"/>
    </row>
    <row r="12" spans="1:29" ht="22.5" customHeight="1">
      <c r="A12" s="40">
        <v>6</v>
      </c>
      <c r="B12" s="305"/>
      <c r="C12" s="203"/>
      <c r="D12" s="203"/>
      <c r="E12" s="204"/>
      <c r="F12" s="197"/>
      <c r="G12" s="160"/>
      <c r="H12" s="163"/>
      <c r="I12" s="160"/>
      <c r="J12" s="161"/>
      <c r="K12" s="166"/>
      <c r="L12" s="163"/>
      <c r="M12" s="198"/>
      <c r="N12" s="165"/>
      <c r="O12" s="166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99"/>
    </row>
    <row r="13" spans="1:29" ht="22.5" customHeight="1">
      <c r="A13" s="61">
        <v>7</v>
      </c>
      <c r="B13" s="307"/>
      <c r="C13" s="205"/>
      <c r="D13" s="205"/>
      <c r="E13" s="58"/>
      <c r="F13" s="200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284">
        <v>8</v>
      </c>
      <c r="B14" s="305"/>
      <c r="C14" s="203"/>
      <c r="D14" s="203"/>
      <c r="E14" s="204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307"/>
      <c r="C15" s="205"/>
      <c r="D15" s="205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2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 t="e">
        <f>COUNTIFS(#REF!, "1",#REF!, "&gt;1")</f>
        <v>#REF!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 t="e">
        <f>COUNTIFS(#REF!, "3",#REF!, "&gt;1")</f>
        <v>#REF!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 t="e">
        <f>COUNTIFS(#REF!, "2",#REF!, "&gt;1")</f>
        <v>#REF!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 t="e">
        <f>COUNTIFS(#REF!, "4",#REF!, "&gt;1")</f>
        <v>#REF!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107" priority="1" operator="equal">
      <formula>1</formula>
    </cfRule>
  </conditionalFormatting>
  <conditionalFormatting sqref="B7:B26 F30:F31 S30:S31">
    <cfRule type="cellIs" dxfId="106" priority="2" operator="equal">
      <formula>2</formula>
    </cfRule>
  </conditionalFormatting>
  <conditionalFormatting sqref="B7:B26 F30:F31 S30:S31">
    <cfRule type="cellIs" dxfId="105" priority="3" operator="equal">
      <formula>3</formula>
    </cfRule>
  </conditionalFormatting>
  <conditionalFormatting sqref="B7:B26 F30:F31 S30:S31">
    <cfRule type="cellIs" dxfId="10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44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276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401"/>
      <c r="D7" s="139"/>
      <c r="E7" s="261"/>
      <c r="F7" s="141"/>
      <c r="G7" s="142"/>
      <c r="H7" s="147"/>
      <c r="I7" s="144"/>
      <c r="J7" s="145"/>
      <c r="K7" s="146"/>
      <c r="L7" s="402"/>
      <c r="M7" s="148"/>
      <c r="N7" s="149"/>
      <c r="O7" s="146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/>
    </row>
    <row r="8" spans="1:29" ht="22.5" customHeight="1">
      <c r="A8" s="284">
        <v>2</v>
      </c>
      <c r="B8" s="285"/>
      <c r="C8" s="450"/>
      <c r="D8" s="450"/>
      <c r="E8" s="451"/>
      <c r="F8" s="452"/>
      <c r="G8" s="453"/>
      <c r="H8" s="454"/>
      <c r="I8" s="453"/>
      <c r="J8" s="455"/>
      <c r="K8" s="456"/>
      <c r="L8" s="457"/>
      <c r="M8" s="458"/>
      <c r="N8" s="459"/>
      <c r="O8" s="460"/>
      <c r="P8" s="455"/>
      <c r="Q8" s="456"/>
      <c r="R8" s="461"/>
      <c r="S8" s="460"/>
      <c r="T8" s="455"/>
      <c r="U8" s="460"/>
      <c r="V8" s="455"/>
      <c r="W8" s="462"/>
      <c r="X8" s="462"/>
      <c r="Y8" s="462"/>
      <c r="Z8" s="463"/>
      <c r="AA8" s="464"/>
    </row>
    <row r="9" spans="1:29" ht="22.5" customHeight="1">
      <c r="A9" s="48">
        <v>3</v>
      </c>
      <c r="B9" s="288"/>
      <c r="C9" s="465"/>
      <c r="D9" s="290"/>
      <c r="E9" s="466"/>
      <c r="F9" s="405"/>
      <c r="G9" s="174"/>
      <c r="H9" s="175"/>
      <c r="I9" s="176"/>
      <c r="J9" s="407"/>
      <c r="K9" s="181"/>
      <c r="L9" s="175"/>
      <c r="M9" s="179"/>
      <c r="N9" s="190"/>
      <c r="O9" s="178"/>
      <c r="P9" s="177"/>
      <c r="Q9" s="181"/>
      <c r="R9" s="177"/>
      <c r="S9" s="181"/>
      <c r="T9" s="177"/>
      <c r="U9" s="181"/>
      <c r="V9" s="177"/>
      <c r="W9" s="184"/>
      <c r="X9" s="184"/>
      <c r="Y9" s="184"/>
      <c r="Z9" s="185"/>
      <c r="AA9" s="293"/>
    </row>
    <row r="10" spans="1:29" ht="22.5" customHeight="1">
      <c r="A10" s="56">
        <v>4</v>
      </c>
      <c r="B10" s="285"/>
      <c r="C10" s="286"/>
      <c r="D10" s="155"/>
      <c r="E10" s="467"/>
      <c r="F10" s="157"/>
      <c r="G10" s="158"/>
      <c r="H10" s="163"/>
      <c r="I10" s="160"/>
      <c r="J10" s="161"/>
      <c r="K10" s="162"/>
      <c r="L10" s="163"/>
      <c r="M10" s="164"/>
      <c r="N10" s="408"/>
      <c r="O10" s="166"/>
      <c r="P10" s="409"/>
      <c r="Q10" s="166"/>
      <c r="R10" s="161"/>
      <c r="S10" s="166"/>
      <c r="T10" s="161"/>
      <c r="U10" s="166"/>
      <c r="V10" s="161"/>
      <c r="W10" s="167"/>
      <c r="X10" s="167"/>
      <c r="Y10" s="167"/>
      <c r="Z10" s="168"/>
      <c r="AA10" s="266"/>
    </row>
    <row r="11" spans="1:29" ht="22.5" customHeight="1">
      <c r="A11" s="296">
        <v>5</v>
      </c>
      <c r="B11" s="288"/>
      <c r="C11" s="465"/>
      <c r="D11" s="290"/>
      <c r="E11" s="468"/>
      <c r="F11" s="405"/>
      <c r="G11" s="174"/>
      <c r="H11" s="292"/>
      <c r="I11" s="176"/>
      <c r="J11" s="177"/>
      <c r="K11" s="178"/>
      <c r="L11" s="175"/>
      <c r="M11" s="179"/>
      <c r="N11" s="406"/>
      <c r="O11" s="178"/>
      <c r="P11" s="40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93"/>
    </row>
    <row r="12" spans="1:29" ht="22.5" customHeight="1">
      <c r="A12" s="40">
        <v>6</v>
      </c>
      <c r="B12" s="285"/>
      <c r="C12" s="294"/>
      <c r="D12" s="155"/>
      <c r="E12" s="156"/>
      <c r="F12" s="157"/>
      <c r="G12" s="160"/>
      <c r="H12" s="206"/>
      <c r="I12" s="160"/>
      <c r="J12" s="161"/>
      <c r="K12" s="162"/>
      <c r="L12" s="163"/>
      <c r="M12" s="164"/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266"/>
    </row>
    <row r="13" spans="1:29" ht="22.5" customHeight="1">
      <c r="A13" s="61">
        <v>7</v>
      </c>
      <c r="B13" s="288"/>
      <c r="C13" s="465"/>
      <c r="D13" s="290"/>
      <c r="E13" s="291"/>
      <c r="F13" s="405"/>
      <c r="G13" s="174"/>
      <c r="H13" s="292"/>
      <c r="I13" s="176"/>
      <c r="J13" s="177"/>
      <c r="K13" s="178"/>
      <c r="L13" s="175"/>
      <c r="M13" s="179"/>
      <c r="N13" s="190"/>
      <c r="O13" s="178"/>
      <c r="P13" s="177"/>
      <c r="Q13" s="181"/>
      <c r="R13" s="407"/>
      <c r="S13" s="181"/>
      <c r="T13" s="177"/>
      <c r="U13" s="181"/>
      <c r="V13" s="177"/>
      <c r="W13" s="184"/>
      <c r="X13" s="184"/>
      <c r="Y13" s="184"/>
      <c r="Z13" s="185"/>
      <c r="AA13" s="293"/>
    </row>
    <row r="14" spans="1:29" ht="22.5" customHeight="1">
      <c r="A14" s="284">
        <v>8</v>
      </c>
      <c r="B14" s="412"/>
      <c r="C14" s="299"/>
      <c r="D14" s="187"/>
      <c r="E14" s="188"/>
      <c r="F14" s="189"/>
      <c r="G14" s="158"/>
      <c r="H14" s="163"/>
      <c r="I14" s="160"/>
      <c r="J14" s="161"/>
      <c r="K14" s="162"/>
      <c r="L14" s="163"/>
      <c r="M14" s="198"/>
      <c r="N14" s="165"/>
      <c r="O14" s="162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69"/>
    </row>
    <row r="15" spans="1:29" ht="22.5" customHeight="1">
      <c r="A15" s="48">
        <v>9</v>
      </c>
      <c r="B15" s="302"/>
      <c r="C15" s="469"/>
      <c r="D15" s="171"/>
      <c r="E15" s="172"/>
      <c r="F15" s="195"/>
      <c r="G15" s="176"/>
      <c r="H15" s="196"/>
      <c r="I15" s="176"/>
      <c r="J15" s="177"/>
      <c r="K15" s="178"/>
      <c r="L15" s="175"/>
      <c r="M15" s="201"/>
      <c r="N15" s="190"/>
      <c r="O15" s="178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191"/>
    </row>
    <row r="16" spans="1:29" ht="22.5" customHeight="1">
      <c r="A16" s="56">
        <v>10</v>
      </c>
      <c r="B16" s="412"/>
      <c r="C16" s="299"/>
      <c r="D16" s="187"/>
      <c r="E16" s="188"/>
      <c r="F16" s="411"/>
      <c r="G16" s="160"/>
      <c r="H16" s="159"/>
      <c r="I16" s="160"/>
      <c r="J16" s="161"/>
      <c r="K16" s="162"/>
      <c r="L16" s="163"/>
      <c r="M16" s="198"/>
      <c r="N16" s="165"/>
      <c r="O16" s="162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69"/>
    </row>
    <row r="17" spans="1:27" ht="22.5" customHeight="1">
      <c r="A17" s="296">
        <v>11</v>
      </c>
      <c r="B17" s="302"/>
      <c r="C17" s="469"/>
      <c r="D17" s="171"/>
      <c r="E17" s="172"/>
      <c r="F17" s="195"/>
      <c r="G17" s="174"/>
      <c r="H17" s="175"/>
      <c r="I17" s="176"/>
      <c r="J17" s="177"/>
      <c r="K17" s="178"/>
      <c r="L17" s="175"/>
      <c r="M17" s="201"/>
      <c r="N17" s="190"/>
      <c r="O17" s="178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191"/>
    </row>
    <row r="18" spans="1:27" ht="22.5" customHeight="1">
      <c r="A18" s="40">
        <v>12</v>
      </c>
      <c r="B18" s="412"/>
      <c r="C18" s="299"/>
      <c r="D18" s="187"/>
      <c r="E18" s="188"/>
      <c r="F18" s="411"/>
      <c r="G18" s="160"/>
      <c r="H18" s="159"/>
      <c r="I18" s="160"/>
      <c r="J18" s="161"/>
      <c r="K18" s="162"/>
      <c r="L18" s="163"/>
      <c r="M18" s="198"/>
      <c r="N18" s="165"/>
      <c r="O18" s="162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69"/>
    </row>
    <row r="19" spans="1:27" ht="22.5" customHeight="1">
      <c r="A19" s="61">
        <v>13</v>
      </c>
      <c r="B19" s="302"/>
      <c r="C19" s="469"/>
      <c r="D19" s="171"/>
      <c r="E19" s="172"/>
      <c r="F19" s="195"/>
      <c r="G19" s="174"/>
      <c r="H19" s="175"/>
      <c r="I19" s="176"/>
      <c r="J19" s="177"/>
      <c r="K19" s="178"/>
      <c r="L19" s="175"/>
      <c r="M19" s="201"/>
      <c r="N19" s="190"/>
      <c r="O19" s="181"/>
      <c r="P19" s="177"/>
      <c r="Q19" s="178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470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71">
        <f t="shared" ref="G27:Z27" si="0">COUNTIF(G7:G20, "X")</f>
        <v>0</v>
      </c>
      <c r="H27" s="471">
        <f t="shared" si="0"/>
        <v>0</v>
      </c>
      <c r="I27" s="471">
        <f t="shared" si="0"/>
        <v>0</v>
      </c>
      <c r="J27" s="471">
        <f t="shared" si="0"/>
        <v>0</v>
      </c>
      <c r="K27" s="471">
        <f t="shared" si="0"/>
        <v>0</v>
      </c>
      <c r="L27" s="471">
        <f t="shared" si="0"/>
        <v>0</v>
      </c>
      <c r="M27" s="471">
        <f t="shared" si="0"/>
        <v>0</v>
      </c>
      <c r="N27" s="471">
        <f t="shared" si="0"/>
        <v>0</v>
      </c>
      <c r="O27" s="471">
        <f t="shared" si="0"/>
        <v>0</v>
      </c>
      <c r="P27" s="471">
        <f t="shared" si="0"/>
        <v>0</v>
      </c>
      <c r="Q27" s="471">
        <f t="shared" si="0"/>
        <v>0</v>
      </c>
      <c r="R27" s="471">
        <f t="shared" si="0"/>
        <v>0</v>
      </c>
      <c r="S27" s="471">
        <f t="shared" si="0"/>
        <v>0</v>
      </c>
      <c r="T27" s="471">
        <f t="shared" si="0"/>
        <v>0</v>
      </c>
      <c r="U27" s="471">
        <f t="shared" si="0"/>
        <v>0</v>
      </c>
      <c r="V27" s="471">
        <f t="shared" si="0"/>
        <v>0</v>
      </c>
      <c r="W27" s="471">
        <f t="shared" si="0"/>
        <v>0</v>
      </c>
      <c r="X27" s="471">
        <f t="shared" si="0"/>
        <v>0</v>
      </c>
      <c r="Y27" s="471">
        <f t="shared" si="0"/>
        <v>0</v>
      </c>
      <c r="Z27" s="471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</row>
    <row r="32" spans="1:27" ht="15.75" customHeight="1">
      <c r="F32" s="249">
        <v>3</v>
      </c>
      <c r="G32" s="778" t="s">
        <v>43</v>
      </c>
      <c r="H32" s="745"/>
      <c r="I32" s="745"/>
      <c r="J32" s="745"/>
      <c r="K32" s="745"/>
      <c r="L32" s="745"/>
      <c r="M32" s="745"/>
      <c r="N32" s="745"/>
      <c r="O32" s="745"/>
      <c r="P32" s="748"/>
      <c r="Q32" s="779">
        <f>COUNTIFS(K7:K26, "3",O7:O26, "&gt;1")</f>
        <v>0</v>
      </c>
      <c r="R32" s="746"/>
    </row>
    <row r="33" spans="6:18" ht="15.75" customHeight="1">
      <c r="F33" s="255">
        <v>4</v>
      </c>
      <c r="G33" s="780" t="s">
        <v>45</v>
      </c>
      <c r="H33" s="733"/>
      <c r="I33" s="733"/>
      <c r="J33" s="733"/>
      <c r="K33" s="733"/>
      <c r="L33" s="733"/>
      <c r="M33" s="733"/>
      <c r="N33" s="733"/>
      <c r="O33" s="733"/>
      <c r="P33" s="734"/>
      <c r="Q33" s="781">
        <f>COUNTIFS(K7:K26, "4",O7:O26, "&gt;1")</f>
        <v>0</v>
      </c>
      <c r="R33" s="743"/>
    </row>
    <row r="34" spans="6:18" ht="15.75" customHeight="1"/>
    <row r="35" spans="6:18" ht="15.75" customHeight="1"/>
    <row r="36" spans="6:18" ht="15.75" customHeight="1"/>
    <row r="37" spans="6:18" ht="15.75" customHeight="1"/>
    <row r="38" spans="6:18" ht="15.75" customHeight="1"/>
    <row r="39" spans="6:18" ht="15.75" customHeight="1"/>
    <row r="40" spans="6:18" ht="15.75" customHeight="1"/>
    <row r="41" spans="6:18" ht="15.75" customHeight="1"/>
    <row r="42" spans="6:18" ht="15.75" customHeight="1"/>
    <row r="43" spans="6:18" ht="15.75" customHeight="1"/>
    <row r="44" spans="6:18" ht="15.75" customHeight="1"/>
    <row r="45" spans="6:18" ht="15.75" customHeight="1"/>
    <row r="46" spans="6:18" ht="15.75" customHeight="1"/>
    <row r="47" spans="6:18" ht="15.75" customHeight="1"/>
    <row r="48" spans="6:1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5">
    <mergeCell ref="G33:P33"/>
    <mergeCell ref="Q33:R33"/>
    <mergeCell ref="A1:D1"/>
    <mergeCell ref="E1:Z2"/>
    <mergeCell ref="A2:C2"/>
    <mergeCell ref="A3:C3"/>
    <mergeCell ref="E3:Z4"/>
    <mergeCell ref="A4:C4"/>
    <mergeCell ref="F28:Z29"/>
    <mergeCell ref="G30:P30"/>
    <mergeCell ref="Q30:R30"/>
    <mergeCell ref="G31:P31"/>
    <mergeCell ref="Q31:R31"/>
    <mergeCell ref="G32:P32"/>
    <mergeCell ref="Q32:R32"/>
  </mergeCells>
  <conditionalFormatting sqref="B7:B26 F30:F33">
    <cfRule type="cellIs" dxfId="103" priority="1" operator="equal">
      <formula>1</formula>
    </cfRule>
  </conditionalFormatting>
  <conditionalFormatting sqref="B7:B26 F30:F33">
    <cfRule type="cellIs" dxfId="102" priority="2" operator="equal">
      <formula>2</formula>
    </cfRule>
  </conditionalFormatting>
  <conditionalFormatting sqref="B7:B26 F30:F33">
    <cfRule type="cellIs" dxfId="101" priority="3" operator="equal">
      <formula>3</formula>
    </cfRule>
  </conditionalFormatting>
  <conditionalFormatting sqref="B7:B26 F30:F33">
    <cfRule type="cellIs" dxfId="10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8" width="3.125" customWidth="1"/>
    <col min="9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15</v>
      </c>
    </row>
    <row r="5" spans="1:29" ht="14.25" customHeight="1">
      <c r="A5" s="9"/>
      <c r="B5" s="9"/>
      <c r="C5" s="9"/>
      <c r="D5" s="9"/>
      <c r="E5" s="11"/>
      <c r="F5" s="399">
        <f>MEDIAN(F7:F20)</f>
        <v>32.5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401">
        <v>44081</v>
      </c>
      <c r="D7" s="139" t="s">
        <v>150</v>
      </c>
      <c r="E7" s="472" t="s">
        <v>151</v>
      </c>
      <c r="F7" s="141">
        <v>42</v>
      </c>
      <c r="G7" s="142" t="s">
        <v>55</v>
      </c>
      <c r="H7" s="147"/>
      <c r="I7" s="144"/>
      <c r="J7" s="263"/>
      <c r="K7" s="146" t="s">
        <v>55</v>
      </c>
      <c r="L7" s="402"/>
      <c r="M7" s="148" t="s">
        <v>55</v>
      </c>
      <c r="N7" s="262" t="s">
        <v>55</v>
      </c>
      <c r="O7" s="146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283" t="s">
        <v>55</v>
      </c>
      <c r="AA7" s="153" t="s">
        <v>152</v>
      </c>
    </row>
    <row r="8" spans="1:29" ht="22.5" customHeight="1">
      <c r="A8" s="284">
        <v>2</v>
      </c>
      <c r="B8" s="285">
        <v>3</v>
      </c>
      <c r="C8" s="286">
        <v>44081</v>
      </c>
      <c r="D8" s="155" t="s">
        <v>153</v>
      </c>
      <c r="E8" s="156" t="s">
        <v>154</v>
      </c>
      <c r="F8" s="157">
        <v>16</v>
      </c>
      <c r="G8" s="158"/>
      <c r="H8" s="206" t="s">
        <v>55</v>
      </c>
      <c r="I8" s="160"/>
      <c r="J8" s="301" t="s">
        <v>55</v>
      </c>
      <c r="K8" s="162"/>
      <c r="L8" s="163"/>
      <c r="M8" s="164" t="s">
        <v>55</v>
      </c>
      <c r="N8" s="408" t="s">
        <v>55</v>
      </c>
      <c r="O8" s="166"/>
      <c r="P8" s="301" t="s">
        <v>55</v>
      </c>
      <c r="Q8" s="162"/>
      <c r="R8" s="161"/>
      <c r="S8" s="162"/>
      <c r="T8" s="161"/>
      <c r="U8" s="162"/>
      <c r="V8" s="161"/>
      <c r="W8" s="167"/>
      <c r="X8" s="167"/>
      <c r="Y8" s="167"/>
      <c r="Z8" s="168"/>
      <c r="AA8" s="266" t="s">
        <v>155</v>
      </c>
    </row>
    <row r="9" spans="1:29" ht="22.5" customHeight="1">
      <c r="A9" s="48">
        <v>3</v>
      </c>
      <c r="B9" s="288">
        <v>4</v>
      </c>
      <c r="C9" s="465">
        <v>44081</v>
      </c>
      <c r="D9" s="290" t="s">
        <v>156</v>
      </c>
      <c r="E9" s="291" t="s">
        <v>157</v>
      </c>
      <c r="F9" s="405">
        <v>68</v>
      </c>
      <c r="G9" s="174"/>
      <c r="H9" s="292" t="s">
        <v>55</v>
      </c>
      <c r="I9" s="176"/>
      <c r="J9" s="177"/>
      <c r="K9" s="178"/>
      <c r="L9" s="196" t="s">
        <v>55</v>
      </c>
      <c r="M9" s="179" t="s">
        <v>74</v>
      </c>
      <c r="N9" s="406" t="s">
        <v>55</v>
      </c>
      <c r="O9" s="178"/>
      <c r="P9" s="177"/>
      <c r="Q9" s="178"/>
      <c r="R9" s="407"/>
      <c r="S9" s="178"/>
      <c r="T9" s="177"/>
      <c r="U9" s="181"/>
      <c r="V9" s="182" t="s">
        <v>55</v>
      </c>
      <c r="W9" s="184"/>
      <c r="X9" s="184"/>
      <c r="Y9" s="184"/>
      <c r="Z9" s="185"/>
      <c r="AA9" s="293" t="s">
        <v>158</v>
      </c>
    </row>
    <row r="10" spans="1:29" ht="22.5" customHeight="1">
      <c r="A10" s="56">
        <v>4</v>
      </c>
      <c r="B10" s="285">
        <v>4</v>
      </c>
      <c r="C10" s="473">
        <v>44081</v>
      </c>
      <c r="D10" s="474" t="s">
        <v>159</v>
      </c>
      <c r="E10" s="156" t="s">
        <v>160</v>
      </c>
      <c r="F10" s="157">
        <v>62</v>
      </c>
      <c r="G10" s="158"/>
      <c r="H10" s="206" t="s">
        <v>55</v>
      </c>
      <c r="I10" s="160"/>
      <c r="J10" s="161"/>
      <c r="K10" s="162"/>
      <c r="L10" s="159" t="s">
        <v>55</v>
      </c>
      <c r="M10" s="164" t="s">
        <v>74</v>
      </c>
      <c r="N10" s="413" t="s">
        <v>55</v>
      </c>
      <c r="O10" s="162"/>
      <c r="P10" s="161"/>
      <c r="Q10" s="166"/>
      <c r="R10" s="409"/>
      <c r="S10" s="166"/>
      <c r="T10" s="161"/>
      <c r="U10" s="166"/>
      <c r="V10" s="301" t="s">
        <v>55</v>
      </c>
      <c r="W10" s="167"/>
      <c r="X10" s="167"/>
      <c r="Y10" s="167"/>
      <c r="Z10" s="168"/>
      <c r="AA10" s="266" t="s">
        <v>158</v>
      </c>
    </row>
    <row r="11" spans="1:29" ht="22.5" customHeight="1">
      <c r="A11" s="296">
        <v>5</v>
      </c>
      <c r="B11" s="288">
        <v>4</v>
      </c>
      <c r="C11" s="465">
        <v>44081</v>
      </c>
      <c r="D11" s="290" t="s">
        <v>161</v>
      </c>
      <c r="E11" s="291" t="s">
        <v>162</v>
      </c>
      <c r="F11" s="405">
        <v>36</v>
      </c>
      <c r="G11" s="174"/>
      <c r="H11" s="292" t="s">
        <v>55</v>
      </c>
      <c r="I11" s="176"/>
      <c r="J11" s="177"/>
      <c r="K11" s="178"/>
      <c r="L11" s="175"/>
      <c r="M11" s="179" t="s">
        <v>55</v>
      </c>
      <c r="N11" s="180" t="s">
        <v>55</v>
      </c>
      <c r="O11" s="178"/>
      <c r="P11" s="182"/>
      <c r="Q11" s="178" t="s">
        <v>55</v>
      </c>
      <c r="R11" s="177"/>
      <c r="S11" s="181"/>
      <c r="T11" s="177"/>
      <c r="U11" s="181"/>
      <c r="V11" s="177"/>
      <c r="W11" s="184"/>
      <c r="X11" s="184"/>
      <c r="Y11" s="184"/>
      <c r="Z11" s="185"/>
      <c r="AA11" s="293" t="s">
        <v>163</v>
      </c>
    </row>
    <row r="12" spans="1:29" ht="22.5" customHeight="1">
      <c r="A12" s="40">
        <v>6</v>
      </c>
      <c r="B12" s="285">
        <v>4</v>
      </c>
      <c r="C12" s="294">
        <v>44081</v>
      </c>
      <c r="D12" s="155" t="s">
        <v>164</v>
      </c>
      <c r="E12" s="156" t="s">
        <v>165</v>
      </c>
      <c r="F12" s="157">
        <v>25</v>
      </c>
      <c r="G12" s="158" t="s">
        <v>55</v>
      </c>
      <c r="H12" s="159"/>
      <c r="I12" s="160"/>
      <c r="J12" s="161"/>
      <c r="K12" s="162" t="s">
        <v>55</v>
      </c>
      <c r="L12" s="163"/>
      <c r="M12" s="164" t="s">
        <v>55</v>
      </c>
      <c r="N12" s="413" t="s">
        <v>55</v>
      </c>
      <c r="O12" s="162"/>
      <c r="P12" s="301" t="s">
        <v>55</v>
      </c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266" t="s">
        <v>166</v>
      </c>
    </row>
    <row r="13" spans="1:29" ht="22.5" customHeight="1">
      <c r="A13" s="61">
        <v>7</v>
      </c>
      <c r="B13" s="288">
        <v>4</v>
      </c>
      <c r="C13" s="465">
        <v>44081</v>
      </c>
      <c r="D13" s="290" t="s">
        <v>167</v>
      </c>
      <c r="E13" s="291" t="s">
        <v>168</v>
      </c>
      <c r="F13" s="405">
        <v>54</v>
      </c>
      <c r="G13" s="174" t="s">
        <v>74</v>
      </c>
      <c r="H13" s="292"/>
      <c r="I13" s="176"/>
      <c r="J13" s="177"/>
      <c r="K13" s="178" t="s">
        <v>74</v>
      </c>
      <c r="L13" s="175"/>
      <c r="M13" s="179" t="s">
        <v>74</v>
      </c>
      <c r="N13" s="190"/>
      <c r="O13" s="178" t="s">
        <v>74</v>
      </c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93" t="s">
        <v>169</v>
      </c>
    </row>
    <row r="14" spans="1:29" ht="22.5" customHeight="1">
      <c r="A14" s="284">
        <v>8</v>
      </c>
      <c r="B14" s="285">
        <v>2</v>
      </c>
      <c r="C14" s="294">
        <v>44081</v>
      </c>
      <c r="D14" s="155" t="s">
        <v>170</v>
      </c>
      <c r="E14" s="156" t="s">
        <v>171</v>
      </c>
      <c r="F14" s="157">
        <v>29</v>
      </c>
      <c r="G14" s="158"/>
      <c r="H14" s="159" t="s">
        <v>74</v>
      </c>
      <c r="I14" s="160"/>
      <c r="J14" s="161"/>
      <c r="K14" s="162" t="s">
        <v>74</v>
      </c>
      <c r="L14" s="163"/>
      <c r="M14" s="164" t="s">
        <v>74</v>
      </c>
      <c r="N14" s="165"/>
      <c r="O14" s="162"/>
      <c r="P14" s="161"/>
      <c r="Q14" s="162" t="s">
        <v>74</v>
      </c>
      <c r="R14" s="161"/>
      <c r="S14" s="166"/>
      <c r="T14" s="161"/>
      <c r="U14" s="166"/>
      <c r="V14" s="161"/>
      <c r="W14" s="167"/>
      <c r="X14" s="167"/>
      <c r="Y14" s="167"/>
      <c r="Z14" s="168"/>
      <c r="AA14" s="266" t="s">
        <v>172</v>
      </c>
    </row>
    <row r="15" spans="1:29" ht="22.5" customHeight="1">
      <c r="A15" s="48">
        <v>9</v>
      </c>
      <c r="B15" s="302">
        <v>1</v>
      </c>
      <c r="C15" s="469">
        <v>44081</v>
      </c>
      <c r="D15" s="171" t="s">
        <v>173</v>
      </c>
      <c r="E15" s="172" t="s">
        <v>174</v>
      </c>
      <c r="F15" s="195">
        <v>55</v>
      </c>
      <c r="G15" s="174" t="s">
        <v>74</v>
      </c>
      <c r="H15" s="175"/>
      <c r="I15" s="176"/>
      <c r="J15" s="177"/>
      <c r="K15" s="178" t="s">
        <v>74</v>
      </c>
      <c r="L15" s="175"/>
      <c r="M15" s="179" t="s">
        <v>74</v>
      </c>
      <c r="N15" s="190"/>
      <c r="O15" s="178" t="s">
        <v>74</v>
      </c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191" t="s">
        <v>175</v>
      </c>
    </row>
    <row r="16" spans="1:29" ht="22.5" customHeight="1">
      <c r="A16" s="56">
        <v>10</v>
      </c>
      <c r="B16" s="412">
        <v>1</v>
      </c>
      <c r="C16" s="299">
        <v>44081</v>
      </c>
      <c r="D16" s="187" t="s">
        <v>176</v>
      </c>
      <c r="E16" s="188" t="s">
        <v>177</v>
      </c>
      <c r="F16" s="411">
        <v>21</v>
      </c>
      <c r="G16" s="158" t="s">
        <v>74</v>
      </c>
      <c r="H16" s="163"/>
      <c r="I16" s="160"/>
      <c r="J16" s="161"/>
      <c r="K16" s="162" t="s">
        <v>74</v>
      </c>
      <c r="L16" s="163"/>
      <c r="M16" s="164" t="s">
        <v>74</v>
      </c>
      <c r="N16" s="165"/>
      <c r="O16" s="166"/>
      <c r="P16" s="161"/>
      <c r="Q16" s="162" t="s">
        <v>74</v>
      </c>
      <c r="R16" s="161"/>
      <c r="S16" s="166"/>
      <c r="T16" s="161"/>
      <c r="U16" s="162"/>
      <c r="V16" s="161"/>
      <c r="W16" s="167"/>
      <c r="X16" s="167"/>
      <c r="Y16" s="167"/>
      <c r="Z16" s="168"/>
      <c r="AA16" s="169" t="s">
        <v>178</v>
      </c>
    </row>
    <row r="17" spans="1:27" ht="22.5" customHeight="1">
      <c r="A17" s="296">
        <v>11</v>
      </c>
      <c r="B17" s="302">
        <v>1</v>
      </c>
      <c r="C17" s="469">
        <v>44081</v>
      </c>
      <c r="D17" s="171" t="s">
        <v>179</v>
      </c>
      <c r="E17" s="172" t="s">
        <v>180</v>
      </c>
      <c r="F17" s="195">
        <v>28</v>
      </c>
      <c r="G17" s="176"/>
      <c r="H17" s="196" t="s">
        <v>74</v>
      </c>
      <c r="I17" s="174"/>
      <c r="J17" s="177"/>
      <c r="K17" s="178" t="s">
        <v>74</v>
      </c>
      <c r="L17" s="175"/>
      <c r="M17" s="179" t="s">
        <v>74</v>
      </c>
      <c r="N17" s="190"/>
      <c r="O17" s="181"/>
      <c r="P17" s="182"/>
      <c r="Q17" s="178" t="s">
        <v>74</v>
      </c>
      <c r="R17" s="177"/>
      <c r="S17" s="181"/>
      <c r="T17" s="177"/>
      <c r="U17" s="181"/>
      <c r="V17" s="177"/>
      <c r="W17" s="184"/>
      <c r="X17" s="184"/>
      <c r="Y17" s="184"/>
      <c r="Z17" s="185"/>
      <c r="AA17" s="191" t="s">
        <v>181</v>
      </c>
    </row>
    <row r="18" spans="1:27" ht="22.5" customHeight="1">
      <c r="A18" s="40">
        <v>12</v>
      </c>
      <c r="B18" s="412">
        <v>2</v>
      </c>
      <c r="C18" s="299">
        <v>44081</v>
      </c>
      <c r="D18" s="187" t="s">
        <v>182</v>
      </c>
      <c r="E18" s="188" t="s">
        <v>183</v>
      </c>
      <c r="F18" s="411">
        <v>27</v>
      </c>
      <c r="G18" s="158" t="s">
        <v>74</v>
      </c>
      <c r="H18" s="163"/>
      <c r="I18" s="158"/>
      <c r="J18" s="161"/>
      <c r="K18" s="162" t="s">
        <v>74</v>
      </c>
      <c r="L18" s="163"/>
      <c r="M18" s="164" t="s">
        <v>74</v>
      </c>
      <c r="N18" s="165"/>
      <c r="O18" s="166"/>
      <c r="P18" s="161"/>
      <c r="Q18" s="162" t="s">
        <v>74</v>
      </c>
      <c r="R18" s="301"/>
      <c r="S18" s="166"/>
      <c r="T18" s="161"/>
      <c r="U18" s="166"/>
      <c r="V18" s="161"/>
      <c r="W18" s="167"/>
      <c r="X18" s="167"/>
      <c r="Y18" s="167"/>
      <c r="Z18" s="168"/>
      <c r="AA18" s="169" t="s">
        <v>184</v>
      </c>
    </row>
    <row r="19" spans="1:27" ht="22.5" customHeight="1">
      <c r="A19" s="61">
        <v>13</v>
      </c>
      <c r="B19" s="302">
        <v>2</v>
      </c>
      <c r="C19" s="475">
        <v>44081</v>
      </c>
      <c r="D19" s="171" t="s">
        <v>185</v>
      </c>
      <c r="E19" s="172" t="s">
        <v>186</v>
      </c>
      <c r="F19" s="195">
        <v>54</v>
      </c>
      <c r="G19" s="176"/>
      <c r="H19" s="196" t="s">
        <v>74</v>
      </c>
      <c r="I19" s="176"/>
      <c r="J19" s="177"/>
      <c r="K19" s="178" t="s">
        <v>74</v>
      </c>
      <c r="L19" s="175"/>
      <c r="M19" s="179" t="s">
        <v>74</v>
      </c>
      <c r="N19" s="190"/>
      <c r="O19" s="178" t="s">
        <v>74</v>
      </c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191" t="s">
        <v>187</v>
      </c>
    </row>
    <row r="20" spans="1:27" ht="22.5" customHeight="1">
      <c r="A20" s="284">
        <v>14</v>
      </c>
      <c r="B20" s="476">
        <v>2</v>
      </c>
      <c r="C20" s="477">
        <v>44081</v>
      </c>
      <c r="D20" s="478" t="s">
        <v>188</v>
      </c>
      <c r="E20" s="479" t="s">
        <v>189</v>
      </c>
      <c r="F20" s="411">
        <v>29</v>
      </c>
      <c r="G20" s="480" t="s">
        <v>74</v>
      </c>
      <c r="H20" s="210"/>
      <c r="I20" s="209"/>
      <c r="J20" s="211"/>
      <c r="K20" s="481" t="s">
        <v>74</v>
      </c>
      <c r="L20" s="210"/>
      <c r="M20" s="482" t="s">
        <v>74</v>
      </c>
      <c r="N20" s="214"/>
      <c r="O20" s="481" t="s">
        <v>74</v>
      </c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483" t="s">
        <v>190</v>
      </c>
    </row>
    <row r="21" spans="1:27" ht="22.5" customHeight="1">
      <c r="A21" s="48">
        <v>15</v>
      </c>
      <c r="B21" s="310">
        <v>2</v>
      </c>
      <c r="C21" s="469">
        <v>44081</v>
      </c>
      <c r="D21" s="171" t="s">
        <v>191</v>
      </c>
      <c r="E21" s="484" t="s">
        <v>192</v>
      </c>
      <c r="F21" s="195">
        <v>40</v>
      </c>
      <c r="G21" s="219"/>
      <c r="H21" s="485" t="s">
        <v>74</v>
      </c>
      <c r="I21" s="219"/>
      <c r="J21" s="221"/>
      <c r="K21" s="486" t="s">
        <v>74</v>
      </c>
      <c r="L21" s="220"/>
      <c r="M21" s="487" t="s">
        <v>74</v>
      </c>
      <c r="N21" s="224"/>
      <c r="O21" s="486"/>
      <c r="P21" s="221"/>
      <c r="Q21" s="486" t="s">
        <v>74</v>
      </c>
      <c r="R21" s="221"/>
      <c r="S21" s="222"/>
      <c r="T21" s="221"/>
      <c r="U21" s="222"/>
      <c r="V21" s="221"/>
      <c r="W21" s="225"/>
      <c r="X21" s="225"/>
      <c r="Y21" s="225"/>
      <c r="Z21" s="226"/>
      <c r="AA21" s="488" t="s">
        <v>193</v>
      </c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>
        <v>8</v>
      </c>
      <c r="E27" s="420" t="s">
        <v>37</v>
      </c>
      <c r="F27" s="421">
        <f>COUNT(F7:F25)</f>
        <v>15</v>
      </c>
      <c r="G27" s="489">
        <f t="shared" ref="G27:Z27" si="0">COUNTIF(G7:G26, "=X")</f>
        <v>7</v>
      </c>
      <c r="H27" s="489">
        <f t="shared" si="0"/>
        <v>8</v>
      </c>
      <c r="I27" s="489">
        <f t="shared" si="0"/>
        <v>0</v>
      </c>
      <c r="J27" s="489">
        <f t="shared" si="0"/>
        <v>1</v>
      </c>
      <c r="K27" s="489">
        <f t="shared" si="0"/>
        <v>11</v>
      </c>
      <c r="L27" s="489">
        <f t="shared" si="0"/>
        <v>2</v>
      </c>
      <c r="M27" s="489">
        <f t="shared" si="0"/>
        <v>15</v>
      </c>
      <c r="N27" s="489">
        <f t="shared" si="0"/>
        <v>6</v>
      </c>
      <c r="O27" s="489">
        <f t="shared" si="0"/>
        <v>4</v>
      </c>
      <c r="P27" s="489">
        <f t="shared" si="0"/>
        <v>2</v>
      </c>
      <c r="Q27" s="489">
        <f t="shared" si="0"/>
        <v>6</v>
      </c>
      <c r="R27" s="489">
        <f t="shared" si="0"/>
        <v>0</v>
      </c>
      <c r="S27" s="489">
        <f t="shared" si="0"/>
        <v>0</v>
      </c>
      <c r="T27" s="489">
        <f t="shared" si="0"/>
        <v>0</v>
      </c>
      <c r="U27" s="489">
        <f t="shared" si="0"/>
        <v>0</v>
      </c>
      <c r="V27" s="489">
        <f t="shared" si="0"/>
        <v>2</v>
      </c>
      <c r="W27" s="489">
        <f t="shared" si="0"/>
        <v>0</v>
      </c>
      <c r="X27" s="489">
        <f t="shared" si="0"/>
        <v>0</v>
      </c>
      <c r="Y27" s="489">
        <f t="shared" si="0"/>
        <v>0</v>
      </c>
      <c r="Z27" s="489">
        <f t="shared" si="0"/>
        <v>1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3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COUNTIFS(K7:K26, "3",O7:O26,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5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COUNTIFS(K7:K26, "4",O7:O26,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99" priority="1" operator="equal">
      <formula>1</formula>
    </cfRule>
  </conditionalFormatting>
  <conditionalFormatting sqref="B7:B26 F30:F31 S30:S31">
    <cfRule type="cellIs" dxfId="98" priority="2" operator="equal">
      <formula>2</formula>
    </cfRule>
  </conditionalFormatting>
  <conditionalFormatting sqref="B7:B26 F30:F31 S30:S31">
    <cfRule type="cellIs" dxfId="97" priority="3" operator="equal">
      <formula>3</formula>
    </cfRule>
  </conditionalFormatting>
  <conditionalFormatting sqref="B7:B26 F30:F31 S30:S31">
    <cfRule type="cellIs" dxfId="96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9</v>
      </c>
      <c r="AB4" s="273"/>
      <c r="AC4" s="273"/>
    </row>
    <row r="5" spans="1:29" ht="14.25" customHeight="1">
      <c r="A5" s="9"/>
      <c r="B5" s="9"/>
      <c r="C5" s="9"/>
      <c r="D5" s="9"/>
      <c r="E5" s="11"/>
      <c r="F5" s="399">
        <f>MEDIAN(F7:F20)</f>
        <v>32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  <c r="AC6" s="278"/>
    </row>
    <row r="7" spans="1:29" ht="22.5" customHeight="1">
      <c r="A7" s="65">
        <v>1</v>
      </c>
      <c r="B7" s="137">
        <v>3</v>
      </c>
      <c r="C7" s="260">
        <v>44082</v>
      </c>
      <c r="D7" s="139" t="s">
        <v>194</v>
      </c>
      <c r="E7" s="261" t="s">
        <v>195</v>
      </c>
      <c r="F7" s="490">
        <v>30</v>
      </c>
      <c r="G7" s="491"/>
      <c r="H7" s="492" t="s">
        <v>55</v>
      </c>
      <c r="I7" s="493"/>
      <c r="J7" s="494"/>
      <c r="K7" s="495" t="s">
        <v>55</v>
      </c>
      <c r="L7" s="496"/>
      <c r="M7" s="497" t="s">
        <v>55</v>
      </c>
      <c r="N7" s="498"/>
      <c r="O7" s="495"/>
      <c r="P7" s="499"/>
      <c r="Q7" s="495"/>
      <c r="R7" s="500" t="s">
        <v>55</v>
      </c>
      <c r="S7" s="495"/>
      <c r="T7" s="499"/>
      <c r="U7" s="501"/>
      <c r="V7" s="499"/>
      <c r="W7" s="502"/>
      <c r="X7" s="503"/>
      <c r="Y7" s="503"/>
      <c r="Z7" s="152"/>
      <c r="AA7" s="153" t="s">
        <v>196</v>
      </c>
    </row>
    <row r="8" spans="1:29" ht="22.5" customHeight="1">
      <c r="A8" s="40">
        <v>2</v>
      </c>
      <c r="B8" s="81">
        <v>2</v>
      </c>
      <c r="C8" s="264">
        <v>44082</v>
      </c>
      <c r="D8" s="155" t="s">
        <v>197</v>
      </c>
      <c r="E8" s="156" t="s">
        <v>198</v>
      </c>
      <c r="F8" s="504">
        <v>44</v>
      </c>
      <c r="G8" s="505"/>
      <c r="H8" s="506" t="s">
        <v>74</v>
      </c>
      <c r="I8" s="507"/>
      <c r="J8" s="508"/>
      <c r="K8" s="509" t="s">
        <v>74</v>
      </c>
      <c r="L8" s="510"/>
      <c r="M8" s="511" t="s">
        <v>74</v>
      </c>
      <c r="N8" s="512"/>
      <c r="O8" s="513"/>
      <c r="P8" s="514"/>
      <c r="Q8" s="513"/>
      <c r="R8" s="515" t="s">
        <v>74</v>
      </c>
      <c r="S8" s="509"/>
      <c r="T8" s="508"/>
      <c r="U8" s="513"/>
      <c r="V8" s="508"/>
      <c r="W8" s="516"/>
      <c r="X8" s="516"/>
      <c r="Y8" s="516"/>
      <c r="Z8" s="168"/>
      <c r="AA8" s="266" t="s">
        <v>199</v>
      </c>
    </row>
    <row r="9" spans="1:29" ht="22.5" customHeight="1">
      <c r="A9" s="48">
        <v>3</v>
      </c>
      <c r="B9" s="77">
        <v>2</v>
      </c>
      <c r="C9" s="517" t="s">
        <v>200</v>
      </c>
      <c r="D9" s="171" t="s">
        <v>201</v>
      </c>
      <c r="E9" s="172" t="s">
        <v>202</v>
      </c>
      <c r="F9" s="518">
        <v>33</v>
      </c>
      <c r="G9" s="519"/>
      <c r="H9" s="520" t="s">
        <v>74</v>
      </c>
      <c r="I9" s="521"/>
      <c r="J9" s="522"/>
      <c r="K9" s="523" t="s">
        <v>74</v>
      </c>
      <c r="L9" s="524"/>
      <c r="M9" s="525" t="s">
        <v>74</v>
      </c>
      <c r="N9" s="526"/>
      <c r="O9" s="527"/>
      <c r="P9" s="522"/>
      <c r="Q9" s="523" t="s">
        <v>74</v>
      </c>
      <c r="R9" s="522"/>
      <c r="S9" s="527"/>
      <c r="T9" s="522"/>
      <c r="U9" s="527"/>
      <c r="V9" s="522"/>
      <c r="W9" s="528"/>
      <c r="X9" s="528"/>
      <c r="Y9" s="528"/>
      <c r="Z9" s="185"/>
      <c r="AA9" s="191" t="s">
        <v>203</v>
      </c>
    </row>
    <row r="10" spans="1:29" ht="22.5" customHeight="1">
      <c r="A10" s="56">
        <v>4</v>
      </c>
      <c r="B10" s="285">
        <v>1</v>
      </c>
      <c r="C10" s="299">
        <v>44082</v>
      </c>
      <c r="D10" s="187" t="s">
        <v>204</v>
      </c>
      <c r="E10" s="188" t="s">
        <v>205</v>
      </c>
      <c r="F10" s="529">
        <v>37</v>
      </c>
      <c r="G10" s="505"/>
      <c r="H10" s="506" t="s">
        <v>74</v>
      </c>
      <c r="I10" s="507"/>
      <c r="J10" s="508"/>
      <c r="K10" s="509" t="s">
        <v>74</v>
      </c>
      <c r="L10" s="510"/>
      <c r="M10" s="511" t="s">
        <v>74</v>
      </c>
      <c r="N10" s="530"/>
      <c r="O10" s="513"/>
      <c r="P10" s="515"/>
      <c r="Q10" s="509" t="s">
        <v>74</v>
      </c>
      <c r="R10" s="508"/>
      <c r="S10" s="513"/>
      <c r="T10" s="508"/>
      <c r="U10" s="513"/>
      <c r="V10" s="508"/>
      <c r="W10" s="516"/>
      <c r="X10" s="516"/>
      <c r="Y10" s="516"/>
      <c r="Z10" s="168"/>
      <c r="AA10" s="169" t="s">
        <v>206</v>
      </c>
      <c r="AB10" s="270"/>
      <c r="AC10" s="270"/>
    </row>
    <row r="11" spans="1:29" ht="22.5" customHeight="1">
      <c r="A11" s="296">
        <v>5</v>
      </c>
      <c r="B11" s="302">
        <v>1</v>
      </c>
      <c r="C11" s="469">
        <v>44082</v>
      </c>
      <c r="D11" s="171" t="s">
        <v>207</v>
      </c>
      <c r="E11" s="172" t="s">
        <v>208</v>
      </c>
      <c r="F11" s="518">
        <v>32</v>
      </c>
      <c r="G11" s="519"/>
      <c r="H11" s="520" t="s">
        <v>74</v>
      </c>
      <c r="I11" s="519"/>
      <c r="J11" s="522"/>
      <c r="K11" s="523" t="s">
        <v>74</v>
      </c>
      <c r="L11" s="524"/>
      <c r="M11" s="525" t="s">
        <v>74</v>
      </c>
      <c r="N11" s="526"/>
      <c r="O11" s="527"/>
      <c r="P11" s="531"/>
      <c r="Q11" s="523" t="s">
        <v>74</v>
      </c>
      <c r="R11" s="522"/>
      <c r="S11" s="527"/>
      <c r="T11" s="522"/>
      <c r="U11" s="527"/>
      <c r="V11" s="522"/>
      <c r="W11" s="528"/>
      <c r="X11" s="528"/>
      <c r="Y11" s="528"/>
      <c r="Z11" s="185"/>
      <c r="AA11" s="191" t="s">
        <v>184</v>
      </c>
      <c r="AB11" s="239"/>
      <c r="AC11" s="239"/>
    </row>
    <row r="12" spans="1:29" ht="22.5" customHeight="1">
      <c r="A12" s="40">
        <v>6</v>
      </c>
      <c r="B12" s="412">
        <v>4</v>
      </c>
      <c r="C12" s="299">
        <v>44082</v>
      </c>
      <c r="D12" s="187" t="s">
        <v>209</v>
      </c>
      <c r="E12" s="188" t="s">
        <v>210</v>
      </c>
      <c r="F12" s="529">
        <v>25</v>
      </c>
      <c r="G12" s="505" t="s">
        <v>74</v>
      </c>
      <c r="H12" s="532"/>
      <c r="I12" s="507"/>
      <c r="J12" s="508"/>
      <c r="K12" s="509" t="s">
        <v>74</v>
      </c>
      <c r="L12" s="510"/>
      <c r="M12" s="511" t="s">
        <v>74</v>
      </c>
      <c r="N12" s="530"/>
      <c r="O12" s="513"/>
      <c r="P12" s="508"/>
      <c r="Q12" s="509" t="s">
        <v>74</v>
      </c>
      <c r="R12" s="508"/>
      <c r="S12" s="513"/>
      <c r="T12" s="508"/>
      <c r="U12" s="513"/>
      <c r="V12" s="508"/>
      <c r="W12" s="516"/>
      <c r="X12" s="516"/>
      <c r="Y12" s="516"/>
      <c r="Z12" s="168"/>
      <c r="AA12" s="169" t="s">
        <v>211</v>
      </c>
      <c r="AB12" s="270"/>
      <c r="AC12" s="270"/>
    </row>
    <row r="13" spans="1:29" ht="22.5" customHeight="1">
      <c r="A13" s="61">
        <v>7</v>
      </c>
      <c r="B13" s="302">
        <v>4</v>
      </c>
      <c r="C13" s="289">
        <v>44082</v>
      </c>
      <c r="D13" s="171" t="s">
        <v>212</v>
      </c>
      <c r="E13" s="291" t="s">
        <v>213</v>
      </c>
      <c r="F13" s="533">
        <v>28</v>
      </c>
      <c r="G13" s="519"/>
      <c r="H13" s="520" t="s">
        <v>74</v>
      </c>
      <c r="I13" s="521"/>
      <c r="J13" s="522"/>
      <c r="K13" s="523" t="s">
        <v>74</v>
      </c>
      <c r="L13" s="524"/>
      <c r="M13" s="525" t="s">
        <v>74</v>
      </c>
      <c r="N13" s="526"/>
      <c r="O13" s="523"/>
      <c r="P13" s="522"/>
      <c r="Q13" s="523" t="s">
        <v>74</v>
      </c>
      <c r="R13" s="522"/>
      <c r="S13" s="527"/>
      <c r="T13" s="522"/>
      <c r="U13" s="527"/>
      <c r="V13" s="522"/>
      <c r="W13" s="528"/>
      <c r="X13" s="528"/>
      <c r="Y13" s="528"/>
      <c r="Z13" s="185"/>
      <c r="AA13" s="293" t="s">
        <v>214</v>
      </c>
      <c r="AB13" s="239"/>
      <c r="AC13" s="239"/>
    </row>
    <row r="14" spans="1:29" ht="22.5" customHeight="1">
      <c r="A14" s="284">
        <v>8</v>
      </c>
      <c r="B14" s="285">
        <v>4</v>
      </c>
      <c r="C14" s="294">
        <v>44082</v>
      </c>
      <c r="D14" s="155" t="s">
        <v>215</v>
      </c>
      <c r="E14" s="156" t="s">
        <v>216</v>
      </c>
      <c r="F14" s="534">
        <v>44</v>
      </c>
      <c r="G14" s="505" t="s">
        <v>74</v>
      </c>
      <c r="H14" s="506"/>
      <c r="I14" s="507"/>
      <c r="J14" s="515"/>
      <c r="K14" s="509" t="s">
        <v>74</v>
      </c>
      <c r="L14" s="510"/>
      <c r="M14" s="511" t="s">
        <v>74</v>
      </c>
      <c r="N14" s="530"/>
      <c r="O14" s="509" t="s">
        <v>74</v>
      </c>
      <c r="P14" s="508"/>
      <c r="Q14" s="509"/>
      <c r="R14" s="508"/>
      <c r="S14" s="513"/>
      <c r="T14" s="508"/>
      <c r="U14" s="513"/>
      <c r="V14" s="508"/>
      <c r="W14" s="516"/>
      <c r="X14" s="516"/>
      <c r="Y14" s="516"/>
      <c r="Z14" s="168"/>
      <c r="AA14" s="266" t="s">
        <v>217</v>
      </c>
      <c r="AB14" s="270"/>
      <c r="AC14" s="270"/>
    </row>
    <row r="15" spans="1:29" ht="22.5" customHeight="1">
      <c r="A15" s="48">
        <v>9</v>
      </c>
      <c r="B15" s="288">
        <v>1</v>
      </c>
      <c r="C15" s="289">
        <v>44082</v>
      </c>
      <c r="D15" s="290" t="s">
        <v>218</v>
      </c>
      <c r="E15" s="291" t="s">
        <v>219</v>
      </c>
      <c r="F15" s="533">
        <v>26</v>
      </c>
      <c r="G15" s="519" t="s">
        <v>74</v>
      </c>
      <c r="H15" s="535"/>
      <c r="I15" s="521"/>
      <c r="J15" s="522"/>
      <c r="K15" s="523" t="s">
        <v>74</v>
      </c>
      <c r="L15" s="524"/>
      <c r="M15" s="525" t="s">
        <v>74</v>
      </c>
      <c r="N15" s="526"/>
      <c r="O15" s="523"/>
      <c r="P15" s="522"/>
      <c r="Q15" s="523" t="s">
        <v>74</v>
      </c>
      <c r="R15" s="522"/>
      <c r="S15" s="527"/>
      <c r="T15" s="522"/>
      <c r="U15" s="523"/>
      <c r="V15" s="522"/>
      <c r="W15" s="528"/>
      <c r="X15" s="528"/>
      <c r="Y15" s="528"/>
      <c r="Z15" s="185"/>
      <c r="AA15" s="293" t="s">
        <v>220</v>
      </c>
      <c r="AB15" s="239"/>
      <c r="AC15" s="239"/>
    </row>
    <row r="16" spans="1:29" ht="22.5" customHeight="1">
      <c r="A16" s="56">
        <v>10</v>
      </c>
      <c r="B16" s="305"/>
      <c r="C16" s="203"/>
      <c r="D16" s="203"/>
      <c r="E16" s="204"/>
      <c r="F16" s="536"/>
      <c r="G16" s="507"/>
      <c r="H16" s="532"/>
      <c r="I16" s="507"/>
      <c r="J16" s="508"/>
      <c r="K16" s="513"/>
      <c r="L16" s="510"/>
      <c r="M16" s="537"/>
      <c r="N16" s="530"/>
      <c r="O16" s="513"/>
      <c r="P16" s="508"/>
      <c r="Q16" s="513"/>
      <c r="R16" s="508"/>
      <c r="S16" s="513"/>
      <c r="T16" s="508"/>
      <c r="U16" s="513"/>
      <c r="V16" s="508"/>
      <c r="W16" s="516"/>
      <c r="X16" s="516"/>
      <c r="Y16" s="516"/>
      <c r="Z16" s="168"/>
      <c r="AA16" s="199"/>
      <c r="AB16" s="270"/>
      <c r="AC16" s="270"/>
    </row>
    <row r="17" spans="1:29" ht="22.5" customHeight="1">
      <c r="A17" s="296">
        <v>11</v>
      </c>
      <c r="B17" s="307"/>
      <c r="C17" s="205"/>
      <c r="D17" s="205"/>
      <c r="E17" s="58"/>
      <c r="F17" s="538"/>
      <c r="G17" s="521"/>
      <c r="H17" s="539"/>
      <c r="I17" s="521"/>
      <c r="J17" s="522"/>
      <c r="K17" s="527"/>
      <c r="L17" s="524"/>
      <c r="M17" s="540"/>
      <c r="N17" s="526"/>
      <c r="O17" s="527"/>
      <c r="P17" s="522"/>
      <c r="Q17" s="527"/>
      <c r="R17" s="522"/>
      <c r="S17" s="527"/>
      <c r="T17" s="522"/>
      <c r="U17" s="527"/>
      <c r="V17" s="522"/>
      <c r="W17" s="528"/>
      <c r="X17" s="528"/>
      <c r="Y17" s="528"/>
      <c r="Z17" s="185"/>
      <c r="AA17" s="202"/>
      <c r="AB17" s="239"/>
      <c r="AC17" s="239"/>
    </row>
    <row r="18" spans="1:29" ht="22.5" customHeight="1">
      <c r="A18" s="40">
        <v>12</v>
      </c>
      <c r="B18" s="305"/>
      <c r="C18" s="203"/>
      <c r="D18" s="203"/>
      <c r="E18" s="204"/>
      <c r="F18" s="536"/>
      <c r="G18" s="507"/>
      <c r="H18" s="532"/>
      <c r="I18" s="507"/>
      <c r="J18" s="508"/>
      <c r="K18" s="513"/>
      <c r="L18" s="510"/>
      <c r="M18" s="537"/>
      <c r="N18" s="530"/>
      <c r="O18" s="513"/>
      <c r="P18" s="508"/>
      <c r="Q18" s="513"/>
      <c r="R18" s="508"/>
      <c r="S18" s="513"/>
      <c r="T18" s="508"/>
      <c r="U18" s="513"/>
      <c r="V18" s="508"/>
      <c r="W18" s="516"/>
      <c r="X18" s="516"/>
      <c r="Y18" s="516"/>
      <c r="Z18" s="168"/>
      <c r="AA18" s="199"/>
      <c r="AB18" s="270"/>
      <c r="AC18" s="270"/>
    </row>
    <row r="19" spans="1:29" ht="22.5" customHeight="1">
      <c r="A19" s="61">
        <v>13</v>
      </c>
      <c r="B19" s="307"/>
      <c r="C19" s="205"/>
      <c r="D19" s="205"/>
      <c r="E19" s="58"/>
      <c r="F19" s="538"/>
      <c r="G19" s="521"/>
      <c r="H19" s="524"/>
      <c r="I19" s="521"/>
      <c r="J19" s="522"/>
      <c r="K19" s="527"/>
      <c r="L19" s="524"/>
      <c r="M19" s="540"/>
      <c r="N19" s="526"/>
      <c r="O19" s="527"/>
      <c r="P19" s="522"/>
      <c r="Q19" s="527"/>
      <c r="R19" s="522"/>
      <c r="S19" s="527"/>
      <c r="T19" s="522"/>
      <c r="U19" s="527"/>
      <c r="V19" s="522"/>
      <c r="W19" s="528"/>
      <c r="X19" s="528"/>
      <c r="Y19" s="528"/>
      <c r="Z19" s="185"/>
      <c r="AA19" s="202"/>
      <c r="AB19" s="239"/>
      <c r="AC19" s="239"/>
    </row>
    <row r="20" spans="1:29" ht="22.5" customHeight="1">
      <c r="A20" s="284">
        <v>14</v>
      </c>
      <c r="B20" s="309"/>
      <c r="C20" s="207"/>
      <c r="D20" s="207"/>
      <c r="E20" s="208"/>
      <c r="F20" s="536"/>
      <c r="G20" s="541"/>
      <c r="H20" s="542"/>
      <c r="I20" s="541"/>
      <c r="J20" s="543"/>
      <c r="K20" s="544"/>
      <c r="L20" s="542"/>
      <c r="M20" s="545"/>
      <c r="N20" s="546"/>
      <c r="O20" s="544"/>
      <c r="P20" s="543"/>
      <c r="Q20" s="544"/>
      <c r="R20" s="543"/>
      <c r="S20" s="544"/>
      <c r="T20" s="543"/>
      <c r="U20" s="544"/>
      <c r="V20" s="543"/>
      <c r="W20" s="547"/>
      <c r="X20" s="547"/>
      <c r="Y20" s="547"/>
      <c r="Z20" s="216"/>
      <c r="AA20" s="217"/>
      <c r="AB20" s="270"/>
      <c r="AC20" s="270"/>
    </row>
    <row r="21" spans="1:29" ht="22.5" customHeight="1">
      <c r="A21" s="48">
        <v>15</v>
      </c>
      <c r="B21" s="310"/>
      <c r="C21" s="205"/>
      <c r="D21" s="205"/>
      <c r="E21" s="218"/>
      <c r="F21" s="538"/>
      <c r="G21" s="548"/>
      <c r="H21" s="549"/>
      <c r="I21" s="548"/>
      <c r="J21" s="550"/>
      <c r="K21" s="551"/>
      <c r="L21" s="549"/>
      <c r="M21" s="552"/>
      <c r="N21" s="553"/>
      <c r="O21" s="551"/>
      <c r="P21" s="550"/>
      <c r="Q21" s="551"/>
      <c r="R21" s="550"/>
      <c r="S21" s="551"/>
      <c r="T21" s="550"/>
      <c r="U21" s="551"/>
      <c r="V21" s="550"/>
      <c r="W21" s="554"/>
      <c r="X21" s="554"/>
      <c r="Y21" s="554"/>
      <c r="Z21" s="226"/>
      <c r="AA21" s="227"/>
      <c r="AB21" s="239"/>
      <c r="AC21" s="239"/>
    </row>
    <row r="22" spans="1:29" ht="22.5" customHeight="1">
      <c r="A22" s="56">
        <v>16</v>
      </c>
      <c r="B22" s="311"/>
      <c r="C22" s="203"/>
      <c r="D22" s="203"/>
      <c r="E22" s="414"/>
      <c r="F22" s="536"/>
      <c r="G22" s="555"/>
      <c r="H22" s="556"/>
      <c r="I22" s="555"/>
      <c r="J22" s="557"/>
      <c r="K22" s="558"/>
      <c r="L22" s="556"/>
      <c r="M22" s="559"/>
      <c r="N22" s="560"/>
      <c r="O22" s="558"/>
      <c r="P22" s="557"/>
      <c r="Q22" s="558"/>
      <c r="R22" s="557"/>
      <c r="S22" s="558"/>
      <c r="T22" s="557"/>
      <c r="U22" s="558"/>
      <c r="V22" s="557"/>
      <c r="W22" s="561"/>
      <c r="X22" s="561"/>
      <c r="Y22" s="561"/>
      <c r="Z22" s="319"/>
      <c r="AA22" s="320"/>
      <c r="AB22" s="270"/>
      <c r="AC22" s="270"/>
    </row>
    <row r="23" spans="1:29" ht="22.5" customHeight="1">
      <c r="A23" s="296">
        <v>17</v>
      </c>
      <c r="B23" s="321"/>
      <c r="C23" s="205"/>
      <c r="D23" s="205"/>
      <c r="E23" s="218"/>
      <c r="F23" s="538"/>
      <c r="G23" s="548"/>
      <c r="H23" s="549"/>
      <c r="I23" s="548"/>
      <c r="J23" s="550"/>
      <c r="K23" s="551"/>
      <c r="L23" s="549"/>
      <c r="M23" s="552"/>
      <c r="N23" s="553"/>
      <c r="O23" s="551"/>
      <c r="P23" s="550"/>
      <c r="Q23" s="551"/>
      <c r="R23" s="550"/>
      <c r="S23" s="551"/>
      <c r="T23" s="550"/>
      <c r="U23" s="551"/>
      <c r="V23" s="550"/>
      <c r="W23" s="554"/>
      <c r="X23" s="554"/>
      <c r="Y23" s="554"/>
      <c r="Z23" s="226"/>
      <c r="AA23" s="227"/>
      <c r="AB23" s="239"/>
      <c r="AC23" s="239"/>
    </row>
    <row r="24" spans="1:29" ht="22.5" customHeight="1">
      <c r="A24" s="40">
        <v>18</v>
      </c>
      <c r="B24" s="322"/>
      <c r="C24" s="203"/>
      <c r="D24" s="203"/>
      <c r="E24" s="414"/>
      <c r="F24" s="536"/>
      <c r="G24" s="555"/>
      <c r="H24" s="556"/>
      <c r="I24" s="555"/>
      <c r="J24" s="557"/>
      <c r="K24" s="558"/>
      <c r="L24" s="556"/>
      <c r="M24" s="559"/>
      <c r="N24" s="560"/>
      <c r="O24" s="558"/>
      <c r="P24" s="557"/>
      <c r="Q24" s="558"/>
      <c r="R24" s="557"/>
      <c r="S24" s="558"/>
      <c r="T24" s="557"/>
      <c r="U24" s="558"/>
      <c r="V24" s="557"/>
      <c r="W24" s="561"/>
      <c r="X24" s="561"/>
      <c r="Y24" s="561"/>
      <c r="Z24" s="319"/>
      <c r="AA24" s="320"/>
      <c r="AB24" s="270"/>
      <c r="AC24" s="270"/>
    </row>
    <row r="25" spans="1:29" ht="22.5" customHeight="1">
      <c r="A25" s="61">
        <v>19</v>
      </c>
      <c r="B25" s="321"/>
      <c r="C25" s="205"/>
      <c r="D25" s="205"/>
      <c r="E25" s="218"/>
      <c r="F25" s="538"/>
      <c r="G25" s="548"/>
      <c r="H25" s="549"/>
      <c r="I25" s="548"/>
      <c r="J25" s="550"/>
      <c r="K25" s="551"/>
      <c r="L25" s="549"/>
      <c r="M25" s="552"/>
      <c r="N25" s="553"/>
      <c r="O25" s="551"/>
      <c r="P25" s="550"/>
      <c r="Q25" s="551"/>
      <c r="R25" s="550"/>
      <c r="S25" s="551"/>
      <c r="T25" s="550"/>
      <c r="U25" s="551"/>
      <c r="V25" s="550"/>
      <c r="W25" s="554"/>
      <c r="X25" s="554"/>
      <c r="Y25" s="554"/>
      <c r="Z25" s="226"/>
      <c r="AA25" s="227"/>
      <c r="AB25" s="239"/>
      <c r="AC25" s="239"/>
    </row>
    <row r="26" spans="1:29" ht="22.5" customHeight="1">
      <c r="A26" s="323">
        <v>20</v>
      </c>
      <c r="B26" s="324"/>
      <c r="C26" s="325"/>
      <c r="D26" s="325"/>
      <c r="E26" s="415"/>
      <c r="F26" s="562"/>
      <c r="G26" s="555"/>
      <c r="H26" s="556"/>
      <c r="I26" s="555"/>
      <c r="J26" s="557"/>
      <c r="K26" s="558"/>
      <c r="L26" s="556"/>
      <c r="M26" s="559"/>
      <c r="N26" s="560"/>
      <c r="O26" s="558"/>
      <c r="P26" s="557"/>
      <c r="Q26" s="558"/>
      <c r="R26" s="557"/>
      <c r="S26" s="558"/>
      <c r="T26" s="557"/>
      <c r="U26" s="558"/>
      <c r="V26" s="557"/>
      <c r="W26" s="561"/>
      <c r="X26" s="561"/>
      <c r="Y26" s="561"/>
      <c r="Z26" s="319"/>
      <c r="AA26" s="320"/>
      <c r="AB26" s="270"/>
      <c r="AC26" s="270"/>
    </row>
    <row r="27" spans="1:29" ht="22.5" customHeight="1">
      <c r="A27" s="417"/>
      <c r="B27" s="417"/>
      <c r="C27" s="418"/>
      <c r="D27" s="419"/>
      <c r="E27" s="420" t="s">
        <v>37</v>
      </c>
      <c r="F27" s="421">
        <f>COUNT(F7:F25)</f>
        <v>9</v>
      </c>
      <c r="G27" s="422">
        <f>COUNTIF(G7:G26, "=X")</f>
        <v>3</v>
      </c>
      <c r="H27" s="422">
        <f>COUNTIF(H7:H26, "=x")</f>
        <v>6</v>
      </c>
      <c r="I27" s="422">
        <f t="shared" ref="I27:Z27" si="0">COUNTIF(I7:I26, "=X")</f>
        <v>0</v>
      </c>
      <c r="J27" s="422">
        <f t="shared" si="0"/>
        <v>0</v>
      </c>
      <c r="K27" s="422">
        <f t="shared" si="0"/>
        <v>9</v>
      </c>
      <c r="L27" s="422">
        <f t="shared" si="0"/>
        <v>0</v>
      </c>
      <c r="M27" s="422">
        <f t="shared" si="0"/>
        <v>9</v>
      </c>
      <c r="N27" s="422">
        <f t="shared" si="0"/>
        <v>0</v>
      </c>
      <c r="O27" s="422">
        <f t="shared" si="0"/>
        <v>1</v>
      </c>
      <c r="P27" s="422">
        <f t="shared" si="0"/>
        <v>0</v>
      </c>
      <c r="Q27" s="422">
        <f t="shared" si="0"/>
        <v>6</v>
      </c>
      <c r="R27" s="422">
        <f t="shared" si="0"/>
        <v>2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  <c r="AB27" s="244"/>
      <c r="AC27" s="244"/>
    </row>
    <row r="28" spans="1:29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9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9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3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COUNTIFS(K7:K26, "3",O7:O26, "&gt;1")</f>
        <v>0</v>
      </c>
    </row>
    <row r="31" spans="1:29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"&gt;0")</f>
        <v>2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3</v>
      </c>
    </row>
    <row r="32" spans="1:29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95" priority="1" operator="equal">
      <formula>1</formula>
    </cfRule>
  </conditionalFormatting>
  <conditionalFormatting sqref="B7:B26 F30:F31 S30:S31">
    <cfRule type="cellIs" dxfId="94" priority="2" operator="equal">
      <formula>2</formula>
    </cfRule>
  </conditionalFormatting>
  <conditionalFormatting sqref="B7:B26 F30:F31 S30:S31">
    <cfRule type="cellIs" dxfId="93" priority="3" operator="equal">
      <formula>3</formula>
    </cfRule>
  </conditionalFormatting>
  <conditionalFormatting sqref="B7:B26 F30:F31 S30:S31">
    <cfRule type="cellIs" dxfId="9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12</v>
      </c>
    </row>
    <row r="5" spans="1:29" ht="14.25" customHeight="1">
      <c r="A5" s="9"/>
      <c r="B5" s="9"/>
      <c r="C5" s="9"/>
      <c r="D5" s="9"/>
      <c r="E5" s="11"/>
      <c r="F5" s="399">
        <f>MEDIAN(F7:F20)</f>
        <v>45.5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24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563">
        <v>44083</v>
      </c>
      <c r="D7" s="564" t="s">
        <v>221</v>
      </c>
      <c r="E7" s="140" t="s">
        <v>222</v>
      </c>
      <c r="F7" s="565">
        <v>51</v>
      </c>
      <c r="G7" s="142" t="s">
        <v>55</v>
      </c>
      <c r="H7" s="402"/>
      <c r="I7" s="144"/>
      <c r="J7" s="145"/>
      <c r="K7" s="146" t="s">
        <v>55</v>
      </c>
      <c r="L7" s="402"/>
      <c r="M7" s="148" t="s">
        <v>55</v>
      </c>
      <c r="N7" s="149"/>
      <c r="O7" s="146" t="s">
        <v>55</v>
      </c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566" t="s">
        <v>223</v>
      </c>
    </row>
    <row r="8" spans="1:29" ht="22.5" customHeight="1">
      <c r="A8" s="284">
        <v>2</v>
      </c>
      <c r="B8" s="285">
        <v>3</v>
      </c>
      <c r="C8" s="410">
        <v>44083</v>
      </c>
      <c r="D8" s="187" t="s">
        <v>224</v>
      </c>
      <c r="E8" s="188" t="s">
        <v>225</v>
      </c>
      <c r="F8" s="189">
        <v>44</v>
      </c>
      <c r="G8" s="158"/>
      <c r="H8" s="159" t="s">
        <v>55</v>
      </c>
      <c r="I8" s="160"/>
      <c r="J8" s="161"/>
      <c r="K8" s="162" t="s">
        <v>55</v>
      </c>
      <c r="L8" s="163"/>
      <c r="M8" s="164" t="s">
        <v>55</v>
      </c>
      <c r="N8" s="165"/>
      <c r="O8" s="162" t="s">
        <v>55</v>
      </c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168"/>
      <c r="AA8" s="169" t="s">
        <v>226</v>
      </c>
    </row>
    <row r="9" spans="1:29" ht="22.5" customHeight="1">
      <c r="A9" s="48">
        <v>3</v>
      </c>
      <c r="B9" s="288">
        <v>4</v>
      </c>
      <c r="C9" s="303">
        <v>44083</v>
      </c>
      <c r="D9" s="171" t="s">
        <v>227</v>
      </c>
      <c r="E9" s="172" t="s">
        <v>228</v>
      </c>
      <c r="F9" s="173">
        <v>47</v>
      </c>
      <c r="G9" s="174"/>
      <c r="H9" s="196" t="s">
        <v>55</v>
      </c>
      <c r="I9" s="176"/>
      <c r="J9" s="177"/>
      <c r="K9" s="178"/>
      <c r="L9" s="175"/>
      <c r="M9" s="179"/>
      <c r="N9" s="180" t="s">
        <v>55</v>
      </c>
      <c r="O9" s="181"/>
      <c r="P9" s="177"/>
      <c r="Q9" s="178"/>
      <c r="R9" s="177"/>
      <c r="S9" s="181"/>
      <c r="T9" s="177"/>
      <c r="U9" s="181"/>
      <c r="V9" s="182" t="s">
        <v>55</v>
      </c>
      <c r="W9" s="184"/>
      <c r="X9" s="184"/>
      <c r="Y9" s="184"/>
      <c r="Z9" s="185"/>
      <c r="AA9" s="191" t="s">
        <v>229</v>
      </c>
    </row>
    <row r="10" spans="1:29" ht="22.5" customHeight="1">
      <c r="A10" s="56">
        <v>4</v>
      </c>
      <c r="B10" s="285">
        <v>3</v>
      </c>
      <c r="C10" s="410">
        <v>44083</v>
      </c>
      <c r="D10" s="187" t="s">
        <v>230</v>
      </c>
      <c r="E10" s="188" t="s">
        <v>231</v>
      </c>
      <c r="F10" s="189">
        <v>53</v>
      </c>
      <c r="G10" s="158" t="s">
        <v>55</v>
      </c>
      <c r="H10" s="163"/>
      <c r="I10" s="160"/>
      <c r="J10" s="161"/>
      <c r="K10" s="162" t="s">
        <v>55</v>
      </c>
      <c r="L10" s="163"/>
      <c r="M10" s="164" t="s">
        <v>55</v>
      </c>
      <c r="N10" s="165"/>
      <c r="O10" s="166"/>
      <c r="P10" s="161"/>
      <c r="Q10" s="162" t="s">
        <v>55</v>
      </c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172</v>
      </c>
    </row>
    <row r="11" spans="1:29" ht="22.5" customHeight="1">
      <c r="A11" s="296">
        <v>5</v>
      </c>
      <c r="B11" s="288">
        <v>4</v>
      </c>
      <c r="C11" s="289">
        <v>44083</v>
      </c>
      <c r="D11" s="290" t="s">
        <v>232</v>
      </c>
      <c r="E11" s="291" t="s">
        <v>233</v>
      </c>
      <c r="F11" s="405">
        <v>52</v>
      </c>
      <c r="G11" s="174"/>
      <c r="H11" s="196" t="s">
        <v>55</v>
      </c>
      <c r="I11" s="176"/>
      <c r="J11" s="177"/>
      <c r="K11" s="178" t="s">
        <v>55</v>
      </c>
      <c r="L11" s="175"/>
      <c r="M11" s="179"/>
      <c r="N11" s="180" t="s">
        <v>55</v>
      </c>
      <c r="O11" s="178"/>
      <c r="P11" s="40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93" t="s">
        <v>234</v>
      </c>
    </row>
    <row r="12" spans="1:29" ht="22.5" customHeight="1">
      <c r="A12" s="40">
        <v>6</v>
      </c>
      <c r="B12" s="285">
        <v>3</v>
      </c>
      <c r="C12" s="286">
        <v>44083</v>
      </c>
      <c r="D12" s="155" t="s">
        <v>235</v>
      </c>
      <c r="E12" s="156" t="s">
        <v>236</v>
      </c>
      <c r="F12" s="157">
        <v>17</v>
      </c>
      <c r="G12" s="158" t="s">
        <v>55</v>
      </c>
      <c r="H12" s="163"/>
      <c r="I12" s="160"/>
      <c r="J12" s="301" t="s">
        <v>55</v>
      </c>
      <c r="K12" s="162"/>
      <c r="L12" s="163"/>
      <c r="M12" s="164" t="s">
        <v>55</v>
      </c>
      <c r="N12" s="165"/>
      <c r="O12" s="166"/>
      <c r="P12" s="409"/>
      <c r="Q12" s="166"/>
      <c r="R12" s="301" t="s">
        <v>55</v>
      </c>
      <c r="S12" s="166"/>
      <c r="T12" s="161"/>
      <c r="U12" s="166"/>
      <c r="V12" s="161"/>
      <c r="W12" s="167"/>
      <c r="X12" s="167"/>
      <c r="Y12" s="167"/>
      <c r="Z12" s="168"/>
      <c r="AA12" s="567" t="s">
        <v>237</v>
      </c>
    </row>
    <row r="13" spans="1:29" ht="22.5" customHeight="1">
      <c r="A13" s="61">
        <v>7</v>
      </c>
      <c r="B13" s="288">
        <v>4</v>
      </c>
      <c r="C13" s="289">
        <v>44083</v>
      </c>
      <c r="D13" s="290" t="s">
        <v>238</v>
      </c>
      <c r="E13" s="291" t="s">
        <v>239</v>
      </c>
      <c r="F13" s="405">
        <v>54</v>
      </c>
      <c r="G13" s="174"/>
      <c r="H13" s="196" t="s">
        <v>55</v>
      </c>
      <c r="I13" s="176"/>
      <c r="J13" s="177"/>
      <c r="K13" s="178" t="s">
        <v>55</v>
      </c>
      <c r="L13" s="175"/>
      <c r="M13" s="179"/>
      <c r="N13" s="180" t="s">
        <v>55</v>
      </c>
      <c r="O13" s="181"/>
      <c r="P13" s="177"/>
      <c r="Q13" s="178"/>
      <c r="R13" s="177"/>
      <c r="S13" s="181"/>
      <c r="T13" s="177"/>
      <c r="U13" s="181"/>
      <c r="V13" s="182" t="s">
        <v>55</v>
      </c>
      <c r="W13" s="184"/>
      <c r="X13" s="184"/>
      <c r="Y13" s="184"/>
      <c r="Z13" s="185"/>
      <c r="AA13" s="293" t="s">
        <v>229</v>
      </c>
    </row>
    <row r="14" spans="1:29" ht="22.5" customHeight="1">
      <c r="A14" s="284">
        <v>8</v>
      </c>
      <c r="B14" s="285">
        <v>4</v>
      </c>
      <c r="C14" s="294">
        <v>44083</v>
      </c>
      <c r="D14" s="155" t="s">
        <v>240</v>
      </c>
      <c r="E14" s="156" t="s">
        <v>241</v>
      </c>
      <c r="F14" s="568">
        <v>56</v>
      </c>
      <c r="G14" s="160"/>
      <c r="H14" s="206" t="s">
        <v>55</v>
      </c>
      <c r="I14" s="160"/>
      <c r="J14" s="409"/>
      <c r="K14" s="162" t="s">
        <v>55</v>
      </c>
      <c r="L14" s="163"/>
      <c r="M14" s="164"/>
      <c r="N14" s="408" t="s">
        <v>55</v>
      </c>
      <c r="O14" s="166"/>
      <c r="P14" s="409"/>
      <c r="Q14" s="166"/>
      <c r="R14" s="161"/>
      <c r="S14" s="166"/>
      <c r="T14" s="161"/>
      <c r="U14" s="166"/>
      <c r="V14" s="301" t="s">
        <v>55</v>
      </c>
      <c r="W14" s="167"/>
      <c r="X14" s="167"/>
      <c r="Y14" s="167"/>
      <c r="Z14" s="168"/>
      <c r="AA14" s="266" t="s">
        <v>242</v>
      </c>
    </row>
    <row r="15" spans="1:29" ht="22.5" customHeight="1">
      <c r="A15" s="48">
        <v>9</v>
      </c>
      <c r="B15" s="288">
        <v>2</v>
      </c>
      <c r="C15" s="465">
        <v>44083</v>
      </c>
      <c r="D15" s="290" t="s">
        <v>243</v>
      </c>
      <c r="E15" s="291" t="s">
        <v>244</v>
      </c>
      <c r="F15" s="569">
        <v>37</v>
      </c>
      <c r="G15" s="174"/>
      <c r="H15" s="196" t="s">
        <v>74</v>
      </c>
      <c r="I15" s="176"/>
      <c r="J15" s="407"/>
      <c r="K15" s="178" t="s">
        <v>74</v>
      </c>
      <c r="L15" s="175"/>
      <c r="M15" s="179" t="s">
        <v>74</v>
      </c>
      <c r="N15" s="406"/>
      <c r="O15" s="181"/>
      <c r="P15" s="407"/>
      <c r="Q15" s="178" t="s">
        <v>74</v>
      </c>
      <c r="R15" s="177"/>
      <c r="S15" s="181"/>
      <c r="T15" s="177"/>
      <c r="U15" s="181"/>
      <c r="V15" s="177"/>
      <c r="W15" s="184"/>
      <c r="X15" s="184"/>
      <c r="Y15" s="184"/>
      <c r="Z15" s="185"/>
      <c r="AA15" s="293" t="s">
        <v>245</v>
      </c>
    </row>
    <row r="16" spans="1:29" ht="22.5" customHeight="1">
      <c r="A16" s="56">
        <v>10</v>
      </c>
      <c r="B16" s="285">
        <v>2</v>
      </c>
      <c r="C16" s="294">
        <v>44083</v>
      </c>
      <c r="D16" s="155" t="s">
        <v>246</v>
      </c>
      <c r="E16" s="156" t="s">
        <v>247</v>
      </c>
      <c r="F16" s="568">
        <v>18</v>
      </c>
      <c r="G16" s="158" t="s">
        <v>74</v>
      </c>
      <c r="H16" s="163"/>
      <c r="I16" s="160"/>
      <c r="J16" s="161"/>
      <c r="K16" s="162" t="s">
        <v>74</v>
      </c>
      <c r="L16" s="163"/>
      <c r="M16" s="164" t="s">
        <v>74</v>
      </c>
      <c r="N16" s="165"/>
      <c r="O16" s="166"/>
      <c r="P16" s="301" t="s">
        <v>74</v>
      </c>
      <c r="Q16" s="162"/>
      <c r="R16" s="161"/>
      <c r="S16" s="166"/>
      <c r="T16" s="161"/>
      <c r="U16" s="166"/>
      <c r="V16" s="161"/>
      <c r="W16" s="167"/>
      <c r="X16" s="167"/>
      <c r="Y16" s="167"/>
      <c r="Z16" s="168"/>
      <c r="AA16" s="266" t="s">
        <v>248</v>
      </c>
    </row>
    <row r="17" spans="1:27" ht="22.5" customHeight="1">
      <c r="A17" s="296">
        <v>11</v>
      </c>
      <c r="B17" s="288">
        <v>2</v>
      </c>
      <c r="C17" s="469">
        <v>44083</v>
      </c>
      <c r="D17" s="171" t="s">
        <v>249</v>
      </c>
      <c r="E17" s="172" t="s">
        <v>250</v>
      </c>
      <c r="F17" s="195">
        <v>19</v>
      </c>
      <c r="G17" s="176"/>
      <c r="H17" s="196" t="s">
        <v>55</v>
      </c>
      <c r="I17" s="176"/>
      <c r="J17" s="177"/>
      <c r="K17" s="178" t="s">
        <v>55</v>
      </c>
      <c r="L17" s="175"/>
      <c r="M17" s="179" t="s">
        <v>55</v>
      </c>
      <c r="N17" s="190"/>
      <c r="O17" s="181"/>
      <c r="P17" s="177"/>
      <c r="Q17" s="181"/>
      <c r="R17" s="177"/>
      <c r="S17" s="181"/>
      <c r="T17" s="177"/>
      <c r="U17" s="181"/>
      <c r="V17" s="177"/>
      <c r="W17" s="183" t="s">
        <v>55</v>
      </c>
      <c r="X17" s="184"/>
      <c r="Y17" s="184"/>
      <c r="Z17" s="185"/>
      <c r="AA17" s="191" t="s">
        <v>251</v>
      </c>
    </row>
    <row r="18" spans="1:27" ht="22.5" customHeight="1">
      <c r="A18" s="40">
        <v>12</v>
      </c>
      <c r="B18" s="412">
        <v>1</v>
      </c>
      <c r="C18" s="410">
        <v>44083</v>
      </c>
      <c r="D18" s="187" t="s">
        <v>252</v>
      </c>
      <c r="E18" s="188" t="s">
        <v>253</v>
      </c>
      <c r="F18" s="411">
        <v>22</v>
      </c>
      <c r="G18" s="160"/>
      <c r="H18" s="159" t="s">
        <v>74</v>
      </c>
      <c r="I18" s="160"/>
      <c r="J18" s="161"/>
      <c r="K18" s="162" t="s">
        <v>74</v>
      </c>
      <c r="L18" s="163"/>
      <c r="M18" s="164" t="s">
        <v>74</v>
      </c>
      <c r="N18" s="165"/>
      <c r="O18" s="166"/>
      <c r="P18" s="161"/>
      <c r="Q18" s="162" t="s">
        <v>74</v>
      </c>
      <c r="R18" s="161"/>
      <c r="S18" s="166"/>
      <c r="T18" s="161"/>
      <c r="U18" s="166"/>
      <c r="V18" s="161"/>
      <c r="W18" s="167"/>
      <c r="X18" s="167"/>
      <c r="Y18" s="167"/>
      <c r="Z18" s="168"/>
      <c r="AA18" s="169" t="s">
        <v>254</v>
      </c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12</v>
      </c>
      <c r="G27" s="422">
        <f t="shared" ref="G27:Z27" si="0">COUNTIF(G7:G26, "=X")</f>
        <v>4</v>
      </c>
      <c r="H27" s="422">
        <f t="shared" si="0"/>
        <v>8</v>
      </c>
      <c r="I27" s="422">
        <f t="shared" si="0"/>
        <v>0</v>
      </c>
      <c r="J27" s="422">
        <f t="shared" si="0"/>
        <v>1</v>
      </c>
      <c r="K27" s="422">
        <f t="shared" si="0"/>
        <v>10</v>
      </c>
      <c r="L27" s="422">
        <f t="shared" si="0"/>
        <v>0</v>
      </c>
      <c r="M27" s="422">
        <f t="shared" si="0"/>
        <v>8</v>
      </c>
      <c r="N27" s="422">
        <f t="shared" si="0"/>
        <v>4</v>
      </c>
      <c r="O27" s="422">
        <f t="shared" si="0"/>
        <v>2</v>
      </c>
      <c r="P27" s="422">
        <f t="shared" si="0"/>
        <v>1</v>
      </c>
      <c r="Q27" s="422">
        <f t="shared" si="0"/>
        <v>3</v>
      </c>
      <c r="R27" s="422">
        <f t="shared" si="0"/>
        <v>1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3</v>
      </c>
      <c r="W27" s="422">
        <f t="shared" si="0"/>
        <v>1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1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COUNTIFS(K7:K26, "3",O7:O26,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3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4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91" priority="1" operator="equal">
      <formula>1</formula>
    </cfRule>
  </conditionalFormatting>
  <conditionalFormatting sqref="B7:B26 F30:F31 S30:S31">
    <cfRule type="cellIs" dxfId="90" priority="2" operator="equal">
      <formula>2</formula>
    </cfRule>
  </conditionalFormatting>
  <conditionalFormatting sqref="B7:B26 F30:F31 S30:S31">
    <cfRule type="cellIs" dxfId="89" priority="3" operator="equal">
      <formula>3</formula>
    </cfRule>
  </conditionalFormatting>
  <conditionalFormatting sqref="B7:B26 F30:F31 S30:S31">
    <cfRule type="cellIs" dxfId="8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9</v>
      </c>
    </row>
    <row r="5" spans="1:29" ht="14.25" customHeight="1">
      <c r="A5" s="9"/>
      <c r="B5" s="9"/>
      <c r="C5" s="9"/>
      <c r="D5" s="9"/>
      <c r="E5" s="11"/>
      <c r="F5" s="399">
        <f>MEDIAN(F7:F20)</f>
        <v>47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255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2</v>
      </c>
      <c r="C7" s="280">
        <v>44084</v>
      </c>
      <c r="D7" s="139" t="s">
        <v>256</v>
      </c>
      <c r="E7" s="261" t="s">
        <v>257</v>
      </c>
      <c r="F7" s="141">
        <v>47</v>
      </c>
      <c r="G7" s="142" t="s">
        <v>55</v>
      </c>
      <c r="H7" s="147"/>
      <c r="I7" s="142"/>
      <c r="J7" s="145"/>
      <c r="K7" s="146" t="s">
        <v>55</v>
      </c>
      <c r="L7" s="402"/>
      <c r="M7" s="148" t="s">
        <v>55</v>
      </c>
      <c r="N7" s="149"/>
      <c r="O7" s="146"/>
      <c r="P7" s="570"/>
      <c r="Q7" s="146" t="s">
        <v>55</v>
      </c>
      <c r="R7" s="145"/>
      <c r="S7" s="150"/>
      <c r="T7" s="145"/>
      <c r="U7" s="150"/>
      <c r="V7" s="145"/>
      <c r="W7" s="151"/>
      <c r="X7" s="151"/>
      <c r="Y7" s="151"/>
      <c r="Z7" s="152"/>
      <c r="AA7" s="153" t="s">
        <v>258</v>
      </c>
    </row>
    <row r="8" spans="1:29" ht="22.5" customHeight="1">
      <c r="A8" s="284">
        <v>2</v>
      </c>
      <c r="B8" s="285">
        <v>2</v>
      </c>
      <c r="C8" s="473">
        <v>44084</v>
      </c>
      <c r="D8" s="155" t="s">
        <v>259</v>
      </c>
      <c r="E8" s="156" t="s">
        <v>260</v>
      </c>
      <c r="F8" s="157">
        <v>48</v>
      </c>
      <c r="G8" s="158" t="s">
        <v>55</v>
      </c>
      <c r="H8" s="206"/>
      <c r="I8" s="160"/>
      <c r="J8" s="161"/>
      <c r="K8" s="162" t="s">
        <v>55</v>
      </c>
      <c r="L8" s="206"/>
      <c r="M8" s="164" t="s">
        <v>55</v>
      </c>
      <c r="N8" s="408"/>
      <c r="O8" s="162" t="s">
        <v>55</v>
      </c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168"/>
      <c r="AA8" s="266" t="s">
        <v>261</v>
      </c>
    </row>
    <row r="9" spans="1:29" ht="22.5" customHeight="1">
      <c r="A9" s="48">
        <v>3</v>
      </c>
      <c r="B9" s="288">
        <v>3</v>
      </c>
      <c r="C9" s="289">
        <v>44084</v>
      </c>
      <c r="D9" s="290" t="s">
        <v>262</v>
      </c>
      <c r="E9" s="291" t="s">
        <v>263</v>
      </c>
      <c r="F9" s="405">
        <v>25</v>
      </c>
      <c r="G9" s="174"/>
      <c r="H9" s="196" t="s">
        <v>55</v>
      </c>
      <c r="I9" s="176"/>
      <c r="J9" s="177"/>
      <c r="K9" s="178" t="s">
        <v>55</v>
      </c>
      <c r="L9" s="175"/>
      <c r="M9" s="179" t="s">
        <v>55</v>
      </c>
      <c r="N9" s="190"/>
      <c r="O9" s="178"/>
      <c r="P9" s="177"/>
      <c r="Q9" s="178" t="s">
        <v>55</v>
      </c>
      <c r="R9" s="177"/>
      <c r="S9" s="181"/>
      <c r="T9" s="177"/>
      <c r="U9" s="181"/>
      <c r="V9" s="177"/>
      <c r="W9" s="184"/>
      <c r="X9" s="184"/>
      <c r="Y9" s="184"/>
      <c r="Z9" s="185"/>
      <c r="AA9" s="293" t="s">
        <v>264</v>
      </c>
    </row>
    <row r="10" spans="1:29" ht="22.5" customHeight="1">
      <c r="A10" s="56">
        <v>4</v>
      </c>
      <c r="B10" s="285">
        <v>3</v>
      </c>
      <c r="C10" s="473">
        <v>44084</v>
      </c>
      <c r="D10" s="155" t="s">
        <v>265</v>
      </c>
      <c r="E10" s="156" t="s">
        <v>266</v>
      </c>
      <c r="F10" s="157">
        <v>25</v>
      </c>
      <c r="G10" s="158"/>
      <c r="H10" s="206" t="s">
        <v>55</v>
      </c>
      <c r="I10" s="158"/>
      <c r="J10" s="161"/>
      <c r="K10" s="162" t="s">
        <v>55</v>
      </c>
      <c r="L10" s="163"/>
      <c r="M10" s="164" t="s">
        <v>55</v>
      </c>
      <c r="N10" s="165"/>
      <c r="O10" s="162"/>
      <c r="P10" s="301"/>
      <c r="Q10" s="162" t="s">
        <v>55</v>
      </c>
      <c r="R10" s="161"/>
      <c r="S10" s="166"/>
      <c r="T10" s="161"/>
      <c r="U10" s="166"/>
      <c r="V10" s="161"/>
      <c r="W10" s="167"/>
      <c r="X10" s="167"/>
      <c r="Y10" s="167"/>
      <c r="Z10" s="168"/>
      <c r="AA10" s="266" t="s">
        <v>264</v>
      </c>
    </row>
    <row r="11" spans="1:29" ht="22.5" customHeight="1">
      <c r="A11" s="296">
        <v>5</v>
      </c>
      <c r="B11" s="288">
        <v>3</v>
      </c>
      <c r="C11" s="465">
        <v>44084</v>
      </c>
      <c r="D11" s="290" t="s">
        <v>267</v>
      </c>
      <c r="E11" s="291" t="s">
        <v>268</v>
      </c>
      <c r="F11" s="405">
        <v>49</v>
      </c>
      <c r="G11" s="174"/>
      <c r="H11" s="292" t="s">
        <v>55</v>
      </c>
      <c r="I11" s="176"/>
      <c r="J11" s="177"/>
      <c r="K11" s="178" t="s">
        <v>55</v>
      </c>
      <c r="L11" s="175"/>
      <c r="M11" s="179" t="s">
        <v>55</v>
      </c>
      <c r="N11" s="190"/>
      <c r="O11" s="178"/>
      <c r="P11" s="177"/>
      <c r="Q11" s="178" t="s">
        <v>55</v>
      </c>
      <c r="R11" s="182"/>
      <c r="S11" s="181"/>
      <c r="T11" s="177"/>
      <c r="U11" s="181"/>
      <c r="V11" s="177"/>
      <c r="W11" s="184"/>
      <c r="X11" s="184"/>
      <c r="Y11" s="184"/>
      <c r="Z11" s="571"/>
      <c r="AA11" s="293" t="s">
        <v>269</v>
      </c>
    </row>
    <row r="12" spans="1:29" ht="22.5" customHeight="1">
      <c r="A12" s="40">
        <v>6</v>
      </c>
      <c r="B12" s="285">
        <v>2</v>
      </c>
      <c r="C12" s="294">
        <v>44084</v>
      </c>
      <c r="D12" s="155" t="s">
        <v>270</v>
      </c>
      <c r="E12" s="156" t="s">
        <v>271</v>
      </c>
      <c r="F12" s="157">
        <v>43</v>
      </c>
      <c r="G12" s="158"/>
      <c r="H12" s="159" t="s">
        <v>74</v>
      </c>
      <c r="I12" s="160"/>
      <c r="J12" s="161"/>
      <c r="K12" s="162" t="s">
        <v>74</v>
      </c>
      <c r="L12" s="163"/>
      <c r="M12" s="164" t="s">
        <v>74</v>
      </c>
      <c r="N12" s="165"/>
      <c r="O12" s="162"/>
      <c r="P12" s="301"/>
      <c r="Q12" s="162" t="s">
        <v>74</v>
      </c>
      <c r="R12" s="161"/>
      <c r="S12" s="166"/>
      <c r="T12" s="161"/>
      <c r="U12" s="162" t="s">
        <v>74</v>
      </c>
      <c r="V12" s="161"/>
      <c r="W12" s="167"/>
      <c r="X12" s="167"/>
      <c r="Y12" s="167"/>
      <c r="Z12" s="168"/>
      <c r="AA12" s="266" t="s">
        <v>272</v>
      </c>
    </row>
    <row r="13" spans="1:29" ht="22.5" customHeight="1">
      <c r="A13" s="61">
        <v>7</v>
      </c>
      <c r="B13" s="288">
        <v>2</v>
      </c>
      <c r="C13" s="465">
        <v>44084</v>
      </c>
      <c r="D13" s="290" t="s">
        <v>273</v>
      </c>
      <c r="E13" s="291" t="s">
        <v>274</v>
      </c>
      <c r="F13" s="405">
        <v>19</v>
      </c>
      <c r="G13" s="174"/>
      <c r="H13" s="196" t="s">
        <v>74</v>
      </c>
      <c r="I13" s="174"/>
      <c r="J13" s="177"/>
      <c r="K13" s="178" t="s">
        <v>74</v>
      </c>
      <c r="L13" s="175"/>
      <c r="M13" s="179" t="s">
        <v>74</v>
      </c>
      <c r="N13" s="190"/>
      <c r="O13" s="181"/>
      <c r="P13" s="182"/>
      <c r="Q13" s="178"/>
      <c r="R13" s="182" t="s">
        <v>74</v>
      </c>
      <c r="S13" s="181"/>
      <c r="T13" s="177"/>
      <c r="U13" s="181"/>
      <c r="V13" s="177"/>
      <c r="W13" s="184"/>
      <c r="X13" s="184"/>
      <c r="Y13" s="184"/>
      <c r="Z13" s="185"/>
      <c r="AA13" s="293" t="s">
        <v>275</v>
      </c>
    </row>
    <row r="14" spans="1:29" ht="22.5" customHeight="1">
      <c r="A14" s="284">
        <v>8</v>
      </c>
      <c r="B14" s="285">
        <v>2</v>
      </c>
      <c r="C14" s="294">
        <v>44084</v>
      </c>
      <c r="D14" s="155" t="s">
        <v>276</v>
      </c>
      <c r="E14" s="156" t="s">
        <v>277</v>
      </c>
      <c r="F14" s="157">
        <v>60</v>
      </c>
      <c r="G14" s="158" t="s">
        <v>74</v>
      </c>
      <c r="H14" s="206"/>
      <c r="I14" s="160"/>
      <c r="J14" s="161"/>
      <c r="K14" s="162" t="s">
        <v>74</v>
      </c>
      <c r="L14" s="163"/>
      <c r="M14" s="164" t="s">
        <v>74</v>
      </c>
      <c r="N14" s="165"/>
      <c r="O14" s="166"/>
      <c r="P14" s="161"/>
      <c r="Q14" s="162"/>
      <c r="R14" s="301"/>
      <c r="S14" s="166"/>
      <c r="T14" s="161"/>
      <c r="U14" s="162" t="s">
        <v>74</v>
      </c>
      <c r="V14" s="161"/>
      <c r="W14" s="167"/>
      <c r="X14" s="167"/>
      <c r="Y14" s="167"/>
      <c r="Z14" s="168"/>
      <c r="AA14" s="266" t="s">
        <v>278</v>
      </c>
    </row>
    <row r="15" spans="1:29" ht="22.5" customHeight="1">
      <c r="A15" s="48">
        <v>9</v>
      </c>
      <c r="B15" s="302">
        <v>1</v>
      </c>
      <c r="C15" s="303">
        <v>44084</v>
      </c>
      <c r="D15" s="171" t="s">
        <v>279</v>
      </c>
      <c r="E15" s="172" t="s">
        <v>280</v>
      </c>
      <c r="F15" s="195">
        <v>49</v>
      </c>
      <c r="G15" s="174" t="s">
        <v>74</v>
      </c>
      <c r="H15" s="196"/>
      <c r="I15" s="176"/>
      <c r="J15" s="177"/>
      <c r="K15" s="178" t="s">
        <v>74</v>
      </c>
      <c r="L15" s="175"/>
      <c r="M15" s="179" t="s">
        <v>74</v>
      </c>
      <c r="N15" s="190"/>
      <c r="O15" s="178"/>
      <c r="P15" s="177"/>
      <c r="Q15" s="178" t="s">
        <v>74</v>
      </c>
      <c r="R15" s="182"/>
      <c r="S15" s="181"/>
      <c r="T15" s="177"/>
      <c r="U15" s="181"/>
      <c r="V15" s="177"/>
      <c r="W15" s="184"/>
      <c r="X15" s="184"/>
      <c r="Y15" s="184"/>
      <c r="Z15" s="185"/>
      <c r="AA15" s="191" t="s">
        <v>281</v>
      </c>
    </row>
    <row r="16" spans="1:29" ht="22.5" customHeight="1">
      <c r="A16" s="56">
        <v>10</v>
      </c>
      <c r="B16" s="285"/>
      <c r="C16" s="286"/>
      <c r="D16" s="155"/>
      <c r="E16" s="156"/>
      <c r="F16" s="568"/>
      <c r="G16" s="158"/>
      <c r="H16" s="206"/>
      <c r="I16" s="160"/>
      <c r="J16" s="161"/>
      <c r="K16" s="162"/>
      <c r="L16" s="163"/>
      <c r="M16" s="164"/>
      <c r="N16" s="165"/>
      <c r="O16" s="166"/>
      <c r="P16" s="161"/>
      <c r="Q16" s="162"/>
      <c r="R16" s="161"/>
      <c r="S16" s="166"/>
      <c r="T16" s="161"/>
      <c r="U16" s="166"/>
      <c r="V16" s="161"/>
      <c r="W16" s="167"/>
      <c r="X16" s="167"/>
      <c r="Y16" s="167"/>
      <c r="Z16" s="168"/>
      <c r="AA16" s="266"/>
    </row>
    <row r="17" spans="1:27" ht="22.5" customHeight="1">
      <c r="A17" s="296">
        <v>11</v>
      </c>
      <c r="B17" s="288"/>
      <c r="C17" s="289"/>
      <c r="D17" s="290"/>
      <c r="E17" s="291"/>
      <c r="F17" s="569"/>
      <c r="G17" s="176"/>
      <c r="H17" s="292"/>
      <c r="I17" s="176"/>
      <c r="J17" s="177"/>
      <c r="K17" s="178"/>
      <c r="L17" s="175"/>
      <c r="M17" s="179"/>
      <c r="N17" s="190"/>
      <c r="O17" s="181"/>
      <c r="P17" s="177"/>
      <c r="Q17" s="178"/>
      <c r="R17" s="177"/>
      <c r="S17" s="181"/>
      <c r="T17" s="177"/>
      <c r="U17" s="181"/>
      <c r="V17" s="177"/>
      <c r="W17" s="184"/>
      <c r="X17" s="184"/>
      <c r="Y17" s="184"/>
      <c r="Z17" s="185"/>
      <c r="AA17" s="293"/>
    </row>
    <row r="18" spans="1:27" ht="22.5" customHeight="1">
      <c r="A18" s="40">
        <v>12</v>
      </c>
      <c r="B18" s="285"/>
      <c r="C18" s="294"/>
      <c r="D18" s="155"/>
      <c r="E18" s="156"/>
      <c r="F18" s="568"/>
      <c r="G18" s="160"/>
      <c r="H18" s="206"/>
      <c r="I18" s="160"/>
      <c r="J18" s="161"/>
      <c r="K18" s="162"/>
      <c r="L18" s="163"/>
      <c r="M18" s="164"/>
      <c r="N18" s="165"/>
      <c r="O18" s="166"/>
      <c r="P18" s="161"/>
      <c r="Q18" s="166"/>
      <c r="R18" s="409"/>
      <c r="S18" s="166"/>
      <c r="T18" s="161"/>
      <c r="U18" s="166"/>
      <c r="V18" s="161"/>
      <c r="W18" s="167"/>
      <c r="X18" s="167"/>
      <c r="Y18" s="167"/>
      <c r="Z18" s="168"/>
      <c r="AA18" s="266"/>
    </row>
    <row r="19" spans="1:27" ht="22.5" customHeight="1">
      <c r="A19" s="61">
        <v>13</v>
      </c>
      <c r="B19" s="288"/>
      <c r="C19" s="289"/>
      <c r="D19" s="290"/>
      <c r="E19" s="291"/>
      <c r="F19" s="569"/>
      <c r="G19" s="174"/>
      <c r="H19" s="292"/>
      <c r="I19" s="176"/>
      <c r="J19" s="177"/>
      <c r="K19" s="178"/>
      <c r="L19" s="175"/>
      <c r="M19" s="179"/>
      <c r="N19" s="190"/>
      <c r="O19" s="181"/>
      <c r="P19" s="177"/>
      <c r="Q19" s="178"/>
      <c r="R19" s="177"/>
      <c r="S19" s="181"/>
      <c r="T19" s="177"/>
      <c r="U19" s="181"/>
      <c r="V19" s="177"/>
      <c r="W19" s="184"/>
      <c r="X19" s="184"/>
      <c r="Y19" s="184"/>
      <c r="Z19" s="185"/>
      <c r="AA19" s="293"/>
    </row>
    <row r="20" spans="1:27" ht="22.5" customHeight="1">
      <c r="A20" s="284">
        <v>14</v>
      </c>
      <c r="B20" s="572"/>
      <c r="C20" s="573"/>
      <c r="D20" s="470"/>
      <c r="E20" s="574"/>
      <c r="F20" s="568"/>
      <c r="G20" s="480"/>
      <c r="H20" s="210"/>
      <c r="I20" s="209"/>
      <c r="J20" s="211"/>
      <c r="K20" s="481"/>
      <c r="L20" s="210"/>
      <c r="M20" s="482"/>
      <c r="N20" s="214"/>
      <c r="O20" s="212"/>
      <c r="P20" s="211"/>
      <c r="Q20" s="481"/>
      <c r="R20" s="211"/>
      <c r="S20" s="481"/>
      <c r="T20" s="211"/>
      <c r="U20" s="212"/>
      <c r="V20" s="211"/>
      <c r="W20" s="215"/>
      <c r="X20" s="215"/>
      <c r="Y20" s="215"/>
      <c r="Z20" s="216"/>
      <c r="AA20" s="575"/>
    </row>
    <row r="21" spans="1:27" ht="22.5" customHeight="1">
      <c r="A21" s="48">
        <v>15</v>
      </c>
      <c r="B21" s="310"/>
      <c r="C21" s="289"/>
      <c r="D21" s="290"/>
      <c r="E21" s="576"/>
      <c r="F21" s="569"/>
      <c r="G21" s="577"/>
      <c r="H21" s="220"/>
      <c r="I21" s="219"/>
      <c r="J21" s="221"/>
      <c r="K21" s="486"/>
      <c r="L21" s="220"/>
      <c r="M21" s="487"/>
      <c r="N21" s="224"/>
      <c r="O21" s="222"/>
      <c r="P21" s="221"/>
      <c r="Q21" s="486"/>
      <c r="R21" s="221"/>
      <c r="S21" s="222"/>
      <c r="T21" s="221"/>
      <c r="U21" s="222"/>
      <c r="V21" s="221"/>
      <c r="W21" s="225"/>
      <c r="X21" s="225"/>
      <c r="Y21" s="225"/>
      <c r="Z21" s="226"/>
      <c r="AA21" s="578"/>
    </row>
    <row r="22" spans="1:27" ht="22.5" customHeight="1">
      <c r="A22" s="56">
        <v>16</v>
      </c>
      <c r="B22" s="311"/>
      <c r="C22" s="286"/>
      <c r="D22" s="155"/>
      <c r="E22" s="579"/>
      <c r="F22" s="411"/>
      <c r="G22" s="580"/>
      <c r="H22" s="313"/>
      <c r="I22" s="312"/>
      <c r="J22" s="314"/>
      <c r="K22" s="581"/>
      <c r="L22" s="313"/>
      <c r="M22" s="582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583"/>
    </row>
    <row r="23" spans="1:27" ht="22.5" customHeight="1">
      <c r="A23" s="296">
        <v>17</v>
      </c>
      <c r="B23" s="584"/>
      <c r="C23" s="303"/>
      <c r="D23" s="171"/>
      <c r="E23" s="484"/>
      <c r="F23" s="195"/>
      <c r="G23" s="577"/>
      <c r="H23" s="220"/>
      <c r="I23" s="219"/>
      <c r="J23" s="585"/>
      <c r="K23" s="486"/>
      <c r="L23" s="220"/>
      <c r="M23" s="487"/>
      <c r="N23" s="224"/>
      <c r="O23" s="222"/>
      <c r="P23" s="585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586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9</v>
      </c>
      <c r="G27" s="422">
        <f t="shared" ref="G27:Z27" si="0">COUNTIF(G7:G26, "=X")</f>
        <v>4</v>
      </c>
      <c r="H27" s="422">
        <f t="shared" si="0"/>
        <v>5</v>
      </c>
      <c r="I27" s="422">
        <f t="shared" si="0"/>
        <v>0</v>
      </c>
      <c r="J27" s="422">
        <f t="shared" si="0"/>
        <v>0</v>
      </c>
      <c r="K27" s="422">
        <f t="shared" si="0"/>
        <v>9</v>
      </c>
      <c r="L27" s="422">
        <f t="shared" si="0"/>
        <v>0</v>
      </c>
      <c r="M27" s="422">
        <f t="shared" si="0"/>
        <v>9</v>
      </c>
      <c r="N27" s="422">
        <f t="shared" si="0"/>
        <v>0</v>
      </c>
      <c r="O27" s="422">
        <f t="shared" si="0"/>
        <v>1</v>
      </c>
      <c r="P27" s="422">
        <f t="shared" si="0"/>
        <v>0</v>
      </c>
      <c r="Q27" s="422">
        <f t="shared" si="0"/>
        <v>6</v>
      </c>
      <c r="R27" s="422">
        <f t="shared" si="0"/>
        <v>1</v>
      </c>
      <c r="S27" s="422">
        <f t="shared" si="0"/>
        <v>0</v>
      </c>
      <c r="T27" s="422">
        <f t="shared" si="0"/>
        <v>0</v>
      </c>
      <c r="U27" s="422">
        <f t="shared" si="0"/>
        <v>2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1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3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5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87" priority="1" operator="equal">
      <formula>1</formula>
    </cfRule>
  </conditionalFormatting>
  <conditionalFormatting sqref="B7:B26 F30:F31 S30:S31">
    <cfRule type="cellIs" dxfId="86" priority="2" operator="equal">
      <formula>2</formula>
    </cfRule>
  </conditionalFormatting>
  <conditionalFormatting sqref="B7:B26 F30:F31 S30:S31">
    <cfRule type="cellIs" dxfId="85" priority="3" operator="equal">
      <formula>3</formula>
    </cfRule>
  </conditionalFormatting>
  <conditionalFormatting sqref="B7:B26 F30:F31 S30:S31">
    <cfRule type="cellIs" dxfId="8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587">
        <v>44085</v>
      </c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13</v>
      </c>
    </row>
    <row r="5" spans="1:29" ht="14.25" customHeight="1">
      <c r="A5" s="9"/>
      <c r="B5" s="9"/>
      <c r="C5" s="9"/>
      <c r="D5" s="9"/>
      <c r="E5" s="11"/>
      <c r="F5" s="399">
        <f>MEDIAN(F7:F20)</f>
        <v>45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24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 t="s">
        <v>282</v>
      </c>
      <c r="Z6" s="136" t="s">
        <v>34</v>
      </c>
      <c r="AA6" s="29" t="s">
        <v>14</v>
      </c>
    </row>
    <row r="7" spans="1:29" ht="22.5" customHeight="1">
      <c r="A7" s="65">
        <v>1</v>
      </c>
      <c r="B7" s="279">
        <v>2</v>
      </c>
      <c r="C7" s="401">
        <v>44085</v>
      </c>
      <c r="D7" s="139" t="s">
        <v>283</v>
      </c>
      <c r="E7" s="261" t="s">
        <v>284</v>
      </c>
      <c r="F7" s="141">
        <v>38</v>
      </c>
      <c r="G7" s="144"/>
      <c r="H7" s="147" t="s">
        <v>55</v>
      </c>
      <c r="I7" s="144"/>
      <c r="J7" s="145"/>
      <c r="K7" s="146" t="s">
        <v>55</v>
      </c>
      <c r="L7" s="402"/>
      <c r="M7" s="148" t="s">
        <v>55</v>
      </c>
      <c r="N7" s="149"/>
      <c r="O7" s="150"/>
      <c r="P7" s="145"/>
      <c r="Q7" s="150"/>
      <c r="R7" s="570" t="s">
        <v>55</v>
      </c>
      <c r="S7" s="150"/>
      <c r="T7" s="145"/>
      <c r="U7" s="146" t="s">
        <v>55</v>
      </c>
      <c r="V7" s="145"/>
      <c r="W7" s="151"/>
      <c r="X7" s="151"/>
      <c r="Y7" s="151"/>
      <c r="Z7" s="283"/>
      <c r="AA7" s="153" t="s">
        <v>285</v>
      </c>
    </row>
    <row r="8" spans="1:29" ht="22.5" customHeight="1">
      <c r="A8" s="284">
        <v>2</v>
      </c>
      <c r="B8" s="285">
        <v>2</v>
      </c>
      <c r="C8" s="294">
        <v>44085</v>
      </c>
      <c r="D8" s="155" t="s">
        <v>286</v>
      </c>
      <c r="E8" s="156" t="s">
        <v>287</v>
      </c>
      <c r="F8" s="157">
        <v>51</v>
      </c>
      <c r="G8" s="158" t="s">
        <v>74</v>
      </c>
      <c r="H8" s="206"/>
      <c r="I8" s="160"/>
      <c r="J8" s="161"/>
      <c r="K8" s="162" t="s">
        <v>74</v>
      </c>
      <c r="L8" s="163"/>
      <c r="M8" s="164" t="s">
        <v>74</v>
      </c>
      <c r="N8" s="165"/>
      <c r="O8" s="166"/>
      <c r="P8" s="161"/>
      <c r="Q8" s="166"/>
      <c r="R8" s="409"/>
      <c r="S8" s="166"/>
      <c r="T8" s="161"/>
      <c r="U8" s="166"/>
      <c r="V8" s="161"/>
      <c r="W8" s="167"/>
      <c r="X8" s="167"/>
      <c r="Y8" s="588" t="s">
        <v>74</v>
      </c>
      <c r="Z8" s="265"/>
      <c r="AA8" s="169" t="s">
        <v>288</v>
      </c>
    </row>
    <row r="9" spans="1:29" ht="22.5" customHeight="1">
      <c r="A9" s="48">
        <v>3</v>
      </c>
      <c r="B9" s="288">
        <v>2</v>
      </c>
      <c r="C9" s="465">
        <v>44085</v>
      </c>
      <c r="D9" s="290" t="s">
        <v>289</v>
      </c>
      <c r="E9" s="291" t="s">
        <v>290</v>
      </c>
      <c r="F9" s="405">
        <v>17</v>
      </c>
      <c r="G9" s="174" t="s">
        <v>74</v>
      </c>
      <c r="H9" s="175"/>
      <c r="I9" s="176"/>
      <c r="J9" s="182" t="s">
        <v>74</v>
      </c>
      <c r="K9" s="178"/>
      <c r="L9" s="175"/>
      <c r="M9" s="179" t="s">
        <v>74</v>
      </c>
      <c r="N9" s="406"/>
      <c r="O9" s="181"/>
      <c r="P9" s="407"/>
      <c r="Q9" s="181"/>
      <c r="R9" s="182" t="s">
        <v>55</v>
      </c>
      <c r="S9" s="181"/>
      <c r="T9" s="177"/>
      <c r="U9" s="181"/>
      <c r="V9" s="177"/>
      <c r="W9" s="184"/>
      <c r="X9" s="184"/>
      <c r="Y9" s="184"/>
      <c r="Z9" s="571"/>
      <c r="AA9" s="293" t="s">
        <v>291</v>
      </c>
    </row>
    <row r="10" spans="1:29" ht="22.5" customHeight="1">
      <c r="A10" s="56">
        <v>4</v>
      </c>
      <c r="B10" s="285">
        <v>2</v>
      </c>
      <c r="C10" s="294">
        <v>44085</v>
      </c>
      <c r="D10" s="155" t="s">
        <v>292</v>
      </c>
      <c r="E10" s="156" t="s">
        <v>293</v>
      </c>
      <c r="F10" s="157">
        <v>21</v>
      </c>
      <c r="G10" s="160"/>
      <c r="H10" s="206" t="s">
        <v>74</v>
      </c>
      <c r="I10" s="160"/>
      <c r="J10" s="161"/>
      <c r="K10" s="162" t="s">
        <v>74</v>
      </c>
      <c r="L10" s="163"/>
      <c r="M10" s="164" t="s">
        <v>74</v>
      </c>
      <c r="N10" s="165"/>
      <c r="O10" s="162"/>
      <c r="P10" s="161"/>
      <c r="Q10" s="166"/>
      <c r="R10" s="301" t="s">
        <v>55</v>
      </c>
      <c r="S10" s="166"/>
      <c r="T10" s="161"/>
      <c r="U10" s="166"/>
      <c r="V10" s="161"/>
      <c r="W10" s="167"/>
      <c r="X10" s="167"/>
      <c r="Y10" s="167"/>
      <c r="Z10" s="168"/>
      <c r="AA10" s="266" t="s">
        <v>291</v>
      </c>
    </row>
    <row r="11" spans="1:29" ht="22.5" customHeight="1">
      <c r="A11" s="296">
        <v>5</v>
      </c>
      <c r="B11" s="302">
        <v>2</v>
      </c>
      <c r="C11" s="303">
        <v>44085</v>
      </c>
      <c r="D11" s="171" t="s">
        <v>294</v>
      </c>
      <c r="E11" s="172" t="s">
        <v>295</v>
      </c>
      <c r="F11" s="173">
        <v>45</v>
      </c>
      <c r="G11" s="174" t="s">
        <v>74</v>
      </c>
      <c r="H11" s="175"/>
      <c r="I11" s="176"/>
      <c r="J11" s="177"/>
      <c r="K11" s="178" t="s">
        <v>74</v>
      </c>
      <c r="L11" s="175"/>
      <c r="M11" s="179" t="s">
        <v>74</v>
      </c>
      <c r="N11" s="190"/>
      <c r="O11" s="178" t="s">
        <v>74</v>
      </c>
      <c r="P11" s="177"/>
      <c r="Q11" s="178"/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296</v>
      </c>
    </row>
    <row r="12" spans="1:29" ht="22.5" customHeight="1">
      <c r="A12" s="40">
        <v>6</v>
      </c>
      <c r="B12" s="285">
        <v>2</v>
      </c>
      <c r="C12" s="286">
        <v>44085</v>
      </c>
      <c r="D12" s="155" t="s">
        <v>297</v>
      </c>
      <c r="E12" s="156" t="s">
        <v>298</v>
      </c>
      <c r="F12" s="189">
        <v>34</v>
      </c>
      <c r="G12" s="158" t="s">
        <v>74</v>
      </c>
      <c r="H12" s="163"/>
      <c r="I12" s="160"/>
      <c r="J12" s="161"/>
      <c r="K12" s="162" t="s">
        <v>74</v>
      </c>
      <c r="L12" s="163"/>
      <c r="M12" s="164" t="s">
        <v>74</v>
      </c>
      <c r="N12" s="165"/>
      <c r="O12" s="162" t="s">
        <v>74</v>
      </c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 t="s">
        <v>299</v>
      </c>
    </row>
    <row r="13" spans="1:29" ht="22.5" customHeight="1">
      <c r="A13" s="61">
        <v>7</v>
      </c>
      <c r="B13" s="302">
        <v>3</v>
      </c>
      <c r="C13" s="303">
        <v>44085</v>
      </c>
      <c r="D13" s="171" t="s">
        <v>95</v>
      </c>
      <c r="E13" s="589" t="s">
        <v>300</v>
      </c>
      <c r="F13" s="173">
        <v>35</v>
      </c>
      <c r="G13" s="176"/>
      <c r="H13" s="196" t="s">
        <v>55</v>
      </c>
      <c r="I13" s="176"/>
      <c r="J13" s="177"/>
      <c r="K13" s="178" t="s">
        <v>55</v>
      </c>
      <c r="L13" s="175"/>
      <c r="M13" s="179" t="s">
        <v>55</v>
      </c>
      <c r="N13" s="190"/>
      <c r="O13" s="178" t="s">
        <v>55</v>
      </c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191" t="s">
        <v>301</v>
      </c>
    </row>
    <row r="14" spans="1:29" ht="22.5" customHeight="1">
      <c r="A14" s="284">
        <v>8</v>
      </c>
      <c r="B14" s="412">
        <v>3</v>
      </c>
      <c r="C14" s="410">
        <v>44085</v>
      </c>
      <c r="D14" s="187" t="s">
        <v>302</v>
      </c>
      <c r="E14" s="590" t="s">
        <v>303</v>
      </c>
      <c r="F14" s="189">
        <v>38</v>
      </c>
      <c r="G14" s="158" t="s">
        <v>55</v>
      </c>
      <c r="H14" s="163"/>
      <c r="I14" s="160"/>
      <c r="J14" s="161"/>
      <c r="K14" s="162" t="s">
        <v>55</v>
      </c>
      <c r="L14" s="163"/>
      <c r="M14" s="164" t="s">
        <v>55</v>
      </c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588" t="s">
        <v>55</v>
      </c>
      <c r="Z14" s="168"/>
      <c r="AA14" s="169" t="s">
        <v>304</v>
      </c>
    </row>
    <row r="15" spans="1:29" ht="22.5" customHeight="1">
      <c r="A15" s="48">
        <v>9</v>
      </c>
      <c r="B15" s="302">
        <v>4</v>
      </c>
      <c r="C15" s="303">
        <v>44085</v>
      </c>
      <c r="D15" s="171" t="s">
        <v>305</v>
      </c>
      <c r="E15" s="172" t="s">
        <v>306</v>
      </c>
      <c r="F15" s="173">
        <v>56</v>
      </c>
      <c r="G15" s="174" t="s">
        <v>55</v>
      </c>
      <c r="H15" s="175"/>
      <c r="I15" s="176"/>
      <c r="J15" s="177"/>
      <c r="K15" s="178" t="s">
        <v>55</v>
      </c>
      <c r="L15" s="175"/>
      <c r="M15" s="179" t="s">
        <v>55</v>
      </c>
      <c r="N15" s="190"/>
      <c r="O15" s="178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191"/>
    </row>
    <row r="16" spans="1:29" ht="22.5" customHeight="1">
      <c r="A16" s="56">
        <v>10</v>
      </c>
      <c r="B16" s="412">
        <v>4</v>
      </c>
      <c r="C16" s="410">
        <v>44085</v>
      </c>
      <c r="D16" s="187" t="s">
        <v>307</v>
      </c>
      <c r="E16" s="188" t="s">
        <v>308</v>
      </c>
      <c r="F16" s="189">
        <v>67</v>
      </c>
      <c r="G16" s="158" t="s">
        <v>55</v>
      </c>
      <c r="H16" s="163"/>
      <c r="I16" s="160"/>
      <c r="J16" s="161"/>
      <c r="K16" s="166"/>
      <c r="L16" s="159" t="s">
        <v>55</v>
      </c>
      <c r="M16" s="164" t="s">
        <v>55</v>
      </c>
      <c r="N16" s="165"/>
      <c r="O16" s="166"/>
      <c r="P16" s="161"/>
      <c r="Q16" s="166"/>
      <c r="R16" s="161"/>
      <c r="S16" s="166"/>
      <c r="T16" s="161"/>
      <c r="U16" s="162" t="s">
        <v>55</v>
      </c>
      <c r="V16" s="161"/>
      <c r="W16" s="167"/>
      <c r="X16" s="167"/>
      <c r="Y16" s="167"/>
      <c r="Z16" s="168"/>
      <c r="AA16" s="169" t="s">
        <v>309</v>
      </c>
    </row>
    <row r="17" spans="1:27" ht="22.5" customHeight="1">
      <c r="A17" s="296">
        <v>11</v>
      </c>
      <c r="B17" s="302">
        <v>4</v>
      </c>
      <c r="C17" s="303">
        <v>44085</v>
      </c>
      <c r="D17" s="171" t="s">
        <v>135</v>
      </c>
      <c r="E17" s="172" t="s">
        <v>310</v>
      </c>
      <c r="F17" s="195">
        <v>51</v>
      </c>
      <c r="G17" s="174" t="s">
        <v>55</v>
      </c>
      <c r="H17" s="175"/>
      <c r="I17" s="176"/>
      <c r="J17" s="177"/>
      <c r="K17" s="178" t="s">
        <v>55</v>
      </c>
      <c r="L17" s="175"/>
      <c r="M17" s="179" t="s">
        <v>55</v>
      </c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191" t="s">
        <v>311</v>
      </c>
    </row>
    <row r="18" spans="1:27" ht="22.5" customHeight="1">
      <c r="A18" s="40">
        <v>12</v>
      </c>
      <c r="B18" s="412">
        <v>1</v>
      </c>
      <c r="C18" s="299">
        <v>44085</v>
      </c>
      <c r="D18" s="187" t="s">
        <v>312</v>
      </c>
      <c r="E18" s="188" t="s">
        <v>313</v>
      </c>
      <c r="F18" s="411">
        <v>84</v>
      </c>
      <c r="G18" s="160"/>
      <c r="H18" s="159" t="s">
        <v>55</v>
      </c>
      <c r="I18" s="160"/>
      <c r="J18" s="161"/>
      <c r="K18" s="166"/>
      <c r="L18" s="159" t="s">
        <v>55</v>
      </c>
      <c r="M18" s="164" t="s">
        <v>55</v>
      </c>
      <c r="N18" s="165"/>
      <c r="O18" s="166"/>
      <c r="P18" s="301"/>
      <c r="Q18" s="166"/>
      <c r="R18" s="301" t="s">
        <v>74</v>
      </c>
      <c r="S18" s="166"/>
      <c r="T18" s="161"/>
      <c r="U18" s="166"/>
      <c r="V18" s="161"/>
      <c r="W18" s="588" t="s">
        <v>55</v>
      </c>
      <c r="X18" s="167"/>
      <c r="Y18" s="167"/>
      <c r="Z18" s="168"/>
      <c r="AA18" s="169" t="s">
        <v>314</v>
      </c>
    </row>
    <row r="19" spans="1:27" ht="22.5" customHeight="1">
      <c r="A19" s="61">
        <v>13</v>
      </c>
      <c r="B19" s="302">
        <v>3</v>
      </c>
      <c r="C19" s="303">
        <v>44085</v>
      </c>
      <c r="D19" s="171" t="s">
        <v>315</v>
      </c>
      <c r="E19" s="172" t="s">
        <v>316</v>
      </c>
      <c r="F19" s="173">
        <v>53</v>
      </c>
      <c r="G19" s="174" t="s">
        <v>55</v>
      </c>
      <c r="H19" s="175"/>
      <c r="I19" s="176"/>
      <c r="J19" s="177"/>
      <c r="K19" s="178" t="s">
        <v>55</v>
      </c>
      <c r="L19" s="175"/>
      <c r="M19" s="179" t="s">
        <v>55</v>
      </c>
      <c r="N19" s="190"/>
      <c r="O19" s="178" t="s">
        <v>55</v>
      </c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191" t="s">
        <v>317</v>
      </c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13</v>
      </c>
      <c r="G27" s="422">
        <f t="shared" ref="G27:Z27" si="0">COUNTIF(G7:G26, "X")</f>
        <v>9</v>
      </c>
      <c r="H27" s="422">
        <f t="shared" si="0"/>
        <v>4</v>
      </c>
      <c r="I27" s="422">
        <f t="shared" si="0"/>
        <v>0</v>
      </c>
      <c r="J27" s="422">
        <f t="shared" si="0"/>
        <v>1</v>
      </c>
      <c r="K27" s="422">
        <f t="shared" si="0"/>
        <v>10</v>
      </c>
      <c r="L27" s="422">
        <f t="shared" si="0"/>
        <v>2</v>
      </c>
      <c r="M27" s="422">
        <f t="shared" si="0"/>
        <v>13</v>
      </c>
      <c r="N27" s="422">
        <f t="shared" si="0"/>
        <v>0</v>
      </c>
      <c r="O27" s="422">
        <f t="shared" si="0"/>
        <v>4</v>
      </c>
      <c r="P27" s="422">
        <f t="shared" si="0"/>
        <v>0</v>
      </c>
      <c r="Q27" s="422">
        <f t="shared" si="0"/>
        <v>0</v>
      </c>
      <c r="R27" s="422">
        <f t="shared" si="0"/>
        <v>4</v>
      </c>
      <c r="S27" s="422">
        <f t="shared" si="0"/>
        <v>0</v>
      </c>
      <c r="T27" s="422">
        <f t="shared" si="0"/>
        <v>0</v>
      </c>
      <c r="U27" s="422">
        <f t="shared" si="0"/>
        <v>2</v>
      </c>
      <c r="V27" s="422">
        <f t="shared" si="0"/>
        <v>0</v>
      </c>
      <c r="W27" s="422">
        <f t="shared" si="0"/>
        <v>1</v>
      </c>
      <c r="X27" s="422">
        <f t="shared" si="0"/>
        <v>0</v>
      </c>
      <c r="Y27" s="422">
        <f t="shared" si="0"/>
        <v>2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1</v>
      </c>
      <c r="R30" s="748"/>
      <c r="S30" s="249">
        <v>3</v>
      </c>
      <c r="T30" s="250" t="s">
        <v>43</v>
      </c>
      <c r="U30" s="591"/>
      <c r="V30" s="251"/>
      <c r="W30" s="251"/>
      <c r="X30" s="251"/>
      <c r="Y30" s="252"/>
      <c r="Z30" s="253">
        <f>COUNTIFS(B7:B26, "3",F7:F26, "&gt;1")</f>
        <v>3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6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3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83" priority="1" operator="equal">
      <formula>1</formula>
    </cfRule>
  </conditionalFormatting>
  <conditionalFormatting sqref="B7:B26 F30:F31 S30:S31">
    <cfRule type="cellIs" dxfId="82" priority="2" operator="equal">
      <formula>2</formula>
    </cfRule>
  </conditionalFormatting>
  <conditionalFormatting sqref="B7:B26 F30:F31 S30:S31">
    <cfRule type="cellIs" dxfId="81" priority="3" operator="equal">
      <formula>3</formula>
    </cfRule>
  </conditionalFormatting>
  <conditionalFormatting sqref="B7:B26 F30:F31 S30:S31">
    <cfRule type="cellIs" dxfId="8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 cellComments="atEnd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401"/>
      <c r="D7" s="139"/>
      <c r="E7" s="261"/>
      <c r="F7" s="141"/>
      <c r="G7" s="144"/>
      <c r="H7" s="147"/>
      <c r="I7" s="144"/>
      <c r="J7" s="145"/>
      <c r="K7" s="146"/>
      <c r="L7" s="402"/>
      <c r="M7" s="592"/>
      <c r="N7" s="149"/>
      <c r="O7" s="146"/>
      <c r="P7" s="145"/>
      <c r="Q7" s="150"/>
      <c r="R7" s="145"/>
      <c r="S7" s="150"/>
      <c r="T7" s="145"/>
      <c r="U7" s="150"/>
      <c r="V7" s="145"/>
      <c r="W7" s="151"/>
      <c r="X7" s="151"/>
      <c r="Y7" s="151"/>
      <c r="Z7" s="152"/>
      <c r="AA7" s="153"/>
    </row>
    <row r="8" spans="1:29" ht="22.5" customHeight="1">
      <c r="A8" s="284">
        <v>2</v>
      </c>
      <c r="B8" s="285"/>
      <c r="C8" s="294"/>
      <c r="D8" s="155"/>
      <c r="E8" s="156"/>
      <c r="F8" s="157"/>
      <c r="G8" s="158"/>
      <c r="H8" s="163"/>
      <c r="I8" s="160"/>
      <c r="J8" s="161"/>
      <c r="K8" s="162"/>
      <c r="L8" s="163"/>
      <c r="M8" s="164"/>
      <c r="N8" s="408"/>
      <c r="O8" s="166"/>
      <c r="P8" s="161"/>
      <c r="Q8" s="166"/>
      <c r="R8" s="161"/>
      <c r="S8" s="166"/>
      <c r="T8" s="161"/>
      <c r="U8" s="166"/>
      <c r="V8" s="161"/>
      <c r="W8" s="167"/>
      <c r="X8" s="167"/>
      <c r="Y8" s="167"/>
      <c r="Z8" s="265"/>
      <c r="AA8" s="266"/>
    </row>
    <row r="9" spans="1:29" ht="22.5" customHeight="1">
      <c r="A9" s="48">
        <v>3</v>
      </c>
      <c r="B9" s="288"/>
      <c r="C9" s="289"/>
      <c r="D9" s="290"/>
      <c r="E9" s="291"/>
      <c r="F9" s="405"/>
      <c r="G9" s="176"/>
      <c r="H9" s="292"/>
      <c r="I9" s="176"/>
      <c r="J9" s="177"/>
      <c r="K9" s="178"/>
      <c r="L9" s="175"/>
      <c r="M9" s="179"/>
      <c r="N9" s="190"/>
      <c r="O9" s="178"/>
      <c r="P9" s="177"/>
      <c r="Q9" s="181"/>
      <c r="R9" s="177"/>
      <c r="S9" s="181"/>
      <c r="T9" s="177"/>
      <c r="U9" s="181"/>
      <c r="V9" s="177"/>
      <c r="W9" s="184"/>
      <c r="X9" s="184"/>
      <c r="Y9" s="184"/>
      <c r="Z9" s="185"/>
      <c r="AA9" s="293"/>
    </row>
    <row r="10" spans="1:29" ht="22.5" customHeight="1">
      <c r="A10" s="56">
        <v>4</v>
      </c>
      <c r="B10" s="285"/>
      <c r="C10" s="286"/>
      <c r="D10" s="155"/>
      <c r="E10" s="156"/>
      <c r="F10" s="157"/>
      <c r="G10" s="160"/>
      <c r="H10" s="206"/>
      <c r="I10" s="160"/>
      <c r="J10" s="161"/>
      <c r="K10" s="162"/>
      <c r="L10" s="163"/>
      <c r="M10" s="164"/>
      <c r="N10" s="165"/>
      <c r="O10" s="166"/>
      <c r="P10" s="16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266"/>
    </row>
    <row r="11" spans="1:29" ht="22.5" customHeight="1">
      <c r="A11" s="296">
        <v>5</v>
      </c>
      <c r="B11" s="302"/>
      <c r="C11" s="303"/>
      <c r="D11" s="171"/>
      <c r="E11" s="172"/>
      <c r="F11" s="173"/>
      <c r="G11" s="174"/>
      <c r="H11" s="175"/>
      <c r="I11" s="176"/>
      <c r="J11" s="177"/>
      <c r="K11" s="178"/>
      <c r="L11" s="175"/>
      <c r="M11" s="201"/>
      <c r="N11" s="190"/>
      <c r="O11" s="178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191"/>
    </row>
    <row r="12" spans="1:29" ht="22.5" customHeight="1">
      <c r="A12" s="40">
        <v>6</v>
      </c>
      <c r="B12" s="412"/>
      <c r="C12" s="410"/>
      <c r="D12" s="187"/>
      <c r="E12" s="188"/>
      <c r="F12" s="189"/>
      <c r="G12" s="158"/>
      <c r="H12" s="163"/>
      <c r="I12" s="160"/>
      <c r="J12" s="161"/>
      <c r="K12" s="162"/>
      <c r="L12" s="163"/>
      <c r="M12" s="198"/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/>
    </row>
    <row r="13" spans="1:29" ht="22.5" customHeight="1">
      <c r="A13" s="61">
        <v>7</v>
      </c>
      <c r="B13" s="307"/>
      <c r="C13" s="205"/>
      <c r="D13" s="205"/>
      <c r="E13" s="58"/>
      <c r="F13" s="200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284">
        <v>8</v>
      </c>
      <c r="B14" s="305"/>
      <c r="C14" s="203"/>
      <c r="D14" s="203"/>
      <c r="E14" s="204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307"/>
      <c r="C15" s="205"/>
      <c r="D15" s="205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79" priority="1" operator="equal">
      <formula>1</formula>
    </cfRule>
  </conditionalFormatting>
  <conditionalFormatting sqref="B7:B26 F30:F31 S30:S31">
    <cfRule type="cellIs" dxfId="78" priority="2" operator="equal">
      <formula>2</formula>
    </cfRule>
  </conditionalFormatting>
  <conditionalFormatting sqref="B7:B26 F30:F31 S30:S31">
    <cfRule type="cellIs" dxfId="77" priority="3" operator="equal">
      <formula>3</formula>
    </cfRule>
  </conditionalFormatting>
  <conditionalFormatting sqref="B7:B26 F30:F31 S30:S31">
    <cfRule type="cellIs" dxfId="76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22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318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F43</f>
        <v>0</v>
      </c>
      <c r="AB4" s="273"/>
      <c r="AC4" s="273"/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  <c r="AC6" s="278"/>
    </row>
    <row r="7" spans="1:29" ht="22.5" customHeight="1">
      <c r="A7" s="65">
        <v>1</v>
      </c>
      <c r="B7" s="279"/>
      <c r="C7" s="401"/>
      <c r="D7" s="139"/>
      <c r="E7" s="261"/>
      <c r="F7" s="141"/>
      <c r="G7" s="142"/>
      <c r="H7" s="143"/>
      <c r="I7" s="144"/>
      <c r="J7" s="145"/>
      <c r="K7" s="146"/>
      <c r="L7" s="402"/>
      <c r="M7" s="148"/>
      <c r="N7" s="149"/>
      <c r="O7" s="150"/>
      <c r="P7" s="145"/>
      <c r="Q7" s="146"/>
      <c r="R7" s="145"/>
      <c r="S7" s="150"/>
      <c r="T7" s="145"/>
      <c r="U7" s="150"/>
      <c r="V7" s="263"/>
      <c r="W7" s="151"/>
      <c r="X7" s="151"/>
      <c r="Y7" s="151"/>
      <c r="Z7" s="152"/>
      <c r="AA7" s="153"/>
      <c r="AB7" s="593"/>
      <c r="AC7" s="593"/>
    </row>
    <row r="8" spans="1:29" ht="22.5" customHeight="1">
      <c r="A8" s="284">
        <v>2</v>
      </c>
      <c r="B8" s="285"/>
      <c r="C8" s="294"/>
      <c r="D8" s="155"/>
      <c r="E8" s="156"/>
      <c r="F8" s="157"/>
      <c r="G8" s="158"/>
      <c r="H8" s="206"/>
      <c r="I8" s="160"/>
      <c r="J8" s="161"/>
      <c r="K8" s="162"/>
      <c r="L8" s="163"/>
      <c r="M8" s="164"/>
      <c r="N8" s="408"/>
      <c r="O8" s="162"/>
      <c r="P8" s="409"/>
      <c r="Q8" s="162"/>
      <c r="R8" s="161"/>
      <c r="S8" s="166"/>
      <c r="T8" s="161"/>
      <c r="U8" s="166"/>
      <c r="V8" s="161"/>
      <c r="W8" s="167"/>
      <c r="X8" s="167"/>
      <c r="Y8" s="167"/>
      <c r="Z8" s="168"/>
      <c r="AA8" s="266"/>
      <c r="AB8" s="594"/>
      <c r="AC8" s="594"/>
    </row>
    <row r="9" spans="1:29" ht="22.5" customHeight="1">
      <c r="A9" s="48">
        <v>3</v>
      </c>
      <c r="B9" s="288"/>
      <c r="C9" s="465"/>
      <c r="D9" s="290"/>
      <c r="E9" s="291"/>
      <c r="F9" s="405"/>
      <c r="G9" s="174"/>
      <c r="H9" s="196"/>
      <c r="I9" s="176"/>
      <c r="J9" s="182"/>
      <c r="K9" s="178"/>
      <c r="L9" s="175"/>
      <c r="M9" s="179"/>
      <c r="N9" s="190"/>
      <c r="O9" s="181"/>
      <c r="P9" s="182"/>
      <c r="Q9" s="178"/>
      <c r="R9" s="177"/>
      <c r="S9" s="181"/>
      <c r="T9" s="177"/>
      <c r="U9" s="181"/>
      <c r="V9" s="407"/>
      <c r="W9" s="184"/>
      <c r="X9" s="184"/>
      <c r="Y9" s="184"/>
      <c r="Z9" s="185"/>
      <c r="AA9" s="293"/>
      <c r="AB9" s="593"/>
      <c r="AC9" s="593"/>
    </row>
    <row r="10" spans="1:29" ht="22.5" customHeight="1">
      <c r="A10" s="56">
        <v>4</v>
      </c>
      <c r="B10" s="285"/>
      <c r="C10" s="294"/>
      <c r="D10" s="155"/>
      <c r="E10" s="156"/>
      <c r="F10" s="157"/>
      <c r="G10" s="158"/>
      <c r="H10" s="159"/>
      <c r="I10" s="160"/>
      <c r="J10" s="161"/>
      <c r="K10" s="162"/>
      <c r="L10" s="163"/>
      <c r="M10" s="164"/>
      <c r="N10" s="165"/>
      <c r="O10" s="166"/>
      <c r="P10" s="30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266"/>
      <c r="AB10" s="594"/>
      <c r="AC10" s="594"/>
    </row>
    <row r="11" spans="1:29" ht="22.5" customHeight="1">
      <c r="A11" s="296">
        <v>5</v>
      </c>
      <c r="B11" s="302"/>
      <c r="C11" s="469"/>
      <c r="D11" s="171"/>
      <c r="E11" s="172"/>
      <c r="F11" s="195"/>
      <c r="G11" s="174"/>
      <c r="H11" s="175"/>
      <c r="I11" s="176"/>
      <c r="J11" s="177"/>
      <c r="K11" s="178"/>
      <c r="L11" s="175"/>
      <c r="M11" s="201"/>
      <c r="N11" s="190"/>
      <c r="O11" s="178"/>
      <c r="P11" s="182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191"/>
      <c r="AB11" s="593"/>
      <c r="AC11" s="593"/>
    </row>
    <row r="12" spans="1:29" ht="22.5" customHeight="1">
      <c r="A12" s="40">
        <v>6</v>
      </c>
      <c r="B12" s="285"/>
      <c r="C12" s="155"/>
      <c r="D12" s="155"/>
      <c r="E12" s="156"/>
      <c r="F12" s="568"/>
      <c r="G12" s="158"/>
      <c r="H12" s="206"/>
      <c r="I12" s="160"/>
      <c r="J12" s="161"/>
      <c r="K12" s="162"/>
      <c r="L12" s="163"/>
      <c r="M12" s="164"/>
      <c r="N12" s="165"/>
      <c r="O12" s="166"/>
      <c r="P12" s="161"/>
      <c r="Q12" s="162"/>
      <c r="R12" s="161"/>
      <c r="S12" s="166"/>
      <c r="T12" s="161"/>
      <c r="U12" s="166"/>
      <c r="V12" s="161"/>
      <c r="W12" s="167"/>
      <c r="X12" s="167"/>
      <c r="Y12" s="167"/>
      <c r="Z12" s="168"/>
      <c r="AA12" s="266"/>
      <c r="AB12" s="595"/>
      <c r="AC12" s="595"/>
    </row>
    <row r="13" spans="1:29" ht="22.5" customHeight="1">
      <c r="A13" s="61">
        <v>7</v>
      </c>
      <c r="B13" s="288"/>
      <c r="C13" s="465"/>
      <c r="D13" s="290"/>
      <c r="E13" s="291"/>
      <c r="F13" s="569"/>
      <c r="G13" s="174"/>
      <c r="H13" s="175"/>
      <c r="I13" s="176"/>
      <c r="J13" s="177"/>
      <c r="K13" s="178"/>
      <c r="L13" s="175"/>
      <c r="M13" s="179"/>
      <c r="N13" s="406"/>
      <c r="O13" s="181"/>
      <c r="P13" s="407"/>
      <c r="Q13" s="181"/>
      <c r="R13" s="177"/>
      <c r="S13" s="181"/>
      <c r="T13" s="177"/>
      <c r="U13" s="181"/>
      <c r="V13" s="177"/>
      <c r="W13" s="184"/>
      <c r="X13" s="184"/>
      <c r="Y13" s="184"/>
      <c r="Z13" s="571"/>
      <c r="AA13" s="293"/>
      <c r="AB13" s="596"/>
      <c r="AC13" s="596"/>
    </row>
    <row r="14" spans="1:29" ht="22.5" customHeight="1">
      <c r="A14" s="284">
        <v>8</v>
      </c>
      <c r="B14" s="285"/>
      <c r="C14" s="294"/>
      <c r="D14" s="155"/>
      <c r="E14" s="156"/>
      <c r="F14" s="568"/>
      <c r="G14" s="158"/>
      <c r="H14" s="206"/>
      <c r="I14" s="160"/>
      <c r="J14" s="161"/>
      <c r="K14" s="162"/>
      <c r="L14" s="163"/>
      <c r="M14" s="164"/>
      <c r="N14" s="408"/>
      <c r="O14" s="162"/>
      <c r="P14" s="409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266"/>
      <c r="AB14" s="595"/>
      <c r="AC14" s="595"/>
    </row>
    <row r="15" spans="1:29" ht="22.5" customHeight="1">
      <c r="A15" s="48">
        <v>9</v>
      </c>
      <c r="B15" s="288"/>
      <c r="C15" s="465"/>
      <c r="D15" s="290"/>
      <c r="E15" s="291"/>
      <c r="F15" s="569"/>
      <c r="G15" s="174"/>
      <c r="H15" s="175"/>
      <c r="I15" s="176"/>
      <c r="J15" s="177"/>
      <c r="K15" s="178"/>
      <c r="L15" s="292"/>
      <c r="M15" s="179"/>
      <c r="N15" s="190"/>
      <c r="O15" s="178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571"/>
      <c r="AA15" s="293"/>
      <c r="AB15" s="596"/>
      <c r="AC15" s="596"/>
    </row>
    <row r="16" spans="1:29" ht="22.5" customHeight="1">
      <c r="A16" s="56">
        <v>10</v>
      </c>
      <c r="B16" s="285"/>
      <c r="C16" s="294"/>
      <c r="D16" s="155"/>
      <c r="E16" s="156"/>
      <c r="F16" s="568"/>
      <c r="G16" s="158"/>
      <c r="H16" s="163"/>
      <c r="I16" s="160"/>
      <c r="J16" s="161"/>
      <c r="K16" s="162"/>
      <c r="L16" s="206"/>
      <c r="M16" s="164"/>
      <c r="N16" s="165"/>
      <c r="O16" s="162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265"/>
      <c r="AA16" s="266"/>
      <c r="AB16" s="595"/>
      <c r="AC16" s="595"/>
    </row>
    <row r="17" spans="1:29" ht="22.5" customHeight="1">
      <c r="A17" s="296">
        <v>11</v>
      </c>
      <c r="B17" s="288"/>
      <c r="C17" s="465"/>
      <c r="D17" s="290"/>
      <c r="E17" s="291"/>
      <c r="F17" s="569"/>
      <c r="G17" s="176"/>
      <c r="H17" s="292"/>
      <c r="I17" s="176"/>
      <c r="J17" s="177"/>
      <c r="K17" s="178"/>
      <c r="L17" s="175"/>
      <c r="M17" s="179"/>
      <c r="N17" s="190"/>
      <c r="O17" s="181"/>
      <c r="P17" s="177"/>
      <c r="Q17" s="178"/>
      <c r="R17" s="177"/>
      <c r="S17" s="181"/>
      <c r="T17" s="177"/>
      <c r="U17" s="181"/>
      <c r="V17" s="177"/>
      <c r="W17" s="184"/>
      <c r="X17" s="184"/>
      <c r="Y17" s="184"/>
      <c r="Z17" s="185"/>
      <c r="AA17" s="293"/>
      <c r="AB17" s="596"/>
      <c r="AC17" s="596"/>
    </row>
    <row r="18" spans="1:29" ht="22.5" customHeight="1">
      <c r="A18" s="40">
        <v>12</v>
      </c>
      <c r="B18" s="285"/>
      <c r="C18" s="286"/>
      <c r="D18" s="155"/>
      <c r="E18" s="156"/>
      <c r="F18" s="568"/>
      <c r="G18" s="160"/>
      <c r="H18" s="206"/>
      <c r="I18" s="160"/>
      <c r="J18" s="161"/>
      <c r="K18" s="162"/>
      <c r="L18" s="163"/>
      <c r="M18" s="164"/>
      <c r="N18" s="165"/>
      <c r="O18" s="166"/>
      <c r="P18" s="161"/>
      <c r="Q18" s="162"/>
      <c r="R18" s="161"/>
      <c r="S18" s="166"/>
      <c r="T18" s="161"/>
      <c r="U18" s="166"/>
      <c r="V18" s="161"/>
      <c r="W18" s="167"/>
      <c r="X18" s="167"/>
      <c r="Y18" s="167"/>
      <c r="Z18" s="168"/>
      <c r="AA18" s="266"/>
      <c r="AB18" s="595"/>
      <c r="AC18" s="595"/>
    </row>
    <row r="19" spans="1:29" ht="22.5" customHeight="1">
      <c r="A19" s="61">
        <v>13</v>
      </c>
      <c r="B19" s="288"/>
      <c r="C19" s="289"/>
      <c r="D19" s="290"/>
      <c r="E19" s="291"/>
      <c r="F19" s="569"/>
      <c r="G19" s="176"/>
      <c r="H19" s="292"/>
      <c r="I19" s="176"/>
      <c r="J19" s="177"/>
      <c r="K19" s="178"/>
      <c r="L19" s="175"/>
      <c r="M19" s="179"/>
      <c r="N19" s="190"/>
      <c r="O19" s="181"/>
      <c r="P19" s="177"/>
      <c r="Q19" s="178"/>
      <c r="R19" s="177"/>
      <c r="S19" s="181"/>
      <c r="T19" s="177"/>
      <c r="U19" s="181"/>
      <c r="V19" s="177"/>
      <c r="W19" s="184"/>
      <c r="X19" s="184"/>
      <c r="Y19" s="184"/>
      <c r="Z19" s="185"/>
      <c r="AA19" s="293"/>
      <c r="AB19" s="596"/>
      <c r="AC19" s="596"/>
    </row>
    <row r="20" spans="1:29" ht="22.5" customHeight="1">
      <c r="A20" s="284">
        <v>14</v>
      </c>
      <c r="B20" s="572"/>
      <c r="C20" s="573"/>
      <c r="D20" s="470"/>
      <c r="E20" s="574"/>
      <c r="F20" s="568"/>
      <c r="G20" s="209"/>
      <c r="H20" s="597"/>
      <c r="I20" s="209"/>
      <c r="J20" s="211"/>
      <c r="K20" s="481"/>
      <c r="L20" s="210"/>
      <c r="M20" s="482"/>
      <c r="N20" s="214"/>
      <c r="O20" s="212"/>
      <c r="P20" s="211"/>
      <c r="Q20" s="481"/>
      <c r="R20" s="211"/>
      <c r="S20" s="212"/>
      <c r="T20" s="211"/>
      <c r="U20" s="212"/>
      <c r="V20" s="211"/>
      <c r="W20" s="215"/>
      <c r="X20" s="215"/>
      <c r="Y20" s="215"/>
      <c r="Z20" s="216"/>
      <c r="AA20" s="575"/>
      <c r="AB20" s="595"/>
      <c r="AC20" s="595"/>
    </row>
    <row r="21" spans="1:29" ht="22.5" customHeight="1">
      <c r="A21" s="48">
        <v>15</v>
      </c>
      <c r="B21" s="310"/>
      <c r="C21" s="289"/>
      <c r="D21" s="290"/>
      <c r="E21" s="576"/>
      <c r="F21" s="569"/>
      <c r="G21" s="577"/>
      <c r="H21" s="220"/>
      <c r="I21" s="219"/>
      <c r="J21" s="221"/>
      <c r="K21" s="486"/>
      <c r="L21" s="220"/>
      <c r="M21" s="487"/>
      <c r="N21" s="224"/>
      <c r="O21" s="486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578"/>
      <c r="AB21" s="596"/>
      <c r="AC21" s="596"/>
    </row>
    <row r="22" spans="1:29" ht="22.5" customHeight="1">
      <c r="A22" s="56">
        <v>16</v>
      </c>
      <c r="B22" s="311"/>
      <c r="C22" s="286"/>
      <c r="D22" s="155"/>
      <c r="E22" s="598"/>
      <c r="F22" s="568"/>
      <c r="G22" s="580"/>
      <c r="H22" s="313"/>
      <c r="I22" s="312"/>
      <c r="J22" s="314"/>
      <c r="K22" s="581"/>
      <c r="L22" s="313"/>
      <c r="M22" s="582"/>
      <c r="N22" s="317"/>
      <c r="O22" s="581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599"/>
      <c r="AB22" s="595"/>
      <c r="AC22" s="595"/>
    </row>
    <row r="23" spans="1:29" ht="22.5" customHeight="1">
      <c r="A23" s="296">
        <v>17</v>
      </c>
      <c r="B23" s="310"/>
      <c r="C23" s="289"/>
      <c r="D23" s="290"/>
      <c r="E23" s="576"/>
      <c r="F23" s="569"/>
      <c r="G23" s="577"/>
      <c r="H23" s="220"/>
      <c r="I23" s="577"/>
      <c r="J23" s="221"/>
      <c r="K23" s="222"/>
      <c r="L23" s="220"/>
      <c r="M23" s="487"/>
      <c r="N23" s="600"/>
      <c r="O23" s="222"/>
      <c r="P23" s="60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578"/>
      <c r="AB23" s="596"/>
      <c r="AC23" s="596"/>
    </row>
    <row r="24" spans="1:29" ht="22.5" customHeight="1">
      <c r="A24" s="40">
        <v>18</v>
      </c>
      <c r="B24" s="602"/>
      <c r="C24" s="410"/>
      <c r="D24" s="187"/>
      <c r="E24" s="579"/>
      <c r="F24" s="411"/>
      <c r="G24" s="312"/>
      <c r="H24" s="603"/>
      <c r="I24" s="312"/>
      <c r="J24" s="314"/>
      <c r="K24" s="581"/>
      <c r="L24" s="313"/>
      <c r="M24" s="582"/>
      <c r="N24" s="317"/>
      <c r="O24" s="315"/>
      <c r="P24" s="314"/>
      <c r="Q24" s="581"/>
      <c r="R24" s="314"/>
      <c r="S24" s="315"/>
      <c r="T24" s="314"/>
      <c r="U24" s="315"/>
      <c r="V24" s="314"/>
      <c r="W24" s="318"/>
      <c r="X24" s="318"/>
      <c r="Y24" s="318"/>
      <c r="Z24" s="319"/>
      <c r="AA24" s="583"/>
      <c r="AB24" s="594"/>
      <c r="AC24" s="594"/>
    </row>
    <row r="25" spans="1:29" ht="22.5" customHeight="1">
      <c r="A25" s="61">
        <v>19</v>
      </c>
      <c r="B25" s="584"/>
      <c r="C25" s="303"/>
      <c r="D25" s="171"/>
      <c r="E25" s="484"/>
      <c r="F25" s="195"/>
      <c r="G25" s="577"/>
      <c r="H25" s="220"/>
      <c r="I25" s="219"/>
      <c r="J25" s="221"/>
      <c r="K25" s="486"/>
      <c r="L25" s="220"/>
      <c r="M25" s="487"/>
      <c r="N25" s="224"/>
      <c r="O25" s="486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586"/>
      <c r="AB25" s="593"/>
      <c r="AC25" s="593"/>
    </row>
    <row r="26" spans="1:29" ht="22.5" customHeight="1">
      <c r="A26" s="323">
        <v>20</v>
      </c>
      <c r="B26" s="604"/>
      <c r="C26" s="605"/>
      <c r="D26" s="606"/>
      <c r="E26" s="607"/>
      <c r="F26" s="608"/>
      <c r="G26" s="312"/>
      <c r="H26" s="603"/>
      <c r="I26" s="312"/>
      <c r="J26" s="314"/>
      <c r="K26" s="581"/>
      <c r="L26" s="313"/>
      <c r="M26" s="582"/>
      <c r="N26" s="317"/>
      <c r="O26" s="315"/>
      <c r="P26" s="609"/>
      <c r="Q26" s="581"/>
      <c r="R26" s="314"/>
      <c r="S26" s="315"/>
      <c r="T26" s="314"/>
      <c r="U26" s="315"/>
      <c r="V26" s="314"/>
      <c r="W26" s="318"/>
      <c r="X26" s="318"/>
      <c r="Y26" s="318"/>
      <c r="Z26" s="319"/>
      <c r="AA26" s="583"/>
      <c r="AB26" s="594"/>
      <c r="AC26" s="594"/>
    </row>
    <row r="27" spans="1:29" ht="22.5" customHeight="1">
      <c r="A27" s="610">
        <v>21</v>
      </c>
      <c r="B27" s="584"/>
      <c r="C27" s="303"/>
      <c r="D27" s="171"/>
      <c r="E27" s="484"/>
      <c r="F27" s="195"/>
      <c r="G27" s="577"/>
      <c r="H27" s="220"/>
      <c r="I27" s="219"/>
      <c r="J27" s="221"/>
      <c r="K27" s="486"/>
      <c r="L27" s="220"/>
      <c r="M27" s="487"/>
      <c r="N27" s="224"/>
      <c r="O27" s="486"/>
      <c r="P27" s="221"/>
      <c r="Q27" s="222"/>
      <c r="R27" s="221"/>
      <c r="S27" s="222"/>
      <c r="T27" s="221"/>
      <c r="U27" s="222"/>
      <c r="V27" s="221"/>
      <c r="W27" s="225"/>
      <c r="X27" s="225"/>
      <c r="Y27" s="225"/>
      <c r="Z27" s="226"/>
      <c r="AA27" s="586"/>
      <c r="AB27" s="593"/>
      <c r="AC27" s="593"/>
    </row>
    <row r="28" spans="1:29" ht="22.5" customHeight="1">
      <c r="A28" s="611">
        <v>22</v>
      </c>
      <c r="B28" s="604"/>
      <c r="C28" s="605"/>
      <c r="D28" s="606"/>
      <c r="E28" s="607"/>
      <c r="F28" s="608"/>
      <c r="G28" s="312"/>
      <c r="H28" s="603"/>
      <c r="I28" s="580"/>
      <c r="J28" s="314"/>
      <c r="K28" s="581"/>
      <c r="L28" s="313"/>
      <c r="M28" s="582"/>
      <c r="N28" s="612"/>
      <c r="O28" s="315"/>
      <c r="P28" s="609"/>
      <c r="Q28" s="581"/>
      <c r="R28" s="314"/>
      <c r="S28" s="315"/>
      <c r="T28" s="314"/>
      <c r="U28" s="315"/>
      <c r="V28" s="314"/>
      <c r="W28" s="318"/>
      <c r="X28" s="318"/>
      <c r="Y28" s="318"/>
      <c r="Z28" s="319"/>
      <c r="AA28" s="583"/>
      <c r="AB28" s="594"/>
      <c r="AC28" s="594"/>
    </row>
    <row r="29" spans="1:29" ht="22.5" customHeight="1">
      <c r="A29" s="610">
        <v>23</v>
      </c>
      <c r="B29" s="584"/>
      <c r="C29" s="303"/>
      <c r="D29" s="171"/>
      <c r="E29" s="484"/>
      <c r="F29" s="195"/>
      <c r="G29" s="577"/>
      <c r="H29" s="220"/>
      <c r="I29" s="219"/>
      <c r="J29" s="221"/>
      <c r="K29" s="486"/>
      <c r="L29" s="220"/>
      <c r="M29" s="487"/>
      <c r="N29" s="224"/>
      <c r="O29" s="486"/>
      <c r="P29" s="221"/>
      <c r="Q29" s="222"/>
      <c r="R29" s="221"/>
      <c r="S29" s="222"/>
      <c r="T29" s="221"/>
      <c r="U29" s="222"/>
      <c r="V29" s="221"/>
      <c r="W29" s="225"/>
      <c r="X29" s="225"/>
      <c r="Y29" s="225"/>
      <c r="Z29" s="226"/>
      <c r="AA29" s="586"/>
      <c r="AB29" s="593"/>
      <c r="AC29" s="593"/>
    </row>
    <row r="30" spans="1:29" ht="22.5" customHeight="1">
      <c r="A30" s="611">
        <v>24</v>
      </c>
      <c r="B30" s="604"/>
      <c r="C30" s="605"/>
      <c r="D30" s="606"/>
      <c r="E30" s="607"/>
      <c r="F30" s="608"/>
      <c r="G30" s="312"/>
      <c r="H30" s="603"/>
      <c r="I30" s="312"/>
      <c r="J30" s="314"/>
      <c r="K30" s="581"/>
      <c r="L30" s="313"/>
      <c r="M30" s="316"/>
      <c r="N30" s="317"/>
      <c r="O30" s="315"/>
      <c r="P30" s="609"/>
      <c r="Q30" s="581"/>
      <c r="R30" s="314"/>
      <c r="S30" s="315"/>
      <c r="T30" s="314"/>
      <c r="U30" s="315"/>
      <c r="V30" s="314"/>
      <c r="W30" s="318"/>
      <c r="X30" s="318"/>
      <c r="Y30" s="318"/>
      <c r="Z30" s="319"/>
      <c r="AA30" s="583"/>
      <c r="AB30" s="594"/>
      <c r="AC30" s="594"/>
    </row>
    <row r="31" spans="1:29" ht="22.5" customHeight="1">
      <c r="A31" s="610">
        <v>25</v>
      </c>
      <c r="B31" s="584"/>
      <c r="C31" s="303"/>
      <c r="D31" s="171"/>
      <c r="E31" s="484"/>
      <c r="F31" s="195"/>
      <c r="G31" s="577"/>
      <c r="H31" s="220"/>
      <c r="I31" s="219"/>
      <c r="J31" s="221"/>
      <c r="K31" s="486"/>
      <c r="L31" s="220"/>
      <c r="M31" s="487"/>
      <c r="N31" s="224"/>
      <c r="O31" s="486"/>
      <c r="P31" s="221"/>
      <c r="Q31" s="222"/>
      <c r="R31" s="221"/>
      <c r="S31" s="222"/>
      <c r="T31" s="221"/>
      <c r="U31" s="222"/>
      <c r="V31" s="221"/>
      <c r="W31" s="225"/>
      <c r="X31" s="225"/>
      <c r="Y31" s="225"/>
      <c r="Z31" s="226"/>
      <c r="AA31" s="586"/>
      <c r="AB31" s="593"/>
      <c r="AC31" s="593"/>
    </row>
    <row r="32" spans="1:29" ht="22.5" customHeight="1">
      <c r="A32" s="323"/>
      <c r="B32" s="604"/>
      <c r="C32" s="605"/>
      <c r="D32" s="606"/>
      <c r="E32" s="607"/>
      <c r="F32" s="608"/>
      <c r="G32" s="312"/>
      <c r="H32" s="603"/>
      <c r="I32" s="312"/>
      <c r="J32" s="314"/>
      <c r="K32" s="581"/>
      <c r="L32" s="313"/>
      <c r="M32" s="316"/>
      <c r="N32" s="317"/>
      <c r="O32" s="315"/>
      <c r="P32" s="609"/>
      <c r="Q32" s="581"/>
      <c r="R32" s="314"/>
      <c r="S32" s="315"/>
      <c r="T32" s="314"/>
      <c r="U32" s="315"/>
      <c r="V32" s="314"/>
      <c r="W32" s="318"/>
      <c r="X32" s="318"/>
      <c r="Y32" s="318"/>
      <c r="Z32" s="319"/>
      <c r="AA32" s="583"/>
      <c r="AB32" s="594"/>
      <c r="AC32" s="594"/>
    </row>
    <row r="33" spans="1:29" ht="22.5" customHeight="1">
      <c r="A33" s="61"/>
      <c r="B33" s="584"/>
      <c r="C33" s="303"/>
      <c r="D33" s="171"/>
      <c r="E33" s="484"/>
      <c r="F33" s="195"/>
      <c r="G33" s="577"/>
      <c r="H33" s="220"/>
      <c r="I33" s="219"/>
      <c r="J33" s="221"/>
      <c r="K33" s="486"/>
      <c r="L33" s="220"/>
      <c r="M33" s="487"/>
      <c r="N33" s="224"/>
      <c r="O33" s="486"/>
      <c r="P33" s="221"/>
      <c r="Q33" s="222"/>
      <c r="R33" s="221"/>
      <c r="S33" s="222"/>
      <c r="T33" s="221"/>
      <c r="U33" s="222"/>
      <c r="V33" s="221"/>
      <c r="W33" s="225"/>
      <c r="X33" s="225"/>
      <c r="Y33" s="225"/>
      <c r="Z33" s="226"/>
      <c r="AA33" s="586"/>
      <c r="AB33" s="593"/>
      <c r="AC33" s="593"/>
    </row>
    <row r="34" spans="1:29" ht="22.5" customHeight="1">
      <c r="A34" s="323"/>
      <c r="B34" s="604"/>
      <c r="C34" s="605"/>
      <c r="D34" s="606"/>
      <c r="E34" s="607"/>
      <c r="F34" s="608"/>
      <c r="G34" s="312"/>
      <c r="H34" s="603"/>
      <c r="I34" s="312"/>
      <c r="J34" s="314"/>
      <c r="K34" s="581"/>
      <c r="L34" s="313"/>
      <c r="M34" s="316"/>
      <c r="N34" s="317"/>
      <c r="O34" s="315"/>
      <c r="P34" s="609"/>
      <c r="Q34" s="581"/>
      <c r="R34" s="314"/>
      <c r="S34" s="315"/>
      <c r="T34" s="314"/>
      <c r="U34" s="315"/>
      <c r="V34" s="314"/>
      <c r="W34" s="318"/>
      <c r="X34" s="318"/>
      <c r="Y34" s="318"/>
      <c r="Z34" s="319"/>
      <c r="AA34" s="583"/>
      <c r="AB34" s="594"/>
      <c r="AC34" s="594"/>
    </row>
    <row r="35" spans="1:29" ht="22.5" customHeight="1">
      <c r="A35" s="61"/>
      <c r="B35" s="584"/>
      <c r="C35" s="303"/>
      <c r="D35" s="171"/>
      <c r="E35" s="484"/>
      <c r="F35" s="195"/>
      <c r="G35" s="577"/>
      <c r="H35" s="220"/>
      <c r="I35" s="219"/>
      <c r="J35" s="221"/>
      <c r="K35" s="486"/>
      <c r="L35" s="220"/>
      <c r="M35" s="487"/>
      <c r="N35" s="224"/>
      <c r="O35" s="486"/>
      <c r="P35" s="221"/>
      <c r="Q35" s="222"/>
      <c r="R35" s="221"/>
      <c r="S35" s="222"/>
      <c r="T35" s="221"/>
      <c r="U35" s="222"/>
      <c r="V35" s="221"/>
      <c r="W35" s="225"/>
      <c r="X35" s="225"/>
      <c r="Y35" s="225"/>
      <c r="Z35" s="226"/>
      <c r="AA35" s="586"/>
      <c r="AB35" s="593"/>
      <c r="AC35" s="593"/>
    </row>
    <row r="36" spans="1:29" ht="22.5" customHeight="1">
      <c r="A36" s="323"/>
      <c r="B36" s="604"/>
      <c r="C36" s="605"/>
      <c r="D36" s="606"/>
      <c r="E36" s="607"/>
      <c r="F36" s="608"/>
      <c r="G36" s="312"/>
      <c r="H36" s="603"/>
      <c r="I36" s="312"/>
      <c r="J36" s="314"/>
      <c r="K36" s="581"/>
      <c r="L36" s="313"/>
      <c r="M36" s="316"/>
      <c r="N36" s="317"/>
      <c r="O36" s="315"/>
      <c r="P36" s="609"/>
      <c r="Q36" s="581"/>
      <c r="R36" s="314"/>
      <c r="S36" s="315"/>
      <c r="T36" s="314"/>
      <c r="U36" s="315"/>
      <c r="V36" s="314"/>
      <c r="W36" s="318"/>
      <c r="X36" s="318"/>
      <c r="Y36" s="318"/>
      <c r="Z36" s="319"/>
      <c r="AA36" s="583"/>
      <c r="AB36" s="594"/>
      <c r="AC36" s="594"/>
    </row>
    <row r="37" spans="1:29" ht="22.5" customHeight="1">
      <c r="A37" s="61"/>
      <c r="B37" s="584"/>
      <c r="C37" s="303"/>
      <c r="D37" s="171"/>
      <c r="E37" s="484"/>
      <c r="F37" s="195"/>
      <c r="G37" s="577"/>
      <c r="H37" s="220"/>
      <c r="I37" s="219"/>
      <c r="J37" s="221"/>
      <c r="K37" s="486"/>
      <c r="L37" s="220"/>
      <c r="M37" s="487"/>
      <c r="N37" s="224"/>
      <c r="O37" s="486"/>
      <c r="P37" s="221"/>
      <c r="Q37" s="222"/>
      <c r="R37" s="221"/>
      <c r="S37" s="222"/>
      <c r="T37" s="221"/>
      <c r="U37" s="222"/>
      <c r="V37" s="221"/>
      <c r="W37" s="225"/>
      <c r="X37" s="225"/>
      <c r="Y37" s="225"/>
      <c r="Z37" s="226"/>
      <c r="AA37" s="586"/>
      <c r="AB37" s="593"/>
      <c r="AC37" s="593"/>
    </row>
    <row r="38" spans="1:29" ht="22.5" customHeight="1">
      <c r="A38" s="323"/>
      <c r="B38" s="604"/>
      <c r="C38" s="605"/>
      <c r="D38" s="606"/>
      <c r="E38" s="607"/>
      <c r="F38" s="608"/>
      <c r="G38" s="312"/>
      <c r="H38" s="603"/>
      <c r="I38" s="312"/>
      <c r="J38" s="314"/>
      <c r="K38" s="581"/>
      <c r="L38" s="313"/>
      <c r="M38" s="316"/>
      <c r="N38" s="317"/>
      <c r="O38" s="315"/>
      <c r="P38" s="609"/>
      <c r="Q38" s="581"/>
      <c r="R38" s="314"/>
      <c r="S38" s="315"/>
      <c r="T38" s="314"/>
      <c r="U38" s="315"/>
      <c r="V38" s="314"/>
      <c r="W38" s="318"/>
      <c r="X38" s="318"/>
      <c r="Y38" s="318"/>
      <c r="Z38" s="319"/>
      <c r="AA38" s="583"/>
      <c r="AB38" s="594"/>
      <c r="AC38" s="594"/>
    </row>
    <row r="39" spans="1:29" ht="22.5" customHeight="1">
      <c r="A39" s="61"/>
      <c r="B39" s="584"/>
      <c r="C39" s="303"/>
      <c r="D39" s="171"/>
      <c r="E39" s="484"/>
      <c r="F39" s="195"/>
      <c r="G39" s="577"/>
      <c r="H39" s="220"/>
      <c r="I39" s="219"/>
      <c r="J39" s="221"/>
      <c r="K39" s="486"/>
      <c r="L39" s="220"/>
      <c r="M39" s="487"/>
      <c r="N39" s="224"/>
      <c r="O39" s="486"/>
      <c r="P39" s="221"/>
      <c r="Q39" s="222"/>
      <c r="R39" s="221"/>
      <c r="S39" s="222"/>
      <c r="T39" s="221"/>
      <c r="U39" s="222"/>
      <c r="V39" s="221"/>
      <c r="W39" s="225"/>
      <c r="X39" s="225"/>
      <c r="Y39" s="225"/>
      <c r="Z39" s="226"/>
      <c r="AA39" s="586"/>
      <c r="AB39" s="593"/>
      <c r="AC39" s="593"/>
    </row>
    <row r="40" spans="1:29" ht="22.5" customHeight="1">
      <c r="A40" s="323"/>
      <c r="B40" s="604"/>
      <c r="C40" s="605"/>
      <c r="D40" s="606"/>
      <c r="E40" s="607"/>
      <c r="F40" s="608"/>
      <c r="G40" s="312"/>
      <c r="H40" s="603"/>
      <c r="I40" s="312"/>
      <c r="J40" s="314"/>
      <c r="K40" s="581"/>
      <c r="L40" s="313"/>
      <c r="M40" s="316"/>
      <c r="N40" s="317"/>
      <c r="O40" s="315"/>
      <c r="P40" s="609"/>
      <c r="Q40" s="581"/>
      <c r="R40" s="314"/>
      <c r="S40" s="315"/>
      <c r="T40" s="314"/>
      <c r="U40" s="315"/>
      <c r="V40" s="314"/>
      <c r="W40" s="318"/>
      <c r="X40" s="318"/>
      <c r="Y40" s="318"/>
      <c r="Z40" s="319"/>
      <c r="AA40" s="583"/>
      <c r="AB40" s="594"/>
      <c r="AC40" s="594"/>
    </row>
    <row r="41" spans="1:29" ht="22.5" customHeight="1">
      <c r="A41" s="61"/>
      <c r="B41" s="584"/>
      <c r="C41" s="303"/>
      <c r="D41" s="171"/>
      <c r="E41" s="484"/>
      <c r="F41" s="195"/>
      <c r="G41" s="577"/>
      <c r="H41" s="220"/>
      <c r="I41" s="219"/>
      <c r="J41" s="221"/>
      <c r="K41" s="486"/>
      <c r="L41" s="220"/>
      <c r="M41" s="487"/>
      <c r="N41" s="224"/>
      <c r="O41" s="486"/>
      <c r="P41" s="221"/>
      <c r="Q41" s="222"/>
      <c r="R41" s="221"/>
      <c r="S41" s="222"/>
      <c r="T41" s="221"/>
      <c r="U41" s="222"/>
      <c r="V41" s="221"/>
      <c r="W41" s="225"/>
      <c r="X41" s="225"/>
      <c r="Y41" s="225"/>
      <c r="Z41" s="226"/>
      <c r="AA41" s="586"/>
      <c r="AB41" s="593"/>
      <c r="AC41" s="593"/>
    </row>
    <row r="42" spans="1:29" ht="22.5" customHeight="1">
      <c r="A42" s="323"/>
      <c r="B42" s="604"/>
      <c r="C42" s="605"/>
      <c r="D42" s="606"/>
      <c r="E42" s="607"/>
      <c r="F42" s="608"/>
      <c r="G42" s="312"/>
      <c r="H42" s="603"/>
      <c r="I42" s="312"/>
      <c r="J42" s="314"/>
      <c r="K42" s="581"/>
      <c r="L42" s="313"/>
      <c r="M42" s="316"/>
      <c r="N42" s="317"/>
      <c r="O42" s="315"/>
      <c r="P42" s="609"/>
      <c r="Q42" s="581"/>
      <c r="R42" s="314"/>
      <c r="S42" s="315"/>
      <c r="T42" s="314"/>
      <c r="U42" s="315"/>
      <c r="V42" s="314"/>
      <c r="W42" s="318"/>
      <c r="X42" s="318"/>
      <c r="Y42" s="318"/>
      <c r="Z42" s="319"/>
      <c r="AA42" s="583"/>
      <c r="AB42" s="594"/>
      <c r="AC42" s="594"/>
    </row>
    <row r="43" spans="1:29" ht="22.5" customHeight="1">
      <c r="A43" s="417"/>
      <c r="B43" s="417"/>
      <c r="C43" s="418"/>
      <c r="D43" s="419"/>
      <c r="E43" s="420" t="s">
        <v>37</v>
      </c>
      <c r="F43" s="421">
        <f>COUNT(F7:F40)</f>
        <v>0</v>
      </c>
      <c r="G43" s="422">
        <f t="shared" ref="G43:L43" si="0">COUNTIF(G7:G42, "=X")</f>
        <v>0</v>
      </c>
      <c r="H43" s="422">
        <f t="shared" si="0"/>
        <v>0</v>
      </c>
      <c r="I43" s="422">
        <f t="shared" si="0"/>
        <v>0</v>
      </c>
      <c r="J43" s="422">
        <f t="shared" si="0"/>
        <v>0</v>
      </c>
      <c r="K43" s="422">
        <f t="shared" si="0"/>
        <v>0</v>
      </c>
      <c r="L43" s="422">
        <f t="shared" si="0"/>
        <v>0</v>
      </c>
      <c r="M43" s="422">
        <f t="shared" ref="M43:Z43" si="1">COUNTIF(M23:M42, "=X")</f>
        <v>0</v>
      </c>
      <c r="N43" s="422">
        <f t="shared" si="1"/>
        <v>0</v>
      </c>
      <c r="O43" s="422">
        <f t="shared" si="1"/>
        <v>0</v>
      </c>
      <c r="P43" s="422">
        <f t="shared" si="1"/>
        <v>0</v>
      </c>
      <c r="Q43" s="422">
        <f t="shared" si="1"/>
        <v>0</v>
      </c>
      <c r="R43" s="422">
        <f t="shared" si="1"/>
        <v>0</v>
      </c>
      <c r="S43" s="422">
        <f t="shared" si="1"/>
        <v>0</v>
      </c>
      <c r="T43" s="422">
        <f t="shared" si="1"/>
        <v>0</v>
      </c>
      <c r="U43" s="422">
        <f t="shared" si="1"/>
        <v>0</v>
      </c>
      <c r="V43" s="422">
        <f t="shared" si="1"/>
        <v>0</v>
      </c>
      <c r="W43" s="422">
        <f t="shared" si="1"/>
        <v>0</v>
      </c>
      <c r="X43" s="422">
        <f t="shared" si="1"/>
        <v>0</v>
      </c>
      <c r="Y43" s="422">
        <f t="shared" si="1"/>
        <v>0</v>
      </c>
      <c r="Z43" s="422">
        <f t="shared" si="1"/>
        <v>0</v>
      </c>
      <c r="AA43" s="423"/>
      <c r="AB43" s="244"/>
      <c r="AC43" s="244"/>
    </row>
    <row r="44" spans="1:29" ht="2.25" customHeight="1">
      <c r="D44" s="396"/>
      <c r="E44" s="424"/>
      <c r="F44" s="772" t="s">
        <v>38</v>
      </c>
      <c r="G44" s="785"/>
      <c r="H44" s="785"/>
      <c r="I44" s="785"/>
      <c r="J44" s="785"/>
      <c r="K44" s="785"/>
      <c r="L44" s="785"/>
      <c r="M44" s="785"/>
      <c r="N44" s="785"/>
      <c r="O44" s="785"/>
      <c r="P44" s="785"/>
      <c r="Q44" s="785"/>
      <c r="R44" s="785"/>
      <c r="S44" s="785"/>
      <c r="T44" s="785"/>
      <c r="U44" s="785"/>
      <c r="V44" s="785"/>
      <c r="W44" s="785"/>
      <c r="X44" s="785"/>
      <c r="Y44" s="785"/>
      <c r="Z44" s="786"/>
      <c r="AA44" s="397"/>
    </row>
    <row r="45" spans="1:29">
      <c r="D45" s="396"/>
      <c r="E45" s="106"/>
      <c r="F45" s="787"/>
      <c r="G45" s="740"/>
      <c r="H45" s="740"/>
      <c r="I45" s="740"/>
      <c r="J45" s="740"/>
      <c r="K45" s="740"/>
      <c r="L45" s="740"/>
      <c r="M45" s="740"/>
      <c r="N45" s="740"/>
      <c r="O45" s="740"/>
      <c r="P45" s="740"/>
      <c r="Q45" s="740"/>
      <c r="R45" s="740"/>
      <c r="S45" s="740"/>
      <c r="T45" s="740"/>
      <c r="U45" s="740"/>
      <c r="V45" s="740"/>
      <c r="W45" s="740"/>
      <c r="X45" s="740"/>
      <c r="Y45" s="740"/>
      <c r="Z45" s="788"/>
      <c r="AA45" s="424"/>
    </row>
    <row r="46" spans="1:29" ht="15.75" customHeight="1">
      <c r="F46" s="248">
        <v>1</v>
      </c>
      <c r="G46" s="744" t="s">
        <v>42</v>
      </c>
      <c r="H46" s="745"/>
      <c r="I46" s="745"/>
      <c r="J46" s="745"/>
      <c r="K46" s="745"/>
      <c r="L46" s="745"/>
      <c r="M46" s="745"/>
      <c r="N46" s="745"/>
      <c r="O46" s="745"/>
      <c r="P46" s="746"/>
      <c r="Q46" s="747">
        <f>COUNTIFS(B7:B40, "1",F7:F40, "&gt;1")</f>
        <v>0</v>
      </c>
      <c r="R46" s="748"/>
      <c r="S46" s="249">
        <v>3</v>
      </c>
      <c r="T46" s="250" t="s">
        <v>43</v>
      </c>
      <c r="U46" s="251"/>
      <c r="V46" s="251"/>
      <c r="W46" s="251"/>
      <c r="X46" s="251"/>
      <c r="Y46" s="252"/>
      <c r="Z46" s="253">
        <f>COUNTIFS(B7:B40, "3",F7:F40, "&gt;1")</f>
        <v>0</v>
      </c>
    </row>
    <row r="47" spans="1:29" ht="15.75" customHeight="1">
      <c r="F47" s="254">
        <v>2</v>
      </c>
      <c r="G47" s="749" t="s">
        <v>83</v>
      </c>
      <c r="H47" s="733"/>
      <c r="I47" s="733"/>
      <c r="J47" s="733"/>
      <c r="K47" s="733"/>
      <c r="L47" s="733"/>
      <c r="M47" s="733"/>
      <c r="N47" s="733"/>
      <c r="O47" s="733"/>
      <c r="P47" s="743"/>
      <c r="Q47" s="750">
        <f>COUNTIFS(B7:B40, "2",F7:F40, "&gt;1")</f>
        <v>0</v>
      </c>
      <c r="R47" s="748"/>
      <c r="S47" s="255">
        <v>4</v>
      </c>
      <c r="T47" s="256" t="s">
        <v>45</v>
      </c>
      <c r="U47" s="257"/>
      <c r="V47" s="257"/>
      <c r="W47" s="257"/>
      <c r="X47" s="257"/>
      <c r="Y47" s="258"/>
      <c r="Z47" s="259">
        <f>COUNTIFS(B7:B40, "4",F7:F40, "&gt;1")</f>
        <v>0</v>
      </c>
    </row>
    <row r="48" spans="1:29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  <row r="1018" ht="15.75" customHeight="1"/>
    <row r="1019" ht="15.75" customHeight="1"/>
    <row r="1020" ht="15.75" customHeight="1"/>
    <row r="1021" ht="15.75" customHeight="1"/>
    <row r="1022" ht="15.75" customHeight="1"/>
  </sheetData>
  <mergeCells count="11">
    <mergeCell ref="G46:P46"/>
    <mergeCell ref="Q46:R46"/>
    <mergeCell ref="G47:P47"/>
    <mergeCell ref="Q47:R47"/>
    <mergeCell ref="A1:D1"/>
    <mergeCell ref="E1:Z2"/>
    <mergeCell ref="A2:C2"/>
    <mergeCell ref="A3:C3"/>
    <mergeCell ref="E3:Z4"/>
    <mergeCell ref="A4:C4"/>
    <mergeCell ref="F44:Z45"/>
  </mergeCells>
  <conditionalFormatting sqref="B7:B42 F46:F47 S46:S47">
    <cfRule type="cellIs" dxfId="75" priority="1" operator="equal">
      <formula>1</formula>
    </cfRule>
  </conditionalFormatting>
  <conditionalFormatting sqref="B7:B42 F46:F47 S46:S47">
    <cfRule type="cellIs" dxfId="74" priority="2" operator="equal">
      <formula>2</formula>
    </cfRule>
  </conditionalFormatting>
  <conditionalFormatting sqref="B7:B42 F46:F47 S46:S47">
    <cfRule type="cellIs" dxfId="73" priority="3" operator="equal">
      <formula>3</formula>
    </cfRule>
  </conditionalFormatting>
  <conditionalFormatting sqref="B7:B42 F46:F47 S46:S47">
    <cfRule type="cellIs" dxfId="7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17</v>
      </c>
    </row>
    <row r="5" spans="1:29" ht="14.25" customHeight="1">
      <c r="A5" s="9"/>
      <c r="B5" s="9"/>
      <c r="C5" s="9"/>
      <c r="D5" s="9"/>
      <c r="E5" s="11"/>
      <c r="F5" s="399">
        <f>MEDIAN(F7:F20)</f>
        <v>49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 t="s">
        <v>319</v>
      </c>
      <c r="Z6" s="136" t="s">
        <v>34</v>
      </c>
      <c r="AA6" s="29" t="s">
        <v>14</v>
      </c>
    </row>
    <row r="7" spans="1:29" ht="22.5" customHeight="1">
      <c r="A7" s="65">
        <v>1</v>
      </c>
      <c r="B7" s="279">
        <v>2</v>
      </c>
      <c r="C7" s="280" t="s">
        <v>320</v>
      </c>
      <c r="D7" s="613" t="s">
        <v>321</v>
      </c>
      <c r="E7" s="261" t="s">
        <v>322</v>
      </c>
      <c r="F7" s="141">
        <v>32</v>
      </c>
      <c r="G7" s="142"/>
      <c r="H7" s="147" t="s">
        <v>74</v>
      </c>
      <c r="I7" s="144"/>
      <c r="J7" s="145"/>
      <c r="K7" s="146" t="s">
        <v>74</v>
      </c>
      <c r="L7" s="402"/>
      <c r="M7" s="148" t="s">
        <v>74</v>
      </c>
      <c r="N7" s="149"/>
      <c r="O7" s="146"/>
      <c r="P7" s="263" t="s">
        <v>74</v>
      </c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 t="s">
        <v>323</v>
      </c>
    </row>
    <row r="8" spans="1:29" ht="22.5" customHeight="1">
      <c r="A8" s="284">
        <v>2</v>
      </c>
      <c r="B8" s="285">
        <v>2</v>
      </c>
      <c r="C8" s="294">
        <v>44088</v>
      </c>
      <c r="D8" s="155" t="s">
        <v>324</v>
      </c>
      <c r="E8" s="156" t="s">
        <v>325</v>
      </c>
      <c r="F8" s="157">
        <v>43</v>
      </c>
      <c r="G8" s="158" t="s">
        <v>74</v>
      </c>
      <c r="H8" s="206"/>
      <c r="I8" s="160"/>
      <c r="J8" s="161"/>
      <c r="K8" s="162" t="s">
        <v>74</v>
      </c>
      <c r="L8" s="206"/>
      <c r="M8" s="164" t="s">
        <v>74</v>
      </c>
      <c r="N8" s="165"/>
      <c r="O8" s="162"/>
      <c r="P8" s="161"/>
      <c r="Q8" s="162"/>
      <c r="R8" s="301"/>
      <c r="S8" s="166"/>
      <c r="T8" s="161"/>
      <c r="U8" s="162" t="s">
        <v>74</v>
      </c>
      <c r="V8" s="161"/>
      <c r="W8" s="167"/>
      <c r="X8" s="167"/>
      <c r="Y8" s="167"/>
      <c r="Z8" s="168"/>
      <c r="AA8" s="266" t="s">
        <v>326</v>
      </c>
    </row>
    <row r="9" spans="1:29" ht="22.5" customHeight="1">
      <c r="A9" s="48">
        <v>3</v>
      </c>
      <c r="B9" s="288">
        <v>2</v>
      </c>
      <c r="C9" s="465">
        <v>44088</v>
      </c>
      <c r="D9" s="290" t="s">
        <v>327</v>
      </c>
      <c r="E9" s="468" t="s">
        <v>328</v>
      </c>
      <c r="F9" s="405">
        <v>70</v>
      </c>
      <c r="G9" s="174" t="s">
        <v>74</v>
      </c>
      <c r="H9" s="196"/>
      <c r="I9" s="176"/>
      <c r="J9" s="182"/>
      <c r="K9" s="178"/>
      <c r="L9" s="196" t="s">
        <v>74</v>
      </c>
      <c r="M9" s="179" t="s">
        <v>74</v>
      </c>
      <c r="N9" s="190"/>
      <c r="O9" s="178"/>
      <c r="P9" s="182"/>
      <c r="Q9" s="178" t="s">
        <v>74</v>
      </c>
      <c r="R9" s="177"/>
      <c r="S9" s="181"/>
      <c r="T9" s="177"/>
      <c r="U9" s="181"/>
      <c r="V9" s="177"/>
      <c r="W9" s="184"/>
      <c r="X9" s="184"/>
      <c r="Y9" s="184"/>
      <c r="Z9" s="185"/>
      <c r="AA9" s="293" t="s">
        <v>329</v>
      </c>
    </row>
    <row r="10" spans="1:29" ht="22.5" customHeight="1">
      <c r="A10" s="56">
        <v>4</v>
      </c>
      <c r="B10" s="285">
        <v>2</v>
      </c>
      <c r="C10" s="294">
        <v>44088</v>
      </c>
      <c r="D10" s="155" t="s">
        <v>330</v>
      </c>
      <c r="E10" s="156" t="s">
        <v>331</v>
      </c>
      <c r="F10" s="157">
        <v>51</v>
      </c>
      <c r="G10" s="158" t="s">
        <v>74</v>
      </c>
      <c r="H10" s="163"/>
      <c r="I10" s="160"/>
      <c r="J10" s="301" t="s">
        <v>74</v>
      </c>
      <c r="K10" s="162"/>
      <c r="L10" s="163"/>
      <c r="M10" s="164" t="s">
        <v>74</v>
      </c>
      <c r="N10" s="408"/>
      <c r="O10" s="162"/>
      <c r="P10" s="409"/>
      <c r="Q10" s="162"/>
      <c r="R10" s="161"/>
      <c r="S10" s="166"/>
      <c r="T10" s="161"/>
      <c r="U10" s="166"/>
      <c r="V10" s="161"/>
      <c r="W10" s="167"/>
      <c r="X10" s="167"/>
      <c r="Y10" s="588" t="s">
        <v>74</v>
      </c>
      <c r="Z10" s="168"/>
      <c r="AA10" s="266" t="s">
        <v>332</v>
      </c>
    </row>
    <row r="11" spans="1:29" ht="22.5" customHeight="1">
      <c r="A11" s="296">
        <v>5</v>
      </c>
      <c r="B11" s="288">
        <v>1</v>
      </c>
      <c r="C11" s="289">
        <v>44088</v>
      </c>
      <c r="D11" s="290" t="s">
        <v>333</v>
      </c>
      <c r="E11" s="291" t="s">
        <v>334</v>
      </c>
      <c r="F11" s="569">
        <v>84</v>
      </c>
      <c r="G11" s="174"/>
      <c r="H11" s="196" t="s">
        <v>74</v>
      </c>
      <c r="I11" s="176"/>
      <c r="J11" s="177"/>
      <c r="K11" s="178"/>
      <c r="L11" s="196" t="s">
        <v>74</v>
      </c>
      <c r="M11" s="179" t="s">
        <v>74</v>
      </c>
      <c r="N11" s="190"/>
      <c r="O11" s="178"/>
      <c r="P11" s="177"/>
      <c r="Q11" s="181"/>
      <c r="R11" s="177"/>
      <c r="S11" s="178" t="s">
        <v>74</v>
      </c>
      <c r="T11" s="177"/>
      <c r="U11" s="181"/>
      <c r="V11" s="177"/>
      <c r="W11" s="184"/>
      <c r="X11" s="184"/>
      <c r="Y11" s="184"/>
      <c r="Z11" s="571" t="s">
        <v>74</v>
      </c>
      <c r="AA11" s="293" t="s">
        <v>335</v>
      </c>
    </row>
    <row r="12" spans="1:29" ht="22.5" customHeight="1">
      <c r="A12" s="40">
        <v>6</v>
      </c>
      <c r="B12" s="285">
        <v>1</v>
      </c>
      <c r="C12" s="286">
        <v>44088</v>
      </c>
      <c r="D12" s="155" t="s">
        <v>336</v>
      </c>
      <c r="E12" s="156" t="s">
        <v>337</v>
      </c>
      <c r="F12" s="568">
        <v>21</v>
      </c>
      <c r="G12" s="158" t="s">
        <v>74</v>
      </c>
      <c r="H12" s="163"/>
      <c r="I12" s="160"/>
      <c r="J12" s="161"/>
      <c r="K12" s="162" t="s">
        <v>74</v>
      </c>
      <c r="L12" s="163"/>
      <c r="M12" s="164" t="s">
        <v>74</v>
      </c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265" t="s">
        <v>74</v>
      </c>
      <c r="AA12" s="266" t="s">
        <v>338</v>
      </c>
    </row>
    <row r="13" spans="1:29" ht="22.5" customHeight="1">
      <c r="A13" s="61">
        <v>7</v>
      </c>
      <c r="B13" s="288">
        <v>1</v>
      </c>
      <c r="C13" s="289">
        <v>44088</v>
      </c>
      <c r="D13" s="290" t="s">
        <v>339</v>
      </c>
      <c r="E13" s="291" t="s">
        <v>340</v>
      </c>
      <c r="F13" s="569">
        <v>47</v>
      </c>
      <c r="G13" s="174"/>
      <c r="H13" s="175"/>
      <c r="I13" s="176"/>
      <c r="J13" s="177"/>
      <c r="K13" s="178" t="s">
        <v>74</v>
      </c>
      <c r="L13" s="175"/>
      <c r="M13" s="179" t="s">
        <v>74</v>
      </c>
      <c r="N13" s="190"/>
      <c r="O13" s="178"/>
      <c r="P13" s="182" t="s">
        <v>74</v>
      </c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93" t="s">
        <v>341</v>
      </c>
    </row>
    <row r="14" spans="1:29" ht="22.5" customHeight="1">
      <c r="A14" s="284">
        <v>8</v>
      </c>
      <c r="B14" s="285">
        <v>1</v>
      </c>
      <c r="C14" s="286">
        <v>44088</v>
      </c>
      <c r="D14" s="155" t="s">
        <v>342</v>
      </c>
      <c r="E14" s="156" t="s">
        <v>343</v>
      </c>
      <c r="F14" s="568">
        <v>49</v>
      </c>
      <c r="G14" s="158" t="s">
        <v>74</v>
      </c>
      <c r="H14" s="206"/>
      <c r="I14" s="160"/>
      <c r="J14" s="161"/>
      <c r="K14" s="162" t="s">
        <v>74</v>
      </c>
      <c r="L14" s="163"/>
      <c r="M14" s="164" t="s">
        <v>74</v>
      </c>
      <c r="N14" s="165"/>
      <c r="O14" s="166"/>
      <c r="P14" s="301" t="s">
        <v>74</v>
      </c>
      <c r="Q14" s="162"/>
      <c r="R14" s="161"/>
      <c r="S14" s="166"/>
      <c r="T14" s="161"/>
      <c r="U14" s="166"/>
      <c r="V14" s="161"/>
      <c r="W14" s="167"/>
      <c r="X14" s="167"/>
      <c r="Y14" s="167"/>
      <c r="Z14" s="168"/>
      <c r="AA14" s="266" t="s">
        <v>344</v>
      </c>
    </row>
    <row r="15" spans="1:29" ht="22.5" customHeight="1">
      <c r="A15" s="48">
        <v>9</v>
      </c>
      <c r="B15" s="288">
        <v>2</v>
      </c>
      <c r="C15" s="465">
        <v>44088</v>
      </c>
      <c r="D15" s="290" t="s">
        <v>345</v>
      </c>
      <c r="E15" s="291" t="s">
        <v>346</v>
      </c>
      <c r="F15" s="569">
        <v>39</v>
      </c>
      <c r="G15" s="176"/>
      <c r="H15" s="292" t="s">
        <v>74</v>
      </c>
      <c r="I15" s="176"/>
      <c r="J15" s="177"/>
      <c r="K15" s="178" t="s">
        <v>74</v>
      </c>
      <c r="L15" s="292"/>
      <c r="M15" s="179" t="s">
        <v>74</v>
      </c>
      <c r="N15" s="190"/>
      <c r="O15" s="178" t="s">
        <v>74</v>
      </c>
      <c r="P15" s="407"/>
      <c r="Q15" s="181"/>
      <c r="R15" s="177"/>
      <c r="S15" s="181"/>
      <c r="T15" s="177"/>
      <c r="U15" s="181"/>
      <c r="V15" s="407"/>
      <c r="W15" s="183" t="s">
        <v>74</v>
      </c>
      <c r="X15" s="184"/>
      <c r="Y15" s="184"/>
      <c r="Z15" s="185"/>
      <c r="AA15" s="293" t="s">
        <v>347</v>
      </c>
    </row>
    <row r="16" spans="1:29" ht="22.5" customHeight="1">
      <c r="A16" s="56">
        <v>10</v>
      </c>
      <c r="B16" s="412">
        <v>1</v>
      </c>
      <c r="C16" s="299">
        <v>44088</v>
      </c>
      <c r="D16" s="187" t="s">
        <v>348</v>
      </c>
      <c r="E16" s="188" t="s">
        <v>349</v>
      </c>
      <c r="F16" s="411"/>
      <c r="G16" s="158"/>
      <c r="H16" s="159" t="s">
        <v>55</v>
      </c>
      <c r="I16" s="160"/>
      <c r="J16" s="161"/>
      <c r="K16" s="162"/>
      <c r="L16" s="163"/>
      <c r="M16" s="164"/>
      <c r="N16" s="413"/>
      <c r="O16" s="162"/>
      <c r="P16" s="301"/>
      <c r="Q16" s="166"/>
      <c r="R16" s="161"/>
      <c r="S16" s="166"/>
      <c r="T16" s="161"/>
      <c r="U16" s="166"/>
      <c r="V16" s="161"/>
      <c r="W16" s="167"/>
      <c r="X16" s="167"/>
      <c r="Y16" s="167"/>
      <c r="Z16" s="265" t="s">
        <v>55</v>
      </c>
      <c r="AA16" s="169" t="s">
        <v>350</v>
      </c>
    </row>
    <row r="17" spans="1:27" ht="22.5" customHeight="1">
      <c r="A17" s="296">
        <v>11</v>
      </c>
      <c r="B17" s="302">
        <v>4</v>
      </c>
      <c r="C17" s="469">
        <v>44088</v>
      </c>
      <c r="D17" s="171" t="s">
        <v>351</v>
      </c>
      <c r="E17" s="172" t="s">
        <v>352</v>
      </c>
      <c r="F17" s="195">
        <v>58</v>
      </c>
      <c r="G17" s="174" t="s">
        <v>55</v>
      </c>
      <c r="H17" s="175"/>
      <c r="I17" s="176"/>
      <c r="J17" s="177"/>
      <c r="K17" s="178" t="s">
        <v>55</v>
      </c>
      <c r="L17" s="196"/>
      <c r="M17" s="179" t="s">
        <v>55</v>
      </c>
      <c r="N17" s="180"/>
      <c r="O17" s="178" t="s">
        <v>55</v>
      </c>
      <c r="P17" s="182"/>
      <c r="Q17" s="178"/>
      <c r="R17" s="177"/>
      <c r="S17" s="181"/>
      <c r="T17" s="177"/>
      <c r="U17" s="181"/>
      <c r="V17" s="177"/>
      <c r="W17" s="184"/>
      <c r="X17" s="184"/>
      <c r="Y17" s="184"/>
      <c r="Z17" s="185"/>
      <c r="AA17" s="191" t="s">
        <v>353</v>
      </c>
    </row>
    <row r="18" spans="1:27" ht="22.5" customHeight="1">
      <c r="A18" s="40">
        <v>12</v>
      </c>
      <c r="B18" s="285">
        <v>3</v>
      </c>
      <c r="C18" s="294">
        <v>44088</v>
      </c>
      <c r="D18" s="155" t="s">
        <v>354</v>
      </c>
      <c r="E18" s="156" t="s">
        <v>355</v>
      </c>
      <c r="F18" s="157">
        <v>34</v>
      </c>
      <c r="G18" s="160"/>
      <c r="H18" s="206" t="s">
        <v>55</v>
      </c>
      <c r="I18" s="160"/>
      <c r="J18" s="161"/>
      <c r="K18" s="162" t="s">
        <v>55</v>
      </c>
      <c r="L18" s="163"/>
      <c r="M18" s="164" t="s">
        <v>55</v>
      </c>
      <c r="N18" s="165"/>
      <c r="O18" s="166"/>
      <c r="P18" s="409"/>
      <c r="Q18" s="162" t="s">
        <v>55</v>
      </c>
      <c r="R18" s="161"/>
      <c r="S18" s="166"/>
      <c r="T18" s="161"/>
      <c r="U18" s="166"/>
      <c r="V18" s="161"/>
      <c r="W18" s="588"/>
      <c r="X18" s="167"/>
      <c r="Y18" s="167"/>
      <c r="Z18" s="168"/>
      <c r="AA18" s="266" t="s">
        <v>356</v>
      </c>
    </row>
    <row r="19" spans="1:27" ht="22.5" customHeight="1">
      <c r="A19" s="61">
        <v>13</v>
      </c>
      <c r="B19" s="288">
        <v>3</v>
      </c>
      <c r="C19" s="469">
        <v>44088</v>
      </c>
      <c r="D19" s="171" t="s">
        <v>357</v>
      </c>
      <c r="E19" s="172" t="s">
        <v>358</v>
      </c>
      <c r="F19" s="173">
        <v>54</v>
      </c>
      <c r="G19" s="174" t="s">
        <v>55</v>
      </c>
      <c r="H19" s="175"/>
      <c r="I19" s="176"/>
      <c r="J19" s="177"/>
      <c r="K19" s="178" t="s">
        <v>55</v>
      </c>
      <c r="L19" s="175"/>
      <c r="M19" s="179" t="s">
        <v>55</v>
      </c>
      <c r="N19" s="190"/>
      <c r="O19" s="181"/>
      <c r="P19" s="177"/>
      <c r="Q19" s="178"/>
      <c r="R19" s="177"/>
      <c r="S19" s="181"/>
      <c r="T19" s="177"/>
      <c r="U19" s="181"/>
      <c r="V19" s="177"/>
      <c r="W19" s="184"/>
      <c r="X19" s="184"/>
      <c r="Y19" s="183" t="s">
        <v>55</v>
      </c>
      <c r="Z19" s="185"/>
      <c r="AA19" s="191" t="s">
        <v>359</v>
      </c>
    </row>
    <row r="20" spans="1:27" ht="22.5" customHeight="1">
      <c r="A20" s="284">
        <v>14</v>
      </c>
      <c r="B20" s="476">
        <v>4</v>
      </c>
      <c r="C20" s="477">
        <v>44088</v>
      </c>
      <c r="D20" s="470" t="s">
        <v>360</v>
      </c>
      <c r="E20" s="574" t="s">
        <v>361</v>
      </c>
      <c r="F20" s="568">
        <v>80</v>
      </c>
      <c r="G20" s="480" t="s">
        <v>55</v>
      </c>
      <c r="H20" s="210"/>
      <c r="I20" s="209"/>
      <c r="J20" s="211"/>
      <c r="K20" s="481"/>
      <c r="L20" s="614" t="s">
        <v>55</v>
      </c>
      <c r="M20" s="482" t="s">
        <v>55</v>
      </c>
      <c r="N20" s="615"/>
      <c r="O20" s="212"/>
      <c r="P20" s="211"/>
      <c r="Q20" s="481"/>
      <c r="R20" s="211"/>
      <c r="S20" s="481"/>
      <c r="T20" s="211"/>
      <c r="U20" s="212"/>
      <c r="V20" s="211"/>
      <c r="W20" s="215"/>
      <c r="X20" s="215"/>
      <c r="Y20" s="616" t="s">
        <v>55</v>
      </c>
      <c r="Z20" s="216"/>
      <c r="AA20" s="575" t="s">
        <v>362</v>
      </c>
    </row>
    <row r="21" spans="1:27" ht="22.5" customHeight="1">
      <c r="A21" s="48">
        <v>15</v>
      </c>
      <c r="B21" s="310">
        <v>3</v>
      </c>
      <c r="C21" s="303">
        <v>44088</v>
      </c>
      <c r="D21" s="171" t="s">
        <v>363</v>
      </c>
      <c r="E21" s="484" t="s">
        <v>364</v>
      </c>
      <c r="F21" s="173">
        <v>42</v>
      </c>
      <c r="G21" s="577"/>
      <c r="H21" s="485" t="s">
        <v>55</v>
      </c>
      <c r="I21" s="219"/>
      <c r="J21" s="221"/>
      <c r="K21" s="486" t="s">
        <v>55</v>
      </c>
      <c r="L21" s="220"/>
      <c r="M21" s="487" t="s">
        <v>55</v>
      </c>
      <c r="N21" s="617"/>
      <c r="O21" s="222"/>
      <c r="P21" s="221"/>
      <c r="Q21" s="486"/>
      <c r="R21" s="221"/>
      <c r="S21" s="222"/>
      <c r="T21" s="221"/>
      <c r="U21" s="486" t="s">
        <v>55</v>
      </c>
      <c r="V21" s="221"/>
      <c r="W21" s="225"/>
      <c r="X21" s="225"/>
      <c r="Y21" s="225"/>
      <c r="Z21" s="226"/>
      <c r="AA21" s="586" t="s">
        <v>56</v>
      </c>
    </row>
    <row r="22" spans="1:27" ht="22.5" customHeight="1">
      <c r="A22" s="56">
        <v>16</v>
      </c>
      <c r="B22" s="311">
        <v>4</v>
      </c>
      <c r="C22" s="410">
        <v>44088</v>
      </c>
      <c r="D22" s="187" t="s">
        <v>365</v>
      </c>
      <c r="E22" s="579" t="s">
        <v>306</v>
      </c>
      <c r="F22" s="411">
        <v>79</v>
      </c>
      <c r="G22" s="580" t="s">
        <v>55</v>
      </c>
      <c r="H22" s="313"/>
      <c r="I22" s="312"/>
      <c r="J22" s="314"/>
      <c r="K22" s="581"/>
      <c r="L22" s="603" t="s">
        <v>55</v>
      </c>
      <c r="M22" s="582" t="s">
        <v>55</v>
      </c>
      <c r="N22" s="612"/>
      <c r="O22" s="315"/>
      <c r="P22" s="609"/>
      <c r="Q22" s="581"/>
      <c r="R22" s="314"/>
      <c r="S22" s="315"/>
      <c r="T22" s="314"/>
      <c r="U22" s="315"/>
      <c r="V22" s="314"/>
      <c r="W22" s="318"/>
      <c r="X22" s="318"/>
      <c r="Y22" s="618" t="s">
        <v>55</v>
      </c>
      <c r="Z22" s="319"/>
      <c r="AA22" s="583" t="s">
        <v>366</v>
      </c>
    </row>
    <row r="23" spans="1:27" ht="22.5" customHeight="1">
      <c r="A23" s="296">
        <v>17</v>
      </c>
      <c r="B23" s="584">
        <v>4</v>
      </c>
      <c r="C23" s="303">
        <v>44088</v>
      </c>
      <c r="D23" s="171" t="s">
        <v>367</v>
      </c>
      <c r="E23" s="484" t="s">
        <v>306</v>
      </c>
      <c r="F23" s="195">
        <v>59</v>
      </c>
      <c r="G23" s="577" t="s">
        <v>55</v>
      </c>
      <c r="H23" s="220"/>
      <c r="I23" s="219"/>
      <c r="J23" s="585" t="s">
        <v>55</v>
      </c>
      <c r="K23" s="222"/>
      <c r="L23" s="220"/>
      <c r="M23" s="487" t="s">
        <v>74</v>
      </c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619" t="s">
        <v>74</v>
      </c>
      <c r="Z23" s="226"/>
      <c r="AA23" s="586" t="s">
        <v>368</v>
      </c>
    </row>
    <row r="24" spans="1:27" ht="22.5" customHeight="1">
      <c r="A24" s="40">
        <v>18</v>
      </c>
      <c r="B24" s="602">
        <v>2</v>
      </c>
      <c r="C24" s="299">
        <v>44088</v>
      </c>
      <c r="D24" s="187" t="s">
        <v>369</v>
      </c>
      <c r="E24" s="579" t="s">
        <v>370</v>
      </c>
      <c r="F24" s="411">
        <v>17</v>
      </c>
      <c r="G24" s="312"/>
      <c r="H24" s="603" t="s">
        <v>74</v>
      </c>
      <c r="I24" s="312"/>
      <c r="J24" s="609" t="s">
        <v>74</v>
      </c>
      <c r="K24" s="315"/>
      <c r="L24" s="313"/>
      <c r="M24" s="582" t="s">
        <v>74</v>
      </c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618" t="s">
        <v>74</v>
      </c>
      <c r="Z24" s="319"/>
      <c r="AA24" s="583" t="s">
        <v>371</v>
      </c>
    </row>
    <row r="25" spans="1:27" ht="22.5" customHeight="1">
      <c r="A25" s="61">
        <v>19</v>
      </c>
      <c r="B25" s="584"/>
      <c r="C25" s="303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17</v>
      </c>
      <c r="G27" s="422">
        <f t="shared" ref="G27:H27" si="0">COUNTIF(G7:G26, "=X")</f>
        <v>10</v>
      </c>
      <c r="H27" s="422">
        <f t="shared" si="0"/>
        <v>7</v>
      </c>
      <c r="I27" s="422">
        <f>COUNTIF(I7:I26, "=x")</f>
        <v>0</v>
      </c>
      <c r="J27" s="422">
        <f t="shared" ref="J27:Z27" si="1">COUNTIF(J7:J26, "=X")</f>
        <v>3</v>
      </c>
      <c r="K27" s="422">
        <f t="shared" si="1"/>
        <v>10</v>
      </c>
      <c r="L27" s="422">
        <f t="shared" si="1"/>
        <v>4</v>
      </c>
      <c r="M27" s="422">
        <f t="shared" si="1"/>
        <v>17</v>
      </c>
      <c r="N27" s="422">
        <f t="shared" si="1"/>
        <v>0</v>
      </c>
      <c r="O27" s="422">
        <f t="shared" si="1"/>
        <v>2</v>
      </c>
      <c r="P27" s="422">
        <f t="shared" si="1"/>
        <v>3</v>
      </c>
      <c r="Q27" s="422">
        <f t="shared" si="1"/>
        <v>2</v>
      </c>
      <c r="R27" s="422">
        <f t="shared" si="1"/>
        <v>0</v>
      </c>
      <c r="S27" s="422">
        <f t="shared" si="1"/>
        <v>1</v>
      </c>
      <c r="T27" s="422">
        <f t="shared" si="1"/>
        <v>0</v>
      </c>
      <c r="U27" s="422">
        <f t="shared" si="1"/>
        <v>2</v>
      </c>
      <c r="V27" s="422">
        <f t="shared" si="1"/>
        <v>0</v>
      </c>
      <c r="W27" s="422">
        <f t="shared" si="1"/>
        <v>1</v>
      </c>
      <c r="X27" s="422">
        <f t="shared" si="1"/>
        <v>0</v>
      </c>
      <c r="Y27" s="422">
        <f t="shared" si="1"/>
        <v>6</v>
      </c>
      <c r="Z27" s="422">
        <f t="shared" si="1"/>
        <v>3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372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4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3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6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4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71" priority="1" operator="equal">
      <formula>1</formula>
    </cfRule>
  </conditionalFormatting>
  <conditionalFormatting sqref="B7:B26 F30:F31 S30:S31">
    <cfRule type="cellIs" dxfId="70" priority="2" operator="equal">
      <formula>2</formula>
    </cfRule>
  </conditionalFormatting>
  <conditionalFormatting sqref="B7:B26 F30:F31 S30:S31">
    <cfRule type="cellIs" dxfId="69" priority="3" operator="equal">
      <formula>3</formula>
    </cfRule>
  </conditionalFormatting>
  <conditionalFormatting sqref="B7:B26 F30:F31 S30:S31">
    <cfRule type="cellIs" dxfId="6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I101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35" width="9.375" customWidth="1"/>
  </cols>
  <sheetData>
    <row r="1" spans="1:35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  <c r="AD1" s="269"/>
      <c r="AE1" s="269"/>
      <c r="AF1" s="269"/>
      <c r="AG1" s="269"/>
      <c r="AH1" s="269"/>
      <c r="AI1" s="269"/>
    </row>
    <row r="2" spans="1:35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  <c r="AD2" s="270"/>
      <c r="AE2" s="270"/>
      <c r="AF2" s="270"/>
      <c r="AG2" s="270"/>
      <c r="AH2" s="270"/>
      <c r="AI2" s="270"/>
    </row>
    <row r="3" spans="1:35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  <c r="AD3" s="272"/>
      <c r="AE3" s="272"/>
      <c r="AF3" s="272"/>
      <c r="AG3" s="272"/>
      <c r="AH3" s="272"/>
      <c r="AI3" s="272"/>
    </row>
    <row r="4" spans="1:35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F36</f>
        <v>12</v>
      </c>
      <c r="AB4" s="273"/>
      <c r="AC4" s="273"/>
      <c r="AD4" s="273"/>
      <c r="AE4" s="273"/>
      <c r="AF4" s="273"/>
      <c r="AG4" s="273"/>
      <c r="AH4" s="273"/>
      <c r="AI4" s="273"/>
    </row>
    <row r="5" spans="1:35" ht="14.25" customHeight="1">
      <c r="A5" s="9"/>
      <c r="B5" s="9"/>
      <c r="C5" s="9"/>
      <c r="D5" s="9"/>
      <c r="E5" s="11"/>
      <c r="F5" s="399">
        <f>MEDIAN(F7:F20)</f>
        <v>33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  <c r="AD5" s="275"/>
      <c r="AE5" s="275"/>
      <c r="AF5" s="275"/>
      <c r="AG5" s="275"/>
      <c r="AH5" s="275"/>
      <c r="AI5" s="275"/>
    </row>
    <row r="6" spans="1:35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  <c r="AC6" s="278"/>
      <c r="AD6" s="278"/>
      <c r="AE6" s="278"/>
      <c r="AF6" s="278"/>
      <c r="AG6" s="278"/>
      <c r="AH6" s="278"/>
      <c r="AI6" s="278"/>
    </row>
    <row r="7" spans="1:35" ht="22.5" customHeight="1">
      <c r="A7" s="65">
        <v>1</v>
      </c>
      <c r="B7" s="279">
        <v>4</v>
      </c>
      <c r="C7" s="280">
        <v>44089</v>
      </c>
      <c r="D7" s="139" t="s">
        <v>373</v>
      </c>
      <c r="E7" s="261" t="s">
        <v>374</v>
      </c>
      <c r="F7" s="141">
        <v>6</v>
      </c>
      <c r="G7" s="142"/>
      <c r="H7" s="143" t="s">
        <v>74</v>
      </c>
      <c r="I7" s="142" t="s">
        <v>74</v>
      </c>
      <c r="J7" s="145"/>
      <c r="K7" s="146"/>
      <c r="L7" s="402"/>
      <c r="M7" s="148" t="s">
        <v>74</v>
      </c>
      <c r="N7" s="282" t="s">
        <v>74</v>
      </c>
      <c r="O7" s="150"/>
      <c r="P7" s="570" t="s">
        <v>74</v>
      </c>
      <c r="Q7" s="150"/>
      <c r="R7" s="263"/>
      <c r="S7" s="150"/>
      <c r="T7" s="145"/>
      <c r="U7" s="150"/>
      <c r="V7" s="145"/>
      <c r="W7" s="151"/>
      <c r="X7" s="151"/>
      <c r="Y7" s="151"/>
      <c r="Z7" s="152"/>
      <c r="AA7" s="153" t="s">
        <v>375</v>
      </c>
      <c r="AB7" s="593"/>
      <c r="AC7" s="593"/>
      <c r="AD7" s="593"/>
      <c r="AE7" s="593"/>
      <c r="AF7" s="593"/>
      <c r="AG7" s="593"/>
      <c r="AH7" s="593"/>
      <c r="AI7" s="620" t="s">
        <v>376</v>
      </c>
    </row>
    <row r="8" spans="1:35" ht="22.5" customHeight="1">
      <c r="A8" s="284">
        <v>2</v>
      </c>
      <c r="B8" s="285">
        <v>4</v>
      </c>
      <c r="C8" s="286">
        <v>44089</v>
      </c>
      <c r="D8" s="155" t="s">
        <v>377</v>
      </c>
      <c r="E8" s="156" t="s">
        <v>374</v>
      </c>
      <c r="F8" s="157">
        <v>56</v>
      </c>
      <c r="G8" s="158"/>
      <c r="H8" s="159" t="s">
        <v>74</v>
      </c>
      <c r="I8" s="160"/>
      <c r="J8" s="301"/>
      <c r="K8" s="162" t="s">
        <v>74</v>
      </c>
      <c r="L8" s="163"/>
      <c r="M8" s="164" t="s">
        <v>74</v>
      </c>
      <c r="N8" s="165"/>
      <c r="O8" s="162"/>
      <c r="P8" s="161"/>
      <c r="Q8" s="162" t="s">
        <v>74</v>
      </c>
      <c r="R8" s="161"/>
      <c r="S8" s="166"/>
      <c r="T8" s="161"/>
      <c r="U8" s="166"/>
      <c r="V8" s="161"/>
      <c r="W8" s="167"/>
      <c r="X8" s="167"/>
      <c r="Y8" s="167"/>
      <c r="Z8" s="168"/>
      <c r="AA8" s="266" t="s">
        <v>378</v>
      </c>
      <c r="AB8" s="594"/>
      <c r="AC8" s="594"/>
      <c r="AD8" s="594"/>
      <c r="AE8" s="594"/>
      <c r="AF8" s="594"/>
      <c r="AG8" s="594"/>
      <c r="AH8" s="594"/>
      <c r="AI8" s="594"/>
    </row>
    <row r="9" spans="1:35" ht="22.5" customHeight="1">
      <c r="A9" s="48">
        <v>3</v>
      </c>
      <c r="B9" s="288">
        <v>4</v>
      </c>
      <c r="C9" s="289">
        <v>44089</v>
      </c>
      <c r="D9" s="290" t="s">
        <v>379</v>
      </c>
      <c r="E9" s="291" t="s">
        <v>380</v>
      </c>
      <c r="F9" s="405">
        <v>37</v>
      </c>
      <c r="G9" s="174" t="s">
        <v>74</v>
      </c>
      <c r="H9" s="196"/>
      <c r="I9" s="176"/>
      <c r="J9" s="177"/>
      <c r="K9" s="178" t="s">
        <v>74</v>
      </c>
      <c r="L9" s="175"/>
      <c r="M9" s="179" t="s">
        <v>74</v>
      </c>
      <c r="N9" s="190"/>
      <c r="O9" s="178" t="s">
        <v>74</v>
      </c>
      <c r="P9" s="177"/>
      <c r="Q9" s="178"/>
      <c r="R9" s="177"/>
      <c r="S9" s="181"/>
      <c r="T9" s="177"/>
      <c r="U9" s="181"/>
      <c r="V9" s="177"/>
      <c r="W9" s="184"/>
      <c r="X9" s="184"/>
      <c r="Y9" s="184"/>
      <c r="Z9" s="185"/>
      <c r="AA9" s="293" t="s">
        <v>381</v>
      </c>
      <c r="AB9" s="593"/>
      <c r="AC9" s="593"/>
      <c r="AD9" s="593"/>
      <c r="AE9" s="593"/>
      <c r="AF9" s="593"/>
      <c r="AG9" s="593"/>
      <c r="AH9" s="593"/>
      <c r="AI9" s="593"/>
    </row>
    <row r="10" spans="1:35" ht="22.5" customHeight="1">
      <c r="A10" s="56">
        <v>4</v>
      </c>
      <c r="B10" s="285">
        <v>4</v>
      </c>
      <c r="C10" s="410">
        <v>44089</v>
      </c>
      <c r="D10" s="187" t="s">
        <v>382</v>
      </c>
      <c r="E10" s="188" t="s">
        <v>383</v>
      </c>
      <c r="F10" s="411">
        <v>11</v>
      </c>
      <c r="G10" s="158" t="s">
        <v>74</v>
      </c>
      <c r="H10" s="163"/>
      <c r="I10" s="158" t="s">
        <v>74</v>
      </c>
      <c r="J10" s="161"/>
      <c r="K10" s="162"/>
      <c r="L10" s="163"/>
      <c r="M10" s="164" t="s">
        <v>74</v>
      </c>
      <c r="N10" s="413" t="s">
        <v>74</v>
      </c>
      <c r="O10" s="162"/>
      <c r="P10" s="301" t="s">
        <v>74</v>
      </c>
      <c r="Q10" s="166"/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384</v>
      </c>
      <c r="AB10" s="594"/>
      <c r="AC10" s="594"/>
      <c r="AD10" s="594"/>
      <c r="AE10" s="594"/>
      <c r="AF10" s="594"/>
      <c r="AG10" s="594"/>
      <c r="AH10" s="594"/>
      <c r="AI10" s="594"/>
    </row>
    <row r="11" spans="1:35" ht="22.5" customHeight="1">
      <c r="A11" s="296">
        <v>5</v>
      </c>
      <c r="B11" s="302">
        <v>4</v>
      </c>
      <c r="C11" s="303">
        <v>44089</v>
      </c>
      <c r="D11" s="171" t="s">
        <v>385</v>
      </c>
      <c r="E11" s="172" t="s">
        <v>386</v>
      </c>
      <c r="F11" s="195">
        <v>60</v>
      </c>
      <c r="G11" s="174" t="s">
        <v>74</v>
      </c>
      <c r="H11" s="175"/>
      <c r="I11" s="176"/>
      <c r="J11" s="177"/>
      <c r="K11" s="178"/>
      <c r="L11" s="196" t="s">
        <v>74</v>
      </c>
      <c r="M11" s="179" t="s">
        <v>74</v>
      </c>
      <c r="N11" s="190"/>
      <c r="O11" s="178" t="s">
        <v>74</v>
      </c>
      <c r="P11" s="182"/>
      <c r="Q11" s="178"/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387</v>
      </c>
      <c r="AB11" s="593"/>
      <c r="AC11" s="593"/>
      <c r="AD11" s="593"/>
      <c r="AE11" s="593"/>
      <c r="AF11" s="593"/>
      <c r="AG11" s="593"/>
      <c r="AH11" s="593"/>
      <c r="AI11" s="593"/>
    </row>
    <row r="12" spans="1:35" ht="22.5" customHeight="1">
      <c r="A12" s="40">
        <v>6</v>
      </c>
      <c r="B12" s="412">
        <v>1</v>
      </c>
      <c r="C12" s="410">
        <v>44089</v>
      </c>
      <c r="D12" s="187" t="s">
        <v>388</v>
      </c>
      <c r="E12" s="188" t="s">
        <v>389</v>
      </c>
      <c r="F12" s="411">
        <v>57</v>
      </c>
      <c r="G12" s="158"/>
      <c r="H12" s="159" t="s">
        <v>74</v>
      </c>
      <c r="I12" s="160"/>
      <c r="J12" s="161"/>
      <c r="K12" s="162" t="s">
        <v>74</v>
      </c>
      <c r="L12" s="163"/>
      <c r="M12" s="164" t="s">
        <v>74</v>
      </c>
      <c r="N12" s="165"/>
      <c r="O12" s="166"/>
      <c r="P12" s="301"/>
      <c r="Q12" s="166"/>
      <c r="R12" s="161"/>
      <c r="S12" s="166"/>
      <c r="T12" s="161"/>
      <c r="U12" s="166"/>
      <c r="V12" s="161"/>
      <c r="W12" s="167"/>
      <c r="X12" s="167"/>
      <c r="Y12" s="167"/>
      <c r="Z12" s="265" t="s">
        <v>74</v>
      </c>
      <c r="AA12" s="169" t="s">
        <v>390</v>
      </c>
      <c r="AB12" s="594"/>
      <c r="AC12" s="594"/>
      <c r="AD12" s="594"/>
      <c r="AE12" s="594"/>
      <c r="AF12" s="594"/>
      <c r="AG12" s="594"/>
      <c r="AH12" s="594"/>
      <c r="AI12" s="594"/>
    </row>
    <row r="13" spans="1:35" ht="22.5" customHeight="1">
      <c r="A13" s="61">
        <v>7</v>
      </c>
      <c r="B13" s="302">
        <v>1</v>
      </c>
      <c r="C13" s="303">
        <v>44089</v>
      </c>
      <c r="D13" s="171" t="s">
        <v>391</v>
      </c>
      <c r="E13" s="172" t="s">
        <v>392</v>
      </c>
      <c r="F13" s="195">
        <v>27</v>
      </c>
      <c r="G13" s="174"/>
      <c r="H13" s="196" t="s">
        <v>74</v>
      </c>
      <c r="I13" s="174"/>
      <c r="J13" s="177"/>
      <c r="K13" s="178" t="s">
        <v>74</v>
      </c>
      <c r="L13" s="175"/>
      <c r="M13" s="179" t="s">
        <v>74</v>
      </c>
      <c r="N13" s="190"/>
      <c r="O13" s="178"/>
      <c r="P13" s="182"/>
      <c r="Q13" s="181"/>
      <c r="R13" s="182" t="s">
        <v>74</v>
      </c>
      <c r="S13" s="181"/>
      <c r="T13" s="177"/>
      <c r="U13" s="181"/>
      <c r="V13" s="177"/>
      <c r="W13" s="184"/>
      <c r="X13" s="184"/>
      <c r="Y13" s="184"/>
      <c r="Z13" s="185"/>
      <c r="AA13" s="191" t="s">
        <v>393</v>
      </c>
      <c r="AB13" s="593"/>
      <c r="AC13" s="593"/>
      <c r="AD13" s="593"/>
      <c r="AE13" s="593"/>
      <c r="AF13" s="593"/>
      <c r="AG13" s="593"/>
      <c r="AH13" s="593"/>
      <c r="AI13" s="593"/>
    </row>
    <row r="14" spans="1:35" ht="22.5" customHeight="1">
      <c r="A14" s="284">
        <v>8</v>
      </c>
      <c r="B14" s="412">
        <v>1</v>
      </c>
      <c r="C14" s="410">
        <v>44089</v>
      </c>
      <c r="D14" s="187" t="s">
        <v>394</v>
      </c>
      <c r="E14" s="188" t="s">
        <v>395</v>
      </c>
      <c r="F14" s="411"/>
      <c r="G14" s="158" t="s">
        <v>74</v>
      </c>
      <c r="H14" s="163"/>
      <c r="I14" s="160"/>
      <c r="J14" s="161"/>
      <c r="K14" s="162" t="s">
        <v>74</v>
      </c>
      <c r="L14" s="163"/>
      <c r="M14" s="164" t="s">
        <v>74</v>
      </c>
      <c r="N14" s="165"/>
      <c r="O14" s="162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265" t="s">
        <v>74</v>
      </c>
      <c r="AA14" s="169"/>
      <c r="AB14" s="594"/>
      <c r="AC14" s="594"/>
      <c r="AD14" s="594"/>
      <c r="AE14" s="594"/>
      <c r="AF14" s="594"/>
      <c r="AG14" s="594"/>
      <c r="AH14" s="594"/>
      <c r="AI14" s="594"/>
    </row>
    <row r="15" spans="1:35" ht="22.5" customHeight="1">
      <c r="A15" s="48">
        <v>9</v>
      </c>
      <c r="B15" s="302">
        <v>3</v>
      </c>
      <c r="C15" s="303">
        <v>44089</v>
      </c>
      <c r="D15" s="171" t="s">
        <v>396</v>
      </c>
      <c r="E15" s="172" t="s">
        <v>397</v>
      </c>
      <c r="F15" s="173">
        <v>14</v>
      </c>
      <c r="G15" s="174" t="s">
        <v>55</v>
      </c>
      <c r="H15" s="196"/>
      <c r="I15" s="176"/>
      <c r="J15" s="182" t="s">
        <v>55</v>
      </c>
      <c r="K15" s="178"/>
      <c r="L15" s="175"/>
      <c r="M15" s="179" t="s">
        <v>55</v>
      </c>
      <c r="N15" s="190"/>
      <c r="O15" s="178"/>
      <c r="P15" s="177"/>
      <c r="Q15" s="178" t="s">
        <v>55</v>
      </c>
      <c r="R15" s="177"/>
      <c r="S15" s="181"/>
      <c r="T15" s="621"/>
      <c r="U15" s="181"/>
      <c r="V15" s="177"/>
      <c r="W15" s="184"/>
      <c r="X15" s="184"/>
      <c r="Y15" s="184"/>
      <c r="Z15" s="185"/>
      <c r="AA15" s="186" t="s">
        <v>398</v>
      </c>
      <c r="AB15" s="593"/>
      <c r="AC15" s="593"/>
      <c r="AD15" s="593"/>
      <c r="AE15" s="593"/>
      <c r="AF15" s="593"/>
      <c r="AG15" s="593"/>
      <c r="AH15" s="593"/>
      <c r="AI15" s="593"/>
    </row>
    <row r="16" spans="1:35" ht="22.5" customHeight="1">
      <c r="A16" s="56">
        <v>10</v>
      </c>
      <c r="B16" s="412">
        <v>3</v>
      </c>
      <c r="C16" s="410">
        <v>44089</v>
      </c>
      <c r="D16" s="187" t="s">
        <v>399</v>
      </c>
      <c r="E16" s="188" t="s">
        <v>400</v>
      </c>
      <c r="F16" s="189">
        <v>32</v>
      </c>
      <c r="G16" s="158" t="s">
        <v>55</v>
      </c>
      <c r="H16" s="163"/>
      <c r="I16" s="160"/>
      <c r="J16" s="161"/>
      <c r="K16" s="162" t="s">
        <v>55</v>
      </c>
      <c r="L16" s="163"/>
      <c r="M16" s="164" t="s">
        <v>55</v>
      </c>
      <c r="N16" s="165"/>
      <c r="O16" s="166"/>
      <c r="P16" s="161"/>
      <c r="Q16" s="162" t="s">
        <v>55</v>
      </c>
      <c r="R16" s="161"/>
      <c r="S16" s="166"/>
      <c r="T16" s="161"/>
      <c r="U16" s="166"/>
      <c r="V16" s="161"/>
      <c r="W16" s="167"/>
      <c r="X16" s="167"/>
      <c r="Y16" s="167"/>
      <c r="Z16" s="168"/>
      <c r="AA16" s="169" t="s">
        <v>401</v>
      </c>
      <c r="AB16" s="594"/>
      <c r="AC16" s="594"/>
      <c r="AD16" s="594"/>
      <c r="AE16" s="594"/>
      <c r="AF16" s="594"/>
      <c r="AG16" s="594"/>
      <c r="AH16" s="594"/>
      <c r="AI16" s="594"/>
    </row>
    <row r="17" spans="1:35" ht="22.5" customHeight="1">
      <c r="A17" s="296">
        <v>11</v>
      </c>
      <c r="B17" s="302">
        <v>2</v>
      </c>
      <c r="C17" s="303">
        <v>44089</v>
      </c>
      <c r="D17" s="171" t="s">
        <v>402</v>
      </c>
      <c r="E17" s="172" t="s">
        <v>403</v>
      </c>
      <c r="F17" s="195">
        <v>26</v>
      </c>
      <c r="G17" s="174"/>
      <c r="H17" s="196" t="s">
        <v>74</v>
      </c>
      <c r="I17" s="176"/>
      <c r="J17" s="177"/>
      <c r="K17" s="178" t="s">
        <v>74</v>
      </c>
      <c r="L17" s="175"/>
      <c r="M17" s="179" t="s">
        <v>74</v>
      </c>
      <c r="N17" s="190"/>
      <c r="O17" s="178"/>
      <c r="P17" s="177"/>
      <c r="Q17" s="181"/>
      <c r="R17" s="177"/>
      <c r="S17" s="181"/>
      <c r="T17" s="177"/>
      <c r="U17" s="181"/>
      <c r="V17" s="177"/>
      <c r="W17" s="183" t="s">
        <v>74</v>
      </c>
      <c r="X17" s="184"/>
      <c r="Y17" s="184"/>
      <c r="Z17" s="185"/>
      <c r="AA17" s="191" t="s">
        <v>404</v>
      </c>
      <c r="AB17" s="593"/>
      <c r="AC17" s="593"/>
      <c r="AD17" s="593"/>
      <c r="AE17" s="593"/>
      <c r="AF17" s="593"/>
      <c r="AG17" s="593"/>
      <c r="AH17" s="593"/>
      <c r="AI17" s="593"/>
    </row>
    <row r="18" spans="1:35" ht="22.5" customHeight="1">
      <c r="A18" s="40">
        <v>12</v>
      </c>
      <c r="B18" s="412">
        <v>2</v>
      </c>
      <c r="C18" s="410">
        <v>44089</v>
      </c>
      <c r="D18" s="187" t="s">
        <v>405</v>
      </c>
      <c r="E18" s="156" t="s">
        <v>406</v>
      </c>
      <c r="F18" s="411">
        <v>53</v>
      </c>
      <c r="G18" s="158"/>
      <c r="H18" s="159" t="s">
        <v>74</v>
      </c>
      <c r="I18" s="160"/>
      <c r="J18" s="161"/>
      <c r="K18" s="162" t="s">
        <v>74</v>
      </c>
      <c r="L18" s="163"/>
      <c r="M18" s="164" t="s">
        <v>74</v>
      </c>
      <c r="N18" s="165"/>
      <c r="O18" s="166"/>
      <c r="P18" s="301"/>
      <c r="Q18" s="166"/>
      <c r="R18" s="161"/>
      <c r="S18" s="166"/>
      <c r="T18" s="161"/>
      <c r="U18" s="162" t="s">
        <v>74</v>
      </c>
      <c r="V18" s="161"/>
      <c r="W18" s="167"/>
      <c r="X18" s="167"/>
      <c r="Y18" s="167"/>
      <c r="Z18" s="168"/>
      <c r="AA18" s="169" t="s">
        <v>407</v>
      </c>
      <c r="AB18" s="594"/>
      <c r="AC18" s="594"/>
      <c r="AD18" s="594"/>
      <c r="AE18" s="594"/>
      <c r="AF18" s="594"/>
      <c r="AG18" s="594"/>
      <c r="AH18" s="594"/>
      <c r="AI18" s="594"/>
    </row>
    <row r="19" spans="1:35" ht="22.5" customHeight="1">
      <c r="A19" s="61">
        <v>13</v>
      </c>
      <c r="B19" s="288">
        <v>3</v>
      </c>
      <c r="C19" s="289">
        <v>44089</v>
      </c>
      <c r="D19" s="290" t="s">
        <v>408</v>
      </c>
      <c r="E19" s="291" t="s">
        <v>409</v>
      </c>
      <c r="F19" s="405">
        <v>34</v>
      </c>
      <c r="G19" s="174" t="s">
        <v>55</v>
      </c>
      <c r="H19" s="175"/>
      <c r="I19" s="176"/>
      <c r="J19" s="177"/>
      <c r="K19" s="178" t="s">
        <v>55</v>
      </c>
      <c r="L19" s="175"/>
      <c r="M19" s="179" t="s">
        <v>55</v>
      </c>
      <c r="N19" s="190"/>
      <c r="O19" s="178" t="s">
        <v>55</v>
      </c>
      <c r="P19" s="177"/>
      <c r="Q19" s="178"/>
      <c r="R19" s="177"/>
      <c r="S19" s="181"/>
      <c r="T19" s="177"/>
      <c r="U19" s="181"/>
      <c r="V19" s="177"/>
      <c r="W19" s="184"/>
      <c r="X19" s="184"/>
      <c r="Y19" s="184"/>
      <c r="Z19" s="185"/>
      <c r="AA19" s="293" t="s">
        <v>410</v>
      </c>
      <c r="AB19" s="596"/>
      <c r="AC19" s="596"/>
      <c r="AD19" s="596"/>
      <c r="AE19" s="596"/>
      <c r="AF19" s="596"/>
      <c r="AG19" s="596"/>
      <c r="AH19" s="596"/>
      <c r="AI19" s="596"/>
    </row>
    <row r="20" spans="1:35" ht="22.5" customHeight="1">
      <c r="A20" s="284">
        <v>14</v>
      </c>
      <c r="B20" s="572"/>
      <c r="C20" s="573"/>
      <c r="D20" s="470"/>
      <c r="E20" s="574"/>
      <c r="F20" s="568"/>
      <c r="G20" s="480"/>
      <c r="H20" s="210"/>
      <c r="I20" s="209"/>
      <c r="J20" s="211"/>
      <c r="K20" s="481"/>
      <c r="L20" s="210"/>
      <c r="M20" s="482"/>
      <c r="N20" s="214"/>
      <c r="O20" s="481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575"/>
      <c r="AB20" s="595"/>
      <c r="AC20" s="595"/>
      <c r="AD20" s="595"/>
      <c r="AE20" s="595"/>
      <c r="AF20" s="595"/>
      <c r="AG20" s="595"/>
      <c r="AH20" s="595"/>
      <c r="AI20" s="595"/>
    </row>
    <row r="21" spans="1:35" ht="22.5" customHeight="1">
      <c r="A21" s="48">
        <v>15</v>
      </c>
      <c r="B21" s="310"/>
      <c r="C21" s="289"/>
      <c r="D21" s="290"/>
      <c r="E21" s="576"/>
      <c r="F21" s="569"/>
      <c r="G21" s="577"/>
      <c r="H21" s="220"/>
      <c r="I21" s="219"/>
      <c r="J21" s="221"/>
      <c r="K21" s="486"/>
      <c r="L21" s="220"/>
      <c r="M21" s="487"/>
      <c r="N21" s="224"/>
      <c r="O21" s="486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578"/>
      <c r="AB21" s="596"/>
      <c r="AC21" s="596"/>
      <c r="AD21" s="596"/>
      <c r="AE21" s="596"/>
      <c r="AF21" s="596"/>
      <c r="AG21" s="596"/>
      <c r="AH21" s="596"/>
      <c r="AI21" s="596"/>
    </row>
    <row r="22" spans="1:35" ht="22.5" customHeight="1">
      <c r="A22" s="56">
        <v>16</v>
      </c>
      <c r="B22" s="311"/>
      <c r="C22" s="286"/>
      <c r="D22" s="155"/>
      <c r="E22" s="598"/>
      <c r="F22" s="568"/>
      <c r="G22" s="580"/>
      <c r="H22" s="313"/>
      <c r="I22" s="312"/>
      <c r="J22" s="314"/>
      <c r="K22" s="581"/>
      <c r="L22" s="313"/>
      <c r="M22" s="582"/>
      <c r="N22" s="317"/>
      <c r="O22" s="581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599"/>
      <c r="AB22" s="595"/>
      <c r="AC22" s="595"/>
      <c r="AD22" s="595"/>
      <c r="AE22" s="595"/>
      <c r="AF22" s="595"/>
      <c r="AG22" s="595"/>
      <c r="AH22" s="595"/>
      <c r="AI22" s="595"/>
    </row>
    <row r="23" spans="1:35" ht="22.5" customHeight="1">
      <c r="A23" s="296">
        <v>17</v>
      </c>
      <c r="B23" s="310"/>
      <c r="C23" s="289"/>
      <c r="D23" s="290"/>
      <c r="E23" s="576"/>
      <c r="F23" s="569"/>
      <c r="G23" s="219"/>
      <c r="H23" s="622"/>
      <c r="I23" s="219"/>
      <c r="J23" s="221"/>
      <c r="K23" s="486"/>
      <c r="L23" s="220"/>
      <c r="M23" s="487"/>
      <c r="N23" s="224"/>
      <c r="O23" s="486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578"/>
      <c r="AB23" s="596"/>
      <c r="AC23" s="596"/>
      <c r="AD23" s="596"/>
      <c r="AE23" s="596"/>
      <c r="AF23" s="596"/>
      <c r="AG23" s="596"/>
      <c r="AH23" s="596"/>
      <c r="AI23" s="596"/>
    </row>
    <row r="24" spans="1:35" ht="22.5" customHeight="1">
      <c r="A24" s="40">
        <v>18</v>
      </c>
      <c r="B24" s="602"/>
      <c r="C24" s="299"/>
      <c r="D24" s="187"/>
      <c r="E24" s="579"/>
      <c r="F24" s="197"/>
      <c r="G24" s="580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599"/>
      <c r="AB24" s="595"/>
      <c r="AC24" s="595"/>
      <c r="AD24" s="595"/>
      <c r="AE24" s="595"/>
      <c r="AF24" s="595"/>
      <c r="AG24" s="595"/>
      <c r="AH24" s="595"/>
      <c r="AI24" s="595"/>
    </row>
    <row r="25" spans="1:35" ht="22.5" customHeight="1">
      <c r="A25" s="48">
        <v>19</v>
      </c>
      <c r="B25" s="302"/>
      <c r="C25" s="469"/>
      <c r="D25" s="171"/>
      <c r="E25" s="484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578"/>
      <c r="AB25" s="596"/>
      <c r="AC25" s="596"/>
      <c r="AD25" s="596"/>
      <c r="AE25" s="596"/>
      <c r="AF25" s="596"/>
      <c r="AG25" s="596"/>
      <c r="AH25" s="596"/>
      <c r="AI25" s="596"/>
    </row>
    <row r="26" spans="1:35" ht="22.5" customHeight="1">
      <c r="A26" s="40">
        <v>20</v>
      </c>
      <c r="B26" s="602"/>
      <c r="C26" s="299"/>
      <c r="D26" s="187"/>
      <c r="E26" s="579"/>
      <c r="F26" s="197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599"/>
      <c r="AB26" s="595"/>
      <c r="AC26" s="595"/>
      <c r="AD26" s="595"/>
      <c r="AE26" s="595"/>
      <c r="AF26" s="595"/>
      <c r="AG26" s="595"/>
      <c r="AH26" s="595"/>
      <c r="AI26" s="595"/>
    </row>
    <row r="27" spans="1:35" ht="22.5" customHeight="1">
      <c r="A27" s="48">
        <v>21</v>
      </c>
      <c r="B27" s="302"/>
      <c r="C27" s="469"/>
      <c r="D27" s="171"/>
      <c r="E27" s="484"/>
      <c r="F27" s="200"/>
      <c r="G27" s="219"/>
      <c r="H27" s="220"/>
      <c r="I27" s="219"/>
      <c r="J27" s="221"/>
      <c r="K27" s="222"/>
      <c r="L27" s="220"/>
      <c r="M27" s="223"/>
      <c r="N27" s="224"/>
      <c r="O27" s="222"/>
      <c r="P27" s="221"/>
      <c r="Q27" s="222"/>
      <c r="R27" s="221"/>
      <c r="S27" s="222"/>
      <c r="T27" s="221"/>
      <c r="U27" s="222"/>
      <c r="V27" s="221"/>
      <c r="W27" s="225"/>
      <c r="X27" s="225"/>
      <c r="Y27" s="225"/>
      <c r="Z27" s="226"/>
      <c r="AA27" s="578"/>
      <c r="AB27" s="596"/>
      <c r="AC27" s="596"/>
      <c r="AD27" s="596"/>
      <c r="AE27" s="596"/>
      <c r="AF27" s="596"/>
      <c r="AG27" s="596"/>
      <c r="AH27" s="596"/>
      <c r="AI27" s="596"/>
    </row>
    <row r="28" spans="1:35" ht="22.5" customHeight="1">
      <c r="A28" s="40">
        <v>22</v>
      </c>
      <c r="B28" s="602"/>
      <c r="C28" s="299"/>
      <c r="D28" s="187"/>
      <c r="E28" s="579"/>
      <c r="F28" s="197"/>
      <c r="G28" s="312"/>
      <c r="H28" s="313"/>
      <c r="I28" s="312"/>
      <c r="J28" s="314"/>
      <c r="K28" s="315"/>
      <c r="L28" s="313"/>
      <c r="M28" s="316"/>
      <c r="N28" s="317"/>
      <c r="O28" s="315"/>
      <c r="P28" s="314"/>
      <c r="Q28" s="315"/>
      <c r="R28" s="314"/>
      <c r="S28" s="315"/>
      <c r="T28" s="314"/>
      <c r="U28" s="315"/>
      <c r="V28" s="314"/>
      <c r="W28" s="318"/>
      <c r="X28" s="318"/>
      <c r="Y28" s="318"/>
      <c r="Z28" s="319"/>
      <c r="AA28" s="599"/>
      <c r="AB28" s="595"/>
      <c r="AC28" s="595"/>
      <c r="AD28" s="595"/>
      <c r="AE28" s="595"/>
      <c r="AF28" s="595"/>
      <c r="AG28" s="595"/>
      <c r="AH28" s="595"/>
      <c r="AI28" s="595"/>
    </row>
    <row r="29" spans="1:35" ht="22.5" customHeight="1">
      <c r="A29" s="48">
        <v>23</v>
      </c>
      <c r="B29" s="302"/>
      <c r="C29" s="469"/>
      <c r="D29" s="171"/>
      <c r="E29" s="484"/>
      <c r="F29" s="200"/>
      <c r="G29" s="219"/>
      <c r="H29" s="220"/>
      <c r="I29" s="219"/>
      <c r="J29" s="221"/>
      <c r="K29" s="222"/>
      <c r="L29" s="220"/>
      <c r="M29" s="223"/>
      <c r="N29" s="224"/>
      <c r="O29" s="222"/>
      <c r="P29" s="221"/>
      <c r="Q29" s="222"/>
      <c r="R29" s="221"/>
      <c r="S29" s="222"/>
      <c r="T29" s="221"/>
      <c r="U29" s="222"/>
      <c r="V29" s="221"/>
      <c r="W29" s="225"/>
      <c r="X29" s="225"/>
      <c r="Y29" s="225"/>
      <c r="Z29" s="226"/>
      <c r="AA29" s="578"/>
      <c r="AB29" s="596"/>
      <c r="AC29" s="596"/>
      <c r="AD29" s="596"/>
      <c r="AE29" s="596"/>
      <c r="AF29" s="596"/>
      <c r="AG29" s="596"/>
      <c r="AH29" s="596"/>
      <c r="AI29" s="596"/>
    </row>
    <row r="30" spans="1:35" ht="22.5" customHeight="1">
      <c r="A30" s="40">
        <v>24</v>
      </c>
      <c r="B30" s="602"/>
      <c r="C30" s="299"/>
      <c r="D30" s="187"/>
      <c r="E30" s="579"/>
      <c r="F30" s="197"/>
      <c r="G30" s="312"/>
      <c r="H30" s="313"/>
      <c r="I30" s="312"/>
      <c r="J30" s="314"/>
      <c r="K30" s="315"/>
      <c r="L30" s="313"/>
      <c r="M30" s="316"/>
      <c r="N30" s="317"/>
      <c r="O30" s="315"/>
      <c r="P30" s="314"/>
      <c r="Q30" s="315"/>
      <c r="R30" s="314"/>
      <c r="S30" s="315"/>
      <c r="T30" s="314"/>
      <c r="U30" s="315"/>
      <c r="V30" s="314"/>
      <c r="W30" s="318"/>
      <c r="X30" s="318"/>
      <c r="Y30" s="318"/>
      <c r="Z30" s="319"/>
      <c r="AA30" s="599"/>
      <c r="AB30" s="595"/>
      <c r="AC30" s="595"/>
      <c r="AD30" s="595"/>
      <c r="AE30" s="595"/>
      <c r="AF30" s="595"/>
      <c r="AG30" s="595"/>
      <c r="AH30" s="595"/>
      <c r="AI30" s="595"/>
    </row>
    <row r="31" spans="1:35" ht="22.5" customHeight="1">
      <c r="A31" s="48">
        <v>25</v>
      </c>
      <c r="B31" s="302"/>
      <c r="C31" s="469"/>
      <c r="D31" s="171"/>
      <c r="E31" s="484"/>
      <c r="F31" s="200"/>
      <c r="G31" s="219"/>
      <c r="H31" s="220"/>
      <c r="I31" s="219"/>
      <c r="J31" s="221"/>
      <c r="K31" s="222"/>
      <c r="L31" s="220"/>
      <c r="M31" s="223"/>
      <c r="N31" s="224"/>
      <c r="O31" s="222"/>
      <c r="P31" s="221"/>
      <c r="Q31" s="222"/>
      <c r="R31" s="221"/>
      <c r="S31" s="222"/>
      <c r="T31" s="221"/>
      <c r="U31" s="222"/>
      <c r="V31" s="221"/>
      <c r="W31" s="225"/>
      <c r="X31" s="225"/>
      <c r="Y31" s="225"/>
      <c r="Z31" s="226"/>
      <c r="AA31" s="578"/>
      <c r="AB31" s="596"/>
      <c r="AC31" s="596"/>
      <c r="AD31" s="596"/>
      <c r="AE31" s="596"/>
      <c r="AF31" s="596"/>
      <c r="AG31" s="596"/>
      <c r="AH31" s="596"/>
      <c r="AI31" s="596"/>
    </row>
    <row r="32" spans="1:35" ht="22.5" customHeight="1">
      <c r="A32" s="40">
        <v>26</v>
      </c>
      <c r="B32" s="602"/>
      <c r="C32" s="299"/>
      <c r="D32" s="187"/>
      <c r="E32" s="579"/>
      <c r="F32" s="568"/>
      <c r="G32" s="312"/>
      <c r="H32" s="313"/>
      <c r="I32" s="312"/>
      <c r="J32" s="314"/>
      <c r="K32" s="315"/>
      <c r="L32" s="313"/>
      <c r="M32" s="316"/>
      <c r="N32" s="317"/>
      <c r="O32" s="315"/>
      <c r="P32" s="314"/>
      <c r="Q32" s="315"/>
      <c r="R32" s="314"/>
      <c r="S32" s="315"/>
      <c r="T32" s="314"/>
      <c r="U32" s="315"/>
      <c r="V32" s="314"/>
      <c r="W32" s="318"/>
      <c r="X32" s="318"/>
      <c r="Y32" s="318"/>
      <c r="Z32" s="319"/>
      <c r="AA32" s="599"/>
      <c r="AB32" s="595"/>
      <c r="AC32" s="595"/>
      <c r="AD32" s="595"/>
      <c r="AE32" s="595"/>
      <c r="AF32" s="595"/>
      <c r="AG32" s="595"/>
      <c r="AH32" s="595"/>
      <c r="AI32" s="595"/>
    </row>
    <row r="33" spans="1:35" ht="22.5" customHeight="1">
      <c r="A33" s="48">
        <v>27</v>
      </c>
      <c r="B33" s="302"/>
      <c r="C33" s="469"/>
      <c r="D33" s="171"/>
      <c r="E33" s="484"/>
      <c r="F33" s="200"/>
      <c r="G33" s="219"/>
      <c r="H33" s="220"/>
      <c r="I33" s="219"/>
      <c r="J33" s="221"/>
      <c r="K33" s="222"/>
      <c r="L33" s="220"/>
      <c r="M33" s="223"/>
      <c r="N33" s="224"/>
      <c r="O33" s="222"/>
      <c r="P33" s="221"/>
      <c r="Q33" s="222"/>
      <c r="R33" s="221"/>
      <c r="S33" s="222"/>
      <c r="T33" s="221"/>
      <c r="U33" s="222"/>
      <c r="V33" s="221"/>
      <c r="W33" s="225"/>
      <c r="X33" s="225"/>
      <c r="Y33" s="225"/>
      <c r="Z33" s="226"/>
      <c r="AA33" s="578"/>
      <c r="AB33" s="596"/>
      <c r="AC33" s="596"/>
      <c r="AD33" s="596"/>
      <c r="AE33" s="596"/>
      <c r="AF33" s="596"/>
      <c r="AG33" s="596"/>
      <c r="AH33" s="596"/>
      <c r="AI33" s="596"/>
    </row>
    <row r="34" spans="1:35" ht="22.5" customHeight="1">
      <c r="A34" s="40">
        <v>28</v>
      </c>
      <c r="B34" s="602"/>
      <c r="C34" s="299"/>
      <c r="D34" s="187"/>
      <c r="E34" s="579"/>
      <c r="F34" s="197"/>
      <c r="G34" s="312"/>
      <c r="H34" s="313"/>
      <c r="I34" s="312"/>
      <c r="J34" s="314"/>
      <c r="K34" s="315"/>
      <c r="L34" s="313"/>
      <c r="M34" s="316"/>
      <c r="N34" s="317"/>
      <c r="O34" s="315"/>
      <c r="P34" s="314"/>
      <c r="Q34" s="315"/>
      <c r="R34" s="314"/>
      <c r="S34" s="315"/>
      <c r="T34" s="314"/>
      <c r="U34" s="315"/>
      <c r="V34" s="314"/>
      <c r="W34" s="318"/>
      <c r="X34" s="318"/>
      <c r="Y34" s="318"/>
      <c r="Z34" s="319"/>
      <c r="AA34" s="599"/>
      <c r="AB34" s="595"/>
      <c r="AC34" s="595"/>
      <c r="AD34" s="595"/>
      <c r="AE34" s="595"/>
      <c r="AF34" s="595"/>
      <c r="AG34" s="595"/>
      <c r="AH34" s="595"/>
      <c r="AI34" s="595"/>
    </row>
    <row r="35" spans="1:35" ht="22.5" customHeight="1">
      <c r="A35" s="48">
        <v>29</v>
      </c>
      <c r="B35" s="302"/>
      <c r="C35" s="469"/>
      <c r="D35" s="171"/>
      <c r="E35" s="484"/>
      <c r="F35" s="200"/>
      <c r="G35" s="219"/>
      <c r="H35" s="220"/>
      <c r="I35" s="219"/>
      <c r="J35" s="221"/>
      <c r="K35" s="222"/>
      <c r="L35" s="220"/>
      <c r="M35" s="223"/>
      <c r="N35" s="224"/>
      <c r="O35" s="222"/>
      <c r="P35" s="221"/>
      <c r="Q35" s="222"/>
      <c r="R35" s="221"/>
      <c r="S35" s="222"/>
      <c r="T35" s="221"/>
      <c r="U35" s="222"/>
      <c r="V35" s="221"/>
      <c r="W35" s="225"/>
      <c r="X35" s="225"/>
      <c r="Y35" s="225"/>
      <c r="Z35" s="226"/>
      <c r="AA35" s="578"/>
      <c r="AB35" s="596"/>
      <c r="AC35" s="596"/>
      <c r="AD35" s="596"/>
      <c r="AE35" s="596"/>
      <c r="AF35" s="596"/>
      <c r="AG35" s="596"/>
      <c r="AH35" s="596"/>
      <c r="AI35" s="596"/>
    </row>
    <row r="36" spans="1:35" ht="22.5" customHeight="1">
      <c r="A36" s="228"/>
      <c r="B36" s="228"/>
      <c r="C36" s="229"/>
      <c r="D36" s="230"/>
      <c r="E36" s="623" t="s">
        <v>37</v>
      </c>
      <c r="F36" s="232">
        <f>COUNT(F7:F35)</f>
        <v>12</v>
      </c>
      <c r="G36" s="233">
        <f t="shared" ref="G36:Z36" si="0">COUNTIF(G7:G35, "=X")</f>
        <v>7</v>
      </c>
      <c r="H36" s="233">
        <f t="shared" si="0"/>
        <v>6</v>
      </c>
      <c r="I36" s="233">
        <f t="shared" si="0"/>
        <v>2</v>
      </c>
      <c r="J36" s="233">
        <f t="shared" si="0"/>
        <v>1</v>
      </c>
      <c r="K36" s="233">
        <f t="shared" si="0"/>
        <v>9</v>
      </c>
      <c r="L36" s="233">
        <f t="shared" si="0"/>
        <v>1</v>
      </c>
      <c r="M36" s="233">
        <f t="shared" si="0"/>
        <v>13</v>
      </c>
      <c r="N36" s="233">
        <f t="shared" si="0"/>
        <v>2</v>
      </c>
      <c r="O36" s="233">
        <f t="shared" si="0"/>
        <v>3</v>
      </c>
      <c r="P36" s="233">
        <f t="shared" si="0"/>
        <v>2</v>
      </c>
      <c r="Q36" s="233">
        <f t="shared" si="0"/>
        <v>3</v>
      </c>
      <c r="R36" s="233">
        <f t="shared" si="0"/>
        <v>1</v>
      </c>
      <c r="S36" s="233">
        <f t="shared" si="0"/>
        <v>0</v>
      </c>
      <c r="T36" s="233">
        <f t="shared" si="0"/>
        <v>0</v>
      </c>
      <c r="U36" s="233">
        <f t="shared" si="0"/>
        <v>1</v>
      </c>
      <c r="V36" s="233">
        <f t="shared" si="0"/>
        <v>0</v>
      </c>
      <c r="W36" s="233">
        <f t="shared" si="0"/>
        <v>1</v>
      </c>
      <c r="X36" s="233">
        <f t="shared" si="0"/>
        <v>0</v>
      </c>
      <c r="Y36" s="233">
        <f t="shared" si="0"/>
        <v>0</v>
      </c>
      <c r="Z36" s="233">
        <f t="shared" si="0"/>
        <v>2</v>
      </c>
      <c r="AA36" s="119">
        <f t="shared" ref="AA36:AI36" si="1">COUNTIF(AA16:AA35, "=X")</f>
        <v>0</v>
      </c>
      <c r="AB36" s="270">
        <f t="shared" si="1"/>
        <v>0</v>
      </c>
      <c r="AC36" s="270">
        <f t="shared" si="1"/>
        <v>0</v>
      </c>
      <c r="AD36" s="270">
        <f t="shared" si="1"/>
        <v>0</v>
      </c>
      <c r="AE36" s="270">
        <f t="shared" si="1"/>
        <v>0</v>
      </c>
      <c r="AF36" s="270">
        <f t="shared" si="1"/>
        <v>0</v>
      </c>
      <c r="AG36" s="270">
        <f t="shared" si="1"/>
        <v>0</v>
      </c>
      <c r="AH36" s="270">
        <f t="shared" si="1"/>
        <v>0</v>
      </c>
      <c r="AI36" s="270">
        <f t="shared" si="1"/>
        <v>0</v>
      </c>
    </row>
    <row r="37" spans="1:35" ht="22.5" customHeight="1">
      <c r="A37" s="624"/>
      <c r="B37" s="624"/>
      <c r="C37" s="625"/>
      <c r="D37" s="419"/>
      <c r="E37" s="626"/>
      <c r="F37" s="627"/>
      <c r="G37" s="628"/>
      <c r="H37" s="629"/>
      <c r="I37" s="628"/>
      <c r="J37" s="630"/>
      <c r="K37" s="630"/>
      <c r="L37" s="629"/>
      <c r="M37" s="631"/>
      <c r="N37" s="628"/>
      <c r="O37" s="630"/>
      <c r="P37" s="630"/>
      <c r="Q37" s="630"/>
      <c r="R37" s="630"/>
      <c r="S37" s="630"/>
      <c r="T37" s="630"/>
      <c r="U37" s="630"/>
      <c r="V37" s="630"/>
      <c r="W37" s="630"/>
      <c r="X37" s="630"/>
      <c r="Y37" s="630"/>
      <c r="Z37" s="629"/>
      <c r="AA37" s="632"/>
      <c r="AB37" s="244"/>
      <c r="AC37" s="244"/>
      <c r="AD37" s="244"/>
      <c r="AE37" s="244"/>
      <c r="AF37" s="244"/>
      <c r="AG37" s="244"/>
      <c r="AH37" s="244"/>
      <c r="AI37" s="244"/>
    </row>
    <row r="38" spans="1:35" ht="2.25" customHeight="1">
      <c r="D38" s="396"/>
      <c r="E38" s="424"/>
      <c r="F38" s="772" t="s">
        <v>38</v>
      </c>
      <c r="G38" s="785"/>
      <c r="H38" s="785"/>
      <c r="I38" s="785"/>
      <c r="J38" s="785"/>
      <c r="K38" s="785"/>
      <c r="L38" s="785"/>
      <c r="M38" s="785"/>
      <c r="N38" s="785"/>
      <c r="O38" s="785"/>
      <c r="P38" s="785"/>
      <c r="Q38" s="785"/>
      <c r="R38" s="785"/>
      <c r="S38" s="785"/>
      <c r="T38" s="785"/>
      <c r="U38" s="785"/>
      <c r="V38" s="785"/>
      <c r="W38" s="785"/>
      <c r="X38" s="785"/>
      <c r="Y38" s="785"/>
      <c r="Z38" s="786"/>
      <c r="AA38" s="397"/>
    </row>
    <row r="39" spans="1:35">
      <c r="D39" s="396"/>
      <c r="E39" s="106"/>
      <c r="F39" s="787"/>
      <c r="G39" s="740"/>
      <c r="H39" s="740"/>
      <c r="I39" s="740"/>
      <c r="J39" s="740"/>
      <c r="K39" s="740"/>
      <c r="L39" s="740"/>
      <c r="M39" s="740"/>
      <c r="N39" s="740"/>
      <c r="O39" s="740"/>
      <c r="P39" s="740"/>
      <c r="Q39" s="740"/>
      <c r="R39" s="740"/>
      <c r="S39" s="740"/>
      <c r="T39" s="740"/>
      <c r="U39" s="740"/>
      <c r="V39" s="740"/>
      <c r="W39" s="740"/>
      <c r="X39" s="740"/>
      <c r="Y39" s="740"/>
      <c r="Z39" s="788"/>
      <c r="AA39" s="424"/>
    </row>
    <row r="40" spans="1:35" ht="15.75" customHeight="1">
      <c r="F40" s="248">
        <v>1</v>
      </c>
      <c r="G40" s="744" t="s">
        <v>42</v>
      </c>
      <c r="H40" s="745"/>
      <c r="I40" s="745"/>
      <c r="J40" s="745"/>
      <c r="K40" s="745"/>
      <c r="L40" s="745"/>
      <c r="M40" s="745"/>
      <c r="N40" s="745"/>
      <c r="O40" s="745"/>
      <c r="P40" s="746"/>
      <c r="Q40" s="747">
        <f>COUNTIFS(B7:B35, "1",F7:F35, "&gt;1")</f>
        <v>2</v>
      </c>
      <c r="R40" s="748"/>
      <c r="S40" s="249">
        <v>3</v>
      </c>
      <c r="T40" s="250" t="s">
        <v>43</v>
      </c>
      <c r="U40" s="251"/>
      <c r="V40" s="251"/>
      <c r="W40" s="251"/>
      <c r="X40" s="251"/>
      <c r="Y40" s="252"/>
      <c r="Z40" s="253">
        <f>COUNTIFS(B7:B35, "3",F7:F35, "&gt;1")</f>
        <v>3</v>
      </c>
    </row>
    <row r="41" spans="1:35" ht="15.75" customHeight="1">
      <c r="F41" s="254">
        <v>2</v>
      </c>
      <c r="G41" s="749" t="s">
        <v>83</v>
      </c>
      <c r="H41" s="733"/>
      <c r="I41" s="733"/>
      <c r="J41" s="733"/>
      <c r="K41" s="733"/>
      <c r="L41" s="733"/>
      <c r="M41" s="733"/>
      <c r="N41" s="733"/>
      <c r="O41" s="733"/>
      <c r="P41" s="743"/>
      <c r="Q41" s="750">
        <f>COUNTIFS(B7:B35, "2",F7:F35, "&gt;1")</f>
        <v>2</v>
      </c>
      <c r="R41" s="748"/>
      <c r="S41" s="255">
        <v>4</v>
      </c>
      <c r="T41" s="256" t="s">
        <v>45</v>
      </c>
      <c r="U41" s="257"/>
      <c r="V41" s="257"/>
      <c r="W41" s="257"/>
      <c r="X41" s="257"/>
      <c r="Y41" s="258"/>
      <c r="Z41" s="259">
        <f>COUNTIFS(B7:B35, "4",F7:F35, "&gt;1")</f>
        <v>5</v>
      </c>
    </row>
    <row r="42" spans="1:35" ht="15.75" customHeight="1"/>
    <row r="43" spans="1:35" ht="15.75" customHeight="1"/>
    <row r="44" spans="1:35" ht="15.75" customHeight="1"/>
    <row r="45" spans="1:35" ht="15.75" customHeight="1"/>
    <row r="46" spans="1:35" ht="15.75" customHeight="1"/>
    <row r="47" spans="1:35" ht="15.75" customHeight="1"/>
    <row r="48" spans="1:35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</sheetData>
  <mergeCells count="11">
    <mergeCell ref="G40:P40"/>
    <mergeCell ref="Q40:R40"/>
    <mergeCell ref="G41:P41"/>
    <mergeCell ref="Q41:R41"/>
    <mergeCell ref="A1:D1"/>
    <mergeCell ref="E1:Z2"/>
    <mergeCell ref="A2:C2"/>
    <mergeCell ref="A3:C3"/>
    <mergeCell ref="E3:Z4"/>
    <mergeCell ref="A4:C4"/>
    <mergeCell ref="F38:Z39"/>
  </mergeCells>
  <conditionalFormatting sqref="B7:B35 F40:F41 S40:S41">
    <cfRule type="cellIs" dxfId="67" priority="1" operator="equal">
      <formula>1</formula>
    </cfRule>
  </conditionalFormatting>
  <conditionalFormatting sqref="B7:B35 F40:F41 S40:S41">
    <cfRule type="cellIs" dxfId="66" priority="2" operator="equal">
      <formula>2</formula>
    </cfRule>
  </conditionalFormatting>
  <conditionalFormatting sqref="B7:B35 F40:F41 S40:S41">
    <cfRule type="cellIs" dxfId="65" priority="3" operator="equal">
      <formula>3</formula>
    </cfRule>
  </conditionalFormatting>
  <conditionalFormatting sqref="B7:B35 F40:F41 S40:S41">
    <cfRule type="cellIs" dxfId="6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I1007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35" width="9.375" customWidth="1"/>
  </cols>
  <sheetData>
    <row r="1" spans="1:35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  <c r="AD1" s="269"/>
      <c r="AE1" s="269"/>
      <c r="AF1" s="269"/>
      <c r="AG1" s="269"/>
      <c r="AH1" s="269"/>
      <c r="AI1" s="269"/>
    </row>
    <row r="2" spans="1:35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  <c r="AD2" s="270"/>
      <c r="AE2" s="270"/>
      <c r="AF2" s="270"/>
      <c r="AG2" s="270"/>
      <c r="AH2" s="270"/>
      <c r="AI2" s="270"/>
    </row>
    <row r="3" spans="1:35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  <c r="AD3" s="272"/>
      <c r="AE3" s="272"/>
      <c r="AF3" s="272"/>
      <c r="AG3" s="272"/>
      <c r="AH3" s="272"/>
      <c r="AI3" s="272"/>
    </row>
    <row r="4" spans="1:35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F28</f>
        <v>0</v>
      </c>
      <c r="AB4" s="273"/>
      <c r="AC4" s="273"/>
      <c r="AD4" s="273"/>
      <c r="AE4" s="273"/>
      <c r="AF4" s="273"/>
      <c r="AG4" s="273"/>
      <c r="AH4" s="273"/>
      <c r="AI4" s="273"/>
    </row>
    <row r="5" spans="1:35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  <c r="AD5" s="275"/>
      <c r="AE5" s="275"/>
      <c r="AF5" s="275"/>
      <c r="AG5" s="275"/>
      <c r="AH5" s="275"/>
      <c r="AI5" s="275"/>
    </row>
    <row r="6" spans="1:35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  <c r="AC6" s="278"/>
      <c r="AD6" s="278"/>
      <c r="AE6" s="278"/>
      <c r="AF6" s="278"/>
      <c r="AG6" s="278"/>
      <c r="AH6" s="278"/>
      <c r="AI6" s="278"/>
    </row>
    <row r="7" spans="1:35" ht="22.5" customHeight="1">
      <c r="A7" s="65">
        <v>1</v>
      </c>
      <c r="B7" s="279"/>
      <c r="C7" s="280"/>
      <c r="D7" s="139"/>
      <c r="E7" s="472"/>
      <c r="F7" s="141"/>
      <c r="G7" s="142"/>
      <c r="H7" s="147"/>
      <c r="I7" s="144"/>
      <c r="J7" s="145"/>
      <c r="K7" s="146"/>
      <c r="L7" s="402"/>
      <c r="M7" s="148"/>
      <c r="N7" s="149"/>
      <c r="O7" s="146"/>
      <c r="P7" s="145"/>
      <c r="Q7" s="150"/>
      <c r="R7" s="263"/>
      <c r="S7" s="150"/>
      <c r="T7" s="145"/>
      <c r="U7" s="150"/>
      <c r="V7" s="145"/>
      <c r="W7" s="151"/>
      <c r="X7" s="151"/>
      <c r="Y7" s="151"/>
      <c r="Z7" s="152"/>
      <c r="AA7" s="153"/>
      <c r="AB7" s="596"/>
      <c r="AC7" s="596"/>
      <c r="AD7" s="596"/>
      <c r="AE7" s="596"/>
      <c r="AF7" s="596"/>
      <c r="AG7" s="596"/>
      <c r="AH7" s="596"/>
      <c r="AI7" s="596"/>
    </row>
    <row r="8" spans="1:35" ht="22.5" customHeight="1">
      <c r="A8" s="284">
        <v>2</v>
      </c>
      <c r="B8" s="285"/>
      <c r="C8" s="286"/>
      <c r="D8" s="155"/>
      <c r="E8" s="156"/>
      <c r="F8" s="157"/>
      <c r="G8" s="158"/>
      <c r="H8" s="163"/>
      <c r="I8" s="160"/>
      <c r="J8" s="161"/>
      <c r="K8" s="162"/>
      <c r="L8" s="163"/>
      <c r="M8" s="164"/>
      <c r="N8" s="165"/>
      <c r="O8" s="162"/>
      <c r="P8" s="161"/>
      <c r="Q8" s="166"/>
      <c r="R8" s="161"/>
      <c r="S8" s="166"/>
      <c r="T8" s="161"/>
      <c r="U8" s="162"/>
      <c r="V8" s="161"/>
      <c r="W8" s="167"/>
      <c r="X8" s="167"/>
      <c r="Y8" s="167"/>
      <c r="Z8" s="168"/>
      <c r="AA8" s="266"/>
      <c r="AB8" s="595"/>
      <c r="AC8" s="595"/>
      <c r="AD8" s="595"/>
      <c r="AE8" s="595"/>
      <c r="AF8" s="595"/>
      <c r="AG8" s="595"/>
      <c r="AH8" s="595"/>
      <c r="AI8" s="595"/>
    </row>
    <row r="9" spans="1:35" ht="22.5" customHeight="1">
      <c r="A9" s="48">
        <v>3</v>
      </c>
      <c r="B9" s="288"/>
      <c r="C9" s="289"/>
      <c r="D9" s="290"/>
      <c r="E9" s="291"/>
      <c r="F9" s="569"/>
      <c r="G9" s="176"/>
      <c r="H9" s="292"/>
      <c r="I9" s="176"/>
      <c r="J9" s="177"/>
      <c r="K9" s="178"/>
      <c r="L9" s="175"/>
      <c r="M9" s="179"/>
      <c r="N9" s="190"/>
      <c r="O9" s="178"/>
      <c r="P9" s="177"/>
      <c r="Q9" s="178"/>
      <c r="R9" s="177"/>
      <c r="S9" s="181"/>
      <c r="T9" s="177"/>
      <c r="U9" s="181"/>
      <c r="V9" s="407"/>
      <c r="W9" s="184"/>
      <c r="X9" s="184"/>
      <c r="Y9" s="184"/>
      <c r="Z9" s="571"/>
      <c r="AA9" s="293"/>
      <c r="AB9" s="596"/>
      <c r="AC9" s="596"/>
      <c r="AD9" s="596"/>
      <c r="AE9" s="596"/>
      <c r="AF9" s="596"/>
      <c r="AG9" s="596"/>
      <c r="AH9" s="596"/>
      <c r="AI9" s="596"/>
    </row>
    <row r="10" spans="1:35" ht="22.5" customHeight="1">
      <c r="A10" s="56">
        <v>4</v>
      </c>
      <c r="B10" s="285"/>
      <c r="C10" s="286"/>
      <c r="D10" s="155"/>
      <c r="E10" s="156"/>
      <c r="F10" s="568"/>
      <c r="G10" s="158"/>
      <c r="H10" s="206"/>
      <c r="I10" s="160"/>
      <c r="J10" s="409"/>
      <c r="K10" s="162"/>
      <c r="L10" s="163"/>
      <c r="M10" s="164"/>
      <c r="N10" s="165"/>
      <c r="O10" s="162"/>
      <c r="P10" s="161"/>
      <c r="Q10" s="166"/>
      <c r="R10" s="161"/>
      <c r="S10" s="166"/>
      <c r="T10" s="161"/>
      <c r="U10" s="166"/>
      <c r="V10" s="409"/>
      <c r="W10" s="167"/>
      <c r="X10" s="167"/>
      <c r="Y10" s="167"/>
      <c r="Z10" s="265"/>
      <c r="AA10" s="266"/>
      <c r="AB10" s="595"/>
      <c r="AC10" s="595"/>
      <c r="AD10" s="595"/>
      <c r="AE10" s="595"/>
      <c r="AF10" s="595"/>
      <c r="AG10" s="595"/>
      <c r="AH10" s="595"/>
      <c r="AI10" s="595"/>
    </row>
    <row r="11" spans="1:35" ht="22.5" customHeight="1">
      <c r="A11" s="296">
        <v>5</v>
      </c>
      <c r="B11" s="288"/>
      <c r="C11" s="289"/>
      <c r="D11" s="290"/>
      <c r="E11" s="291"/>
      <c r="F11" s="569"/>
      <c r="G11" s="174"/>
      <c r="H11" s="292"/>
      <c r="I11" s="176"/>
      <c r="J11" s="177"/>
      <c r="K11" s="178"/>
      <c r="L11" s="175"/>
      <c r="M11" s="179"/>
      <c r="N11" s="190"/>
      <c r="O11" s="181"/>
      <c r="P11" s="182"/>
      <c r="Q11" s="178"/>
      <c r="R11" s="177"/>
      <c r="S11" s="181"/>
      <c r="T11" s="177"/>
      <c r="U11" s="181"/>
      <c r="V11" s="407"/>
      <c r="W11" s="184"/>
      <c r="X11" s="184"/>
      <c r="Y11" s="184"/>
      <c r="Z11" s="571"/>
      <c r="AA11" s="293"/>
      <c r="AB11" s="596"/>
      <c r="AC11" s="596"/>
      <c r="AD11" s="596"/>
      <c r="AE11" s="596"/>
      <c r="AF11" s="596"/>
      <c r="AG11" s="596"/>
      <c r="AH11" s="596"/>
      <c r="AI11" s="596"/>
    </row>
    <row r="12" spans="1:35" ht="22.5" customHeight="1">
      <c r="A12" s="40">
        <v>6</v>
      </c>
      <c r="B12" s="285"/>
      <c r="C12" s="286"/>
      <c r="D12" s="155"/>
      <c r="E12" s="156"/>
      <c r="F12" s="568"/>
      <c r="G12" s="158"/>
      <c r="H12" s="206"/>
      <c r="I12" s="160"/>
      <c r="J12" s="161"/>
      <c r="K12" s="162"/>
      <c r="L12" s="163"/>
      <c r="M12" s="164"/>
      <c r="N12" s="165"/>
      <c r="O12" s="166"/>
      <c r="P12" s="301"/>
      <c r="Q12" s="162"/>
      <c r="R12" s="161"/>
      <c r="S12" s="166"/>
      <c r="T12" s="161"/>
      <c r="U12" s="166"/>
      <c r="V12" s="161"/>
      <c r="W12" s="167"/>
      <c r="X12" s="167"/>
      <c r="Y12" s="167"/>
      <c r="Z12" s="168"/>
      <c r="AA12" s="266"/>
      <c r="AB12" s="595"/>
      <c r="AC12" s="595"/>
      <c r="AD12" s="595"/>
      <c r="AE12" s="595"/>
      <c r="AF12" s="595"/>
      <c r="AG12" s="595"/>
      <c r="AH12" s="595"/>
      <c r="AI12" s="595"/>
    </row>
    <row r="13" spans="1:35" ht="22.5" customHeight="1">
      <c r="A13" s="61">
        <v>7</v>
      </c>
      <c r="B13" s="288"/>
      <c r="C13" s="290"/>
      <c r="D13" s="290"/>
      <c r="E13" s="291"/>
      <c r="F13" s="569"/>
      <c r="G13" s="174"/>
      <c r="H13" s="175"/>
      <c r="I13" s="174"/>
      <c r="J13" s="177"/>
      <c r="K13" s="178"/>
      <c r="L13" s="175"/>
      <c r="M13" s="179"/>
      <c r="N13" s="190"/>
      <c r="O13" s="178"/>
      <c r="P13" s="182"/>
      <c r="Q13" s="178"/>
      <c r="R13" s="407"/>
      <c r="S13" s="181"/>
      <c r="T13" s="177"/>
      <c r="U13" s="181"/>
      <c r="V13" s="177"/>
      <c r="W13" s="184"/>
      <c r="X13" s="184"/>
      <c r="Y13" s="184"/>
      <c r="Z13" s="185"/>
      <c r="AA13" s="293"/>
      <c r="AB13" s="596"/>
      <c r="AC13" s="596"/>
      <c r="AD13" s="596"/>
      <c r="AE13" s="596"/>
      <c r="AF13" s="596"/>
      <c r="AG13" s="596"/>
      <c r="AH13" s="596"/>
      <c r="AI13" s="596"/>
    </row>
    <row r="14" spans="1:35" ht="22.5" customHeight="1">
      <c r="A14" s="284">
        <v>8</v>
      </c>
      <c r="B14" s="285"/>
      <c r="C14" s="155"/>
      <c r="D14" s="155"/>
      <c r="E14" s="156"/>
      <c r="F14" s="568"/>
      <c r="G14" s="158"/>
      <c r="H14" s="163"/>
      <c r="I14" s="160"/>
      <c r="J14" s="161"/>
      <c r="K14" s="162"/>
      <c r="L14" s="163"/>
      <c r="M14" s="164"/>
      <c r="N14" s="165"/>
      <c r="O14" s="162"/>
      <c r="P14" s="161"/>
      <c r="Q14" s="162"/>
      <c r="R14" s="161"/>
      <c r="S14" s="166"/>
      <c r="T14" s="161"/>
      <c r="U14" s="166"/>
      <c r="V14" s="161"/>
      <c r="W14" s="167"/>
      <c r="X14" s="167"/>
      <c r="Y14" s="167"/>
      <c r="Z14" s="168"/>
      <c r="AA14" s="266"/>
      <c r="AB14" s="595"/>
      <c r="AC14" s="595"/>
      <c r="AD14" s="595"/>
      <c r="AE14" s="595"/>
      <c r="AF14" s="595"/>
      <c r="AG14" s="595"/>
      <c r="AH14" s="595"/>
      <c r="AI14" s="595"/>
    </row>
    <row r="15" spans="1:35" ht="22.5" customHeight="1">
      <c r="A15" s="48">
        <v>9</v>
      </c>
      <c r="B15" s="288"/>
      <c r="C15" s="290"/>
      <c r="D15" s="290"/>
      <c r="E15" s="291"/>
      <c r="F15" s="569"/>
      <c r="G15" s="174"/>
      <c r="H15" s="196"/>
      <c r="I15" s="176"/>
      <c r="J15" s="177"/>
      <c r="K15" s="178"/>
      <c r="L15" s="175"/>
      <c r="M15" s="179"/>
      <c r="N15" s="190"/>
      <c r="O15" s="178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93"/>
      <c r="AB15" s="596"/>
      <c r="AC15" s="596"/>
      <c r="AD15" s="596"/>
      <c r="AE15" s="596"/>
      <c r="AF15" s="596"/>
      <c r="AG15" s="596"/>
      <c r="AH15" s="596"/>
      <c r="AI15" s="596"/>
    </row>
    <row r="16" spans="1:35" ht="22.5" customHeight="1">
      <c r="A16" s="56">
        <v>10</v>
      </c>
      <c r="B16" s="285"/>
      <c r="C16" s="286"/>
      <c r="D16" s="155"/>
      <c r="E16" s="156"/>
      <c r="F16" s="568"/>
      <c r="G16" s="158"/>
      <c r="H16" s="206"/>
      <c r="I16" s="160"/>
      <c r="J16" s="161"/>
      <c r="K16" s="162"/>
      <c r="L16" s="163"/>
      <c r="M16" s="164"/>
      <c r="N16" s="165"/>
      <c r="O16" s="166"/>
      <c r="P16" s="161"/>
      <c r="Q16" s="166"/>
      <c r="R16" s="161"/>
      <c r="S16" s="166"/>
      <c r="T16" s="161"/>
      <c r="U16" s="166"/>
      <c r="V16" s="409"/>
      <c r="W16" s="167"/>
      <c r="X16" s="167"/>
      <c r="Y16" s="167"/>
      <c r="Z16" s="265"/>
      <c r="AA16" s="266"/>
      <c r="AB16" s="595"/>
      <c r="AC16" s="595"/>
      <c r="AD16" s="595"/>
      <c r="AE16" s="595"/>
      <c r="AF16" s="595"/>
      <c r="AG16" s="595"/>
      <c r="AH16" s="595"/>
      <c r="AI16" s="595"/>
    </row>
    <row r="17" spans="1:35" ht="22.5" customHeight="1">
      <c r="A17" s="296">
        <v>11</v>
      </c>
      <c r="B17" s="288"/>
      <c r="C17" s="289"/>
      <c r="D17" s="290"/>
      <c r="E17" s="291"/>
      <c r="F17" s="569"/>
      <c r="G17" s="174"/>
      <c r="H17" s="292"/>
      <c r="I17" s="174"/>
      <c r="J17" s="177"/>
      <c r="K17" s="178"/>
      <c r="L17" s="175"/>
      <c r="M17" s="179"/>
      <c r="N17" s="190"/>
      <c r="O17" s="178"/>
      <c r="P17" s="177"/>
      <c r="Q17" s="181"/>
      <c r="R17" s="177"/>
      <c r="S17" s="181"/>
      <c r="T17" s="177"/>
      <c r="U17" s="181"/>
      <c r="V17" s="407"/>
      <c r="W17" s="184"/>
      <c r="X17" s="184"/>
      <c r="Y17" s="184"/>
      <c r="Z17" s="571"/>
      <c r="AA17" s="293"/>
      <c r="AB17" s="596"/>
      <c r="AC17" s="596"/>
      <c r="AD17" s="596"/>
      <c r="AE17" s="596"/>
      <c r="AF17" s="596"/>
      <c r="AG17" s="596"/>
      <c r="AH17" s="596"/>
      <c r="AI17" s="596"/>
    </row>
    <row r="18" spans="1:35" ht="22.5" customHeight="1">
      <c r="A18" s="40">
        <v>12</v>
      </c>
      <c r="B18" s="285"/>
      <c r="C18" s="286"/>
      <c r="D18" s="155"/>
      <c r="E18" s="156"/>
      <c r="F18" s="568"/>
      <c r="G18" s="158"/>
      <c r="H18" s="163"/>
      <c r="I18" s="158"/>
      <c r="J18" s="409"/>
      <c r="K18" s="162"/>
      <c r="L18" s="163"/>
      <c r="M18" s="164"/>
      <c r="N18" s="165"/>
      <c r="O18" s="166"/>
      <c r="P18" s="301"/>
      <c r="Q18" s="166"/>
      <c r="R18" s="161"/>
      <c r="S18" s="166"/>
      <c r="T18" s="161"/>
      <c r="U18" s="166"/>
      <c r="V18" s="409"/>
      <c r="W18" s="167"/>
      <c r="X18" s="167"/>
      <c r="Y18" s="167"/>
      <c r="Z18" s="265"/>
      <c r="AA18" s="266"/>
      <c r="AB18" s="595"/>
      <c r="AC18" s="595"/>
      <c r="AD18" s="595"/>
      <c r="AE18" s="595"/>
      <c r="AF18" s="595"/>
      <c r="AG18" s="595"/>
      <c r="AH18" s="595"/>
      <c r="AI18" s="595"/>
    </row>
    <row r="19" spans="1:35" ht="22.5" customHeight="1">
      <c r="A19" s="61">
        <v>13</v>
      </c>
      <c r="B19" s="288"/>
      <c r="C19" s="289"/>
      <c r="D19" s="290"/>
      <c r="E19" s="291"/>
      <c r="F19" s="569"/>
      <c r="G19" s="174"/>
      <c r="H19" s="175"/>
      <c r="I19" s="176"/>
      <c r="J19" s="177"/>
      <c r="K19" s="178"/>
      <c r="L19" s="175"/>
      <c r="M19" s="179"/>
      <c r="N19" s="190"/>
      <c r="O19" s="181"/>
      <c r="P19" s="177"/>
      <c r="Q19" s="178"/>
      <c r="R19" s="177"/>
      <c r="S19" s="181"/>
      <c r="T19" s="177"/>
      <c r="U19" s="181"/>
      <c r="V19" s="407"/>
      <c r="W19" s="184"/>
      <c r="X19" s="184"/>
      <c r="Y19" s="184"/>
      <c r="Z19" s="571"/>
      <c r="AA19" s="293"/>
      <c r="AB19" s="596"/>
      <c r="AC19" s="596"/>
      <c r="AD19" s="596"/>
      <c r="AE19" s="596"/>
      <c r="AF19" s="596"/>
      <c r="AG19" s="596"/>
      <c r="AH19" s="596"/>
      <c r="AI19" s="596"/>
    </row>
    <row r="20" spans="1:35" ht="22.5" customHeight="1">
      <c r="A20" s="284">
        <v>14</v>
      </c>
      <c r="B20" s="572"/>
      <c r="C20" s="573"/>
      <c r="D20" s="470"/>
      <c r="E20" s="574"/>
      <c r="F20" s="568"/>
      <c r="G20" s="480"/>
      <c r="H20" s="210"/>
      <c r="I20" s="209"/>
      <c r="J20" s="211"/>
      <c r="K20" s="481"/>
      <c r="L20" s="210"/>
      <c r="M20" s="482"/>
      <c r="N20" s="214"/>
      <c r="O20" s="481"/>
      <c r="P20" s="211"/>
      <c r="Q20" s="212"/>
      <c r="R20" s="211"/>
      <c r="S20" s="212"/>
      <c r="T20" s="211"/>
      <c r="U20" s="212"/>
      <c r="V20" s="633"/>
      <c r="W20" s="215"/>
      <c r="X20" s="215"/>
      <c r="Y20" s="215"/>
      <c r="Z20" s="634"/>
      <c r="AA20" s="575"/>
      <c r="AB20" s="595"/>
      <c r="AC20" s="595"/>
      <c r="AD20" s="595"/>
      <c r="AE20" s="595"/>
      <c r="AF20" s="595"/>
      <c r="AG20" s="595"/>
      <c r="AH20" s="595"/>
      <c r="AI20" s="595"/>
    </row>
    <row r="21" spans="1:35" ht="22.5" customHeight="1">
      <c r="A21" s="48">
        <v>15</v>
      </c>
      <c r="B21" s="310"/>
      <c r="C21" s="289"/>
      <c r="D21" s="290"/>
      <c r="E21" s="576"/>
      <c r="F21" s="569"/>
      <c r="G21" s="577"/>
      <c r="H21" s="622"/>
      <c r="I21" s="219"/>
      <c r="J21" s="221"/>
      <c r="K21" s="486"/>
      <c r="L21" s="220"/>
      <c r="M21" s="487"/>
      <c r="N21" s="224"/>
      <c r="O21" s="486"/>
      <c r="P21" s="221"/>
      <c r="Q21" s="222"/>
      <c r="R21" s="221"/>
      <c r="S21" s="222"/>
      <c r="T21" s="221"/>
      <c r="U21" s="486"/>
      <c r="V21" s="221"/>
      <c r="W21" s="225"/>
      <c r="X21" s="225"/>
      <c r="Y21" s="225"/>
      <c r="Z21" s="226"/>
      <c r="AA21" s="578"/>
      <c r="AB21" s="596"/>
      <c r="AC21" s="596"/>
      <c r="AD21" s="596"/>
      <c r="AE21" s="596"/>
      <c r="AF21" s="596"/>
      <c r="AG21" s="596"/>
      <c r="AH21" s="596"/>
      <c r="AI21" s="596"/>
    </row>
    <row r="22" spans="1:35" ht="22.5" customHeight="1">
      <c r="A22" s="56">
        <v>16</v>
      </c>
      <c r="B22" s="311"/>
      <c r="C22" s="286"/>
      <c r="D22" s="155"/>
      <c r="E22" s="598"/>
      <c r="F22" s="568"/>
      <c r="G22" s="580"/>
      <c r="H22" s="313"/>
      <c r="I22" s="312"/>
      <c r="J22" s="314"/>
      <c r="K22" s="581"/>
      <c r="L22" s="313"/>
      <c r="M22" s="582"/>
      <c r="N22" s="635"/>
      <c r="O22" s="581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599"/>
      <c r="AB22" s="595"/>
      <c r="AC22" s="595"/>
      <c r="AD22" s="595"/>
      <c r="AE22" s="595"/>
      <c r="AF22" s="595"/>
      <c r="AG22" s="595"/>
      <c r="AH22" s="595"/>
      <c r="AI22" s="595"/>
    </row>
    <row r="23" spans="1:35" ht="22.5" customHeight="1">
      <c r="A23" s="296">
        <v>17</v>
      </c>
      <c r="B23" s="310"/>
      <c r="C23" s="289"/>
      <c r="D23" s="290"/>
      <c r="E23" s="576"/>
      <c r="F23" s="569"/>
      <c r="G23" s="577"/>
      <c r="H23" s="622"/>
      <c r="I23" s="219"/>
      <c r="J23" s="221"/>
      <c r="K23" s="486"/>
      <c r="L23" s="220"/>
      <c r="M23" s="487"/>
      <c r="N23" s="224"/>
      <c r="O23" s="486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578"/>
      <c r="AB23" s="596"/>
      <c r="AC23" s="596"/>
      <c r="AD23" s="596"/>
      <c r="AE23" s="596"/>
      <c r="AF23" s="596"/>
      <c r="AG23" s="596"/>
      <c r="AH23" s="596"/>
      <c r="AI23" s="596"/>
    </row>
    <row r="24" spans="1:35" ht="22.5" customHeight="1">
      <c r="A24" s="40">
        <v>18</v>
      </c>
      <c r="B24" s="311"/>
      <c r="C24" s="294"/>
      <c r="D24" s="155"/>
      <c r="E24" s="598"/>
      <c r="F24" s="568"/>
      <c r="G24" s="312"/>
      <c r="H24" s="636"/>
      <c r="I24" s="312"/>
      <c r="J24" s="314"/>
      <c r="K24" s="581"/>
      <c r="L24" s="313"/>
      <c r="M24" s="316"/>
      <c r="N24" s="317"/>
      <c r="O24" s="315"/>
      <c r="P24" s="314"/>
      <c r="Q24" s="315"/>
      <c r="R24" s="637"/>
      <c r="S24" s="315"/>
      <c r="T24" s="314"/>
      <c r="U24" s="315"/>
      <c r="V24" s="314"/>
      <c r="W24" s="318"/>
      <c r="X24" s="318"/>
      <c r="Y24" s="318"/>
      <c r="Z24" s="319"/>
      <c r="AA24" s="599"/>
      <c r="AB24" s="595"/>
      <c r="AC24" s="595"/>
      <c r="AD24" s="595"/>
      <c r="AE24" s="595"/>
      <c r="AF24" s="595"/>
      <c r="AG24" s="595"/>
      <c r="AH24" s="595"/>
      <c r="AI24" s="595"/>
    </row>
    <row r="25" spans="1:35" ht="22.5" customHeight="1">
      <c r="A25" s="61">
        <v>19</v>
      </c>
      <c r="B25" s="310"/>
      <c r="C25" s="465"/>
      <c r="D25" s="290"/>
      <c r="E25" s="576"/>
      <c r="F25" s="569"/>
      <c r="G25" s="577"/>
      <c r="H25" s="220"/>
      <c r="I25" s="219"/>
      <c r="J25" s="221"/>
      <c r="K25" s="486"/>
      <c r="L25" s="220"/>
      <c r="M25" s="223"/>
      <c r="N25" s="224"/>
      <c r="O25" s="486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578"/>
      <c r="AB25" s="596"/>
      <c r="AC25" s="596"/>
      <c r="AD25" s="596"/>
      <c r="AE25" s="596"/>
      <c r="AF25" s="596"/>
      <c r="AG25" s="596"/>
      <c r="AH25" s="596"/>
      <c r="AI25" s="596"/>
    </row>
    <row r="26" spans="1:35" ht="22.5" customHeight="1">
      <c r="A26" s="323">
        <v>20</v>
      </c>
      <c r="B26" s="638"/>
      <c r="C26" s="639"/>
      <c r="D26" s="640"/>
      <c r="E26" s="641"/>
      <c r="F26" s="642"/>
      <c r="G26" s="580"/>
      <c r="H26" s="313"/>
      <c r="I26" s="312"/>
      <c r="J26" s="314"/>
      <c r="K26" s="581"/>
      <c r="L26" s="313"/>
      <c r="M26" s="316"/>
      <c r="N26" s="317"/>
      <c r="O26" s="581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599"/>
      <c r="AB26" s="595"/>
      <c r="AC26" s="595"/>
      <c r="AD26" s="595"/>
      <c r="AE26" s="595"/>
      <c r="AF26" s="595"/>
      <c r="AG26" s="595"/>
      <c r="AH26" s="595"/>
      <c r="AI26" s="595"/>
    </row>
    <row r="27" spans="1:35" ht="22.5" customHeight="1">
      <c r="A27" s="48">
        <v>21</v>
      </c>
      <c r="B27" s="288"/>
      <c r="C27" s="465"/>
      <c r="D27" s="290"/>
      <c r="E27" s="576"/>
      <c r="F27" s="569"/>
      <c r="G27" s="219"/>
      <c r="H27" s="622"/>
      <c r="I27" s="219"/>
      <c r="J27" s="221"/>
      <c r="K27" s="486"/>
      <c r="L27" s="220"/>
      <c r="M27" s="223"/>
      <c r="N27" s="224"/>
      <c r="O27" s="222"/>
      <c r="P27" s="221"/>
      <c r="Q27" s="222"/>
      <c r="R27" s="601"/>
      <c r="S27" s="222"/>
      <c r="T27" s="221"/>
      <c r="U27" s="222"/>
      <c r="V27" s="221"/>
      <c r="W27" s="225"/>
      <c r="X27" s="225"/>
      <c r="Y27" s="225"/>
      <c r="Z27" s="226"/>
      <c r="AA27" s="578"/>
      <c r="AB27" s="596"/>
      <c r="AC27" s="596"/>
      <c r="AD27" s="596"/>
      <c r="AE27" s="596"/>
      <c r="AF27" s="596"/>
      <c r="AG27" s="596"/>
      <c r="AH27" s="596"/>
      <c r="AI27" s="596"/>
    </row>
    <row r="28" spans="1:35" ht="22.5" customHeight="1">
      <c r="A28" s="417"/>
      <c r="B28" s="417"/>
      <c r="C28" s="418"/>
      <c r="D28" s="419"/>
      <c r="E28" s="420" t="s">
        <v>37</v>
      </c>
      <c r="F28" s="421">
        <f>COUNT(F7:F27)</f>
        <v>0</v>
      </c>
      <c r="G28" s="643">
        <f t="shared" ref="G28:Z28" si="0">COUNTIF(G7:G27, "=X")</f>
        <v>0</v>
      </c>
      <c r="H28" s="643">
        <f t="shared" si="0"/>
        <v>0</v>
      </c>
      <c r="I28" s="643">
        <f t="shared" si="0"/>
        <v>0</v>
      </c>
      <c r="J28" s="643">
        <f t="shared" si="0"/>
        <v>0</v>
      </c>
      <c r="K28" s="643">
        <f t="shared" si="0"/>
        <v>0</v>
      </c>
      <c r="L28" s="643">
        <f t="shared" si="0"/>
        <v>0</v>
      </c>
      <c r="M28" s="643">
        <f t="shared" si="0"/>
        <v>0</v>
      </c>
      <c r="N28" s="643">
        <f t="shared" si="0"/>
        <v>0</v>
      </c>
      <c r="O28" s="643">
        <f t="shared" si="0"/>
        <v>0</v>
      </c>
      <c r="P28" s="643">
        <f t="shared" si="0"/>
        <v>0</v>
      </c>
      <c r="Q28" s="643">
        <f t="shared" si="0"/>
        <v>0</v>
      </c>
      <c r="R28" s="643">
        <f t="shared" si="0"/>
        <v>0</v>
      </c>
      <c r="S28" s="643">
        <f t="shared" si="0"/>
        <v>0</v>
      </c>
      <c r="T28" s="643">
        <f t="shared" si="0"/>
        <v>0</v>
      </c>
      <c r="U28" s="643">
        <f t="shared" si="0"/>
        <v>0</v>
      </c>
      <c r="V28" s="643">
        <f t="shared" si="0"/>
        <v>0</v>
      </c>
      <c r="W28" s="643">
        <f t="shared" si="0"/>
        <v>0</v>
      </c>
      <c r="X28" s="643">
        <f t="shared" si="0"/>
        <v>0</v>
      </c>
      <c r="Y28" s="643">
        <f t="shared" si="0"/>
        <v>0</v>
      </c>
      <c r="Z28" s="643">
        <f t="shared" si="0"/>
        <v>0</v>
      </c>
      <c r="AA28" s="423">
        <v>18</v>
      </c>
      <c r="AB28" s="244">
        <v>18</v>
      </c>
      <c r="AC28" s="244">
        <v>18</v>
      </c>
      <c r="AD28" s="244">
        <v>18</v>
      </c>
      <c r="AE28" s="244">
        <v>18</v>
      </c>
      <c r="AF28" s="244">
        <v>18</v>
      </c>
      <c r="AG28" s="644">
        <v>18</v>
      </c>
      <c r="AH28" s="244">
        <v>18</v>
      </c>
      <c r="AI28" s="244"/>
    </row>
    <row r="29" spans="1:35" ht="2.25" customHeight="1">
      <c r="D29" s="396"/>
      <c r="E29" s="424"/>
      <c r="F29" s="772" t="s">
        <v>38</v>
      </c>
      <c r="G29" s="785"/>
      <c r="H29" s="785"/>
      <c r="I29" s="785"/>
      <c r="J29" s="785"/>
      <c r="K29" s="785"/>
      <c r="L29" s="785"/>
      <c r="M29" s="785"/>
      <c r="N29" s="785"/>
      <c r="O29" s="785"/>
      <c r="P29" s="785"/>
      <c r="Q29" s="785"/>
      <c r="R29" s="785"/>
      <c r="S29" s="785"/>
      <c r="T29" s="785"/>
      <c r="U29" s="785"/>
      <c r="V29" s="785"/>
      <c r="W29" s="785"/>
      <c r="X29" s="785"/>
      <c r="Y29" s="785"/>
      <c r="Z29" s="786"/>
      <c r="AA29" s="397"/>
    </row>
    <row r="30" spans="1:35">
      <c r="D30" s="396"/>
      <c r="E30" s="106"/>
      <c r="F30" s="787"/>
      <c r="G30" s="740"/>
      <c r="H30" s="740"/>
      <c r="I30" s="740"/>
      <c r="J30" s="740"/>
      <c r="K30" s="740"/>
      <c r="L30" s="740"/>
      <c r="M30" s="740"/>
      <c r="N30" s="740"/>
      <c r="O30" s="740"/>
      <c r="P30" s="740"/>
      <c r="Q30" s="740"/>
      <c r="R30" s="740"/>
      <c r="S30" s="740"/>
      <c r="T30" s="740"/>
      <c r="U30" s="740"/>
      <c r="V30" s="740"/>
      <c r="W30" s="740"/>
      <c r="X30" s="740"/>
      <c r="Y30" s="740"/>
      <c r="Z30" s="788"/>
      <c r="AA30" s="424"/>
    </row>
    <row r="31" spans="1:35" ht="15.75" customHeight="1">
      <c r="F31" s="248">
        <v>1</v>
      </c>
      <c r="G31" s="744" t="s">
        <v>42</v>
      </c>
      <c r="H31" s="745"/>
      <c r="I31" s="745"/>
      <c r="J31" s="745"/>
      <c r="K31" s="745"/>
      <c r="L31" s="745"/>
      <c r="M31" s="745"/>
      <c r="N31" s="745"/>
      <c r="O31" s="745"/>
      <c r="P31" s="746"/>
      <c r="Q31" s="747">
        <f>COUNTIFS(B7:B27, "1",F7:F27, "&gt;1")</f>
        <v>0</v>
      </c>
      <c r="R31" s="748"/>
      <c r="S31" s="249">
        <v>3</v>
      </c>
      <c r="T31" s="250" t="s">
        <v>43</v>
      </c>
      <c r="U31" s="251"/>
      <c r="V31" s="251"/>
      <c r="W31" s="251"/>
      <c r="X31" s="251"/>
      <c r="Y31" s="252"/>
      <c r="Z31" s="253">
        <f>COUNTIFS(B7:B27, "3",F7:F27, "&gt;1")</f>
        <v>0</v>
      </c>
    </row>
    <row r="32" spans="1:35" ht="15.75" customHeight="1">
      <c r="F32" s="254">
        <v>2</v>
      </c>
      <c r="G32" s="749" t="s">
        <v>83</v>
      </c>
      <c r="H32" s="733"/>
      <c r="I32" s="733"/>
      <c r="J32" s="733"/>
      <c r="K32" s="733"/>
      <c r="L32" s="733"/>
      <c r="M32" s="733"/>
      <c r="N32" s="733"/>
      <c r="O32" s="733"/>
      <c r="P32" s="743"/>
      <c r="Q32" s="750">
        <f>COUNTIFS(B7:B27, "2",F7:F27, "&gt;1")</f>
        <v>0</v>
      </c>
      <c r="R32" s="748"/>
      <c r="S32" s="255">
        <v>4</v>
      </c>
      <c r="T32" s="256" t="s">
        <v>45</v>
      </c>
      <c r="U32" s="257"/>
      <c r="V32" s="257"/>
      <c r="W32" s="257"/>
      <c r="X32" s="257"/>
      <c r="Y32" s="258"/>
      <c r="Z32" s="259">
        <f>COUNTIFS(B7:B27, "4",F7:F27, "&gt;1")</f>
        <v>0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</sheetData>
  <mergeCells count="11">
    <mergeCell ref="G31:P31"/>
    <mergeCell ref="Q31:R31"/>
    <mergeCell ref="G32:P32"/>
    <mergeCell ref="Q32:R32"/>
    <mergeCell ref="A1:D1"/>
    <mergeCell ref="E1:Z2"/>
    <mergeCell ref="A2:C2"/>
    <mergeCell ref="A3:C3"/>
    <mergeCell ref="E3:Z4"/>
    <mergeCell ref="A4:C4"/>
    <mergeCell ref="F29:Z30"/>
  </mergeCells>
  <conditionalFormatting sqref="B7:B27 F31:F32 S31:S32">
    <cfRule type="cellIs" dxfId="63" priority="1" operator="equal">
      <formula>1</formula>
    </cfRule>
  </conditionalFormatting>
  <conditionalFormatting sqref="B7:B27 F31:F32 S31:S32">
    <cfRule type="cellIs" dxfId="62" priority="2" operator="equal">
      <formula>2</formula>
    </cfRule>
  </conditionalFormatting>
  <conditionalFormatting sqref="B7:B27 F31:F32 S31:S32">
    <cfRule type="cellIs" dxfId="61" priority="3" operator="equal">
      <formula>3</formula>
    </cfRule>
  </conditionalFormatting>
  <conditionalFormatting sqref="B7:B27 F31:F32 S31:S32">
    <cfRule type="cellIs" dxfId="6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7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F28</f>
        <v>13</v>
      </c>
    </row>
    <row r="5" spans="1:29" ht="14.25" customHeight="1">
      <c r="A5" s="9"/>
      <c r="B5" s="9"/>
      <c r="C5" s="9"/>
      <c r="D5" s="9"/>
      <c r="E5" s="11"/>
      <c r="F5" s="399">
        <f>MEDIAN(F7:F20)</f>
        <v>42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24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280">
        <v>44091</v>
      </c>
      <c r="D7" s="139" t="s">
        <v>95</v>
      </c>
      <c r="E7" s="645" t="s">
        <v>411</v>
      </c>
      <c r="F7" s="141">
        <v>35</v>
      </c>
      <c r="G7" s="142"/>
      <c r="H7" s="147" t="s">
        <v>55</v>
      </c>
      <c r="I7" s="142"/>
      <c r="J7" s="145"/>
      <c r="K7" s="146" t="s">
        <v>55</v>
      </c>
      <c r="L7" s="402"/>
      <c r="M7" s="148" t="s">
        <v>55</v>
      </c>
      <c r="N7" s="149"/>
      <c r="O7" s="146" t="s">
        <v>55</v>
      </c>
      <c r="P7" s="263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 t="s">
        <v>412</v>
      </c>
    </row>
    <row r="8" spans="1:29" ht="22.5" customHeight="1">
      <c r="A8" s="284">
        <v>2</v>
      </c>
      <c r="B8" s="285">
        <v>2</v>
      </c>
      <c r="C8" s="286">
        <v>44091</v>
      </c>
      <c r="D8" s="155" t="s">
        <v>413</v>
      </c>
      <c r="E8" s="156" t="s">
        <v>414</v>
      </c>
      <c r="F8" s="157">
        <v>43</v>
      </c>
      <c r="G8" s="158" t="s">
        <v>74</v>
      </c>
      <c r="H8" s="206"/>
      <c r="I8" s="160"/>
      <c r="J8" s="161"/>
      <c r="K8" s="162" t="s">
        <v>74</v>
      </c>
      <c r="L8" s="163"/>
      <c r="M8" s="164" t="s">
        <v>55</v>
      </c>
      <c r="N8" s="165"/>
      <c r="O8" s="162"/>
      <c r="P8" s="161"/>
      <c r="Q8" s="162"/>
      <c r="R8" s="301" t="s">
        <v>74</v>
      </c>
      <c r="S8" s="166"/>
      <c r="T8" s="161"/>
      <c r="U8" s="162" t="s">
        <v>74</v>
      </c>
      <c r="V8" s="161"/>
      <c r="W8" s="167"/>
      <c r="X8" s="167"/>
      <c r="Y8" s="167"/>
      <c r="Z8" s="168"/>
      <c r="AA8" s="266" t="s">
        <v>415</v>
      </c>
    </row>
    <row r="9" spans="1:29" ht="22.5" customHeight="1">
      <c r="A9" s="48">
        <v>3</v>
      </c>
      <c r="B9" s="288">
        <v>3</v>
      </c>
      <c r="C9" s="303">
        <v>44091</v>
      </c>
      <c r="D9" s="171" t="s">
        <v>416</v>
      </c>
      <c r="E9" s="646" t="s">
        <v>417</v>
      </c>
      <c r="F9" s="173">
        <v>44</v>
      </c>
      <c r="G9" s="174"/>
      <c r="H9" s="196" t="s">
        <v>55</v>
      </c>
      <c r="I9" s="176"/>
      <c r="J9" s="177"/>
      <c r="K9" s="178" t="s">
        <v>55</v>
      </c>
      <c r="L9" s="175"/>
      <c r="M9" s="179" t="s">
        <v>55</v>
      </c>
      <c r="N9" s="190"/>
      <c r="O9" s="178"/>
      <c r="P9" s="177"/>
      <c r="Q9" s="178"/>
      <c r="R9" s="182" t="s">
        <v>55</v>
      </c>
      <c r="S9" s="181"/>
      <c r="T9" s="177"/>
      <c r="U9" s="181"/>
      <c r="V9" s="177"/>
      <c r="W9" s="184"/>
      <c r="X9" s="184"/>
      <c r="Y9" s="184"/>
      <c r="Z9" s="185"/>
      <c r="AA9" s="191" t="s">
        <v>418</v>
      </c>
    </row>
    <row r="10" spans="1:29" ht="22.5" customHeight="1">
      <c r="A10" s="56">
        <v>4</v>
      </c>
      <c r="B10" s="285">
        <v>2</v>
      </c>
      <c r="C10" s="286">
        <v>44091</v>
      </c>
      <c r="D10" s="155" t="s">
        <v>419</v>
      </c>
      <c r="E10" s="156" t="s">
        <v>420</v>
      </c>
      <c r="F10" s="568">
        <v>61</v>
      </c>
      <c r="G10" s="158"/>
      <c r="H10" s="159" t="s">
        <v>74</v>
      </c>
      <c r="I10" s="160"/>
      <c r="J10" s="161"/>
      <c r="K10" s="162" t="s">
        <v>74</v>
      </c>
      <c r="L10" s="163"/>
      <c r="M10" s="164" t="s">
        <v>74</v>
      </c>
      <c r="N10" s="165"/>
      <c r="O10" s="162"/>
      <c r="P10" s="301" t="s">
        <v>74</v>
      </c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266" t="s">
        <v>421</v>
      </c>
    </row>
    <row r="11" spans="1:29" ht="22.5" customHeight="1">
      <c r="A11" s="296">
        <v>5</v>
      </c>
      <c r="B11" s="288">
        <v>2</v>
      </c>
      <c r="C11" s="289">
        <v>44091</v>
      </c>
      <c r="D11" s="290" t="s">
        <v>422</v>
      </c>
      <c r="E11" s="291" t="s">
        <v>423</v>
      </c>
      <c r="F11" s="569">
        <v>20</v>
      </c>
      <c r="G11" s="174" t="s">
        <v>74</v>
      </c>
      <c r="H11" s="175"/>
      <c r="I11" s="176"/>
      <c r="J11" s="407"/>
      <c r="K11" s="178" t="s">
        <v>74</v>
      </c>
      <c r="L11" s="175"/>
      <c r="M11" s="179" t="s">
        <v>74</v>
      </c>
      <c r="N11" s="190"/>
      <c r="O11" s="181"/>
      <c r="P11" s="177"/>
      <c r="Q11" s="178" t="s">
        <v>74</v>
      </c>
      <c r="R11" s="177"/>
      <c r="S11" s="181"/>
      <c r="T11" s="177"/>
      <c r="U11" s="181"/>
      <c r="V11" s="177"/>
      <c r="W11" s="184"/>
      <c r="X11" s="184"/>
      <c r="Y11" s="184"/>
      <c r="Z11" s="185"/>
      <c r="AA11" s="293" t="s">
        <v>424</v>
      </c>
    </row>
    <row r="12" spans="1:29" ht="22.5" customHeight="1">
      <c r="A12" s="40">
        <v>6</v>
      </c>
      <c r="B12" s="285">
        <v>1</v>
      </c>
      <c r="C12" s="286">
        <v>44091</v>
      </c>
      <c r="D12" s="155" t="s">
        <v>425</v>
      </c>
      <c r="E12" s="156" t="s">
        <v>426</v>
      </c>
      <c r="F12" s="568">
        <v>55</v>
      </c>
      <c r="G12" s="158" t="s">
        <v>55</v>
      </c>
      <c r="H12" s="163"/>
      <c r="I12" s="160"/>
      <c r="J12" s="161"/>
      <c r="K12" s="162" t="s">
        <v>55</v>
      </c>
      <c r="L12" s="163"/>
      <c r="M12" s="164" t="s">
        <v>55</v>
      </c>
      <c r="N12" s="165"/>
      <c r="O12" s="162" t="s">
        <v>55</v>
      </c>
      <c r="P12" s="161"/>
      <c r="Q12" s="162"/>
      <c r="R12" s="161"/>
      <c r="S12" s="166"/>
      <c r="T12" s="161"/>
      <c r="U12" s="166"/>
      <c r="V12" s="161"/>
      <c r="W12" s="167"/>
      <c r="X12" s="167"/>
      <c r="Y12" s="167"/>
      <c r="Z12" s="168"/>
      <c r="AA12" s="266" t="s">
        <v>427</v>
      </c>
    </row>
    <row r="13" spans="1:29" ht="22.5" customHeight="1">
      <c r="A13" s="61">
        <v>7</v>
      </c>
      <c r="B13" s="288">
        <v>1</v>
      </c>
      <c r="C13" s="289">
        <v>44091</v>
      </c>
      <c r="D13" s="290" t="s">
        <v>428</v>
      </c>
      <c r="E13" s="291" t="s">
        <v>429</v>
      </c>
      <c r="F13" s="569">
        <v>52</v>
      </c>
      <c r="G13" s="174" t="s">
        <v>55</v>
      </c>
      <c r="H13" s="292"/>
      <c r="I13" s="176"/>
      <c r="J13" s="177"/>
      <c r="K13" s="178" t="s">
        <v>55</v>
      </c>
      <c r="L13" s="175"/>
      <c r="M13" s="179" t="s">
        <v>55</v>
      </c>
      <c r="N13" s="190"/>
      <c r="O13" s="181"/>
      <c r="P13" s="177"/>
      <c r="Q13" s="178"/>
      <c r="R13" s="177"/>
      <c r="S13" s="181"/>
      <c r="T13" s="177"/>
      <c r="U13" s="181"/>
      <c r="V13" s="177"/>
      <c r="W13" s="184"/>
      <c r="X13" s="184"/>
      <c r="Y13" s="184"/>
      <c r="Z13" s="571" t="s">
        <v>55</v>
      </c>
      <c r="AA13" s="293" t="s">
        <v>430</v>
      </c>
    </row>
    <row r="14" spans="1:29" ht="22.5" customHeight="1">
      <c r="A14" s="284">
        <v>8</v>
      </c>
      <c r="B14" s="285">
        <v>1</v>
      </c>
      <c r="C14" s="286">
        <v>44091</v>
      </c>
      <c r="D14" s="155" t="s">
        <v>431</v>
      </c>
      <c r="E14" s="156" t="s">
        <v>432</v>
      </c>
      <c r="F14" s="568">
        <v>0</v>
      </c>
      <c r="G14" s="158"/>
      <c r="H14" s="159" t="s">
        <v>55</v>
      </c>
      <c r="I14" s="160"/>
      <c r="J14" s="409"/>
      <c r="K14" s="162" t="s">
        <v>55</v>
      </c>
      <c r="L14" s="163"/>
      <c r="M14" s="164" t="s">
        <v>55</v>
      </c>
      <c r="N14" s="165"/>
      <c r="O14" s="166"/>
      <c r="P14" s="409"/>
      <c r="Q14" s="166"/>
      <c r="R14" s="161"/>
      <c r="S14" s="166"/>
      <c r="T14" s="161"/>
      <c r="U14" s="166"/>
      <c r="V14" s="161"/>
      <c r="W14" s="167"/>
      <c r="X14" s="167"/>
      <c r="Y14" s="167"/>
      <c r="Z14" s="265" t="s">
        <v>55</v>
      </c>
      <c r="AA14" s="266" t="s">
        <v>433</v>
      </c>
    </row>
    <row r="15" spans="1:29" ht="22.5" customHeight="1">
      <c r="A15" s="48">
        <v>9</v>
      </c>
      <c r="B15" s="288">
        <v>2</v>
      </c>
      <c r="C15" s="289">
        <v>44091</v>
      </c>
      <c r="D15" s="290" t="s">
        <v>434</v>
      </c>
      <c r="E15" s="291" t="s">
        <v>435</v>
      </c>
      <c r="F15" s="569">
        <v>32</v>
      </c>
      <c r="G15" s="174" t="s">
        <v>74</v>
      </c>
      <c r="H15" s="175"/>
      <c r="I15" s="176"/>
      <c r="J15" s="177"/>
      <c r="K15" s="178" t="s">
        <v>74</v>
      </c>
      <c r="L15" s="175"/>
      <c r="M15" s="179" t="s">
        <v>74</v>
      </c>
      <c r="N15" s="190"/>
      <c r="O15" s="178"/>
      <c r="P15" s="182" t="s">
        <v>74</v>
      </c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93" t="s">
        <v>436</v>
      </c>
    </row>
    <row r="16" spans="1:29" ht="22.5" customHeight="1">
      <c r="A16" s="56">
        <v>10</v>
      </c>
      <c r="B16" s="285">
        <v>2</v>
      </c>
      <c r="C16" s="286">
        <v>44091</v>
      </c>
      <c r="D16" s="155" t="s">
        <v>437</v>
      </c>
      <c r="E16" s="156" t="s">
        <v>435</v>
      </c>
      <c r="F16" s="568">
        <v>7</v>
      </c>
      <c r="G16" s="158" t="s">
        <v>74</v>
      </c>
      <c r="H16" s="206"/>
      <c r="I16" s="158" t="s">
        <v>74</v>
      </c>
      <c r="J16" s="161"/>
      <c r="K16" s="162"/>
      <c r="L16" s="163"/>
      <c r="M16" s="164" t="s">
        <v>74</v>
      </c>
      <c r="N16" s="165"/>
      <c r="O16" s="162"/>
      <c r="P16" s="301" t="s">
        <v>74</v>
      </c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266" t="s">
        <v>438</v>
      </c>
    </row>
    <row r="17" spans="1:27" ht="22.5" customHeight="1">
      <c r="A17" s="296">
        <v>11</v>
      </c>
      <c r="B17" s="288"/>
      <c r="C17" s="289"/>
      <c r="D17" s="290"/>
      <c r="E17" s="291"/>
      <c r="F17" s="569"/>
      <c r="G17" s="176"/>
      <c r="H17" s="292"/>
      <c r="I17" s="176"/>
      <c r="J17" s="407"/>
      <c r="K17" s="181"/>
      <c r="L17" s="175"/>
      <c r="M17" s="179"/>
      <c r="N17" s="406"/>
      <c r="O17" s="181"/>
      <c r="P17" s="177"/>
      <c r="Q17" s="181"/>
      <c r="R17" s="407"/>
      <c r="S17" s="181"/>
      <c r="T17" s="177"/>
      <c r="U17" s="181"/>
      <c r="V17" s="177"/>
      <c r="W17" s="184"/>
      <c r="X17" s="184"/>
      <c r="Y17" s="184"/>
      <c r="Z17" s="185"/>
      <c r="AA17" s="293"/>
    </row>
    <row r="18" spans="1:27" ht="22.5" customHeight="1">
      <c r="A18" s="40">
        <v>12</v>
      </c>
      <c r="B18" s="285">
        <v>4</v>
      </c>
      <c r="C18" s="286">
        <v>44091</v>
      </c>
      <c r="D18" s="155" t="s">
        <v>439</v>
      </c>
      <c r="E18" s="156" t="s">
        <v>440</v>
      </c>
      <c r="F18" s="568">
        <v>42</v>
      </c>
      <c r="G18" s="158" t="s">
        <v>74</v>
      </c>
      <c r="H18" s="206"/>
      <c r="I18" s="160"/>
      <c r="J18" s="161"/>
      <c r="K18" s="162" t="s">
        <v>74</v>
      </c>
      <c r="L18" s="163"/>
      <c r="M18" s="164" t="s">
        <v>74</v>
      </c>
      <c r="N18" s="408" t="s">
        <v>74</v>
      </c>
      <c r="O18" s="166"/>
      <c r="P18" s="301" t="s">
        <v>74</v>
      </c>
      <c r="Q18" s="166"/>
      <c r="R18" s="409"/>
      <c r="S18" s="166"/>
      <c r="T18" s="161"/>
      <c r="U18" s="166"/>
      <c r="V18" s="161"/>
      <c r="W18" s="167"/>
      <c r="X18" s="167"/>
      <c r="Y18" s="167"/>
      <c r="Z18" s="168"/>
      <c r="AA18" s="266" t="s">
        <v>441</v>
      </c>
    </row>
    <row r="19" spans="1:27" ht="22.5" customHeight="1">
      <c r="A19" s="61">
        <v>13</v>
      </c>
      <c r="B19" s="288">
        <v>2</v>
      </c>
      <c r="C19" s="465">
        <v>44091</v>
      </c>
      <c r="D19" s="290" t="s">
        <v>442</v>
      </c>
      <c r="E19" s="291" t="s">
        <v>443</v>
      </c>
      <c r="F19" s="569">
        <v>44</v>
      </c>
      <c r="G19" s="174" t="s">
        <v>74</v>
      </c>
      <c r="H19" s="292"/>
      <c r="I19" s="176"/>
      <c r="J19" s="407"/>
      <c r="K19" s="178" t="s">
        <v>74</v>
      </c>
      <c r="L19" s="175"/>
      <c r="M19" s="179" t="s">
        <v>74</v>
      </c>
      <c r="N19" s="190"/>
      <c r="O19" s="181"/>
      <c r="P19" s="177"/>
      <c r="Q19" s="178"/>
      <c r="R19" s="177"/>
      <c r="S19" s="181"/>
      <c r="T19" s="177"/>
      <c r="U19" s="178" t="s">
        <v>74</v>
      </c>
      <c r="V19" s="177"/>
      <c r="W19" s="184"/>
      <c r="X19" s="184"/>
      <c r="Y19" s="184"/>
      <c r="Z19" s="185"/>
      <c r="AA19" s="293" t="s">
        <v>444</v>
      </c>
    </row>
    <row r="20" spans="1:27" ht="22.5" customHeight="1">
      <c r="A20" s="284">
        <v>14</v>
      </c>
      <c r="B20" s="572">
        <v>1</v>
      </c>
      <c r="C20" s="647">
        <v>44091</v>
      </c>
      <c r="D20" s="470" t="s">
        <v>445</v>
      </c>
      <c r="E20" s="574" t="s">
        <v>446</v>
      </c>
      <c r="F20" s="568">
        <v>32</v>
      </c>
      <c r="G20" s="209"/>
      <c r="H20" s="597" t="s">
        <v>55</v>
      </c>
      <c r="I20" s="209"/>
      <c r="J20" s="211"/>
      <c r="K20" s="481" t="s">
        <v>55</v>
      </c>
      <c r="L20" s="210"/>
      <c r="M20" s="482" t="s">
        <v>55</v>
      </c>
      <c r="N20" s="214"/>
      <c r="O20" s="481"/>
      <c r="P20" s="211"/>
      <c r="Q20" s="212"/>
      <c r="R20" s="267" t="s">
        <v>55</v>
      </c>
      <c r="S20" s="212"/>
      <c r="T20" s="211"/>
      <c r="U20" s="212"/>
      <c r="V20" s="211"/>
      <c r="W20" s="215"/>
      <c r="X20" s="215"/>
      <c r="Y20" s="215"/>
      <c r="Z20" s="216"/>
      <c r="AA20" s="575" t="s">
        <v>447</v>
      </c>
    </row>
    <row r="21" spans="1:27" ht="22.5" customHeight="1">
      <c r="A21" s="48">
        <v>15</v>
      </c>
      <c r="B21" s="310"/>
      <c r="C21" s="465"/>
      <c r="D21" s="290"/>
      <c r="E21" s="576"/>
      <c r="F21" s="569"/>
      <c r="G21" s="577"/>
      <c r="H21" s="220"/>
      <c r="I21" s="219"/>
      <c r="J21" s="601"/>
      <c r="K21" s="222"/>
      <c r="L21" s="220"/>
      <c r="M21" s="223"/>
      <c r="N21" s="224"/>
      <c r="O21" s="486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578"/>
    </row>
    <row r="22" spans="1:27" ht="22.5" customHeight="1">
      <c r="A22" s="56">
        <v>16</v>
      </c>
      <c r="B22" s="311"/>
      <c r="C22" s="294"/>
      <c r="D22" s="155"/>
      <c r="E22" s="598"/>
      <c r="F22" s="568"/>
      <c r="G22" s="312"/>
      <c r="H22" s="636"/>
      <c r="I22" s="312"/>
      <c r="J22" s="314"/>
      <c r="K22" s="581"/>
      <c r="L22" s="313"/>
      <c r="M22" s="316"/>
      <c r="N22" s="317"/>
      <c r="O22" s="581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599"/>
    </row>
    <row r="23" spans="1:27" ht="22.5" customHeight="1">
      <c r="A23" s="296">
        <v>17</v>
      </c>
      <c r="B23" s="310"/>
      <c r="C23" s="465"/>
      <c r="D23" s="290"/>
      <c r="E23" s="576"/>
      <c r="F23" s="569"/>
      <c r="G23" s="577"/>
      <c r="H23" s="220"/>
      <c r="I23" s="219"/>
      <c r="J23" s="221"/>
      <c r="K23" s="486"/>
      <c r="L23" s="220"/>
      <c r="M23" s="487"/>
      <c r="N23" s="600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578"/>
    </row>
    <row r="24" spans="1:27" ht="22.5" customHeight="1">
      <c r="A24" s="40">
        <v>18</v>
      </c>
      <c r="B24" s="311"/>
      <c r="C24" s="294"/>
      <c r="D24" s="155"/>
      <c r="E24" s="598"/>
      <c r="F24" s="568"/>
      <c r="G24" s="312"/>
      <c r="H24" s="636"/>
      <c r="I24" s="312"/>
      <c r="J24" s="314"/>
      <c r="K24" s="315"/>
      <c r="L24" s="636"/>
      <c r="M24" s="582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599"/>
    </row>
    <row r="25" spans="1:27" ht="22.5" customHeight="1">
      <c r="A25" s="61">
        <v>19</v>
      </c>
      <c r="B25" s="310"/>
      <c r="C25" s="465"/>
      <c r="D25" s="290"/>
      <c r="E25" s="576"/>
      <c r="F25" s="569"/>
      <c r="G25" s="577"/>
      <c r="H25" s="220"/>
      <c r="I25" s="219"/>
      <c r="J25" s="221"/>
      <c r="K25" s="486"/>
      <c r="L25" s="220"/>
      <c r="M25" s="223"/>
      <c r="N25" s="224"/>
      <c r="O25" s="486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578"/>
    </row>
    <row r="26" spans="1:27" ht="22.5" customHeight="1">
      <c r="A26" s="648">
        <v>20</v>
      </c>
      <c r="B26" s="649"/>
      <c r="C26" s="650"/>
      <c r="D26" s="651"/>
      <c r="E26" s="652"/>
      <c r="F26" s="653"/>
      <c r="G26" s="580"/>
      <c r="H26" s="636"/>
      <c r="I26" s="312"/>
      <c r="J26" s="637"/>
      <c r="K26" s="315"/>
      <c r="L26" s="636"/>
      <c r="M26" s="316"/>
      <c r="N26" s="635"/>
      <c r="O26" s="581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599"/>
    </row>
    <row r="27" spans="1:27" ht="22.5" customHeight="1">
      <c r="A27" s="654">
        <v>21</v>
      </c>
      <c r="B27" s="655"/>
      <c r="C27" s="656"/>
      <c r="D27" s="657"/>
      <c r="E27" s="92"/>
      <c r="F27" s="658"/>
      <c r="G27" s="577"/>
      <c r="H27" s="220"/>
      <c r="I27" s="219"/>
      <c r="J27" s="221"/>
      <c r="K27" s="222"/>
      <c r="L27" s="622"/>
      <c r="M27" s="223"/>
      <c r="N27" s="600"/>
      <c r="O27" s="222"/>
      <c r="P27" s="221"/>
      <c r="Q27" s="222"/>
      <c r="R27" s="221"/>
      <c r="S27" s="222"/>
      <c r="T27" s="221"/>
      <c r="U27" s="222"/>
      <c r="V27" s="221"/>
      <c r="W27" s="225"/>
      <c r="X27" s="225"/>
      <c r="Y27" s="225"/>
      <c r="Z27" s="226"/>
      <c r="AA27" s="578"/>
    </row>
    <row r="28" spans="1:27" ht="22.5" customHeight="1">
      <c r="A28" s="417"/>
      <c r="B28" s="417"/>
      <c r="C28" s="418"/>
      <c r="D28" s="419"/>
      <c r="E28" s="420" t="s">
        <v>37</v>
      </c>
      <c r="F28" s="421">
        <f>COUNT(F7:F27)</f>
        <v>13</v>
      </c>
      <c r="G28" s="422">
        <f t="shared" ref="G28:Z28" si="0">COUNTIF(G7:G27, "=X")</f>
        <v>8</v>
      </c>
      <c r="H28" s="422">
        <f t="shared" si="0"/>
        <v>5</v>
      </c>
      <c r="I28" s="422">
        <f t="shared" si="0"/>
        <v>1</v>
      </c>
      <c r="J28" s="422">
        <f t="shared" si="0"/>
        <v>0</v>
      </c>
      <c r="K28" s="422">
        <f t="shared" si="0"/>
        <v>12</v>
      </c>
      <c r="L28" s="422">
        <f t="shared" si="0"/>
        <v>0</v>
      </c>
      <c r="M28" s="422">
        <f t="shared" si="0"/>
        <v>13</v>
      </c>
      <c r="N28" s="422">
        <f t="shared" si="0"/>
        <v>1</v>
      </c>
      <c r="O28" s="422">
        <f t="shared" si="0"/>
        <v>2</v>
      </c>
      <c r="P28" s="422">
        <f t="shared" si="0"/>
        <v>4</v>
      </c>
      <c r="Q28" s="422">
        <f t="shared" si="0"/>
        <v>1</v>
      </c>
      <c r="R28" s="422">
        <f t="shared" si="0"/>
        <v>3</v>
      </c>
      <c r="S28" s="422">
        <f t="shared" si="0"/>
        <v>0</v>
      </c>
      <c r="T28" s="422">
        <f t="shared" si="0"/>
        <v>0</v>
      </c>
      <c r="U28" s="422">
        <f t="shared" si="0"/>
        <v>2</v>
      </c>
      <c r="V28" s="422">
        <f t="shared" si="0"/>
        <v>0</v>
      </c>
      <c r="W28" s="422">
        <f t="shared" si="0"/>
        <v>0</v>
      </c>
      <c r="X28" s="422">
        <f t="shared" si="0"/>
        <v>0</v>
      </c>
      <c r="Y28" s="422">
        <f t="shared" si="0"/>
        <v>0</v>
      </c>
      <c r="Z28" s="422">
        <f t="shared" si="0"/>
        <v>2</v>
      </c>
      <c r="AA28" s="423"/>
    </row>
    <row r="29" spans="1:27" ht="2.25" customHeight="1">
      <c r="D29" s="396"/>
      <c r="E29" s="424"/>
      <c r="F29" s="772" t="s">
        <v>38</v>
      </c>
      <c r="G29" s="785"/>
      <c r="H29" s="785"/>
      <c r="I29" s="785"/>
      <c r="J29" s="785"/>
      <c r="K29" s="785"/>
      <c r="L29" s="785"/>
      <c r="M29" s="785"/>
      <c r="N29" s="785"/>
      <c r="O29" s="785"/>
      <c r="P29" s="785"/>
      <c r="Q29" s="785"/>
      <c r="R29" s="785"/>
      <c r="S29" s="785"/>
      <c r="T29" s="785"/>
      <c r="U29" s="785"/>
      <c r="V29" s="785"/>
      <c r="W29" s="785"/>
      <c r="X29" s="785"/>
      <c r="Y29" s="785"/>
      <c r="Z29" s="786"/>
      <c r="AA29" s="397"/>
    </row>
    <row r="30" spans="1:27">
      <c r="D30" s="396"/>
      <c r="E30" s="106"/>
      <c r="F30" s="787"/>
      <c r="G30" s="740"/>
      <c r="H30" s="740"/>
      <c r="I30" s="740"/>
      <c r="J30" s="740"/>
      <c r="K30" s="740"/>
      <c r="L30" s="740"/>
      <c r="M30" s="740"/>
      <c r="N30" s="740"/>
      <c r="O30" s="740"/>
      <c r="P30" s="740"/>
      <c r="Q30" s="740"/>
      <c r="R30" s="740"/>
      <c r="S30" s="740"/>
      <c r="T30" s="740"/>
      <c r="U30" s="740"/>
      <c r="V30" s="740"/>
      <c r="W30" s="740"/>
      <c r="X30" s="740"/>
      <c r="Y30" s="740"/>
      <c r="Z30" s="788"/>
      <c r="AA30" s="424"/>
    </row>
    <row r="31" spans="1:27" ht="15.75" customHeight="1">
      <c r="F31" s="248">
        <v>1</v>
      </c>
      <c r="G31" s="744" t="s">
        <v>42</v>
      </c>
      <c r="H31" s="745"/>
      <c r="I31" s="745"/>
      <c r="J31" s="745"/>
      <c r="K31" s="745"/>
      <c r="L31" s="745"/>
      <c r="M31" s="745"/>
      <c r="N31" s="745"/>
      <c r="O31" s="745"/>
      <c r="P31" s="746"/>
      <c r="Q31" s="747">
        <f>COUNTIFS(B7:B27, "1",F7:F27, "&gt;1")</f>
        <v>3</v>
      </c>
      <c r="R31" s="748"/>
      <c r="S31" s="249">
        <v>3</v>
      </c>
      <c r="T31" s="250" t="s">
        <v>43</v>
      </c>
      <c r="U31" s="251"/>
      <c r="V31" s="251"/>
      <c r="W31" s="251"/>
      <c r="X31" s="251"/>
      <c r="Y31" s="252"/>
      <c r="Z31" s="253">
        <f>COUNTIFS(B7:B27, "3",F7:F27, "&gt;1")</f>
        <v>2</v>
      </c>
    </row>
    <row r="32" spans="1:27" ht="15.75" customHeight="1">
      <c r="F32" s="254">
        <v>2</v>
      </c>
      <c r="G32" s="749" t="s">
        <v>83</v>
      </c>
      <c r="H32" s="733"/>
      <c r="I32" s="733"/>
      <c r="J32" s="733"/>
      <c r="K32" s="733"/>
      <c r="L32" s="733"/>
      <c r="M32" s="733"/>
      <c r="N32" s="733"/>
      <c r="O32" s="733"/>
      <c r="P32" s="743"/>
      <c r="Q32" s="750">
        <f>COUNTIFS(B7:B27, "2",F7:F27, "&gt;1")</f>
        <v>6</v>
      </c>
      <c r="R32" s="748"/>
      <c r="S32" s="255">
        <v>4</v>
      </c>
      <c r="T32" s="256" t="s">
        <v>45</v>
      </c>
      <c r="U32" s="257"/>
      <c r="V32" s="257"/>
      <c r="W32" s="257"/>
      <c r="X32" s="257"/>
      <c r="Y32" s="258"/>
      <c r="Z32" s="259">
        <f>COUNTIFS(B7:B27, "4",F7:F27, "&gt;1")</f>
        <v>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</sheetData>
  <mergeCells count="11">
    <mergeCell ref="G31:P31"/>
    <mergeCell ref="Q31:R31"/>
    <mergeCell ref="G32:P32"/>
    <mergeCell ref="Q32:R32"/>
    <mergeCell ref="A1:D1"/>
    <mergeCell ref="E1:Z2"/>
    <mergeCell ref="A2:C2"/>
    <mergeCell ref="A3:C3"/>
    <mergeCell ref="E3:Z4"/>
    <mergeCell ref="A4:C4"/>
    <mergeCell ref="F29:Z30"/>
  </mergeCells>
  <conditionalFormatting sqref="B7:B27 F31:F32 S31:S32">
    <cfRule type="cellIs" dxfId="59" priority="1" operator="equal">
      <formula>1</formula>
    </cfRule>
  </conditionalFormatting>
  <conditionalFormatting sqref="B7:B27 F31:F32 S31:S32">
    <cfRule type="cellIs" dxfId="58" priority="2" operator="equal">
      <formula>2</formula>
    </cfRule>
  </conditionalFormatting>
  <conditionalFormatting sqref="B7:B27 F31:F32 S31:S32">
    <cfRule type="cellIs" dxfId="57" priority="3" operator="equal">
      <formula>3</formula>
    </cfRule>
  </conditionalFormatting>
  <conditionalFormatting sqref="B7:B27 F31:F32 S31:S32">
    <cfRule type="cellIs" dxfId="56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0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9</v>
      </c>
    </row>
    <row r="5" spans="1:29" ht="14.25" customHeight="1">
      <c r="A5" s="9"/>
      <c r="B5" s="9"/>
      <c r="C5" s="9"/>
      <c r="D5" s="9"/>
      <c r="E5" s="11"/>
      <c r="F5" s="399">
        <f>MEDIAN(F7:F20)</f>
        <v>40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4</v>
      </c>
      <c r="C7" s="280">
        <v>44092</v>
      </c>
      <c r="D7" s="139" t="s">
        <v>448</v>
      </c>
      <c r="E7" s="261" t="s">
        <v>449</v>
      </c>
      <c r="F7" s="141">
        <v>40</v>
      </c>
      <c r="G7" s="142"/>
      <c r="H7" s="143" t="s">
        <v>74</v>
      </c>
      <c r="I7" s="144"/>
      <c r="J7" s="145"/>
      <c r="K7" s="146"/>
      <c r="L7" s="402"/>
      <c r="M7" s="148" t="s">
        <v>74</v>
      </c>
      <c r="N7" s="149"/>
      <c r="O7" s="146" t="s">
        <v>74</v>
      </c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 t="s">
        <v>450</v>
      </c>
    </row>
    <row r="8" spans="1:29" ht="22.5" customHeight="1">
      <c r="A8" s="284">
        <v>2</v>
      </c>
      <c r="B8" s="285">
        <v>1</v>
      </c>
      <c r="C8" s="286">
        <v>44092</v>
      </c>
      <c r="D8" s="155" t="s">
        <v>451</v>
      </c>
      <c r="E8" s="156" t="s">
        <v>452</v>
      </c>
      <c r="F8" s="157">
        <v>27</v>
      </c>
      <c r="G8" s="158" t="s">
        <v>55</v>
      </c>
      <c r="H8" s="206"/>
      <c r="I8" s="160"/>
      <c r="J8" s="161"/>
      <c r="K8" s="162" t="s">
        <v>55</v>
      </c>
      <c r="L8" s="206"/>
      <c r="M8" s="164" t="s">
        <v>55</v>
      </c>
      <c r="N8" s="165"/>
      <c r="O8" s="166"/>
      <c r="P8" s="161"/>
      <c r="Q8" s="162" t="s">
        <v>55</v>
      </c>
      <c r="R8" s="161"/>
      <c r="S8" s="166"/>
      <c r="T8" s="161"/>
      <c r="U8" s="166"/>
      <c r="V8" s="161"/>
      <c r="W8" s="167"/>
      <c r="X8" s="167"/>
      <c r="Y8" s="167"/>
      <c r="Z8" s="168"/>
      <c r="AA8" s="266" t="s">
        <v>453</v>
      </c>
    </row>
    <row r="9" spans="1:29" ht="22.5" customHeight="1">
      <c r="A9" s="48">
        <v>3</v>
      </c>
      <c r="B9" s="288">
        <v>1</v>
      </c>
      <c r="C9" s="303">
        <v>44092</v>
      </c>
      <c r="D9" s="171" t="s">
        <v>454</v>
      </c>
      <c r="E9" s="589" t="s">
        <v>455</v>
      </c>
      <c r="F9" s="173">
        <v>40</v>
      </c>
      <c r="G9" s="176"/>
      <c r="H9" s="196" t="s">
        <v>55</v>
      </c>
      <c r="I9" s="176"/>
      <c r="J9" s="177"/>
      <c r="K9" s="178" t="s">
        <v>55</v>
      </c>
      <c r="L9" s="175"/>
      <c r="M9" s="179" t="s">
        <v>55</v>
      </c>
      <c r="N9" s="180"/>
      <c r="O9" s="178" t="s">
        <v>55</v>
      </c>
      <c r="P9" s="177"/>
      <c r="Q9" s="181"/>
      <c r="R9" s="177"/>
      <c r="S9" s="178"/>
      <c r="T9" s="177"/>
      <c r="U9" s="181"/>
      <c r="V9" s="177"/>
      <c r="W9" s="184"/>
      <c r="X9" s="184"/>
      <c r="Y9" s="184"/>
      <c r="Z9" s="185"/>
      <c r="AA9" s="191" t="s">
        <v>456</v>
      </c>
    </row>
    <row r="10" spans="1:29" ht="22.5" customHeight="1">
      <c r="A10" s="56">
        <v>4</v>
      </c>
      <c r="B10" s="285">
        <v>1</v>
      </c>
      <c r="C10" s="410">
        <v>44092</v>
      </c>
      <c r="D10" s="187" t="s">
        <v>457</v>
      </c>
      <c r="E10" s="188" t="s">
        <v>458</v>
      </c>
      <c r="F10" s="189">
        <v>60</v>
      </c>
      <c r="G10" s="158" t="s">
        <v>55</v>
      </c>
      <c r="H10" s="163"/>
      <c r="I10" s="160"/>
      <c r="J10" s="161"/>
      <c r="K10" s="162" t="s">
        <v>55</v>
      </c>
      <c r="L10" s="163"/>
      <c r="M10" s="164" t="s">
        <v>55</v>
      </c>
      <c r="N10" s="165"/>
      <c r="O10" s="162" t="s">
        <v>55</v>
      </c>
      <c r="P10" s="16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459</v>
      </c>
    </row>
    <row r="11" spans="1:29" ht="22.5" customHeight="1">
      <c r="A11" s="296">
        <v>5</v>
      </c>
      <c r="B11" s="302">
        <v>1</v>
      </c>
      <c r="C11" s="303">
        <v>44092</v>
      </c>
      <c r="D11" s="171" t="s">
        <v>460</v>
      </c>
      <c r="E11" s="589" t="s">
        <v>461</v>
      </c>
      <c r="F11" s="173">
        <v>58</v>
      </c>
      <c r="G11" s="174" t="s">
        <v>55</v>
      </c>
      <c r="H11" s="196"/>
      <c r="I11" s="176"/>
      <c r="J11" s="177"/>
      <c r="K11" s="178" t="s">
        <v>55</v>
      </c>
      <c r="L11" s="175"/>
      <c r="M11" s="179" t="s">
        <v>55</v>
      </c>
      <c r="N11" s="190"/>
      <c r="O11" s="178" t="s">
        <v>55</v>
      </c>
      <c r="P11" s="177"/>
      <c r="Q11" s="178"/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462</v>
      </c>
    </row>
    <row r="12" spans="1:29" ht="22.5" customHeight="1">
      <c r="A12" s="40">
        <v>6</v>
      </c>
      <c r="B12" s="412">
        <v>1</v>
      </c>
      <c r="C12" s="410">
        <v>44092</v>
      </c>
      <c r="D12" s="187" t="s">
        <v>428</v>
      </c>
      <c r="E12" s="188" t="s">
        <v>463</v>
      </c>
      <c r="F12" s="411">
        <v>58</v>
      </c>
      <c r="G12" s="158" t="s">
        <v>55</v>
      </c>
      <c r="H12" s="159"/>
      <c r="I12" s="160"/>
      <c r="J12" s="161"/>
      <c r="K12" s="162" t="s">
        <v>55</v>
      </c>
      <c r="L12" s="159"/>
      <c r="M12" s="164" t="s">
        <v>55</v>
      </c>
      <c r="N12" s="165"/>
      <c r="O12" s="166"/>
      <c r="P12" s="161"/>
      <c r="Q12" s="166"/>
      <c r="R12" s="161"/>
      <c r="S12" s="162"/>
      <c r="T12" s="161"/>
      <c r="U12" s="166"/>
      <c r="V12" s="161"/>
      <c r="W12" s="588" t="s">
        <v>55</v>
      </c>
      <c r="X12" s="167"/>
      <c r="Y12" s="167"/>
      <c r="Z12" s="168"/>
      <c r="AA12" s="169" t="s">
        <v>464</v>
      </c>
    </row>
    <row r="13" spans="1:29" ht="22.5" customHeight="1">
      <c r="A13" s="61">
        <v>7</v>
      </c>
      <c r="B13" s="302">
        <v>1</v>
      </c>
      <c r="C13" s="303">
        <v>44092</v>
      </c>
      <c r="D13" s="171" t="s">
        <v>465</v>
      </c>
      <c r="E13" s="172" t="s">
        <v>466</v>
      </c>
      <c r="F13" s="195">
        <v>29</v>
      </c>
      <c r="G13" s="176"/>
      <c r="H13" s="196"/>
      <c r="I13" s="176"/>
      <c r="J13" s="177"/>
      <c r="K13" s="178" t="s">
        <v>55</v>
      </c>
      <c r="L13" s="175"/>
      <c r="M13" s="179" t="s">
        <v>55</v>
      </c>
      <c r="N13" s="190"/>
      <c r="O13" s="181"/>
      <c r="P13" s="182"/>
      <c r="Q13" s="181"/>
      <c r="R13" s="177"/>
      <c r="S13" s="181"/>
      <c r="T13" s="177"/>
      <c r="U13" s="181"/>
      <c r="V13" s="177"/>
      <c r="W13" s="184"/>
      <c r="X13" s="183" t="s">
        <v>55</v>
      </c>
      <c r="Y13" s="184"/>
      <c r="Z13" s="185"/>
      <c r="AA13" s="191" t="s">
        <v>467</v>
      </c>
    </row>
    <row r="14" spans="1:29" ht="22.5" customHeight="1">
      <c r="A14" s="284">
        <v>8</v>
      </c>
      <c r="B14" s="412">
        <v>3</v>
      </c>
      <c r="C14" s="410">
        <v>44092</v>
      </c>
      <c r="D14" s="187" t="s">
        <v>468</v>
      </c>
      <c r="E14" s="188" t="s">
        <v>469</v>
      </c>
      <c r="F14" s="189">
        <v>48</v>
      </c>
      <c r="G14" s="160"/>
      <c r="H14" s="159" t="s">
        <v>55</v>
      </c>
      <c r="I14" s="160"/>
      <c r="J14" s="161"/>
      <c r="K14" s="162" t="s">
        <v>55</v>
      </c>
      <c r="L14" s="163"/>
      <c r="M14" s="164" t="s">
        <v>55</v>
      </c>
      <c r="N14" s="165"/>
      <c r="O14" s="166"/>
      <c r="P14" s="161"/>
      <c r="Q14" s="162" t="s">
        <v>55</v>
      </c>
      <c r="R14" s="161"/>
      <c r="S14" s="166"/>
      <c r="T14" s="161"/>
      <c r="U14" s="166"/>
      <c r="V14" s="161"/>
      <c r="W14" s="167"/>
      <c r="X14" s="167"/>
      <c r="Y14" s="167"/>
      <c r="Z14" s="168"/>
      <c r="AA14" s="169" t="s">
        <v>172</v>
      </c>
    </row>
    <row r="15" spans="1:29" ht="22.5" customHeight="1">
      <c r="A15" s="48">
        <v>9</v>
      </c>
      <c r="B15" s="302">
        <v>3</v>
      </c>
      <c r="C15" s="303">
        <v>44092</v>
      </c>
      <c r="D15" s="171" t="s">
        <v>470</v>
      </c>
      <c r="E15" s="172" t="s">
        <v>471</v>
      </c>
      <c r="F15" s="173">
        <v>25</v>
      </c>
      <c r="G15" s="174" t="s">
        <v>55</v>
      </c>
      <c r="H15" s="175"/>
      <c r="I15" s="176"/>
      <c r="J15" s="177"/>
      <c r="K15" s="178" t="s">
        <v>55</v>
      </c>
      <c r="L15" s="175"/>
      <c r="M15" s="179" t="s">
        <v>55</v>
      </c>
      <c r="N15" s="180" t="s">
        <v>55</v>
      </c>
      <c r="O15" s="181"/>
      <c r="P15" s="177"/>
      <c r="Q15" s="181"/>
      <c r="R15" s="177"/>
      <c r="S15" s="181"/>
      <c r="T15" s="177"/>
      <c r="U15" s="181"/>
      <c r="V15" s="182" t="s">
        <v>55</v>
      </c>
      <c r="W15" s="184"/>
      <c r="X15" s="184"/>
      <c r="Y15" s="184"/>
      <c r="Z15" s="185"/>
      <c r="AA15" s="191" t="s">
        <v>472</v>
      </c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9</v>
      </c>
      <c r="G27" s="422">
        <f t="shared" ref="G27:Z27" si="0">COUNTIF(G7:G26, "X")</f>
        <v>5</v>
      </c>
      <c r="H27" s="422">
        <f t="shared" si="0"/>
        <v>3</v>
      </c>
      <c r="I27" s="422">
        <f t="shared" si="0"/>
        <v>0</v>
      </c>
      <c r="J27" s="422">
        <f t="shared" si="0"/>
        <v>0</v>
      </c>
      <c r="K27" s="422">
        <f t="shared" si="0"/>
        <v>8</v>
      </c>
      <c r="L27" s="422">
        <f t="shared" si="0"/>
        <v>0</v>
      </c>
      <c r="M27" s="422">
        <f t="shared" si="0"/>
        <v>9</v>
      </c>
      <c r="N27" s="422">
        <f t="shared" si="0"/>
        <v>1</v>
      </c>
      <c r="O27" s="422">
        <f t="shared" si="0"/>
        <v>4</v>
      </c>
      <c r="P27" s="422">
        <f t="shared" si="0"/>
        <v>0</v>
      </c>
      <c r="Q27" s="422">
        <f t="shared" si="0"/>
        <v>2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1</v>
      </c>
      <c r="W27" s="422">
        <f t="shared" si="0"/>
        <v>1</v>
      </c>
      <c r="X27" s="422">
        <f t="shared" si="0"/>
        <v>1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6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2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1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55" priority="1" operator="equal">
      <formula>1</formula>
    </cfRule>
  </conditionalFormatting>
  <conditionalFormatting sqref="B7:B26 F30:F31 S30:S31">
    <cfRule type="cellIs" dxfId="54" priority="2" operator="equal">
      <formula>2</formula>
    </cfRule>
  </conditionalFormatting>
  <conditionalFormatting sqref="B7:B26 F30:F31 S30:S31">
    <cfRule type="cellIs" dxfId="53" priority="3" operator="equal">
      <formula>3</formula>
    </cfRule>
  </conditionalFormatting>
  <conditionalFormatting sqref="B7:B26 F30:F31 S30:S31">
    <cfRule type="cellIs" dxfId="5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 t="s">
        <v>473</v>
      </c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280"/>
      <c r="D7" s="139"/>
      <c r="E7" s="261"/>
      <c r="F7" s="141"/>
      <c r="G7" s="142"/>
      <c r="H7" s="402"/>
      <c r="I7" s="144"/>
      <c r="J7" s="145"/>
      <c r="K7" s="146"/>
      <c r="L7" s="402"/>
      <c r="M7" s="148"/>
      <c r="N7" s="149"/>
      <c r="O7" s="150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/>
    </row>
    <row r="8" spans="1:29" ht="22.5" customHeight="1">
      <c r="A8" s="284">
        <v>2</v>
      </c>
      <c r="B8" s="285"/>
      <c r="C8" s="410"/>
      <c r="D8" s="187"/>
      <c r="E8" s="188"/>
      <c r="F8" s="189"/>
      <c r="G8" s="158"/>
      <c r="H8" s="163"/>
      <c r="I8" s="160"/>
      <c r="J8" s="161"/>
      <c r="K8" s="162"/>
      <c r="L8" s="163"/>
      <c r="M8" s="164"/>
      <c r="N8" s="165"/>
      <c r="O8" s="162"/>
      <c r="P8" s="161"/>
      <c r="Q8" s="166"/>
      <c r="R8" s="161"/>
      <c r="S8" s="166"/>
      <c r="T8" s="161"/>
      <c r="U8" s="166"/>
      <c r="V8" s="161"/>
      <c r="W8" s="167"/>
      <c r="X8" s="167"/>
      <c r="Y8" s="167"/>
      <c r="Z8" s="168"/>
      <c r="AA8" s="169"/>
    </row>
    <row r="9" spans="1:29" ht="22.5" customHeight="1">
      <c r="A9" s="48">
        <v>3</v>
      </c>
      <c r="B9" s="288"/>
      <c r="C9" s="303"/>
      <c r="D9" s="171"/>
      <c r="E9" s="172"/>
      <c r="F9" s="173"/>
      <c r="G9" s="174"/>
      <c r="H9" s="175"/>
      <c r="I9" s="176"/>
      <c r="J9" s="177"/>
      <c r="K9" s="178"/>
      <c r="L9" s="175"/>
      <c r="M9" s="179"/>
      <c r="N9" s="190"/>
      <c r="O9" s="181"/>
      <c r="P9" s="177"/>
      <c r="Q9" s="181"/>
      <c r="R9" s="182"/>
      <c r="S9" s="181"/>
      <c r="T9" s="177"/>
      <c r="U9" s="181"/>
      <c r="V9" s="177"/>
      <c r="W9" s="184"/>
      <c r="X9" s="184"/>
      <c r="Y9" s="184"/>
      <c r="Z9" s="185"/>
      <c r="AA9" s="191"/>
    </row>
    <row r="10" spans="1:29" ht="22.5" customHeight="1">
      <c r="A10" s="56">
        <v>4</v>
      </c>
      <c r="B10" s="285"/>
      <c r="C10" s="410"/>
      <c r="D10" s="187"/>
      <c r="E10" s="188"/>
      <c r="F10" s="189"/>
      <c r="G10" s="160"/>
      <c r="H10" s="159"/>
      <c r="I10" s="160"/>
      <c r="J10" s="161"/>
      <c r="K10" s="162"/>
      <c r="L10" s="163"/>
      <c r="M10" s="164"/>
      <c r="N10" s="165"/>
      <c r="O10" s="166"/>
      <c r="P10" s="16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169"/>
    </row>
    <row r="11" spans="1:29" ht="22.5" customHeight="1">
      <c r="A11" s="296">
        <v>5</v>
      </c>
      <c r="B11" s="307"/>
      <c r="C11" s="205"/>
      <c r="D11" s="205"/>
      <c r="E11" s="58"/>
      <c r="F11" s="200"/>
      <c r="G11" s="176"/>
      <c r="H11" s="175"/>
      <c r="I11" s="176"/>
      <c r="J11" s="177"/>
      <c r="K11" s="181"/>
      <c r="L11" s="175"/>
      <c r="M11" s="201"/>
      <c r="N11" s="190"/>
      <c r="O11" s="181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02"/>
    </row>
    <row r="12" spans="1:29" ht="22.5" customHeight="1">
      <c r="A12" s="40">
        <v>6</v>
      </c>
      <c r="B12" s="305"/>
      <c r="C12" s="203"/>
      <c r="D12" s="203"/>
      <c r="E12" s="204"/>
      <c r="F12" s="197"/>
      <c r="G12" s="160"/>
      <c r="H12" s="163"/>
      <c r="I12" s="160"/>
      <c r="J12" s="161"/>
      <c r="K12" s="166"/>
      <c r="L12" s="163"/>
      <c r="M12" s="198"/>
      <c r="N12" s="165"/>
      <c r="O12" s="166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99"/>
    </row>
    <row r="13" spans="1:29" ht="22.5" customHeight="1">
      <c r="A13" s="61">
        <v>7</v>
      </c>
      <c r="B13" s="307"/>
      <c r="C13" s="205"/>
      <c r="D13" s="205"/>
      <c r="E13" s="58"/>
      <c r="F13" s="200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284">
        <v>8</v>
      </c>
      <c r="B14" s="305"/>
      <c r="C14" s="203"/>
      <c r="D14" s="203"/>
      <c r="E14" s="204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307"/>
      <c r="C15" s="205"/>
      <c r="D15" s="205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51" priority="1" operator="equal">
      <formula>1</formula>
    </cfRule>
  </conditionalFormatting>
  <conditionalFormatting sqref="B7:B26 F30:F31 S30:S31">
    <cfRule type="cellIs" dxfId="50" priority="2" operator="equal">
      <formula>2</formula>
    </cfRule>
  </conditionalFormatting>
  <conditionalFormatting sqref="B7:B26 F30:F31 S30:S31">
    <cfRule type="cellIs" dxfId="49" priority="3" operator="equal">
      <formula>3</formula>
    </cfRule>
  </conditionalFormatting>
  <conditionalFormatting sqref="B7:B26 F30:F31 S30:S31">
    <cfRule type="cellIs" dxfId="4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280"/>
      <c r="D7" s="139"/>
      <c r="E7" s="261"/>
      <c r="F7" s="141"/>
      <c r="G7" s="142"/>
      <c r="H7" s="402"/>
      <c r="I7" s="144"/>
      <c r="J7" s="145"/>
      <c r="K7" s="146"/>
      <c r="L7" s="143"/>
      <c r="M7" s="148"/>
      <c r="N7" s="282"/>
      <c r="O7" s="150"/>
      <c r="P7" s="570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/>
    </row>
    <row r="8" spans="1:29" ht="22.5" customHeight="1">
      <c r="A8" s="284">
        <v>2</v>
      </c>
      <c r="B8" s="285"/>
      <c r="C8" s="155"/>
      <c r="D8" s="155"/>
      <c r="E8" s="156"/>
      <c r="F8" s="157"/>
      <c r="G8" s="158"/>
      <c r="H8" s="206"/>
      <c r="I8" s="160"/>
      <c r="J8" s="161"/>
      <c r="K8" s="162"/>
      <c r="L8" s="163"/>
      <c r="M8" s="164"/>
      <c r="N8" s="165"/>
      <c r="O8" s="166"/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168"/>
      <c r="AA8" s="266"/>
    </row>
    <row r="9" spans="1:29" ht="22.5" customHeight="1">
      <c r="A9" s="48">
        <v>3</v>
      </c>
      <c r="B9" s="288"/>
      <c r="C9" s="289"/>
      <c r="D9" s="290"/>
      <c r="E9" s="291"/>
      <c r="F9" s="405"/>
      <c r="G9" s="174"/>
      <c r="H9" s="175"/>
      <c r="I9" s="176"/>
      <c r="J9" s="182"/>
      <c r="K9" s="178"/>
      <c r="L9" s="175"/>
      <c r="M9" s="179"/>
      <c r="N9" s="190"/>
      <c r="O9" s="178"/>
      <c r="P9" s="182"/>
      <c r="Q9" s="181"/>
      <c r="R9" s="177"/>
      <c r="S9" s="181"/>
      <c r="T9" s="177"/>
      <c r="U9" s="181"/>
      <c r="V9" s="177"/>
      <c r="W9" s="184"/>
      <c r="X9" s="184"/>
      <c r="Y9" s="184"/>
      <c r="Z9" s="185"/>
      <c r="AA9" s="293"/>
    </row>
    <row r="10" spans="1:29" ht="22.5" customHeight="1">
      <c r="A10" s="56">
        <v>4</v>
      </c>
      <c r="B10" s="285"/>
      <c r="C10" s="410"/>
      <c r="D10" s="187"/>
      <c r="E10" s="188"/>
      <c r="F10" s="189"/>
      <c r="G10" s="160"/>
      <c r="H10" s="159"/>
      <c r="I10" s="158"/>
      <c r="J10" s="161"/>
      <c r="K10" s="162"/>
      <c r="L10" s="163"/>
      <c r="M10" s="164"/>
      <c r="N10" s="165"/>
      <c r="O10" s="166"/>
      <c r="P10" s="30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169"/>
    </row>
    <row r="11" spans="1:29" ht="22.5" customHeight="1">
      <c r="A11" s="296">
        <v>5</v>
      </c>
      <c r="B11" s="302"/>
      <c r="C11" s="303"/>
      <c r="D11" s="171"/>
      <c r="E11" s="172"/>
      <c r="F11" s="173"/>
      <c r="G11" s="174"/>
      <c r="H11" s="175"/>
      <c r="I11" s="176"/>
      <c r="J11" s="177"/>
      <c r="K11" s="178"/>
      <c r="L11" s="175"/>
      <c r="M11" s="179"/>
      <c r="N11" s="190"/>
      <c r="O11" s="178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191"/>
    </row>
    <row r="12" spans="1:29" ht="22.5" customHeight="1">
      <c r="A12" s="40">
        <v>6</v>
      </c>
      <c r="B12" s="412"/>
      <c r="C12" s="410"/>
      <c r="D12" s="187"/>
      <c r="E12" s="188"/>
      <c r="F12" s="189"/>
      <c r="G12" s="158"/>
      <c r="H12" s="163"/>
      <c r="I12" s="160"/>
      <c r="J12" s="161"/>
      <c r="K12" s="162"/>
      <c r="L12" s="163"/>
      <c r="M12" s="164"/>
      <c r="N12" s="165"/>
      <c r="O12" s="166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/>
    </row>
    <row r="13" spans="1:29" ht="22.5" customHeight="1">
      <c r="A13" s="61">
        <v>7</v>
      </c>
      <c r="B13" s="302"/>
      <c r="C13" s="290"/>
      <c r="D13" s="205"/>
      <c r="E13" s="291"/>
      <c r="F13" s="405"/>
      <c r="G13" s="176"/>
      <c r="H13" s="292"/>
      <c r="I13" s="176"/>
      <c r="J13" s="177"/>
      <c r="K13" s="178"/>
      <c r="L13" s="175"/>
      <c r="M13" s="179"/>
      <c r="N13" s="190"/>
      <c r="O13" s="181"/>
      <c r="P13" s="177"/>
      <c r="Q13" s="178"/>
      <c r="R13" s="177"/>
      <c r="S13" s="181"/>
      <c r="T13" s="177"/>
      <c r="U13" s="181"/>
      <c r="V13" s="177"/>
      <c r="W13" s="184"/>
      <c r="X13" s="184"/>
      <c r="Y13" s="184"/>
      <c r="Z13" s="185"/>
      <c r="AA13" s="293"/>
    </row>
    <row r="14" spans="1:29" ht="22.5" customHeight="1">
      <c r="A14" s="284">
        <v>8</v>
      </c>
      <c r="B14" s="305"/>
      <c r="C14" s="155"/>
      <c r="D14" s="203"/>
      <c r="E14" s="204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288"/>
      <c r="C15" s="289"/>
      <c r="D15" s="290"/>
      <c r="E15" s="291"/>
      <c r="F15" s="569"/>
      <c r="G15" s="174"/>
      <c r="H15" s="175"/>
      <c r="I15" s="176"/>
      <c r="J15" s="177"/>
      <c r="K15" s="178"/>
      <c r="L15" s="175"/>
      <c r="M15" s="179"/>
      <c r="N15" s="190"/>
      <c r="O15" s="181"/>
      <c r="P15" s="177"/>
      <c r="Q15" s="178"/>
      <c r="R15" s="177"/>
      <c r="S15" s="181"/>
      <c r="T15" s="177"/>
      <c r="U15" s="181"/>
      <c r="V15" s="177"/>
      <c r="W15" s="184"/>
      <c r="X15" s="184"/>
      <c r="Y15" s="184"/>
      <c r="Z15" s="185"/>
      <c r="AA15" s="293"/>
    </row>
    <row r="16" spans="1:29" ht="22.5" customHeight="1">
      <c r="A16" s="56">
        <v>10</v>
      </c>
      <c r="B16" s="285"/>
      <c r="C16" s="286"/>
      <c r="D16" s="155"/>
      <c r="E16" s="156"/>
      <c r="F16" s="568"/>
      <c r="G16" s="160"/>
      <c r="H16" s="206"/>
      <c r="I16" s="158"/>
      <c r="J16" s="161"/>
      <c r="K16" s="166"/>
      <c r="L16" s="163"/>
      <c r="M16" s="164"/>
      <c r="N16" s="408"/>
      <c r="O16" s="166"/>
      <c r="P16" s="161"/>
      <c r="Q16" s="166"/>
      <c r="R16" s="161"/>
      <c r="S16" s="162"/>
      <c r="T16" s="161"/>
      <c r="U16" s="166"/>
      <c r="V16" s="409"/>
      <c r="W16" s="167"/>
      <c r="X16" s="167"/>
      <c r="Y16" s="167"/>
      <c r="Z16" s="168"/>
      <c r="AA16" s="266"/>
    </row>
    <row r="17" spans="1:27" ht="22.5" customHeight="1">
      <c r="A17" s="296">
        <v>11</v>
      </c>
      <c r="B17" s="288"/>
      <c r="C17" s="465"/>
      <c r="D17" s="290"/>
      <c r="E17" s="291"/>
      <c r="F17" s="569"/>
      <c r="G17" s="176"/>
      <c r="H17" s="292"/>
      <c r="I17" s="176"/>
      <c r="J17" s="407"/>
      <c r="K17" s="181"/>
      <c r="L17" s="175"/>
      <c r="M17" s="179"/>
      <c r="N17" s="406"/>
      <c r="O17" s="181"/>
      <c r="P17" s="40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93"/>
    </row>
    <row r="18" spans="1:27" ht="22.5" customHeight="1">
      <c r="A18" s="40">
        <v>12</v>
      </c>
      <c r="B18" s="285"/>
      <c r="C18" s="294"/>
      <c r="D18" s="155"/>
      <c r="E18" s="156"/>
      <c r="F18" s="568"/>
      <c r="G18" s="160"/>
      <c r="H18" s="206"/>
      <c r="I18" s="160"/>
      <c r="J18" s="161"/>
      <c r="K18" s="162"/>
      <c r="L18" s="163"/>
      <c r="M18" s="198"/>
      <c r="N18" s="165"/>
      <c r="O18" s="162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266"/>
    </row>
    <row r="19" spans="1:27" ht="22.5" customHeight="1">
      <c r="A19" s="61">
        <v>13</v>
      </c>
      <c r="B19" s="288"/>
      <c r="C19" s="465"/>
      <c r="D19" s="290"/>
      <c r="E19" s="291"/>
      <c r="F19" s="569"/>
      <c r="G19" s="176"/>
      <c r="H19" s="292"/>
      <c r="I19" s="176"/>
      <c r="J19" s="177"/>
      <c r="K19" s="178"/>
      <c r="L19" s="175"/>
      <c r="M19" s="201"/>
      <c r="N19" s="190"/>
      <c r="O19" s="178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93"/>
    </row>
    <row r="20" spans="1:27" ht="22.5" customHeight="1">
      <c r="A20" s="284">
        <v>14</v>
      </c>
      <c r="B20" s="572"/>
      <c r="C20" s="647"/>
      <c r="D20" s="470"/>
      <c r="E20" s="574"/>
      <c r="F20" s="568"/>
      <c r="G20" s="209"/>
      <c r="H20" s="597"/>
      <c r="I20" s="209"/>
      <c r="J20" s="211"/>
      <c r="K20" s="212"/>
      <c r="L20" s="597"/>
      <c r="M20" s="213"/>
      <c r="N20" s="214"/>
      <c r="O20" s="212"/>
      <c r="P20" s="211"/>
      <c r="Q20" s="212"/>
      <c r="R20" s="211"/>
      <c r="S20" s="212"/>
      <c r="T20" s="211"/>
      <c r="U20" s="481"/>
      <c r="V20" s="211"/>
      <c r="W20" s="215"/>
      <c r="X20" s="215"/>
      <c r="Y20" s="215"/>
      <c r="Z20" s="216"/>
      <c r="AA20" s="575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COUNTIF(G6:G26, "=X")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47" priority="1" operator="equal">
      <formula>1</formula>
    </cfRule>
  </conditionalFormatting>
  <conditionalFormatting sqref="B7:B26 F30:F31 S30:S31">
    <cfRule type="cellIs" dxfId="46" priority="2" operator="equal">
      <formula>2</formula>
    </cfRule>
  </conditionalFormatting>
  <conditionalFormatting sqref="B7:B26 F30:F31 S30:S31">
    <cfRule type="cellIs" dxfId="45" priority="3" operator="equal">
      <formula>3</formula>
    </cfRule>
  </conditionalFormatting>
  <conditionalFormatting sqref="B7:B26 F30:F31 S30:S31">
    <cfRule type="cellIs" dxfId="4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11</v>
      </c>
      <c r="AB4" s="273"/>
    </row>
    <row r="5" spans="1:29" ht="14.25" customHeight="1">
      <c r="A5" s="9"/>
      <c r="B5" s="9"/>
      <c r="C5" s="9"/>
      <c r="D5" s="9"/>
      <c r="E5" s="11"/>
      <c r="F5" s="399">
        <f>MEDIAN(F7:F20)</f>
        <v>37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  <c r="AB6" s="278"/>
    </row>
    <row r="7" spans="1:29" ht="22.5" customHeight="1">
      <c r="A7" s="65">
        <v>1</v>
      </c>
      <c r="B7" s="279">
        <v>4</v>
      </c>
      <c r="C7" s="563">
        <v>44095</v>
      </c>
      <c r="D7" s="564" t="s">
        <v>474</v>
      </c>
      <c r="E7" s="140" t="s">
        <v>475</v>
      </c>
      <c r="F7" s="565">
        <v>45</v>
      </c>
      <c r="G7" s="142"/>
      <c r="H7" s="143" t="s">
        <v>74</v>
      </c>
      <c r="I7" s="144"/>
      <c r="J7" s="263"/>
      <c r="K7" s="146" t="s">
        <v>74</v>
      </c>
      <c r="L7" s="402"/>
      <c r="M7" s="148" t="s">
        <v>74</v>
      </c>
      <c r="N7" s="262"/>
      <c r="O7" s="150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283" t="s">
        <v>74</v>
      </c>
      <c r="AA7" s="566" t="s">
        <v>476</v>
      </c>
      <c r="AB7" s="593"/>
    </row>
    <row r="8" spans="1:29" ht="22.5" customHeight="1">
      <c r="A8" s="284">
        <v>2</v>
      </c>
      <c r="B8" s="285">
        <v>4</v>
      </c>
      <c r="C8" s="410">
        <v>44095</v>
      </c>
      <c r="D8" s="187" t="s">
        <v>477</v>
      </c>
      <c r="E8" s="188" t="s">
        <v>478</v>
      </c>
      <c r="F8" s="189">
        <v>47</v>
      </c>
      <c r="G8" s="158" t="s">
        <v>74</v>
      </c>
      <c r="H8" s="163"/>
      <c r="I8" s="160"/>
      <c r="J8" s="161"/>
      <c r="K8" s="162" t="s">
        <v>74</v>
      </c>
      <c r="L8" s="163"/>
      <c r="M8" s="164" t="s">
        <v>74</v>
      </c>
      <c r="N8" s="165"/>
      <c r="O8" s="162"/>
      <c r="P8" s="161"/>
      <c r="Q8" s="162" t="s">
        <v>74</v>
      </c>
      <c r="R8" s="161"/>
      <c r="S8" s="166"/>
      <c r="T8" s="161"/>
      <c r="U8" s="166"/>
      <c r="V8" s="161"/>
      <c r="W8" s="167"/>
      <c r="X8" s="167"/>
      <c r="Y8" s="167"/>
      <c r="Z8" s="168"/>
      <c r="AA8" s="169" t="s">
        <v>479</v>
      </c>
      <c r="AB8" s="594"/>
    </row>
    <row r="9" spans="1:29" ht="22.5" customHeight="1">
      <c r="A9" s="48">
        <v>3</v>
      </c>
      <c r="B9" s="288">
        <v>4</v>
      </c>
      <c r="C9" s="303">
        <v>44095</v>
      </c>
      <c r="D9" s="171" t="s">
        <v>480</v>
      </c>
      <c r="E9" s="172" t="s">
        <v>481</v>
      </c>
      <c r="F9" s="195">
        <v>32</v>
      </c>
      <c r="G9" s="174" t="s">
        <v>55</v>
      </c>
      <c r="H9" s="175"/>
      <c r="I9" s="176"/>
      <c r="J9" s="177"/>
      <c r="K9" s="178" t="s">
        <v>55</v>
      </c>
      <c r="L9" s="175"/>
      <c r="M9" s="179" t="s">
        <v>55</v>
      </c>
      <c r="N9" s="190"/>
      <c r="O9" s="178"/>
      <c r="P9" s="177"/>
      <c r="Q9" s="178" t="s">
        <v>55</v>
      </c>
      <c r="R9" s="177"/>
      <c r="S9" s="181"/>
      <c r="T9" s="177"/>
      <c r="U9" s="181"/>
      <c r="V9" s="177"/>
      <c r="W9" s="184"/>
      <c r="X9" s="184"/>
      <c r="Y9" s="184"/>
      <c r="Z9" s="185"/>
      <c r="AA9" s="191" t="s">
        <v>482</v>
      </c>
      <c r="AB9" s="593"/>
    </row>
    <row r="10" spans="1:29" ht="22.5" customHeight="1">
      <c r="A10" s="56">
        <v>4</v>
      </c>
      <c r="B10" s="285">
        <v>2</v>
      </c>
      <c r="C10" s="410">
        <v>44095</v>
      </c>
      <c r="D10" s="187" t="s">
        <v>483</v>
      </c>
      <c r="E10" s="188" t="s">
        <v>484</v>
      </c>
      <c r="F10" s="411">
        <v>22</v>
      </c>
      <c r="G10" s="160"/>
      <c r="H10" s="159" t="s">
        <v>74</v>
      </c>
      <c r="I10" s="160"/>
      <c r="J10" s="161"/>
      <c r="K10" s="162" t="s">
        <v>74</v>
      </c>
      <c r="L10" s="163"/>
      <c r="M10" s="164" t="s">
        <v>74</v>
      </c>
      <c r="N10" s="165"/>
      <c r="O10" s="166"/>
      <c r="P10" s="161"/>
      <c r="Q10" s="162" t="s">
        <v>74</v>
      </c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485</v>
      </c>
      <c r="AB10" s="594"/>
    </row>
    <row r="11" spans="1:29" ht="22.5" customHeight="1">
      <c r="A11" s="296">
        <v>5</v>
      </c>
      <c r="B11" s="302">
        <v>2</v>
      </c>
      <c r="C11" s="303">
        <v>44095</v>
      </c>
      <c r="D11" s="171" t="s">
        <v>486</v>
      </c>
      <c r="E11" s="172" t="s">
        <v>487</v>
      </c>
      <c r="F11" s="195">
        <v>63</v>
      </c>
      <c r="G11" s="174"/>
      <c r="H11" s="196" t="s">
        <v>55</v>
      </c>
      <c r="I11" s="176"/>
      <c r="J11" s="177"/>
      <c r="K11" s="178"/>
      <c r="L11" s="196" t="s">
        <v>55</v>
      </c>
      <c r="M11" s="179" t="s">
        <v>55</v>
      </c>
      <c r="N11" s="190"/>
      <c r="O11" s="178" t="s">
        <v>55</v>
      </c>
      <c r="P11" s="177"/>
      <c r="Q11" s="178"/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488</v>
      </c>
      <c r="AB11" s="593"/>
    </row>
    <row r="12" spans="1:29" ht="22.5" customHeight="1">
      <c r="A12" s="40">
        <v>6</v>
      </c>
      <c r="B12" s="285">
        <v>2</v>
      </c>
      <c r="C12" s="286">
        <v>44095</v>
      </c>
      <c r="D12" s="155" t="s">
        <v>489</v>
      </c>
      <c r="E12" s="156" t="s">
        <v>490</v>
      </c>
      <c r="F12" s="568">
        <v>48</v>
      </c>
      <c r="G12" s="158"/>
      <c r="H12" s="159" t="s">
        <v>74</v>
      </c>
      <c r="I12" s="160"/>
      <c r="J12" s="161"/>
      <c r="K12" s="162" t="s">
        <v>74</v>
      </c>
      <c r="L12" s="206"/>
      <c r="M12" s="164" t="s">
        <v>74</v>
      </c>
      <c r="N12" s="165"/>
      <c r="O12" s="166"/>
      <c r="P12" s="161"/>
      <c r="Q12" s="162"/>
      <c r="R12" s="161"/>
      <c r="S12" s="166"/>
      <c r="T12" s="161"/>
      <c r="U12" s="162" t="s">
        <v>74</v>
      </c>
      <c r="V12" s="161"/>
      <c r="W12" s="167"/>
      <c r="X12" s="167"/>
      <c r="Y12" s="167"/>
      <c r="Z12" s="168"/>
      <c r="AA12" s="266" t="s">
        <v>491</v>
      </c>
      <c r="AB12" s="595"/>
    </row>
    <row r="13" spans="1:29" ht="22.5" customHeight="1">
      <c r="A13" s="61">
        <v>7</v>
      </c>
      <c r="B13" s="288">
        <v>2</v>
      </c>
      <c r="C13" s="289">
        <v>44095</v>
      </c>
      <c r="D13" s="290" t="s">
        <v>492</v>
      </c>
      <c r="E13" s="291" t="s">
        <v>493</v>
      </c>
      <c r="F13" s="569">
        <v>62</v>
      </c>
      <c r="G13" s="176"/>
      <c r="H13" s="292" t="s">
        <v>74</v>
      </c>
      <c r="I13" s="176"/>
      <c r="J13" s="177"/>
      <c r="K13" s="178" t="s">
        <v>74</v>
      </c>
      <c r="L13" s="175"/>
      <c r="M13" s="179" t="s">
        <v>74</v>
      </c>
      <c r="N13" s="190"/>
      <c r="O13" s="178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571" t="s">
        <v>74</v>
      </c>
      <c r="AA13" s="293" t="s">
        <v>494</v>
      </c>
      <c r="AB13" s="596"/>
    </row>
    <row r="14" spans="1:29" ht="22.5" customHeight="1">
      <c r="A14" s="284">
        <v>8</v>
      </c>
      <c r="B14" s="285">
        <v>2</v>
      </c>
      <c r="C14" s="286">
        <v>44095</v>
      </c>
      <c r="D14" s="155" t="s">
        <v>495</v>
      </c>
      <c r="E14" s="156" t="s">
        <v>496</v>
      </c>
      <c r="F14" s="568">
        <v>30</v>
      </c>
      <c r="G14" s="158" t="s">
        <v>74</v>
      </c>
      <c r="H14" s="163"/>
      <c r="I14" s="160"/>
      <c r="J14" s="161"/>
      <c r="K14" s="162" t="s">
        <v>74</v>
      </c>
      <c r="L14" s="163"/>
      <c r="M14" s="164" t="s">
        <v>74</v>
      </c>
      <c r="N14" s="165"/>
      <c r="O14" s="162" t="s">
        <v>74</v>
      </c>
      <c r="P14" s="30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266" t="s">
        <v>497</v>
      </c>
      <c r="AB14" s="659"/>
    </row>
    <row r="15" spans="1:29" ht="22.5" customHeight="1">
      <c r="A15" s="48">
        <v>9</v>
      </c>
      <c r="B15" s="288">
        <v>3</v>
      </c>
      <c r="C15" s="289">
        <v>44095</v>
      </c>
      <c r="D15" s="290" t="s">
        <v>498</v>
      </c>
      <c r="E15" s="291" t="s">
        <v>499</v>
      </c>
      <c r="F15" s="405">
        <v>25</v>
      </c>
      <c r="G15" s="174" t="s">
        <v>55</v>
      </c>
      <c r="H15" s="175"/>
      <c r="I15" s="176"/>
      <c r="J15" s="177"/>
      <c r="K15" s="178" t="s">
        <v>55</v>
      </c>
      <c r="L15" s="175"/>
      <c r="M15" s="179" t="s">
        <v>55</v>
      </c>
      <c r="N15" s="180"/>
      <c r="O15" s="181"/>
      <c r="P15" s="177"/>
      <c r="Q15" s="178"/>
      <c r="R15" s="177"/>
      <c r="S15" s="181"/>
      <c r="T15" s="177"/>
      <c r="U15" s="181"/>
      <c r="V15" s="182"/>
      <c r="W15" s="184"/>
      <c r="X15" s="184"/>
      <c r="Y15" s="184"/>
      <c r="Z15" s="571" t="s">
        <v>55</v>
      </c>
      <c r="AA15" s="293" t="s">
        <v>500</v>
      </c>
      <c r="AB15" s="596"/>
    </row>
    <row r="16" spans="1:29" ht="22.5" customHeight="1">
      <c r="A16" s="56">
        <v>10</v>
      </c>
      <c r="B16" s="285">
        <v>3</v>
      </c>
      <c r="C16" s="294">
        <v>44095</v>
      </c>
      <c r="D16" s="155" t="s">
        <v>501</v>
      </c>
      <c r="E16" s="403" t="s">
        <v>502</v>
      </c>
      <c r="F16" s="157">
        <v>37</v>
      </c>
      <c r="G16" s="158" t="s">
        <v>55</v>
      </c>
      <c r="H16" s="163"/>
      <c r="I16" s="160"/>
      <c r="J16" s="161"/>
      <c r="K16" s="162" t="s">
        <v>55</v>
      </c>
      <c r="L16" s="163"/>
      <c r="M16" s="164" t="s">
        <v>55</v>
      </c>
      <c r="N16" s="165"/>
      <c r="O16" s="166"/>
      <c r="P16" s="161"/>
      <c r="Q16" s="162"/>
      <c r="R16" s="161"/>
      <c r="S16" s="166"/>
      <c r="T16" s="161"/>
      <c r="U16" s="166"/>
      <c r="V16" s="161"/>
      <c r="W16" s="167"/>
      <c r="X16" s="167"/>
      <c r="Y16" s="167"/>
      <c r="Z16" s="265" t="s">
        <v>55</v>
      </c>
      <c r="AA16" s="266" t="s">
        <v>503</v>
      </c>
      <c r="AB16" s="595"/>
    </row>
    <row r="17" spans="1:28" ht="22.5" customHeight="1">
      <c r="A17" s="296">
        <v>11</v>
      </c>
      <c r="B17" s="288">
        <v>3</v>
      </c>
      <c r="C17" s="465">
        <v>44095</v>
      </c>
      <c r="D17" s="290" t="s">
        <v>504</v>
      </c>
      <c r="E17" s="291" t="s">
        <v>505</v>
      </c>
      <c r="F17" s="405">
        <v>29</v>
      </c>
      <c r="G17" s="174" t="s">
        <v>55</v>
      </c>
      <c r="H17" s="175"/>
      <c r="I17" s="176"/>
      <c r="J17" s="177"/>
      <c r="K17" s="178" t="s">
        <v>55</v>
      </c>
      <c r="L17" s="175"/>
      <c r="M17" s="179" t="s">
        <v>55</v>
      </c>
      <c r="N17" s="190"/>
      <c r="O17" s="181"/>
      <c r="P17" s="177"/>
      <c r="Q17" s="178"/>
      <c r="R17" s="177"/>
      <c r="S17" s="181"/>
      <c r="T17" s="177"/>
      <c r="U17" s="178"/>
      <c r="V17" s="177"/>
      <c r="W17" s="184"/>
      <c r="X17" s="184"/>
      <c r="Y17" s="184"/>
      <c r="Z17" s="571" t="s">
        <v>55</v>
      </c>
      <c r="AA17" s="293" t="s">
        <v>506</v>
      </c>
      <c r="AB17" s="596"/>
    </row>
    <row r="18" spans="1:28" ht="22.5" customHeight="1">
      <c r="A18" s="40">
        <v>12</v>
      </c>
      <c r="B18" s="285">
        <v>2</v>
      </c>
      <c r="C18" s="294">
        <v>44095</v>
      </c>
      <c r="D18" s="155" t="s">
        <v>507</v>
      </c>
      <c r="E18" s="156"/>
      <c r="F18" s="568"/>
      <c r="G18" s="158"/>
      <c r="H18" s="206"/>
      <c r="I18" s="160"/>
      <c r="J18" s="161"/>
      <c r="K18" s="162"/>
      <c r="L18" s="163"/>
      <c r="M18" s="164"/>
      <c r="N18" s="165"/>
      <c r="O18" s="166"/>
      <c r="P18" s="161"/>
      <c r="Q18" s="162"/>
      <c r="R18" s="161"/>
      <c r="S18" s="166"/>
      <c r="T18" s="161"/>
      <c r="U18" s="166"/>
      <c r="V18" s="161"/>
      <c r="W18" s="167"/>
      <c r="X18" s="167"/>
      <c r="Y18" s="167"/>
      <c r="Z18" s="168"/>
      <c r="AA18" s="266"/>
      <c r="AB18" s="595"/>
    </row>
    <row r="19" spans="1:28" ht="22.5" customHeight="1">
      <c r="A19" s="61">
        <v>13</v>
      </c>
      <c r="B19" s="288"/>
      <c r="C19" s="290"/>
      <c r="D19" s="290"/>
      <c r="E19" s="291"/>
      <c r="F19" s="569"/>
      <c r="G19" s="174"/>
      <c r="H19" s="175"/>
      <c r="I19" s="176"/>
      <c r="J19" s="177"/>
      <c r="K19" s="178"/>
      <c r="L19" s="175"/>
      <c r="M19" s="179"/>
      <c r="N19" s="190"/>
      <c r="O19" s="181"/>
      <c r="P19" s="177"/>
      <c r="Q19" s="178"/>
      <c r="R19" s="177"/>
      <c r="S19" s="181"/>
      <c r="T19" s="177"/>
      <c r="U19" s="178"/>
      <c r="V19" s="177"/>
      <c r="W19" s="184"/>
      <c r="X19" s="184"/>
      <c r="Y19" s="184"/>
      <c r="Z19" s="185"/>
      <c r="AA19" s="293"/>
      <c r="AB19" s="596"/>
    </row>
    <row r="20" spans="1:28" ht="22.5" customHeight="1">
      <c r="A20" s="284">
        <v>14</v>
      </c>
      <c r="B20" s="572"/>
      <c r="C20" s="647"/>
      <c r="D20" s="155"/>
      <c r="E20" s="156"/>
      <c r="F20" s="568"/>
      <c r="G20" s="480"/>
      <c r="H20" s="210"/>
      <c r="I20" s="209"/>
      <c r="J20" s="211"/>
      <c r="K20" s="481"/>
      <c r="L20" s="210"/>
      <c r="M20" s="482"/>
      <c r="N20" s="214"/>
      <c r="O20" s="212"/>
      <c r="P20" s="211"/>
      <c r="Q20" s="481"/>
      <c r="R20" s="211"/>
      <c r="S20" s="212"/>
      <c r="T20" s="211"/>
      <c r="U20" s="212"/>
      <c r="V20" s="633"/>
      <c r="W20" s="215"/>
      <c r="X20" s="215"/>
      <c r="Y20" s="215"/>
      <c r="Z20" s="216"/>
      <c r="AA20" s="575"/>
      <c r="AB20" s="595"/>
    </row>
    <row r="21" spans="1:28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  <c r="AB21" s="239"/>
    </row>
    <row r="22" spans="1:28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  <c r="AB22" s="270"/>
    </row>
    <row r="23" spans="1:28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  <c r="AB23" s="239"/>
    </row>
    <row r="24" spans="1:28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  <c r="AB24" s="270"/>
    </row>
    <row r="25" spans="1:28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  <c r="AB25" s="239"/>
    </row>
    <row r="26" spans="1:28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  <c r="AB26" s="270"/>
    </row>
    <row r="27" spans="1:28" ht="22.5" customHeight="1">
      <c r="A27" s="417"/>
      <c r="B27" s="417"/>
      <c r="C27" s="418"/>
      <c r="D27" s="419"/>
      <c r="E27" s="420" t="s">
        <v>37</v>
      </c>
      <c r="F27" s="421">
        <f>COUNT(F7:F25)</f>
        <v>11</v>
      </c>
      <c r="G27" s="422">
        <f t="shared" ref="G27:Z27" si="0">COUNTIF(G7:G26, "=X")</f>
        <v>6</v>
      </c>
      <c r="H27" s="422">
        <f t="shared" si="0"/>
        <v>5</v>
      </c>
      <c r="I27" s="422">
        <f t="shared" si="0"/>
        <v>0</v>
      </c>
      <c r="J27" s="422">
        <f t="shared" si="0"/>
        <v>0</v>
      </c>
      <c r="K27" s="422">
        <f t="shared" si="0"/>
        <v>10</v>
      </c>
      <c r="L27" s="422">
        <f t="shared" si="0"/>
        <v>1</v>
      </c>
      <c r="M27" s="422">
        <f t="shared" si="0"/>
        <v>11</v>
      </c>
      <c r="N27" s="422">
        <f t="shared" si="0"/>
        <v>0</v>
      </c>
      <c r="O27" s="422">
        <f t="shared" si="0"/>
        <v>2</v>
      </c>
      <c r="P27" s="422">
        <f t="shared" si="0"/>
        <v>0</v>
      </c>
      <c r="Q27" s="422">
        <f t="shared" si="0"/>
        <v>3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1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5</v>
      </c>
      <c r="AA27" s="423"/>
      <c r="AB27" s="244"/>
    </row>
    <row r="28" spans="1:28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8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8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3</v>
      </c>
    </row>
    <row r="31" spans="1:28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5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3</v>
      </c>
    </row>
    <row r="32" spans="1:28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43" priority="1" operator="equal">
      <formula>1</formula>
    </cfRule>
  </conditionalFormatting>
  <conditionalFormatting sqref="B7:B26 F30:F31 S30:S31">
    <cfRule type="cellIs" dxfId="42" priority="2" operator="equal">
      <formula>2</formula>
    </cfRule>
  </conditionalFormatting>
  <conditionalFormatting sqref="B7:B26 F30:F31 S30:S31">
    <cfRule type="cellIs" dxfId="41" priority="3" operator="equal">
      <formula>3</formula>
    </cfRule>
  </conditionalFormatting>
  <conditionalFormatting sqref="B7:B26 F30:F31 S30:S31">
    <cfRule type="cellIs" dxfId="4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18</v>
      </c>
    </row>
    <row r="5" spans="1:29" ht="14.25" customHeight="1">
      <c r="A5" s="9"/>
      <c r="B5" s="9"/>
      <c r="C5" s="9"/>
      <c r="D5" s="9"/>
      <c r="E5" s="11"/>
      <c r="F5" s="399">
        <f>MEDIAN(F7:F20)</f>
        <v>33.5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4</v>
      </c>
      <c r="C7" s="280">
        <v>44096</v>
      </c>
      <c r="D7" s="139" t="s">
        <v>508</v>
      </c>
      <c r="E7" s="261" t="s">
        <v>509</v>
      </c>
      <c r="F7" s="660">
        <v>48</v>
      </c>
      <c r="G7" s="142" t="s">
        <v>55</v>
      </c>
      <c r="H7" s="147"/>
      <c r="I7" s="144"/>
      <c r="J7" s="145"/>
      <c r="K7" s="146" t="s">
        <v>55</v>
      </c>
      <c r="L7" s="402"/>
      <c r="M7" s="148" t="s">
        <v>55</v>
      </c>
      <c r="N7" s="149"/>
      <c r="O7" s="150"/>
      <c r="P7" s="145"/>
      <c r="Q7" s="146" t="s">
        <v>55</v>
      </c>
      <c r="R7" s="145"/>
      <c r="S7" s="150"/>
      <c r="T7" s="145"/>
      <c r="U7" s="150"/>
      <c r="V7" s="145"/>
      <c r="W7" s="151"/>
      <c r="X7" s="151"/>
      <c r="Y7" s="151"/>
      <c r="Z7" s="152"/>
      <c r="AA7" s="153" t="s">
        <v>510</v>
      </c>
    </row>
    <row r="8" spans="1:29" ht="22.5" customHeight="1">
      <c r="A8" s="284">
        <v>2</v>
      </c>
      <c r="B8" s="285">
        <v>4</v>
      </c>
      <c r="C8" s="286">
        <v>44096</v>
      </c>
      <c r="D8" s="155" t="s">
        <v>511</v>
      </c>
      <c r="E8" s="156" t="s">
        <v>512</v>
      </c>
      <c r="F8" s="568">
        <v>35</v>
      </c>
      <c r="G8" s="158" t="s">
        <v>74</v>
      </c>
      <c r="H8" s="206"/>
      <c r="I8" s="160"/>
      <c r="J8" s="161"/>
      <c r="K8" s="162" t="s">
        <v>74</v>
      </c>
      <c r="L8" s="206"/>
      <c r="M8" s="164" t="s">
        <v>74</v>
      </c>
      <c r="N8" s="165"/>
      <c r="O8" s="162" t="s">
        <v>74</v>
      </c>
      <c r="P8" s="161"/>
      <c r="Q8" s="166"/>
      <c r="R8" s="161"/>
      <c r="S8" s="166"/>
      <c r="T8" s="161"/>
      <c r="U8" s="166"/>
      <c r="V8" s="409"/>
      <c r="W8" s="588"/>
      <c r="X8" s="167"/>
      <c r="Y8" s="167"/>
      <c r="Z8" s="168"/>
      <c r="AA8" s="266" t="s">
        <v>513</v>
      </c>
    </row>
    <row r="9" spans="1:29" ht="22.5" customHeight="1">
      <c r="A9" s="48">
        <v>3</v>
      </c>
      <c r="B9" s="288">
        <v>4</v>
      </c>
      <c r="C9" s="289">
        <v>44096</v>
      </c>
      <c r="D9" s="290" t="s">
        <v>514</v>
      </c>
      <c r="E9" s="291" t="s">
        <v>515</v>
      </c>
      <c r="F9" s="569">
        <v>29</v>
      </c>
      <c r="G9" s="174" t="s">
        <v>74</v>
      </c>
      <c r="H9" s="175"/>
      <c r="I9" s="176"/>
      <c r="J9" s="177"/>
      <c r="K9" s="178" t="s">
        <v>74</v>
      </c>
      <c r="L9" s="175"/>
      <c r="M9" s="179" t="s">
        <v>74</v>
      </c>
      <c r="N9" s="190"/>
      <c r="O9" s="178"/>
      <c r="P9" s="177"/>
      <c r="Q9" s="178" t="s">
        <v>74</v>
      </c>
      <c r="R9" s="177"/>
      <c r="S9" s="181"/>
      <c r="T9" s="177"/>
      <c r="U9" s="181"/>
      <c r="V9" s="177"/>
      <c r="W9" s="184"/>
      <c r="X9" s="184"/>
      <c r="Y9" s="184"/>
      <c r="Z9" s="185"/>
      <c r="AA9" s="293" t="s">
        <v>516</v>
      </c>
    </row>
    <row r="10" spans="1:29" ht="22.5" customHeight="1">
      <c r="A10" s="56">
        <v>4</v>
      </c>
      <c r="B10" s="285">
        <v>2</v>
      </c>
      <c r="C10" s="286">
        <v>44096</v>
      </c>
      <c r="D10" s="155" t="s">
        <v>517</v>
      </c>
      <c r="E10" s="156" t="s">
        <v>518</v>
      </c>
      <c r="F10" s="568">
        <v>10</v>
      </c>
      <c r="G10" s="158" t="s">
        <v>74</v>
      </c>
      <c r="H10" s="206"/>
      <c r="I10" s="158" t="s">
        <v>74</v>
      </c>
      <c r="J10" s="301"/>
      <c r="K10" s="162"/>
      <c r="L10" s="163"/>
      <c r="M10" s="164" t="s">
        <v>74</v>
      </c>
      <c r="N10" s="408"/>
      <c r="O10" s="166"/>
      <c r="P10" s="301" t="s">
        <v>74</v>
      </c>
      <c r="Q10" s="166"/>
      <c r="R10" s="161"/>
      <c r="S10" s="166"/>
      <c r="T10" s="161"/>
      <c r="U10" s="166"/>
      <c r="V10" s="161"/>
      <c r="W10" s="588"/>
      <c r="X10" s="167"/>
      <c r="Y10" s="167"/>
      <c r="Z10" s="168"/>
      <c r="AA10" s="266" t="s">
        <v>519</v>
      </c>
    </row>
    <row r="11" spans="1:29" ht="22.5" customHeight="1">
      <c r="A11" s="296">
        <v>5</v>
      </c>
      <c r="B11" s="288">
        <v>1</v>
      </c>
      <c r="C11" s="289">
        <v>44096</v>
      </c>
      <c r="D11" s="290" t="s">
        <v>520</v>
      </c>
      <c r="E11" s="291" t="s">
        <v>521</v>
      </c>
      <c r="F11" s="569">
        <v>44</v>
      </c>
      <c r="G11" s="174" t="s">
        <v>55</v>
      </c>
      <c r="H11" s="292"/>
      <c r="I11" s="176"/>
      <c r="J11" s="177"/>
      <c r="K11" s="178" t="s">
        <v>55</v>
      </c>
      <c r="L11" s="175"/>
      <c r="M11" s="179" t="s">
        <v>55</v>
      </c>
      <c r="N11" s="406"/>
      <c r="O11" s="181"/>
      <c r="P11" s="177"/>
      <c r="Q11" s="181"/>
      <c r="R11" s="177"/>
      <c r="S11" s="181"/>
      <c r="T11" s="177"/>
      <c r="U11" s="181"/>
      <c r="V11" s="182" t="s">
        <v>55</v>
      </c>
      <c r="W11" s="183"/>
      <c r="X11" s="184"/>
      <c r="Y11" s="184"/>
      <c r="Z11" s="185"/>
      <c r="AA11" s="293" t="s">
        <v>522</v>
      </c>
    </row>
    <row r="12" spans="1:29" ht="22.5" customHeight="1">
      <c r="A12" s="40">
        <v>6</v>
      </c>
      <c r="B12" s="285">
        <v>2</v>
      </c>
      <c r="C12" s="286">
        <v>44096</v>
      </c>
      <c r="D12" s="155" t="s">
        <v>523</v>
      </c>
      <c r="E12" s="156" t="s">
        <v>524</v>
      </c>
      <c r="F12" s="568">
        <v>26</v>
      </c>
      <c r="G12" s="158" t="s">
        <v>55</v>
      </c>
      <c r="H12" s="159"/>
      <c r="I12" s="160"/>
      <c r="J12" s="161"/>
      <c r="K12" s="162" t="s">
        <v>55</v>
      </c>
      <c r="L12" s="163"/>
      <c r="M12" s="164" t="s">
        <v>74</v>
      </c>
      <c r="N12" s="408"/>
      <c r="O12" s="166"/>
      <c r="P12" s="161"/>
      <c r="Q12" s="162"/>
      <c r="R12" s="301" t="s">
        <v>74</v>
      </c>
      <c r="S12" s="166"/>
      <c r="T12" s="161"/>
      <c r="U12" s="166"/>
      <c r="V12" s="161"/>
      <c r="W12" s="588"/>
      <c r="X12" s="167"/>
      <c r="Y12" s="167"/>
      <c r="Z12" s="168"/>
      <c r="AA12" s="266" t="s">
        <v>525</v>
      </c>
    </row>
    <row r="13" spans="1:29" ht="22.5" customHeight="1">
      <c r="A13" s="61">
        <v>7</v>
      </c>
      <c r="B13" s="288">
        <v>2</v>
      </c>
      <c r="C13" s="289">
        <v>44096</v>
      </c>
      <c r="D13" s="290" t="s">
        <v>526</v>
      </c>
      <c r="E13" s="291" t="s">
        <v>527</v>
      </c>
      <c r="F13" s="405">
        <v>29</v>
      </c>
      <c r="G13" s="176"/>
      <c r="H13" s="292" t="s">
        <v>74</v>
      </c>
      <c r="I13" s="176"/>
      <c r="J13" s="177"/>
      <c r="K13" s="178" t="s">
        <v>74</v>
      </c>
      <c r="L13" s="175"/>
      <c r="M13" s="179" t="s">
        <v>74</v>
      </c>
      <c r="N13" s="190"/>
      <c r="O13" s="181"/>
      <c r="P13" s="177"/>
      <c r="Q13" s="181"/>
      <c r="R13" s="407"/>
      <c r="S13" s="181"/>
      <c r="T13" s="177"/>
      <c r="U13" s="178" t="s">
        <v>74</v>
      </c>
      <c r="V13" s="177"/>
      <c r="W13" s="184"/>
      <c r="X13" s="184"/>
      <c r="Y13" s="184"/>
      <c r="Z13" s="185"/>
      <c r="AA13" s="293" t="s">
        <v>528</v>
      </c>
    </row>
    <row r="14" spans="1:29" ht="22.5" customHeight="1">
      <c r="A14" s="284">
        <v>8</v>
      </c>
      <c r="B14" s="285">
        <v>1</v>
      </c>
      <c r="C14" s="286">
        <v>44096</v>
      </c>
      <c r="D14" s="155" t="s">
        <v>529</v>
      </c>
      <c r="E14" s="156" t="s">
        <v>530</v>
      </c>
      <c r="F14" s="157">
        <v>35</v>
      </c>
      <c r="G14" s="158"/>
      <c r="H14" s="159" t="s">
        <v>55</v>
      </c>
      <c r="I14" s="160"/>
      <c r="J14" s="161"/>
      <c r="K14" s="162" t="s">
        <v>55</v>
      </c>
      <c r="L14" s="163"/>
      <c r="M14" s="164" t="s">
        <v>55</v>
      </c>
      <c r="N14" s="408"/>
      <c r="O14" s="162" t="s">
        <v>55</v>
      </c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266" t="s">
        <v>531</v>
      </c>
    </row>
    <row r="15" spans="1:29" ht="22.5" customHeight="1">
      <c r="A15" s="48">
        <v>9</v>
      </c>
      <c r="B15" s="288">
        <v>1</v>
      </c>
      <c r="C15" s="465">
        <v>44096</v>
      </c>
      <c r="D15" s="290" t="s">
        <v>532</v>
      </c>
      <c r="E15" s="291" t="s">
        <v>533</v>
      </c>
      <c r="F15" s="405">
        <v>27</v>
      </c>
      <c r="G15" s="174"/>
      <c r="H15" s="196" t="s">
        <v>55</v>
      </c>
      <c r="I15" s="176"/>
      <c r="J15" s="177"/>
      <c r="K15" s="178" t="s">
        <v>55</v>
      </c>
      <c r="L15" s="175"/>
      <c r="M15" s="179" t="s">
        <v>55</v>
      </c>
      <c r="N15" s="190"/>
      <c r="O15" s="178" t="s">
        <v>55</v>
      </c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93" t="s">
        <v>534</v>
      </c>
    </row>
    <row r="16" spans="1:29" ht="22.5" customHeight="1">
      <c r="A16" s="56">
        <v>10</v>
      </c>
      <c r="B16" s="285">
        <v>1</v>
      </c>
      <c r="C16" s="294">
        <v>44096</v>
      </c>
      <c r="D16" s="155" t="s">
        <v>535</v>
      </c>
      <c r="E16" s="156" t="s">
        <v>536</v>
      </c>
      <c r="F16" s="157">
        <v>28</v>
      </c>
      <c r="G16" s="158" t="s">
        <v>55</v>
      </c>
      <c r="H16" s="163"/>
      <c r="I16" s="160"/>
      <c r="J16" s="161"/>
      <c r="K16" s="162" t="s">
        <v>55</v>
      </c>
      <c r="L16" s="163"/>
      <c r="M16" s="164" t="s">
        <v>55</v>
      </c>
      <c r="N16" s="165"/>
      <c r="O16" s="162"/>
      <c r="P16" s="161"/>
      <c r="Q16" s="166"/>
      <c r="R16" s="161"/>
      <c r="S16" s="166"/>
      <c r="T16" s="161"/>
      <c r="U16" s="166"/>
      <c r="V16" s="301" t="s">
        <v>55</v>
      </c>
      <c r="W16" s="167"/>
      <c r="X16" s="167"/>
      <c r="Y16" s="167"/>
      <c r="Z16" s="168"/>
      <c r="AA16" s="266" t="s">
        <v>537</v>
      </c>
    </row>
    <row r="17" spans="1:27" ht="22.5" customHeight="1">
      <c r="A17" s="296">
        <v>11</v>
      </c>
      <c r="B17" s="288">
        <v>3</v>
      </c>
      <c r="C17" s="465">
        <v>44096</v>
      </c>
      <c r="D17" s="290" t="s">
        <v>538</v>
      </c>
      <c r="E17" s="291" t="s">
        <v>539</v>
      </c>
      <c r="F17" s="405">
        <v>41</v>
      </c>
      <c r="G17" s="174" t="s">
        <v>55</v>
      </c>
      <c r="H17" s="175"/>
      <c r="I17" s="176"/>
      <c r="J17" s="177"/>
      <c r="K17" s="178" t="s">
        <v>55</v>
      </c>
      <c r="L17" s="175"/>
      <c r="M17" s="179" t="s">
        <v>55</v>
      </c>
      <c r="N17" s="190"/>
      <c r="O17" s="178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93" t="s">
        <v>540</v>
      </c>
    </row>
    <row r="18" spans="1:27" ht="22.5" customHeight="1">
      <c r="A18" s="40">
        <v>12</v>
      </c>
      <c r="B18" s="285">
        <v>3</v>
      </c>
      <c r="C18" s="294">
        <v>44096</v>
      </c>
      <c r="D18" s="155" t="s">
        <v>541</v>
      </c>
      <c r="E18" s="156" t="s">
        <v>542</v>
      </c>
      <c r="F18" s="157">
        <v>40</v>
      </c>
      <c r="G18" s="158" t="s">
        <v>55</v>
      </c>
      <c r="H18" s="163"/>
      <c r="I18" s="160"/>
      <c r="J18" s="409"/>
      <c r="K18" s="162" t="s">
        <v>55</v>
      </c>
      <c r="L18" s="163"/>
      <c r="M18" s="164" t="s">
        <v>55</v>
      </c>
      <c r="N18" s="165"/>
      <c r="O18" s="166"/>
      <c r="P18" s="161"/>
      <c r="Q18" s="166"/>
      <c r="R18" s="409"/>
      <c r="S18" s="166"/>
      <c r="T18" s="161"/>
      <c r="U18" s="166"/>
      <c r="V18" s="161"/>
      <c r="W18" s="167"/>
      <c r="X18" s="167"/>
      <c r="Y18" s="167"/>
      <c r="Z18" s="265" t="s">
        <v>55</v>
      </c>
      <c r="AA18" s="266" t="s">
        <v>543</v>
      </c>
    </row>
    <row r="19" spans="1:27" ht="22.5" customHeight="1">
      <c r="A19" s="61">
        <v>13</v>
      </c>
      <c r="B19" s="288">
        <v>3</v>
      </c>
      <c r="C19" s="465">
        <v>44096</v>
      </c>
      <c r="D19" s="290" t="s">
        <v>544</v>
      </c>
      <c r="E19" s="291" t="s">
        <v>545</v>
      </c>
      <c r="F19" s="405">
        <v>32</v>
      </c>
      <c r="G19" s="176"/>
      <c r="H19" s="292" t="s">
        <v>55</v>
      </c>
      <c r="I19" s="176"/>
      <c r="J19" s="177"/>
      <c r="K19" s="178" t="s">
        <v>55</v>
      </c>
      <c r="L19" s="175"/>
      <c r="M19" s="179" t="s">
        <v>55</v>
      </c>
      <c r="N19" s="190"/>
      <c r="O19" s="181"/>
      <c r="P19" s="407"/>
      <c r="Q19" s="181"/>
      <c r="R19" s="177"/>
      <c r="S19" s="181"/>
      <c r="T19" s="177"/>
      <c r="U19" s="181"/>
      <c r="V19" s="177"/>
      <c r="W19" s="184"/>
      <c r="X19" s="184"/>
      <c r="Y19" s="184"/>
      <c r="Z19" s="571" t="s">
        <v>55</v>
      </c>
      <c r="AA19" s="293" t="s">
        <v>546</v>
      </c>
    </row>
    <row r="20" spans="1:27" ht="22.5" customHeight="1">
      <c r="A20" s="284">
        <v>14</v>
      </c>
      <c r="B20" s="572">
        <v>3</v>
      </c>
      <c r="C20" s="647">
        <v>44096</v>
      </c>
      <c r="D20" s="470" t="s">
        <v>547</v>
      </c>
      <c r="E20" s="661" t="s">
        <v>548</v>
      </c>
      <c r="F20" s="157">
        <v>65</v>
      </c>
      <c r="G20" s="209"/>
      <c r="H20" s="597" t="s">
        <v>55</v>
      </c>
      <c r="I20" s="209"/>
      <c r="J20" s="211"/>
      <c r="K20" s="481"/>
      <c r="L20" s="614" t="s">
        <v>55</v>
      </c>
      <c r="M20" s="482" t="s">
        <v>55</v>
      </c>
      <c r="N20" s="662" t="s">
        <v>55</v>
      </c>
      <c r="O20" s="212"/>
      <c r="P20" s="211"/>
      <c r="Q20" s="481"/>
      <c r="R20" s="211"/>
      <c r="S20" s="212"/>
      <c r="T20" s="211"/>
      <c r="U20" s="212"/>
      <c r="V20" s="211"/>
      <c r="W20" s="215"/>
      <c r="X20" s="215"/>
      <c r="Y20" s="215"/>
      <c r="Z20" s="634" t="s">
        <v>55</v>
      </c>
      <c r="AA20" s="575" t="s">
        <v>543</v>
      </c>
    </row>
    <row r="21" spans="1:27" ht="22.5" customHeight="1">
      <c r="A21" s="48">
        <v>15</v>
      </c>
      <c r="B21" s="310">
        <v>3</v>
      </c>
      <c r="C21" s="465">
        <v>44096</v>
      </c>
      <c r="D21" s="290" t="s">
        <v>549</v>
      </c>
      <c r="E21" s="576" t="s">
        <v>550</v>
      </c>
      <c r="F21" s="405">
        <v>60</v>
      </c>
      <c r="G21" s="577"/>
      <c r="H21" s="485" t="s">
        <v>55</v>
      </c>
      <c r="I21" s="219"/>
      <c r="J21" s="601"/>
      <c r="K21" s="222"/>
      <c r="L21" s="485" t="s">
        <v>55</v>
      </c>
      <c r="M21" s="487" t="s">
        <v>55</v>
      </c>
      <c r="N21" s="617" t="s">
        <v>55</v>
      </c>
      <c r="O21" s="222"/>
      <c r="P21" s="221"/>
      <c r="Q21" s="222"/>
      <c r="R21" s="221"/>
      <c r="S21" s="222"/>
      <c r="T21" s="221"/>
      <c r="U21" s="222"/>
      <c r="V21" s="601"/>
      <c r="W21" s="225"/>
      <c r="X21" s="225"/>
      <c r="Y21" s="225"/>
      <c r="Z21" s="663" t="s">
        <v>55</v>
      </c>
      <c r="AA21" s="578" t="s">
        <v>543</v>
      </c>
    </row>
    <row r="22" spans="1:27" ht="22.5" customHeight="1">
      <c r="A22" s="56">
        <v>16</v>
      </c>
      <c r="B22" s="311">
        <v>3</v>
      </c>
      <c r="C22" s="410">
        <v>44096</v>
      </c>
      <c r="D22" s="187" t="s">
        <v>551</v>
      </c>
      <c r="E22" s="579" t="s">
        <v>552</v>
      </c>
      <c r="F22" s="189">
        <v>92</v>
      </c>
      <c r="G22" s="580"/>
      <c r="H22" s="603" t="s">
        <v>55</v>
      </c>
      <c r="I22" s="312"/>
      <c r="J22" s="314"/>
      <c r="K22" s="581"/>
      <c r="L22" s="603" t="s">
        <v>55</v>
      </c>
      <c r="M22" s="582" t="s">
        <v>55</v>
      </c>
      <c r="N22" s="612" t="s">
        <v>55</v>
      </c>
      <c r="O22" s="315"/>
      <c r="P22" s="314"/>
      <c r="Q22" s="581"/>
      <c r="R22" s="314"/>
      <c r="S22" s="315"/>
      <c r="T22" s="314"/>
      <c r="U22" s="315"/>
      <c r="V22" s="609" t="s">
        <v>55</v>
      </c>
      <c r="W22" s="618" t="s">
        <v>55</v>
      </c>
      <c r="X22" s="318"/>
      <c r="Y22" s="318"/>
      <c r="Z22" s="664" t="s">
        <v>55</v>
      </c>
      <c r="AA22" s="583" t="s">
        <v>553</v>
      </c>
    </row>
    <row r="23" spans="1:27" ht="22.5" customHeight="1">
      <c r="A23" s="296">
        <v>17</v>
      </c>
      <c r="B23" s="584">
        <v>4</v>
      </c>
      <c r="C23" s="303">
        <v>44096</v>
      </c>
      <c r="D23" s="171" t="s">
        <v>554</v>
      </c>
      <c r="E23" s="484" t="s">
        <v>555</v>
      </c>
      <c r="F23" s="195">
        <v>27</v>
      </c>
      <c r="G23" s="219"/>
      <c r="H23" s="485" t="s">
        <v>74</v>
      </c>
      <c r="I23" s="219"/>
      <c r="J23" s="221"/>
      <c r="K23" s="486" t="s">
        <v>55</v>
      </c>
      <c r="L23" s="220"/>
      <c r="M23" s="487" t="s">
        <v>74</v>
      </c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663" t="s">
        <v>74</v>
      </c>
      <c r="AA23" s="586" t="s">
        <v>556</v>
      </c>
    </row>
    <row r="24" spans="1:27" ht="22.5" customHeight="1">
      <c r="A24" s="40">
        <v>18</v>
      </c>
      <c r="B24" s="602">
        <v>3</v>
      </c>
      <c r="C24" s="410">
        <v>44096</v>
      </c>
      <c r="D24" s="187" t="s">
        <v>557</v>
      </c>
      <c r="E24" s="665" t="s">
        <v>558</v>
      </c>
      <c r="F24" s="189">
        <v>36</v>
      </c>
      <c r="G24" s="312"/>
      <c r="H24" s="603" t="s">
        <v>55</v>
      </c>
      <c r="I24" s="312"/>
      <c r="J24" s="314"/>
      <c r="K24" s="581" t="s">
        <v>55</v>
      </c>
      <c r="L24" s="313"/>
      <c r="M24" s="582" t="s">
        <v>55</v>
      </c>
      <c r="N24" s="317"/>
      <c r="O24" s="315"/>
      <c r="P24" s="314"/>
      <c r="Q24" s="581" t="s">
        <v>55</v>
      </c>
      <c r="R24" s="314"/>
      <c r="S24" s="315"/>
      <c r="T24" s="314"/>
      <c r="U24" s="315"/>
      <c r="V24" s="314"/>
      <c r="W24" s="318"/>
      <c r="X24" s="318"/>
      <c r="Y24" s="318"/>
      <c r="Z24" s="319"/>
      <c r="AA24" s="583" t="s">
        <v>559</v>
      </c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18</v>
      </c>
      <c r="G27" s="422">
        <f t="shared" ref="G27:Z27" si="0">COUNTIF(G7:G26, "=X")</f>
        <v>9</v>
      </c>
      <c r="H27" s="422">
        <f t="shared" si="0"/>
        <v>9</v>
      </c>
      <c r="I27" s="422">
        <f t="shared" si="0"/>
        <v>1</v>
      </c>
      <c r="J27" s="422">
        <f t="shared" si="0"/>
        <v>0</v>
      </c>
      <c r="K27" s="422">
        <f t="shared" si="0"/>
        <v>14</v>
      </c>
      <c r="L27" s="422">
        <f t="shared" si="0"/>
        <v>3</v>
      </c>
      <c r="M27" s="422">
        <f t="shared" si="0"/>
        <v>18</v>
      </c>
      <c r="N27" s="422">
        <f t="shared" si="0"/>
        <v>3</v>
      </c>
      <c r="O27" s="422">
        <f t="shared" si="0"/>
        <v>3</v>
      </c>
      <c r="P27" s="422">
        <f t="shared" si="0"/>
        <v>1</v>
      </c>
      <c r="Q27" s="422">
        <f t="shared" si="0"/>
        <v>3</v>
      </c>
      <c r="R27" s="422">
        <f t="shared" si="0"/>
        <v>1</v>
      </c>
      <c r="S27" s="422">
        <f t="shared" si="0"/>
        <v>0</v>
      </c>
      <c r="T27" s="422">
        <f t="shared" si="0"/>
        <v>0</v>
      </c>
      <c r="U27" s="422">
        <f t="shared" si="0"/>
        <v>1</v>
      </c>
      <c r="V27" s="422">
        <f t="shared" si="0"/>
        <v>3</v>
      </c>
      <c r="W27" s="422">
        <f t="shared" si="0"/>
        <v>1</v>
      </c>
      <c r="X27" s="422">
        <f t="shared" si="0"/>
        <v>0</v>
      </c>
      <c r="Y27" s="422">
        <f t="shared" si="0"/>
        <v>0</v>
      </c>
      <c r="Z27" s="422">
        <f t="shared" si="0"/>
        <v>6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4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7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3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4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39" priority="1" operator="equal">
      <formula>1</formula>
    </cfRule>
  </conditionalFormatting>
  <conditionalFormatting sqref="B7:B26 F30:F31 S30:S31">
    <cfRule type="cellIs" dxfId="38" priority="2" operator="equal">
      <formula>2</formula>
    </cfRule>
  </conditionalFormatting>
  <conditionalFormatting sqref="B7:B26 F30:F31 S30:S31">
    <cfRule type="cellIs" dxfId="37" priority="3" operator="equal">
      <formula>3</formula>
    </cfRule>
  </conditionalFormatting>
  <conditionalFormatting sqref="B7:B26 F30:F31 S30:S31">
    <cfRule type="cellIs" dxfId="36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10</v>
      </c>
    </row>
    <row r="5" spans="1:29" ht="14.25" customHeight="1">
      <c r="A5" s="9"/>
      <c r="B5" s="9"/>
      <c r="C5" s="9"/>
      <c r="D5" s="9"/>
      <c r="E5" s="11"/>
      <c r="F5" s="399">
        <f>MEDIAN(F7:F20)</f>
        <v>45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563">
        <v>44097</v>
      </c>
      <c r="D7" s="564" t="s">
        <v>551</v>
      </c>
      <c r="E7" s="140" t="s">
        <v>560</v>
      </c>
      <c r="F7" s="565">
        <v>92</v>
      </c>
      <c r="G7" s="144"/>
      <c r="H7" s="143" t="s">
        <v>55</v>
      </c>
      <c r="I7" s="144"/>
      <c r="J7" s="145"/>
      <c r="K7" s="146"/>
      <c r="L7" s="143" t="s">
        <v>55</v>
      </c>
      <c r="M7" s="148" t="s">
        <v>55</v>
      </c>
      <c r="N7" s="262"/>
      <c r="O7" s="146"/>
      <c r="P7" s="145"/>
      <c r="Q7" s="150"/>
      <c r="R7" s="145"/>
      <c r="S7" s="150"/>
      <c r="T7" s="145"/>
      <c r="U7" s="150"/>
      <c r="V7" s="145"/>
      <c r="W7" s="666" t="s">
        <v>55</v>
      </c>
      <c r="X7" s="151"/>
      <c r="Y7" s="151"/>
      <c r="Z7" s="283" t="s">
        <v>55</v>
      </c>
      <c r="AA7" s="566" t="s">
        <v>561</v>
      </c>
    </row>
    <row r="8" spans="1:29" ht="22.5" customHeight="1">
      <c r="A8" s="284">
        <v>2</v>
      </c>
      <c r="B8" s="285">
        <v>4</v>
      </c>
      <c r="C8" s="286">
        <v>44097</v>
      </c>
      <c r="D8" s="155" t="s">
        <v>562</v>
      </c>
      <c r="E8" s="156" t="s">
        <v>563</v>
      </c>
      <c r="F8" s="157">
        <v>66</v>
      </c>
      <c r="G8" s="160"/>
      <c r="H8" s="206" t="s">
        <v>74</v>
      </c>
      <c r="I8" s="160"/>
      <c r="J8" s="161"/>
      <c r="K8" s="162"/>
      <c r="L8" s="159" t="s">
        <v>74</v>
      </c>
      <c r="M8" s="164" t="s">
        <v>74</v>
      </c>
      <c r="N8" s="165"/>
      <c r="O8" s="162"/>
      <c r="P8" s="161"/>
      <c r="Q8" s="166"/>
      <c r="R8" s="161"/>
      <c r="S8" s="166"/>
      <c r="T8" s="161"/>
      <c r="U8" s="166"/>
      <c r="V8" s="161"/>
      <c r="W8" s="167"/>
      <c r="X8" s="167"/>
      <c r="Y8" s="167"/>
      <c r="Z8" s="265" t="s">
        <v>74</v>
      </c>
      <c r="AA8" s="567" t="s">
        <v>564</v>
      </c>
    </row>
    <row r="9" spans="1:29" ht="22.5" customHeight="1">
      <c r="A9" s="48">
        <v>3</v>
      </c>
      <c r="B9" s="288">
        <v>4</v>
      </c>
      <c r="C9" s="289">
        <v>44097</v>
      </c>
      <c r="D9" s="290" t="s">
        <v>565</v>
      </c>
      <c r="E9" s="291" t="s">
        <v>566</v>
      </c>
      <c r="F9" s="405">
        <v>8</v>
      </c>
      <c r="G9" s="174"/>
      <c r="H9" s="196" t="s">
        <v>55</v>
      </c>
      <c r="I9" s="174" t="s">
        <v>55</v>
      </c>
      <c r="J9" s="177"/>
      <c r="K9" s="178"/>
      <c r="L9" s="175"/>
      <c r="M9" s="179" t="s">
        <v>55</v>
      </c>
      <c r="N9" s="190"/>
      <c r="O9" s="181"/>
      <c r="P9" s="182" t="s">
        <v>55</v>
      </c>
      <c r="Q9" s="178"/>
      <c r="R9" s="177"/>
      <c r="S9" s="181"/>
      <c r="T9" s="177"/>
      <c r="U9" s="181"/>
      <c r="V9" s="177"/>
      <c r="W9" s="184"/>
      <c r="X9" s="184"/>
      <c r="Y9" s="184"/>
      <c r="Z9" s="185"/>
      <c r="AA9" s="293" t="s">
        <v>567</v>
      </c>
    </row>
    <row r="10" spans="1:29" ht="22.5" customHeight="1">
      <c r="A10" s="56">
        <v>4</v>
      </c>
      <c r="B10" s="285">
        <v>3</v>
      </c>
      <c r="C10" s="286">
        <v>44097</v>
      </c>
      <c r="D10" s="155" t="s">
        <v>568</v>
      </c>
      <c r="E10" s="156" t="s">
        <v>569</v>
      </c>
      <c r="F10" s="157">
        <v>38</v>
      </c>
      <c r="G10" s="158" t="s">
        <v>55</v>
      </c>
      <c r="H10" s="163"/>
      <c r="I10" s="160"/>
      <c r="J10" s="161"/>
      <c r="K10" s="162" t="s">
        <v>55</v>
      </c>
      <c r="L10" s="163"/>
      <c r="M10" s="164" t="s">
        <v>55</v>
      </c>
      <c r="N10" s="165"/>
      <c r="O10" s="166"/>
      <c r="P10" s="161"/>
      <c r="Q10" s="162"/>
      <c r="R10" s="161"/>
      <c r="S10" s="166"/>
      <c r="T10" s="161"/>
      <c r="U10" s="166"/>
      <c r="V10" s="161"/>
      <c r="W10" s="167"/>
      <c r="X10" s="167"/>
      <c r="Y10" s="167"/>
      <c r="Z10" s="265" t="s">
        <v>55</v>
      </c>
      <c r="AA10" s="567" t="s">
        <v>570</v>
      </c>
    </row>
    <row r="11" spans="1:29" ht="22.5" customHeight="1">
      <c r="A11" s="667">
        <v>5</v>
      </c>
      <c r="B11" s="288">
        <v>3</v>
      </c>
      <c r="C11" s="465">
        <v>44097</v>
      </c>
      <c r="D11" s="290" t="s">
        <v>571</v>
      </c>
      <c r="E11" s="404" t="s">
        <v>572</v>
      </c>
      <c r="F11" s="405">
        <v>49</v>
      </c>
      <c r="G11" s="174" t="s">
        <v>55</v>
      </c>
      <c r="H11" s="292"/>
      <c r="I11" s="176"/>
      <c r="J11" s="177"/>
      <c r="K11" s="178" t="s">
        <v>55</v>
      </c>
      <c r="L11" s="175"/>
      <c r="M11" s="179" t="s">
        <v>55</v>
      </c>
      <c r="N11" s="190"/>
      <c r="O11" s="181"/>
      <c r="P11" s="177"/>
      <c r="Q11" s="178" t="s">
        <v>55</v>
      </c>
      <c r="R11" s="407"/>
      <c r="S11" s="181"/>
      <c r="T11" s="177"/>
      <c r="U11" s="181"/>
      <c r="V11" s="177"/>
      <c r="W11" s="184"/>
      <c r="X11" s="184"/>
      <c r="Y11" s="184"/>
      <c r="Z11" s="185"/>
      <c r="AA11" s="293" t="s">
        <v>573</v>
      </c>
    </row>
    <row r="12" spans="1:29" ht="22.5" customHeight="1">
      <c r="A12" s="40">
        <v>6</v>
      </c>
      <c r="B12" s="285">
        <v>3</v>
      </c>
      <c r="C12" s="294">
        <v>44097</v>
      </c>
      <c r="D12" s="155" t="s">
        <v>574</v>
      </c>
      <c r="E12" s="156" t="s">
        <v>575</v>
      </c>
      <c r="F12" s="157">
        <v>35</v>
      </c>
      <c r="G12" s="160"/>
      <c r="H12" s="206" t="s">
        <v>55</v>
      </c>
      <c r="I12" s="160"/>
      <c r="J12" s="161"/>
      <c r="K12" s="162" t="s">
        <v>55</v>
      </c>
      <c r="L12" s="163"/>
      <c r="M12" s="164" t="s">
        <v>55</v>
      </c>
      <c r="N12" s="165"/>
      <c r="O12" s="166"/>
      <c r="P12" s="161"/>
      <c r="Q12" s="162"/>
      <c r="R12" s="409"/>
      <c r="S12" s="166"/>
      <c r="T12" s="161"/>
      <c r="U12" s="166"/>
      <c r="V12" s="161"/>
      <c r="W12" s="167"/>
      <c r="X12" s="167"/>
      <c r="Y12" s="167"/>
      <c r="Z12" s="265" t="s">
        <v>55</v>
      </c>
      <c r="AA12" s="567" t="s">
        <v>576</v>
      </c>
    </row>
    <row r="13" spans="1:29" ht="22.5" customHeight="1">
      <c r="A13" s="61">
        <v>7</v>
      </c>
      <c r="B13" s="288">
        <v>2</v>
      </c>
      <c r="C13" s="465">
        <v>44097</v>
      </c>
      <c r="D13" s="290" t="s">
        <v>577</v>
      </c>
      <c r="E13" s="291" t="s">
        <v>578</v>
      </c>
      <c r="F13" s="405">
        <v>26</v>
      </c>
      <c r="G13" s="176"/>
      <c r="H13" s="292" t="s">
        <v>74</v>
      </c>
      <c r="I13" s="176"/>
      <c r="J13" s="177"/>
      <c r="K13" s="178" t="s">
        <v>74</v>
      </c>
      <c r="L13" s="175"/>
      <c r="M13" s="179" t="s">
        <v>74</v>
      </c>
      <c r="N13" s="190"/>
      <c r="O13" s="181"/>
      <c r="P13" s="177"/>
      <c r="Q13" s="181"/>
      <c r="R13" s="407" t="s">
        <v>74</v>
      </c>
      <c r="S13" s="181"/>
      <c r="T13" s="177"/>
      <c r="U13" s="178" t="s">
        <v>55</v>
      </c>
      <c r="V13" s="177"/>
      <c r="W13" s="184"/>
      <c r="X13" s="184"/>
      <c r="Y13" s="184"/>
      <c r="Z13" s="185"/>
      <c r="AA13" s="293" t="s">
        <v>579</v>
      </c>
    </row>
    <row r="14" spans="1:29" ht="22.5" customHeight="1">
      <c r="A14" s="284">
        <v>8</v>
      </c>
      <c r="B14" s="285">
        <v>2</v>
      </c>
      <c r="C14" s="294">
        <v>44097</v>
      </c>
      <c r="D14" s="155" t="s">
        <v>580</v>
      </c>
      <c r="E14" s="156" t="s">
        <v>581</v>
      </c>
      <c r="F14" s="157">
        <v>41</v>
      </c>
      <c r="G14" s="158" t="s">
        <v>74</v>
      </c>
      <c r="H14" s="206"/>
      <c r="I14" s="160"/>
      <c r="J14" s="301"/>
      <c r="K14" s="162" t="s">
        <v>74</v>
      </c>
      <c r="L14" s="163"/>
      <c r="M14" s="164" t="s">
        <v>74</v>
      </c>
      <c r="N14" s="165"/>
      <c r="O14" s="162" t="s">
        <v>74</v>
      </c>
      <c r="P14" s="161"/>
      <c r="Q14" s="166"/>
      <c r="R14" s="409"/>
      <c r="S14" s="166"/>
      <c r="T14" s="161"/>
      <c r="U14" s="166"/>
      <c r="V14" s="161"/>
      <c r="W14" s="167"/>
      <c r="X14" s="167"/>
      <c r="Y14" s="167"/>
      <c r="Z14" s="168"/>
      <c r="AA14" s="266" t="s">
        <v>582</v>
      </c>
    </row>
    <row r="15" spans="1:29" ht="22.5" customHeight="1">
      <c r="A15" s="48">
        <v>9</v>
      </c>
      <c r="B15" s="288">
        <v>2</v>
      </c>
      <c r="C15" s="465">
        <v>44097</v>
      </c>
      <c r="D15" s="290" t="s">
        <v>583</v>
      </c>
      <c r="E15" s="291" t="s">
        <v>584</v>
      </c>
      <c r="F15" s="405">
        <v>58</v>
      </c>
      <c r="G15" s="174" t="s">
        <v>74</v>
      </c>
      <c r="H15" s="292"/>
      <c r="I15" s="176"/>
      <c r="J15" s="177"/>
      <c r="K15" s="178" t="s">
        <v>74</v>
      </c>
      <c r="L15" s="292"/>
      <c r="M15" s="179" t="s">
        <v>74</v>
      </c>
      <c r="N15" s="406"/>
      <c r="O15" s="181"/>
      <c r="P15" s="177"/>
      <c r="Q15" s="178" t="s">
        <v>74</v>
      </c>
      <c r="R15" s="177"/>
      <c r="S15" s="181"/>
      <c r="T15" s="177"/>
      <c r="U15" s="181"/>
      <c r="V15" s="177"/>
      <c r="W15" s="184"/>
      <c r="X15" s="184"/>
      <c r="Y15" s="184"/>
      <c r="Z15" s="571"/>
      <c r="AA15" s="293" t="s">
        <v>585</v>
      </c>
    </row>
    <row r="16" spans="1:29" ht="22.5" customHeight="1">
      <c r="A16" s="56">
        <v>10</v>
      </c>
      <c r="B16" s="285">
        <v>2</v>
      </c>
      <c r="C16" s="294">
        <v>44097</v>
      </c>
      <c r="D16" s="155" t="s">
        <v>586</v>
      </c>
      <c r="E16" s="156"/>
      <c r="F16" s="157"/>
      <c r="G16" s="158"/>
      <c r="H16" s="163"/>
      <c r="I16" s="160"/>
      <c r="J16" s="161"/>
      <c r="K16" s="166"/>
      <c r="L16" s="206"/>
      <c r="M16" s="198"/>
      <c r="N16" s="165"/>
      <c r="O16" s="162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266"/>
    </row>
    <row r="17" spans="1:27" ht="22.5" customHeight="1">
      <c r="A17" s="296">
        <v>11</v>
      </c>
      <c r="B17" s="288">
        <v>1</v>
      </c>
      <c r="C17" s="465">
        <v>44097</v>
      </c>
      <c r="D17" s="290" t="s">
        <v>587</v>
      </c>
      <c r="E17" s="291" t="s">
        <v>588</v>
      </c>
      <c r="F17" s="569">
        <v>61</v>
      </c>
      <c r="G17" s="174" t="s">
        <v>55</v>
      </c>
      <c r="H17" s="175"/>
      <c r="I17" s="176"/>
      <c r="J17" s="177"/>
      <c r="K17" s="178"/>
      <c r="L17" s="196" t="s">
        <v>55</v>
      </c>
      <c r="M17" s="179" t="s">
        <v>55</v>
      </c>
      <c r="N17" s="190"/>
      <c r="O17" s="178"/>
      <c r="P17" s="177"/>
      <c r="Q17" s="178" t="s">
        <v>55</v>
      </c>
      <c r="R17" s="177"/>
      <c r="S17" s="181"/>
      <c r="T17" s="177"/>
      <c r="U17" s="181"/>
      <c r="V17" s="177"/>
      <c r="W17" s="184"/>
      <c r="X17" s="184"/>
      <c r="Y17" s="184"/>
      <c r="Z17" s="185"/>
      <c r="AA17" s="293" t="s">
        <v>589</v>
      </c>
    </row>
    <row r="18" spans="1:27" ht="22.5" customHeight="1">
      <c r="A18" s="40">
        <v>12</v>
      </c>
      <c r="B18" s="285"/>
      <c r="C18" s="294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10</v>
      </c>
      <c r="G27" s="422">
        <f t="shared" ref="G27:Z27" si="0">COUNTIF(G7:G26, "=X")</f>
        <v>5</v>
      </c>
      <c r="H27" s="422">
        <f t="shared" si="0"/>
        <v>5</v>
      </c>
      <c r="I27" s="422">
        <f t="shared" si="0"/>
        <v>1</v>
      </c>
      <c r="J27" s="422">
        <f t="shared" si="0"/>
        <v>0</v>
      </c>
      <c r="K27" s="422">
        <f t="shared" si="0"/>
        <v>6</v>
      </c>
      <c r="L27" s="422">
        <f t="shared" si="0"/>
        <v>3</v>
      </c>
      <c r="M27" s="422">
        <f t="shared" si="0"/>
        <v>10</v>
      </c>
      <c r="N27" s="422">
        <f t="shared" si="0"/>
        <v>0</v>
      </c>
      <c r="O27" s="422">
        <f t="shared" si="0"/>
        <v>1</v>
      </c>
      <c r="P27" s="422">
        <f t="shared" si="0"/>
        <v>1</v>
      </c>
      <c r="Q27" s="422">
        <f t="shared" si="0"/>
        <v>3</v>
      </c>
      <c r="R27" s="422">
        <f t="shared" si="0"/>
        <v>1</v>
      </c>
      <c r="S27" s="422">
        <f t="shared" si="0"/>
        <v>0</v>
      </c>
      <c r="T27" s="422">
        <f t="shared" si="0"/>
        <v>0</v>
      </c>
      <c r="U27" s="422">
        <f t="shared" si="0"/>
        <v>1</v>
      </c>
      <c r="V27" s="422">
        <f t="shared" si="0"/>
        <v>0</v>
      </c>
      <c r="W27" s="422">
        <f t="shared" si="0"/>
        <v>1</v>
      </c>
      <c r="X27" s="422">
        <f t="shared" si="0"/>
        <v>0</v>
      </c>
      <c r="Y27" s="422">
        <f t="shared" si="0"/>
        <v>0</v>
      </c>
      <c r="Z27" s="422">
        <f t="shared" si="0"/>
        <v>4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1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4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3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2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35" priority="1" operator="equal">
      <formula>1</formula>
    </cfRule>
  </conditionalFormatting>
  <conditionalFormatting sqref="B7:B26 F30:F31 S30:S31">
    <cfRule type="cellIs" dxfId="34" priority="2" operator="equal">
      <formula>2</formula>
    </cfRule>
  </conditionalFormatting>
  <conditionalFormatting sqref="B7:B26 F30:F31 S30:S31">
    <cfRule type="cellIs" dxfId="33" priority="3" operator="equal">
      <formula>3</formula>
    </cfRule>
  </conditionalFormatting>
  <conditionalFormatting sqref="B7:B26 F30:F31 S30:S31">
    <cfRule type="cellIs" dxfId="3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7</v>
      </c>
    </row>
    <row r="5" spans="1:29" ht="14.25" customHeight="1">
      <c r="A5" s="9"/>
      <c r="B5" s="9"/>
      <c r="C5" s="9"/>
      <c r="D5" s="9"/>
      <c r="E5" s="11"/>
      <c r="F5" s="399">
        <f>MEDIAN(F7:F20)</f>
        <v>43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4</v>
      </c>
      <c r="C7" s="280">
        <v>44098</v>
      </c>
      <c r="D7" s="139" t="s">
        <v>95</v>
      </c>
      <c r="E7" s="668" t="s">
        <v>590</v>
      </c>
      <c r="F7" s="141">
        <v>35</v>
      </c>
      <c r="G7" s="144"/>
      <c r="H7" s="147" t="s">
        <v>74</v>
      </c>
      <c r="I7" s="144"/>
      <c r="J7" s="145"/>
      <c r="K7" s="146" t="s">
        <v>74</v>
      </c>
      <c r="L7" s="402"/>
      <c r="M7" s="148" t="s">
        <v>74</v>
      </c>
      <c r="N7" s="149"/>
      <c r="O7" s="146" t="s">
        <v>74</v>
      </c>
      <c r="P7" s="145"/>
      <c r="Q7" s="150"/>
      <c r="R7" s="145"/>
      <c r="S7" s="150"/>
      <c r="T7" s="145"/>
      <c r="U7" s="150"/>
      <c r="V7" s="145"/>
      <c r="W7" s="151"/>
      <c r="X7" s="151"/>
      <c r="Y7" s="151"/>
      <c r="Z7" s="283"/>
      <c r="AA7" s="153" t="s">
        <v>591</v>
      </c>
    </row>
    <row r="8" spans="1:29" ht="22.5" customHeight="1">
      <c r="A8" s="284">
        <v>2</v>
      </c>
      <c r="B8" s="285">
        <v>1</v>
      </c>
      <c r="C8" s="410">
        <v>44098</v>
      </c>
      <c r="D8" s="187" t="s">
        <v>592</v>
      </c>
      <c r="E8" s="188" t="s">
        <v>593</v>
      </c>
      <c r="F8" s="189">
        <v>24</v>
      </c>
      <c r="G8" s="158" t="s">
        <v>55</v>
      </c>
      <c r="H8" s="159"/>
      <c r="I8" s="160"/>
      <c r="J8" s="301"/>
      <c r="K8" s="162" t="s">
        <v>55</v>
      </c>
      <c r="L8" s="163"/>
      <c r="M8" s="164" t="s">
        <v>55</v>
      </c>
      <c r="N8" s="165"/>
      <c r="O8" s="162" t="s">
        <v>55</v>
      </c>
      <c r="P8" s="161"/>
      <c r="Q8" s="166"/>
      <c r="R8" s="161"/>
      <c r="S8" s="166"/>
      <c r="T8" s="301"/>
      <c r="U8" s="162"/>
      <c r="V8" s="161"/>
      <c r="W8" s="167"/>
      <c r="X8" s="167"/>
      <c r="Y8" s="167"/>
      <c r="Z8" s="168"/>
      <c r="AA8" s="169" t="s">
        <v>594</v>
      </c>
    </row>
    <row r="9" spans="1:29" ht="22.5" customHeight="1">
      <c r="A9" s="48"/>
      <c r="B9" s="288">
        <v>1</v>
      </c>
      <c r="C9" s="289">
        <v>44098</v>
      </c>
      <c r="D9" s="290" t="s">
        <v>595</v>
      </c>
      <c r="E9" s="172" t="s">
        <v>596</v>
      </c>
      <c r="F9" s="405">
        <v>19</v>
      </c>
      <c r="G9" s="174"/>
      <c r="H9" s="196" t="s">
        <v>55</v>
      </c>
      <c r="I9" s="174"/>
      <c r="J9" s="177"/>
      <c r="K9" s="178" t="s">
        <v>55</v>
      </c>
      <c r="L9" s="175"/>
      <c r="M9" s="179" t="s">
        <v>55</v>
      </c>
      <c r="N9" s="190"/>
      <c r="O9" s="181"/>
      <c r="P9" s="177"/>
      <c r="Q9" s="181"/>
      <c r="R9" s="182" t="s">
        <v>55</v>
      </c>
      <c r="S9" s="181"/>
      <c r="T9" s="177"/>
      <c r="U9" s="181"/>
      <c r="V9" s="182"/>
      <c r="W9" s="183"/>
      <c r="X9" s="184"/>
      <c r="Y9" s="184"/>
      <c r="Z9" s="571"/>
      <c r="AA9" s="293" t="s">
        <v>597</v>
      </c>
    </row>
    <row r="10" spans="1:29" ht="22.5" customHeight="1">
      <c r="A10" s="56">
        <v>4</v>
      </c>
      <c r="B10" s="285">
        <v>4</v>
      </c>
      <c r="C10" s="286">
        <v>44098</v>
      </c>
      <c r="D10" s="155" t="s">
        <v>598</v>
      </c>
      <c r="E10" s="156" t="s">
        <v>599</v>
      </c>
      <c r="F10" s="157">
        <v>51</v>
      </c>
      <c r="G10" s="158" t="s">
        <v>74</v>
      </c>
      <c r="H10" s="206"/>
      <c r="I10" s="158"/>
      <c r="J10" s="161"/>
      <c r="K10" s="162" t="s">
        <v>74</v>
      </c>
      <c r="L10" s="163"/>
      <c r="M10" s="164" t="s">
        <v>74</v>
      </c>
      <c r="N10" s="165"/>
      <c r="O10" s="166"/>
      <c r="P10" s="161"/>
      <c r="Q10" s="162" t="s">
        <v>74</v>
      </c>
      <c r="R10" s="161"/>
      <c r="S10" s="166"/>
      <c r="T10" s="161"/>
      <c r="U10" s="166"/>
      <c r="V10" s="301"/>
      <c r="W10" s="588"/>
      <c r="X10" s="167"/>
      <c r="Y10" s="167"/>
      <c r="Z10" s="265"/>
      <c r="AA10" s="266" t="s">
        <v>600</v>
      </c>
    </row>
    <row r="11" spans="1:29" ht="22.5" customHeight="1">
      <c r="A11" s="667">
        <v>8</v>
      </c>
      <c r="B11" s="288">
        <v>1</v>
      </c>
      <c r="C11" s="465">
        <v>44098</v>
      </c>
      <c r="D11" s="290" t="s">
        <v>601</v>
      </c>
      <c r="E11" s="291" t="s">
        <v>602</v>
      </c>
      <c r="F11" s="405">
        <v>43</v>
      </c>
      <c r="G11" s="174" t="s">
        <v>55</v>
      </c>
      <c r="H11" s="292"/>
      <c r="I11" s="176"/>
      <c r="J11" s="177"/>
      <c r="K11" s="178" t="s">
        <v>55</v>
      </c>
      <c r="L11" s="175"/>
      <c r="M11" s="179" t="s">
        <v>55</v>
      </c>
      <c r="N11" s="190"/>
      <c r="O11" s="178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571" t="s">
        <v>55</v>
      </c>
      <c r="AA11" s="293" t="s">
        <v>603</v>
      </c>
    </row>
    <row r="12" spans="1:29" ht="22.5" customHeight="1">
      <c r="A12" s="40">
        <v>6</v>
      </c>
      <c r="B12" s="285">
        <v>3</v>
      </c>
      <c r="C12" s="294">
        <v>44098</v>
      </c>
      <c r="D12" s="155" t="s">
        <v>604</v>
      </c>
      <c r="E12" s="156" t="s">
        <v>605</v>
      </c>
      <c r="F12" s="157">
        <v>76</v>
      </c>
      <c r="G12" s="158" t="s">
        <v>55</v>
      </c>
      <c r="H12" s="163"/>
      <c r="I12" s="160"/>
      <c r="J12" s="161"/>
      <c r="K12" s="162"/>
      <c r="L12" s="159" t="s">
        <v>55</v>
      </c>
      <c r="M12" s="164" t="s">
        <v>55</v>
      </c>
      <c r="N12" s="413" t="s">
        <v>55</v>
      </c>
      <c r="O12" s="162"/>
      <c r="P12" s="161"/>
      <c r="Q12" s="166"/>
      <c r="R12" s="161"/>
      <c r="S12" s="162" t="s">
        <v>55</v>
      </c>
      <c r="T12" s="161"/>
      <c r="U12" s="166"/>
      <c r="V12" s="301" t="s">
        <v>55</v>
      </c>
      <c r="W12" s="167"/>
      <c r="X12" s="167"/>
      <c r="Y12" s="167"/>
      <c r="Z12" s="168"/>
      <c r="AA12" s="266" t="s">
        <v>606</v>
      </c>
    </row>
    <row r="13" spans="1:29" ht="22.5" customHeight="1">
      <c r="A13" s="61">
        <v>7</v>
      </c>
      <c r="B13" s="288">
        <v>3</v>
      </c>
      <c r="C13" s="465">
        <v>44098</v>
      </c>
      <c r="D13" s="290" t="s">
        <v>607</v>
      </c>
      <c r="E13" s="404" t="s">
        <v>608</v>
      </c>
      <c r="F13" s="569">
        <v>64</v>
      </c>
      <c r="G13" s="174" t="s">
        <v>55</v>
      </c>
      <c r="H13" s="175"/>
      <c r="I13" s="176"/>
      <c r="J13" s="177"/>
      <c r="K13" s="178"/>
      <c r="L13" s="196" t="s">
        <v>55</v>
      </c>
      <c r="M13" s="179" t="s">
        <v>55</v>
      </c>
      <c r="N13" s="180" t="s">
        <v>55</v>
      </c>
      <c r="O13" s="178"/>
      <c r="P13" s="177"/>
      <c r="Q13" s="181"/>
      <c r="R13" s="177"/>
      <c r="S13" s="178" t="s">
        <v>55</v>
      </c>
      <c r="T13" s="177"/>
      <c r="U13" s="181"/>
      <c r="V13" s="182" t="s">
        <v>55</v>
      </c>
      <c r="W13" s="184"/>
      <c r="X13" s="184"/>
      <c r="Y13" s="184"/>
      <c r="Z13" s="185"/>
      <c r="AA13" s="293" t="s">
        <v>606</v>
      </c>
    </row>
    <row r="14" spans="1:29" ht="22.5" customHeight="1">
      <c r="A14" s="669">
        <v>8</v>
      </c>
      <c r="B14" s="285"/>
      <c r="C14" s="294"/>
      <c r="D14" s="155"/>
      <c r="E14" s="156"/>
      <c r="F14" s="568"/>
      <c r="G14" s="158"/>
      <c r="H14" s="163"/>
      <c r="I14" s="160"/>
      <c r="J14" s="161"/>
      <c r="K14" s="162"/>
      <c r="L14" s="163"/>
      <c r="M14" s="198"/>
      <c r="N14" s="165"/>
      <c r="O14" s="162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266"/>
    </row>
    <row r="15" spans="1:29" ht="22.5" customHeight="1">
      <c r="A15" s="48">
        <v>9</v>
      </c>
      <c r="B15" s="288"/>
      <c r="C15" s="290"/>
      <c r="D15" s="290"/>
      <c r="E15" s="291"/>
      <c r="F15" s="569"/>
      <c r="G15" s="174"/>
      <c r="H15" s="175"/>
      <c r="I15" s="176"/>
      <c r="J15" s="177"/>
      <c r="K15" s="178"/>
      <c r="L15" s="175"/>
      <c r="M15" s="201"/>
      <c r="N15" s="190"/>
      <c r="O15" s="178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93"/>
    </row>
    <row r="16" spans="1:29" ht="22.5" customHeight="1">
      <c r="A16" s="56">
        <v>10</v>
      </c>
      <c r="B16" s="285"/>
      <c r="C16" s="294"/>
      <c r="D16" s="155"/>
      <c r="E16" s="156"/>
      <c r="F16" s="568"/>
      <c r="G16" s="158"/>
      <c r="H16" s="163"/>
      <c r="I16" s="160"/>
      <c r="J16" s="161"/>
      <c r="K16" s="162"/>
      <c r="L16" s="163"/>
      <c r="M16" s="198"/>
      <c r="N16" s="165"/>
      <c r="O16" s="162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266"/>
    </row>
    <row r="17" spans="1:27" ht="22.5" customHeight="1">
      <c r="A17" s="296">
        <v>11</v>
      </c>
      <c r="B17" s="288"/>
      <c r="C17" s="465"/>
      <c r="D17" s="290"/>
      <c r="E17" s="291"/>
      <c r="F17" s="569"/>
      <c r="G17" s="174"/>
      <c r="H17" s="292"/>
      <c r="I17" s="176"/>
      <c r="J17" s="177"/>
      <c r="K17" s="178"/>
      <c r="L17" s="175"/>
      <c r="M17" s="201"/>
      <c r="N17" s="190"/>
      <c r="O17" s="178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93"/>
    </row>
    <row r="18" spans="1:27" ht="22.5" customHeight="1">
      <c r="A18" s="40">
        <v>12</v>
      </c>
      <c r="B18" s="285"/>
      <c r="C18" s="294"/>
      <c r="D18" s="155"/>
      <c r="E18" s="156"/>
      <c r="F18" s="568"/>
      <c r="G18" s="160"/>
      <c r="H18" s="206"/>
      <c r="I18" s="160"/>
      <c r="J18" s="161"/>
      <c r="K18" s="162"/>
      <c r="L18" s="163"/>
      <c r="M18" s="198"/>
      <c r="N18" s="165"/>
      <c r="O18" s="162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266"/>
    </row>
    <row r="19" spans="1:27" ht="22.5" customHeight="1">
      <c r="A19" s="61">
        <v>13</v>
      </c>
      <c r="B19" s="288"/>
      <c r="C19" s="465"/>
      <c r="D19" s="290"/>
      <c r="E19" s="291"/>
      <c r="F19" s="569"/>
      <c r="G19" s="176"/>
      <c r="H19" s="292"/>
      <c r="I19" s="176"/>
      <c r="J19" s="407"/>
      <c r="K19" s="181"/>
      <c r="L19" s="175"/>
      <c r="M19" s="179"/>
      <c r="N19" s="190"/>
      <c r="O19" s="181"/>
      <c r="P19" s="40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93"/>
    </row>
    <row r="20" spans="1:27" ht="22.5" customHeight="1">
      <c r="A20" s="284">
        <v>14</v>
      </c>
      <c r="B20" s="572"/>
      <c r="C20" s="647"/>
      <c r="D20" s="470"/>
      <c r="E20" s="574"/>
      <c r="F20" s="568"/>
      <c r="G20" s="480"/>
      <c r="H20" s="210"/>
      <c r="I20" s="209"/>
      <c r="J20" s="211"/>
      <c r="K20" s="481"/>
      <c r="L20" s="614"/>
      <c r="M20" s="213"/>
      <c r="N20" s="214"/>
      <c r="O20" s="481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575"/>
    </row>
    <row r="21" spans="1:27" ht="22.5" customHeight="1">
      <c r="A21" s="48">
        <v>15</v>
      </c>
      <c r="B21" s="310"/>
      <c r="C21" s="303"/>
      <c r="D21" s="171"/>
      <c r="E21" s="484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586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7</v>
      </c>
      <c r="G27" s="422">
        <f t="shared" ref="G27:Z27" si="0">COUNTIF(G7:G26, "=X")</f>
        <v>5</v>
      </c>
      <c r="H27" s="422">
        <f t="shared" si="0"/>
        <v>2</v>
      </c>
      <c r="I27" s="422">
        <f t="shared" si="0"/>
        <v>0</v>
      </c>
      <c r="J27" s="422">
        <f t="shared" si="0"/>
        <v>0</v>
      </c>
      <c r="K27" s="422">
        <f t="shared" si="0"/>
        <v>5</v>
      </c>
      <c r="L27" s="422">
        <f t="shared" si="0"/>
        <v>2</v>
      </c>
      <c r="M27" s="422">
        <f t="shared" si="0"/>
        <v>7</v>
      </c>
      <c r="N27" s="422">
        <f t="shared" si="0"/>
        <v>2</v>
      </c>
      <c r="O27" s="422">
        <f t="shared" si="0"/>
        <v>2</v>
      </c>
      <c r="P27" s="422">
        <f t="shared" si="0"/>
        <v>0</v>
      </c>
      <c r="Q27" s="422">
        <f t="shared" si="0"/>
        <v>1</v>
      </c>
      <c r="R27" s="422">
        <f t="shared" si="0"/>
        <v>1</v>
      </c>
      <c r="S27" s="422">
        <f t="shared" si="0"/>
        <v>2</v>
      </c>
      <c r="T27" s="422">
        <f t="shared" si="0"/>
        <v>0</v>
      </c>
      <c r="U27" s="422">
        <f t="shared" si="0"/>
        <v>0</v>
      </c>
      <c r="V27" s="422">
        <f t="shared" si="0"/>
        <v>2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1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3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2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2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31" priority="1" operator="equal">
      <formula>1</formula>
    </cfRule>
  </conditionalFormatting>
  <conditionalFormatting sqref="B7:B26 F30:F31 S30:S31">
    <cfRule type="cellIs" dxfId="30" priority="2" operator="equal">
      <formula>2</formula>
    </cfRule>
  </conditionalFormatting>
  <conditionalFormatting sqref="B7:B26 F30:F31 S30:S31">
    <cfRule type="cellIs" dxfId="29" priority="3" operator="equal">
      <formula>3</formula>
    </cfRule>
  </conditionalFormatting>
  <conditionalFormatting sqref="B7:B26 F30:F31 S30:S31">
    <cfRule type="cellIs" dxfId="2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4</v>
      </c>
    </row>
    <row r="5" spans="1:29" ht="14.25" customHeight="1">
      <c r="A5" s="9"/>
      <c r="B5" s="9"/>
      <c r="C5" s="9"/>
      <c r="D5" s="9"/>
      <c r="E5" s="11"/>
      <c r="F5" s="399">
        <f>MEDIAN(F7:F20)</f>
        <v>53.5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4</v>
      </c>
      <c r="C7" s="563">
        <v>44099</v>
      </c>
      <c r="D7" s="564" t="s">
        <v>609</v>
      </c>
      <c r="E7" s="140" t="s">
        <v>610</v>
      </c>
      <c r="F7" s="565">
        <v>49</v>
      </c>
      <c r="G7" s="142" t="s">
        <v>74</v>
      </c>
      <c r="H7" s="402"/>
      <c r="I7" s="144"/>
      <c r="J7" s="145"/>
      <c r="K7" s="146" t="s">
        <v>74</v>
      </c>
      <c r="L7" s="402"/>
      <c r="M7" s="148" t="s">
        <v>74</v>
      </c>
      <c r="N7" s="149"/>
      <c r="O7" s="150"/>
      <c r="P7" s="145"/>
      <c r="Q7" s="146"/>
      <c r="R7" s="145"/>
      <c r="S7" s="150"/>
      <c r="T7" s="145"/>
      <c r="U7" s="146" t="s">
        <v>74</v>
      </c>
      <c r="V7" s="145"/>
      <c r="W7" s="151"/>
      <c r="X7" s="151"/>
      <c r="Y7" s="151"/>
      <c r="Z7" s="152"/>
      <c r="AA7" s="566" t="s">
        <v>611</v>
      </c>
    </row>
    <row r="8" spans="1:29" ht="22.5" customHeight="1">
      <c r="A8" s="284">
        <v>2</v>
      </c>
      <c r="B8" s="285">
        <v>4</v>
      </c>
      <c r="C8" s="410">
        <v>44099</v>
      </c>
      <c r="D8" s="187" t="s">
        <v>612</v>
      </c>
      <c r="E8" s="188" t="s">
        <v>613</v>
      </c>
      <c r="F8" s="189">
        <v>49</v>
      </c>
      <c r="G8" s="158" t="s">
        <v>74</v>
      </c>
      <c r="H8" s="163"/>
      <c r="I8" s="160"/>
      <c r="J8" s="161"/>
      <c r="K8" s="162" t="s">
        <v>74</v>
      </c>
      <c r="L8" s="163"/>
      <c r="M8" s="164" t="s">
        <v>74</v>
      </c>
      <c r="N8" s="165"/>
      <c r="O8" s="166"/>
      <c r="P8" s="161"/>
      <c r="Q8" s="162"/>
      <c r="R8" s="161"/>
      <c r="S8" s="166"/>
      <c r="T8" s="161"/>
      <c r="U8" s="166"/>
      <c r="V8" s="161"/>
      <c r="W8" s="167"/>
      <c r="X8" s="167"/>
      <c r="Y8" s="167"/>
      <c r="Z8" s="265" t="s">
        <v>614</v>
      </c>
      <c r="AA8" s="169" t="s">
        <v>615</v>
      </c>
    </row>
    <row r="9" spans="1:29" ht="22.5" customHeight="1">
      <c r="A9" s="48">
        <v>3</v>
      </c>
      <c r="B9" s="288">
        <v>4</v>
      </c>
      <c r="C9" s="303">
        <v>44099</v>
      </c>
      <c r="D9" s="171" t="s">
        <v>616</v>
      </c>
      <c r="E9" s="172" t="s">
        <v>617</v>
      </c>
      <c r="F9" s="173">
        <v>58</v>
      </c>
      <c r="G9" s="174"/>
      <c r="H9" s="196" t="s">
        <v>74</v>
      </c>
      <c r="I9" s="176"/>
      <c r="J9" s="177"/>
      <c r="K9" s="178" t="s">
        <v>74</v>
      </c>
      <c r="L9" s="175"/>
      <c r="M9" s="179" t="s">
        <v>74</v>
      </c>
      <c r="N9" s="190"/>
      <c r="O9" s="178" t="s">
        <v>74</v>
      </c>
      <c r="P9" s="177"/>
      <c r="Q9" s="178"/>
      <c r="R9" s="177"/>
      <c r="S9" s="181"/>
      <c r="T9" s="177"/>
      <c r="U9" s="181"/>
      <c r="V9" s="177"/>
      <c r="W9" s="184"/>
      <c r="X9" s="184"/>
      <c r="Y9" s="184"/>
      <c r="Z9" s="185"/>
      <c r="AA9" s="191" t="s">
        <v>618</v>
      </c>
    </row>
    <row r="10" spans="1:29" ht="22.5" customHeight="1">
      <c r="A10" s="56">
        <v>4</v>
      </c>
      <c r="B10" s="285">
        <v>3</v>
      </c>
      <c r="C10" s="410">
        <v>44099</v>
      </c>
      <c r="D10" s="187" t="s">
        <v>619</v>
      </c>
      <c r="E10" s="670" t="s">
        <v>620</v>
      </c>
      <c r="F10" s="189">
        <v>59</v>
      </c>
      <c r="G10" s="158" t="s">
        <v>55</v>
      </c>
      <c r="H10" s="163"/>
      <c r="I10" s="160"/>
      <c r="J10" s="161"/>
      <c r="K10" s="162" t="s">
        <v>55</v>
      </c>
      <c r="L10" s="163"/>
      <c r="M10" s="164" t="s">
        <v>55</v>
      </c>
      <c r="N10" s="165"/>
      <c r="O10" s="162"/>
      <c r="P10" s="161"/>
      <c r="Q10" s="166"/>
      <c r="R10" s="161"/>
      <c r="S10" s="162"/>
      <c r="T10" s="161"/>
      <c r="U10" s="166"/>
      <c r="V10" s="301" t="s">
        <v>55</v>
      </c>
      <c r="W10" s="167"/>
      <c r="X10" s="167"/>
      <c r="Y10" s="167"/>
      <c r="Z10" s="265" t="s">
        <v>55</v>
      </c>
      <c r="AA10" s="169" t="s">
        <v>621</v>
      </c>
    </row>
    <row r="11" spans="1:29" ht="22.5" customHeight="1">
      <c r="A11" s="667">
        <v>8</v>
      </c>
      <c r="B11" s="302"/>
      <c r="C11" s="303"/>
      <c r="D11" s="171"/>
      <c r="E11" s="172"/>
      <c r="F11" s="173"/>
      <c r="G11" s="174"/>
      <c r="H11" s="175"/>
      <c r="I11" s="174"/>
      <c r="J11" s="177"/>
      <c r="K11" s="181"/>
      <c r="L11" s="175"/>
      <c r="M11" s="179"/>
      <c r="N11" s="180"/>
      <c r="O11" s="181"/>
      <c r="P11" s="182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191"/>
    </row>
    <row r="12" spans="1:29" ht="22.5" customHeight="1">
      <c r="A12" s="40">
        <v>6</v>
      </c>
      <c r="B12" s="412"/>
      <c r="C12" s="410"/>
      <c r="D12" s="187"/>
      <c r="E12" s="188"/>
      <c r="F12" s="189"/>
      <c r="G12" s="158"/>
      <c r="H12" s="163"/>
      <c r="I12" s="160"/>
      <c r="J12" s="161"/>
      <c r="K12" s="162"/>
      <c r="L12" s="163"/>
      <c r="M12" s="164"/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/>
    </row>
    <row r="13" spans="1:29" ht="22.5" customHeight="1">
      <c r="A13" s="61">
        <v>7</v>
      </c>
      <c r="B13" s="307"/>
      <c r="C13" s="205"/>
      <c r="D13" s="205"/>
      <c r="E13" s="58"/>
      <c r="F13" s="671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284">
        <v>8</v>
      </c>
      <c r="B14" s="305"/>
      <c r="C14" s="203"/>
      <c r="D14" s="203"/>
      <c r="E14" s="204"/>
      <c r="F14" s="197"/>
      <c r="G14" s="160"/>
      <c r="H14" s="163"/>
      <c r="I14" s="160"/>
      <c r="J14" s="161"/>
      <c r="K14" s="166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307"/>
      <c r="C15" s="205"/>
      <c r="D15" s="205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4</v>
      </c>
      <c r="G27" s="422">
        <f t="shared" ref="G27:Z27" si="0">COUNTIF(G7:G26, "X")</f>
        <v>3</v>
      </c>
      <c r="H27" s="422">
        <f t="shared" si="0"/>
        <v>1</v>
      </c>
      <c r="I27" s="422">
        <f t="shared" si="0"/>
        <v>0</v>
      </c>
      <c r="J27" s="422">
        <f t="shared" si="0"/>
        <v>0</v>
      </c>
      <c r="K27" s="422">
        <f t="shared" si="0"/>
        <v>4</v>
      </c>
      <c r="L27" s="422">
        <f t="shared" si="0"/>
        <v>0</v>
      </c>
      <c r="M27" s="422">
        <f t="shared" si="0"/>
        <v>4</v>
      </c>
      <c r="N27" s="422">
        <f t="shared" si="0"/>
        <v>0</v>
      </c>
      <c r="O27" s="422">
        <f t="shared" si="0"/>
        <v>1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1</v>
      </c>
      <c r="V27" s="422">
        <f t="shared" si="0"/>
        <v>1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1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1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3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27" priority="1" operator="equal">
      <formula>1</formula>
    </cfRule>
  </conditionalFormatting>
  <conditionalFormatting sqref="B7:B26 F30:F31 S30:S31">
    <cfRule type="cellIs" dxfId="26" priority="2" operator="equal">
      <formula>2</formula>
    </cfRule>
  </conditionalFormatting>
  <conditionalFormatting sqref="B7:B26 F30:F31 S30:S31">
    <cfRule type="cellIs" dxfId="25" priority="3" operator="equal">
      <formula>3</formula>
    </cfRule>
  </conditionalFormatting>
  <conditionalFormatting sqref="B7:B26 F30:F31 S30:S31">
    <cfRule type="cellIs" dxfId="2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401"/>
      <c r="D7" s="564"/>
      <c r="E7" s="140"/>
      <c r="F7" s="672"/>
      <c r="G7" s="142"/>
      <c r="H7" s="402"/>
      <c r="I7" s="144"/>
      <c r="J7" s="145"/>
      <c r="K7" s="146"/>
      <c r="L7" s="402"/>
      <c r="M7" s="148"/>
      <c r="N7" s="149"/>
      <c r="O7" s="150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566"/>
    </row>
    <row r="8" spans="1:29" ht="22.5" customHeight="1">
      <c r="A8" s="284">
        <v>2</v>
      </c>
      <c r="B8" s="285"/>
      <c r="C8" s="410"/>
      <c r="D8" s="187"/>
      <c r="E8" s="188"/>
      <c r="F8" s="189"/>
      <c r="G8" s="158"/>
      <c r="H8" s="163"/>
      <c r="I8" s="160"/>
      <c r="J8" s="161"/>
      <c r="K8" s="162"/>
      <c r="L8" s="163"/>
      <c r="M8" s="164"/>
      <c r="N8" s="413"/>
      <c r="O8" s="166"/>
      <c r="P8" s="301"/>
      <c r="Q8" s="166"/>
      <c r="R8" s="161"/>
      <c r="S8" s="166"/>
      <c r="T8" s="161"/>
      <c r="U8" s="166"/>
      <c r="V8" s="161"/>
      <c r="W8" s="167"/>
      <c r="X8" s="167"/>
      <c r="Y8" s="167"/>
      <c r="Z8" s="168"/>
      <c r="AA8" s="169"/>
    </row>
    <row r="9" spans="1:29" ht="22.5" customHeight="1">
      <c r="A9" s="48">
        <v>3</v>
      </c>
      <c r="B9" s="288"/>
      <c r="C9" s="303"/>
      <c r="D9" s="171"/>
      <c r="E9" s="673"/>
      <c r="F9" s="674"/>
      <c r="G9" s="675"/>
      <c r="H9" s="175"/>
      <c r="I9" s="176"/>
      <c r="J9" s="177"/>
      <c r="K9" s="676"/>
      <c r="L9" s="175"/>
      <c r="M9" s="677"/>
      <c r="N9" s="190"/>
      <c r="O9" s="181"/>
      <c r="P9" s="177"/>
      <c r="Q9" s="676"/>
      <c r="R9" s="177"/>
      <c r="S9" s="181"/>
      <c r="T9" s="177"/>
      <c r="U9" s="181"/>
      <c r="V9" s="177"/>
      <c r="W9" s="184"/>
      <c r="X9" s="184"/>
      <c r="Y9" s="184"/>
      <c r="Z9" s="185"/>
      <c r="AA9" s="678"/>
    </row>
    <row r="10" spans="1:29" ht="22.5" customHeight="1">
      <c r="A10" s="56">
        <v>4</v>
      </c>
      <c r="B10" s="285"/>
      <c r="C10" s="410"/>
      <c r="D10" s="679"/>
      <c r="E10" s="680"/>
      <c r="F10" s="681"/>
      <c r="G10" s="682"/>
      <c r="H10" s="163"/>
      <c r="I10" s="160"/>
      <c r="J10" s="161"/>
      <c r="K10" s="683"/>
      <c r="L10" s="163"/>
      <c r="M10" s="684"/>
      <c r="N10" s="165"/>
      <c r="O10" s="166"/>
      <c r="P10" s="161"/>
      <c r="Q10" s="683"/>
      <c r="R10" s="161"/>
      <c r="S10" s="166"/>
      <c r="T10" s="161"/>
      <c r="U10" s="166"/>
      <c r="V10" s="161"/>
      <c r="W10" s="167"/>
      <c r="X10" s="167"/>
      <c r="Y10" s="167"/>
      <c r="Z10" s="168"/>
      <c r="AA10" s="685"/>
    </row>
    <row r="11" spans="1:29" ht="22.5" customHeight="1">
      <c r="A11" s="667">
        <v>8</v>
      </c>
      <c r="B11" s="307"/>
      <c r="C11" s="205"/>
      <c r="D11" s="205"/>
      <c r="E11" s="58"/>
      <c r="F11" s="200"/>
      <c r="G11" s="176"/>
      <c r="H11" s="175"/>
      <c r="I11" s="176"/>
      <c r="J11" s="177"/>
      <c r="K11" s="181"/>
      <c r="L11" s="175"/>
      <c r="M11" s="201"/>
      <c r="N11" s="190"/>
      <c r="O11" s="181"/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02"/>
    </row>
    <row r="12" spans="1:29" ht="22.5" customHeight="1">
      <c r="A12" s="40">
        <v>6</v>
      </c>
      <c r="B12" s="305"/>
      <c r="C12" s="203"/>
      <c r="D12" s="203"/>
      <c r="E12" s="204"/>
      <c r="F12" s="197"/>
      <c r="G12" s="160"/>
      <c r="H12" s="163"/>
      <c r="I12" s="160"/>
      <c r="J12" s="161"/>
      <c r="K12" s="166"/>
      <c r="L12" s="163"/>
      <c r="M12" s="198"/>
      <c r="N12" s="165"/>
      <c r="O12" s="166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99"/>
    </row>
    <row r="13" spans="1:29" ht="22.5" customHeight="1">
      <c r="A13" s="61">
        <v>7</v>
      </c>
      <c r="B13" s="307"/>
      <c r="C13" s="205"/>
      <c r="D13" s="205"/>
      <c r="E13" s="58"/>
      <c r="F13" s="200"/>
      <c r="G13" s="176"/>
      <c r="H13" s="175"/>
      <c r="I13" s="176"/>
      <c r="J13" s="177"/>
      <c r="K13" s="181"/>
      <c r="L13" s="175"/>
      <c r="M13" s="201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02"/>
    </row>
    <row r="14" spans="1:29" ht="22.5" customHeight="1">
      <c r="A14" s="284">
        <v>8</v>
      </c>
      <c r="B14" s="412"/>
      <c r="C14" s="410"/>
      <c r="D14" s="187"/>
      <c r="E14" s="188"/>
      <c r="F14" s="411"/>
      <c r="G14" s="158"/>
      <c r="H14" s="163"/>
      <c r="I14" s="160"/>
      <c r="J14" s="161"/>
      <c r="K14" s="162"/>
      <c r="L14" s="163"/>
      <c r="M14" s="164"/>
      <c r="N14" s="165"/>
      <c r="O14" s="166"/>
      <c r="P14" s="161"/>
      <c r="Q14" s="162"/>
      <c r="R14" s="161"/>
      <c r="S14" s="166"/>
      <c r="T14" s="161"/>
      <c r="U14" s="166"/>
      <c r="V14" s="161"/>
      <c r="W14" s="167"/>
      <c r="X14" s="167"/>
      <c r="Y14" s="167"/>
      <c r="Z14" s="168"/>
      <c r="AA14" s="169"/>
    </row>
    <row r="15" spans="1:29" ht="22.5" customHeight="1">
      <c r="A15" s="48">
        <v>9</v>
      </c>
      <c r="B15" s="307"/>
      <c r="C15" s="205"/>
      <c r="D15" s="205"/>
      <c r="E15" s="58"/>
      <c r="F15" s="200"/>
      <c r="G15" s="176"/>
      <c r="H15" s="175"/>
      <c r="I15" s="176"/>
      <c r="J15" s="177"/>
      <c r="K15" s="181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202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23" priority="1" operator="equal">
      <formula>1</formula>
    </cfRule>
  </conditionalFormatting>
  <conditionalFormatting sqref="B7:B26 F30:F31 S30:S31">
    <cfRule type="cellIs" dxfId="22" priority="2" operator="equal">
      <formula>2</formula>
    </cfRule>
  </conditionalFormatting>
  <conditionalFormatting sqref="B7:B26 F30:F31 S30:S31">
    <cfRule type="cellIs" dxfId="21" priority="3" operator="equal">
      <formula>3</formula>
    </cfRule>
  </conditionalFormatting>
  <conditionalFormatting sqref="B7:B26 F30:F31 S30:S31">
    <cfRule type="cellIs" dxfId="2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563"/>
      <c r="D7" s="564"/>
      <c r="E7" s="140"/>
      <c r="F7" s="565"/>
      <c r="G7" s="142"/>
      <c r="H7" s="143"/>
      <c r="I7" s="144"/>
      <c r="J7" s="145"/>
      <c r="K7" s="146"/>
      <c r="L7" s="402"/>
      <c r="M7" s="148"/>
      <c r="N7" s="149"/>
      <c r="O7" s="146"/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566"/>
    </row>
    <row r="8" spans="1:29" ht="22.5" customHeight="1">
      <c r="A8" s="284">
        <v>2</v>
      </c>
      <c r="B8" s="285"/>
      <c r="C8" s="286"/>
      <c r="D8" s="155"/>
      <c r="E8" s="156"/>
      <c r="F8" s="157"/>
      <c r="G8" s="158"/>
      <c r="H8" s="206"/>
      <c r="I8" s="160"/>
      <c r="J8" s="161"/>
      <c r="K8" s="162"/>
      <c r="L8" s="206"/>
      <c r="M8" s="164"/>
      <c r="N8" s="408"/>
      <c r="O8" s="162"/>
      <c r="P8" s="161"/>
      <c r="Q8" s="166"/>
      <c r="R8" s="161"/>
      <c r="S8" s="166"/>
      <c r="T8" s="161"/>
      <c r="U8" s="166"/>
      <c r="V8" s="161"/>
      <c r="W8" s="167"/>
      <c r="X8" s="167"/>
      <c r="Y8" s="167"/>
      <c r="Z8" s="265"/>
      <c r="AA8" s="266"/>
    </row>
    <row r="9" spans="1:29" ht="22.5" customHeight="1">
      <c r="A9" s="48">
        <v>3</v>
      </c>
      <c r="B9" s="288"/>
      <c r="C9" s="289"/>
      <c r="D9" s="290"/>
      <c r="E9" s="291"/>
      <c r="F9" s="405"/>
      <c r="G9" s="174"/>
      <c r="H9" s="196"/>
      <c r="I9" s="176"/>
      <c r="J9" s="177"/>
      <c r="K9" s="178"/>
      <c r="L9" s="292"/>
      <c r="M9" s="179"/>
      <c r="N9" s="406"/>
      <c r="O9" s="178"/>
      <c r="P9" s="177"/>
      <c r="Q9" s="181"/>
      <c r="R9" s="177"/>
      <c r="S9" s="181"/>
      <c r="T9" s="177"/>
      <c r="U9" s="181"/>
      <c r="V9" s="177"/>
      <c r="W9" s="184"/>
      <c r="X9" s="184"/>
      <c r="Y9" s="184"/>
      <c r="Z9" s="571"/>
      <c r="AA9" s="293"/>
    </row>
    <row r="10" spans="1:29" ht="22.5" customHeight="1">
      <c r="A10" s="56">
        <v>4</v>
      </c>
      <c r="B10" s="285"/>
      <c r="C10" s="410"/>
      <c r="D10" s="187"/>
      <c r="E10" s="188"/>
      <c r="F10" s="189"/>
      <c r="G10" s="158"/>
      <c r="H10" s="163"/>
      <c r="I10" s="160"/>
      <c r="J10" s="161"/>
      <c r="K10" s="162"/>
      <c r="L10" s="163"/>
      <c r="M10" s="164"/>
      <c r="N10" s="165"/>
      <c r="O10" s="166"/>
      <c r="P10" s="161"/>
      <c r="Q10" s="162"/>
      <c r="R10" s="161"/>
      <c r="S10" s="166"/>
      <c r="T10" s="161"/>
      <c r="U10" s="166"/>
      <c r="V10" s="161"/>
      <c r="W10" s="167"/>
      <c r="X10" s="167"/>
      <c r="Y10" s="167"/>
      <c r="Z10" s="168"/>
      <c r="AA10" s="169"/>
    </row>
    <row r="11" spans="1:29" ht="22.5" customHeight="1">
      <c r="A11" s="667">
        <v>8</v>
      </c>
      <c r="B11" s="288"/>
      <c r="C11" s="289"/>
      <c r="D11" s="290"/>
      <c r="E11" s="291"/>
      <c r="F11" s="405"/>
      <c r="G11" s="176"/>
      <c r="H11" s="292"/>
      <c r="I11" s="174"/>
      <c r="J11" s="177"/>
      <c r="K11" s="181"/>
      <c r="L11" s="175"/>
      <c r="M11" s="179"/>
      <c r="N11" s="190"/>
      <c r="O11" s="181"/>
      <c r="P11" s="40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93"/>
    </row>
    <row r="12" spans="1:29" ht="22.5" customHeight="1">
      <c r="A12" s="40">
        <v>6</v>
      </c>
      <c r="B12" s="412"/>
      <c r="C12" s="410"/>
      <c r="D12" s="187"/>
      <c r="E12" s="156"/>
      <c r="F12" s="568"/>
      <c r="G12" s="158"/>
      <c r="H12" s="163"/>
      <c r="I12" s="160"/>
      <c r="J12" s="161"/>
      <c r="K12" s="162"/>
      <c r="L12" s="159"/>
      <c r="M12" s="164"/>
      <c r="N12" s="165"/>
      <c r="O12" s="166"/>
      <c r="P12" s="161"/>
      <c r="Q12" s="162"/>
      <c r="R12" s="161"/>
      <c r="S12" s="166"/>
      <c r="T12" s="161"/>
      <c r="U12" s="166"/>
      <c r="V12" s="161"/>
      <c r="W12" s="167"/>
      <c r="X12" s="167"/>
      <c r="Y12" s="167"/>
      <c r="Z12" s="168"/>
      <c r="AA12" s="169"/>
    </row>
    <row r="13" spans="1:29" ht="22.5" customHeight="1">
      <c r="A13" s="61">
        <v>7</v>
      </c>
      <c r="B13" s="288"/>
      <c r="C13" s="289"/>
      <c r="D13" s="290"/>
      <c r="E13" s="291"/>
      <c r="F13" s="569"/>
      <c r="G13" s="176"/>
      <c r="H13" s="292"/>
      <c r="I13" s="176"/>
      <c r="J13" s="177"/>
      <c r="K13" s="181"/>
      <c r="L13" s="292"/>
      <c r="M13" s="179"/>
      <c r="N13" s="190"/>
      <c r="O13" s="181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571"/>
      <c r="AA13" s="293"/>
    </row>
    <row r="14" spans="1:29" ht="22.5" customHeight="1">
      <c r="A14" s="284">
        <v>8</v>
      </c>
      <c r="B14" s="412"/>
      <c r="C14" s="410"/>
      <c r="D14" s="187"/>
      <c r="E14" s="188"/>
      <c r="F14" s="411"/>
      <c r="G14" s="158"/>
      <c r="H14" s="163"/>
      <c r="I14" s="160"/>
      <c r="J14" s="301"/>
      <c r="K14" s="166"/>
      <c r="L14" s="163"/>
      <c r="M14" s="164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99"/>
    </row>
    <row r="15" spans="1:29" ht="22.5" customHeight="1">
      <c r="A15" s="48">
        <v>9</v>
      </c>
      <c r="B15" s="288"/>
      <c r="C15" s="465"/>
      <c r="D15" s="290"/>
      <c r="E15" s="291"/>
      <c r="F15" s="569"/>
      <c r="G15" s="176"/>
      <c r="H15" s="292"/>
      <c r="I15" s="176"/>
      <c r="J15" s="407"/>
      <c r="K15" s="181"/>
      <c r="L15" s="175"/>
      <c r="M15" s="179"/>
      <c r="N15" s="190"/>
      <c r="O15" s="181"/>
      <c r="P15" s="177"/>
      <c r="Q15" s="178"/>
      <c r="R15" s="177"/>
      <c r="S15" s="181"/>
      <c r="T15" s="177"/>
      <c r="U15" s="181"/>
      <c r="V15" s="177"/>
      <c r="W15" s="184"/>
      <c r="X15" s="184"/>
      <c r="Y15" s="184"/>
      <c r="Z15" s="185"/>
      <c r="AA15" s="293"/>
    </row>
    <row r="16" spans="1:29" ht="22.5" customHeight="1">
      <c r="A16" s="686">
        <v>10</v>
      </c>
      <c r="B16" s="285"/>
      <c r="C16" s="294"/>
      <c r="D16" s="155"/>
      <c r="E16" s="156"/>
      <c r="F16" s="568"/>
      <c r="G16" s="158"/>
      <c r="H16" s="163"/>
      <c r="I16" s="160"/>
      <c r="J16" s="161"/>
      <c r="K16" s="166"/>
      <c r="L16" s="206"/>
      <c r="M16" s="198"/>
      <c r="N16" s="165"/>
      <c r="O16" s="166"/>
      <c r="P16" s="161"/>
      <c r="Q16" s="166"/>
      <c r="R16" s="161"/>
      <c r="S16" s="162"/>
      <c r="T16" s="161"/>
      <c r="U16" s="166"/>
      <c r="V16" s="161"/>
      <c r="W16" s="167"/>
      <c r="X16" s="167"/>
      <c r="Y16" s="167"/>
      <c r="Z16" s="168"/>
      <c r="AA16" s="266"/>
    </row>
    <row r="17" spans="1:27" ht="22.5" customHeight="1">
      <c r="A17" s="667">
        <v>11</v>
      </c>
      <c r="B17" s="288"/>
      <c r="C17" s="465"/>
      <c r="D17" s="290"/>
      <c r="E17" s="291"/>
      <c r="F17" s="569"/>
      <c r="G17" s="174"/>
      <c r="H17" s="175"/>
      <c r="I17" s="176"/>
      <c r="J17" s="177"/>
      <c r="K17" s="178"/>
      <c r="L17" s="175"/>
      <c r="M17" s="201"/>
      <c r="N17" s="190"/>
      <c r="O17" s="178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93"/>
    </row>
    <row r="18" spans="1:27" ht="22.5" customHeight="1">
      <c r="A18" s="40">
        <v>12</v>
      </c>
      <c r="B18" s="285"/>
      <c r="C18" s="294"/>
      <c r="D18" s="155"/>
      <c r="E18" s="156"/>
      <c r="F18" s="568"/>
      <c r="G18" s="158"/>
      <c r="H18" s="163"/>
      <c r="I18" s="160"/>
      <c r="J18" s="409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265"/>
      <c r="AA18" s="266"/>
    </row>
    <row r="19" spans="1:27" ht="22.5" customHeight="1">
      <c r="A19" s="61">
        <v>13</v>
      </c>
      <c r="B19" s="288"/>
      <c r="C19" s="465"/>
      <c r="D19" s="290"/>
      <c r="E19" s="291"/>
      <c r="F19" s="569"/>
      <c r="G19" s="176"/>
      <c r="H19" s="292"/>
      <c r="I19" s="176"/>
      <c r="J19" s="40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78"/>
      <c r="V19" s="177"/>
      <c r="W19" s="184"/>
      <c r="X19" s="184"/>
      <c r="Y19" s="184"/>
      <c r="Z19" s="185"/>
      <c r="AA19" s="293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"=X")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19" priority="1" operator="equal">
      <formula>1</formula>
    </cfRule>
  </conditionalFormatting>
  <conditionalFormatting sqref="B7:B26 F30:F31 S30:S31">
    <cfRule type="cellIs" dxfId="18" priority="2" operator="equal">
      <formula>2</formula>
    </cfRule>
  </conditionalFormatting>
  <conditionalFormatting sqref="B7:B26 F30:F31 S30:S31">
    <cfRule type="cellIs" dxfId="17" priority="3" operator="equal">
      <formula>3</formula>
    </cfRule>
  </conditionalFormatting>
  <conditionalFormatting sqref="B7:B26 F30:F31 S30:S31">
    <cfRule type="cellIs" dxfId="16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2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  <c r="AB1" s="269"/>
      <c r="AC1" s="269"/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  <c r="AB2" s="270"/>
      <c r="AC2" s="270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  <c r="AB3" s="272"/>
      <c r="AC3" s="272"/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F47</f>
        <v>16</v>
      </c>
      <c r="AB4" s="273"/>
      <c r="AC4" s="273"/>
    </row>
    <row r="5" spans="1:29" ht="14.25" customHeight="1">
      <c r="A5" s="9"/>
      <c r="B5" s="9"/>
      <c r="C5" s="9"/>
      <c r="D5" s="9"/>
      <c r="E5" s="11"/>
      <c r="F5" s="399">
        <f>MEDIAN(F7:F20)</f>
        <v>39.5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275"/>
      <c r="AC5" s="275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/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 t="s">
        <v>622</v>
      </c>
      <c r="Z6" s="136" t="s">
        <v>34</v>
      </c>
      <c r="AA6" s="29" t="s">
        <v>14</v>
      </c>
      <c r="AB6" s="278"/>
      <c r="AC6" s="278"/>
    </row>
    <row r="7" spans="1:29" ht="22.5" customHeight="1">
      <c r="A7" s="61">
        <v>1</v>
      </c>
      <c r="B7" s="288">
        <v>2</v>
      </c>
      <c r="C7" s="469">
        <v>44102</v>
      </c>
      <c r="D7" s="290" t="s">
        <v>623</v>
      </c>
      <c r="E7" s="291" t="s">
        <v>624</v>
      </c>
      <c r="F7" s="405">
        <v>57</v>
      </c>
      <c r="G7" s="174"/>
      <c r="H7" s="196" t="s">
        <v>74</v>
      </c>
      <c r="I7" s="176"/>
      <c r="J7" s="177"/>
      <c r="K7" s="178" t="s">
        <v>74</v>
      </c>
      <c r="L7" s="196"/>
      <c r="M7" s="179" t="s">
        <v>74</v>
      </c>
      <c r="N7" s="190"/>
      <c r="O7" s="181"/>
      <c r="P7" s="177"/>
      <c r="Q7" s="178"/>
      <c r="R7" s="177"/>
      <c r="S7" s="181"/>
      <c r="T7" s="177"/>
      <c r="U7" s="181"/>
      <c r="V7" s="177"/>
      <c r="W7" s="184"/>
      <c r="X7" s="184"/>
      <c r="Y7" s="183" t="s">
        <v>74</v>
      </c>
      <c r="Z7" s="185"/>
      <c r="AA7" s="293" t="s">
        <v>625</v>
      </c>
      <c r="AB7" s="596"/>
      <c r="AC7" s="596"/>
    </row>
    <row r="8" spans="1:29" ht="22.5" customHeight="1">
      <c r="A8" s="284">
        <v>2</v>
      </c>
      <c r="B8" s="476">
        <v>2</v>
      </c>
      <c r="C8" s="687">
        <v>44102</v>
      </c>
      <c r="D8" s="478" t="s">
        <v>626</v>
      </c>
      <c r="E8" s="688" t="s">
        <v>627</v>
      </c>
      <c r="F8" s="189">
        <v>45</v>
      </c>
      <c r="G8" s="480" t="s">
        <v>628</v>
      </c>
      <c r="H8" s="210"/>
      <c r="I8" s="209"/>
      <c r="J8" s="211"/>
      <c r="K8" s="481" t="s">
        <v>628</v>
      </c>
      <c r="L8" s="614"/>
      <c r="M8" s="482" t="s">
        <v>628</v>
      </c>
      <c r="N8" s="214"/>
      <c r="O8" s="481" t="s">
        <v>628</v>
      </c>
      <c r="P8" s="211"/>
      <c r="Q8" s="481"/>
      <c r="R8" s="211"/>
      <c r="S8" s="212"/>
      <c r="T8" s="211"/>
      <c r="U8" s="212"/>
      <c r="V8" s="211"/>
      <c r="W8" s="215"/>
      <c r="X8" s="215"/>
      <c r="Y8" s="616"/>
      <c r="Z8" s="216"/>
      <c r="AA8" s="483" t="s">
        <v>629</v>
      </c>
      <c r="AB8" s="594"/>
      <c r="AC8" s="594"/>
    </row>
    <row r="9" spans="1:29" ht="22.5" customHeight="1">
      <c r="A9" s="61">
        <v>3</v>
      </c>
      <c r="B9" s="288">
        <v>2</v>
      </c>
      <c r="C9" s="303">
        <v>44102</v>
      </c>
      <c r="D9" s="689" t="s">
        <v>630</v>
      </c>
      <c r="E9" s="291" t="s">
        <v>631</v>
      </c>
      <c r="F9" s="405">
        <v>34</v>
      </c>
      <c r="G9" s="174"/>
      <c r="H9" s="196" t="s">
        <v>74</v>
      </c>
      <c r="I9" s="176"/>
      <c r="J9" s="177"/>
      <c r="K9" s="178" t="s">
        <v>74</v>
      </c>
      <c r="L9" s="196"/>
      <c r="M9" s="179" t="s">
        <v>74</v>
      </c>
      <c r="N9" s="190"/>
      <c r="O9" s="178"/>
      <c r="P9" s="177"/>
      <c r="Q9" s="178" t="s">
        <v>74</v>
      </c>
      <c r="R9" s="177"/>
      <c r="S9" s="181"/>
      <c r="T9" s="177"/>
      <c r="U9" s="181"/>
      <c r="V9" s="177"/>
      <c r="W9" s="184"/>
      <c r="X9" s="184"/>
      <c r="Y9" s="184"/>
      <c r="Z9" s="185"/>
      <c r="AA9" s="293" t="s">
        <v>632</v>
      </c>
      <c r="AB9" s="596"/>
      <c r="AC9" s="596"/>
    </row>
    <row r="10" spans="1:29" ht="22.5" customHeight="1">
      <c r="A10" s="284">
        <v>4</v>
      </c>
      <c r="B10" s="476">
        <v>2</v>
      </c>
      <c r="C10" s="473">
        <v>44102</v>
      </c>
      <c r="D10" s="478" t="s">
        <v>633</v>
      </c>
      <c r="E10" s="479" t="s">
        <v>634</v>
      </c>
      <c r="F10" s="189">
        <v>33</v>
      </c>
      <c r="G10" s="480" t="s">
        <v>74</v>
      </c>
      <c r="H10" s="614"/>
      <c r="I10" s="209"/>
      <c r="J10" s="211"/>
      <c r="K10" s="481" t="s">
        <v>74</v>
      </c>
      <c r="L10" s="614"/>
      <c r="M10" s="482" t="s">
        <v>74</v>
      </c>
      <c r="N10" s="214"/>
      <c r="O10" s="481"/>
      <c r="P10" s="211"/>
      <c r="Q10" s="481"/>
      <c r="R10" s="211"/>
      <c r="S10" s="212"/>
      <c r="T10" s="211"/>
      <c r="U10" s="212"/>
      <c r="V10" s="211"/>
      <c r="W10" s="215"/>
      <c r="X10" s="215"/>
      <c r="Y10" s="616" t="s">
        <v>74</v>
      </c>
      <c r="Z10" s="216"/>
      <c r="AA10" s="483" t="s">
        <v>635</v>
      </c>
      <c r="AB10" s="594"/>
      <c r="AC10" s="594"/>
    </row>
    <row r="11" spans="1:29" ht="22.5" customHeight="1">
      <c r="A11" s="61">
        <v>8</v>
      </c>
      <c r="B11" s="288">
        <v>2</v>
      </c>
      <c r="C11" s="303">
        <v>44102</v>
      </c>
      <c r="D11" s="290" t="s">
        <v>636</v>
      </c>
      <c r="E11" s="291" t="s">
        <v>637</v>
      </c>
      <c r="F11" s="405">
        <v>79</v>
      </c>
      <c r="G11" s="174"/>
      <c r="H11" s="196" t="s">
        <v>74</v>
      </c>
      <c r="I11" s="176"/>
      <c r="J11" s="177"/>
      <c r="K11" s="178"/>
      <c r="L11" s="196" t="s">
        <v>74</v>
      </c>
      <c r="M11" s="179" t="s">
        <v>74</v>
      </c>
      <c r="N11" s="190"/>
      <c r="O11" s="181"/>
      <c r="P11" s="177"/>
      <c r="Q11" s="178"/>
      <c r="R11" s="177"/>
      <c r="S11" s="181"/>
      <c r="T11" s="177"/>
      <c r="U11" s="181"/>
      <c r="V11" s="177"/>
      <c r="W11" s="184"/>
      <c r="X11" s="184"/>
      <c r="Y11" s="183" t="s">
        <v>74</v>
      </c>
      <c r="Z11" s="185"/>
      <c r="AA11" s="293" t="s">
        <v>638</v>
      </c>
      <c r="AB11" s="596"/>
      <c r="AC11" s="596"/>
    </row>
    <row r="12" spans="1:29" ht="22.5" customHeight="1">
      <c r="A12" s="284">
        <v>6</v>
      </c>
      <c r="B12" s="476">
        <v>2</v>
      </c>
      <c r="C12" s="687">
        <v>44102</v>
      </c>
      <c r="D12" s="478" t="s">
        <v>639</v>
      </c>
      <c r="E12" s="690" t="s">
        <v>640</v>
      </c>
      <c r="F12" s="189">
        <v>45</v>
      </c>
      <c r="G12" s="480"/>
      <c r="H12" s="614" t="s">
        <v>74</v>
      </c>
      <c r="I12" s="209"/>
      <c r="J12" s="211"/>
      <c r="K12" s="481" t="s">
        <v>74</v>
      </c>
      <c r="L12" s="614"/>
      <c r="M12" s="482" t="s">
        <v>74</v>
      </c>
      <c r="N12" s="662"/>
      <c r="O12" s="212"/>
      <c r="P12" s="267"/>
      <c r="Q12" s="481" t="s">
        <v>74</v>
      </c>
      <c r="R12" s="211"/>
      <c r="S12" s="212"/>
      <c r="T12" s="211"/>
      <c r="U12" s="212"/>
      <c r="V12" s="211"/>
      <c r="W12" s="215"/>
      <c r="X12" s="215"/>
      <c r="Y12" s="215"/>
      <c r="Z12" s="216"/>
      <c r="AA12" s="483" t="s">
        <v>641</v>
      </c>
      <c r="AB12" s="594"/>
      <c r="AC12" s="594"/>
    </row>
    <row r="13" spans="1:29" ht="22.5" customHeight="1">
      <c r="A13" s="61">
        <v>7</v>
      </c>
      <c r="B13" s="288">
        <v>2</v>
      </c>
      <c r="C13" s="303">
        <v>44102</v>
      </c>
      <c r="D13" s="290" t="s">
        <v>642</v>
      </c>
      <c r="E13" s="291" t="s">
        <v>643</v>
      </c>
      <c r="F13" s="405">
        <v>24</v>
      </c>
      <c r="G13" s="174" t="s">
        <v>74</v>
      </c>
      <c r="H13" s="175"/>
      <c r="I13" s="176"/>
      <c r="J13" s="177"/>
      <c r="K13" s="178" t="s">
        <v>74</v>
      </c>
      <c r="L13" s="196"/>
      <c r="M13" s="179" t="s">
        <v>74</v>
      </c>
      <c r="N13" s="190"/>
      <c r="O13" s="181"/>
      <c r="P13" s="177"/>
      <c r="Q13" s="178" t="s">
        <v>74</v>
      </c>
      <c r="R13" s="177"/>
      <c r="S13" s="181"/>
      <c r="T13" s="177"/>
      <c r="U13" s="181"/>
      <c r="V13" s="177"/>
      <c r="W13" s="184"/>
      <c r="X13" s="184"/>
      <c r="Y13" s="184"/>
      <c r="Z13" s="185"/>
      <c r="AA13" s="293" t="s">
        <v>644</v>
      </c>
      <c r="AB13" s="596"/>
      <c r="AC13" s="596"/>
    </row>
    <row r="14" spans="1:29" ht="22.5" customHeight="1">
      <c r="A14" s="284">
        <v>8</v>
      </c>
      <c r="B14" s="476">
        <v>3</v>
      </c>
      <c r="C14" s="687">
        <v>44102</v>
      </c>
      <c r="D14" s="478" t="s">
        <v>645</v>
      </c>
      <c r="E14" s="479" t="s">
        <v>646</v>
      </c>
      <c r="F14" s="189">
        <v>30</v>
      </c>
      <c r="G14" s="480" t="s">
        <v>55</v>
      </c>
      <c r="H14" s="210"/>
      <c r="I14" s="209"/>
      <c r="J14" s="211"/>
      <c r="K14" s="481" t="s">
        <v>55</v>
      </c>
      <c r="L14" s="614"/>
      <c r="M14" s="482" t="s">
        <v>55</v>
      </c>
      <c r="N14" s="214"/>
      <c r="O14" s="212"/>
      <c r="P14" s="211"/>
      <c r="Q14" s="481"/>
      <c r="R14" s="211"/>
      <c r="S14" s="212"/>
      <c r="T14" s="211"/>
      <c r="U14" s="212"/>
      <c r="V14" s="211"/>
      <c r="W14" s="215"/>
      <c r="X14" s="215"/>
      <c r="Y14" s="616" t="s">
        <v>55</v>
      </c>
      <c r="Z14" s="216"/>
      <c r="AA14" s="483" t="s">
        <v>647</v>
      </c>
      <c r="AB14" s="594"/>
      <c r="AC14" s="594"/>
    </row>
    <row r="15" spans="1:29" ht="22.5" customHeight="1">
      <c r="A15" s="61">
        <v>9</v>
      </c>
      <c r="B15" s="288">
        <v>4</v>
      </c>
      <c r="C15" s="303">
        <v>44102</v>
      </c>
      <c r="D15" s="290" t="s">
        <v>351</v>
      </c>
      <c r="E15" s="691" t="s">
        <v>648</v>
      </c>
      <c r="F15" s="405">
        <v>58</v>
      </c>
      <c r="G15" s="174" t="s">
        <v>74</v>
      </c>
      <c r="H15" s="175"/>
      <c r="I15" s="176"/>
      <c r="J15" s="177"/>
      <c r="K15" s="178" t="s">
        <v>74</v>
      </c>
      <c r="L15" s="196"/>
      <c r="M15" s="179" t="s">
        <v>74</v>
      </c>
      <c r="N15" s="190"/>
      <c r="O15" s="178" t="s">
        <v>74</v>
      </c>
      <c r="P15" s="177"/>
      <c r="Q15" s="178"/>
      <c r="R15" s="177"/>
      <c r="S15" s="181"/>
      <c r="T15" s="177"/>
      <c r="U15" s="181"/>
      <c r="V15" s="177"/>
      <c r="W15" s="184"/>
      <c r="X15" s="184"/>
      <c r="Y15" s="184"/>
      <c r="Z15" s="185"/>
      <c r="AA15" s="293" t="s">
        <v>649</v>
      </c>
      <c r="AB15" s="596"/>
      <c r="AC15" s="596"/>
    </row>
    <row r="16" spans="1:29" ht="22.5" customHeight="1">
      <c r="A16" s="284">
        <v>10</v>
      </c>
      <c r="B16" s="476">
        <v>4</v>
      </c>
      <c r="C16" s="687">
        <v>44102</v>
      </c>
      <c r="D16" s="478" t="s">
        <v>650</v>
      </c>
      <c r="E16" s="479" t="s">
        <v>651</v>
      </c>
      <c r="F16" s="189">
        <v>21</v>
      </c>
      <c r="G16" s="480"/>
      <c r="H16" s="614" t="s">
        <v>74</v>
      </c>
      <c r="I16" s="209"/>
      <c r="J16" s="211"/>
      <c r="K16" s="481" t="s">
        <v>74</v>
      </c>
      <c r="L16" s="614"/>
      <c r="M16" s="482" t="s">
        <v>74</v>
      </c>
      <c r="N16" s="214"/>
      <c r="O16" s="212"/>
      <c r="P16" s="211"/>
      <c r="Q16" s="481" t="s">
        <v>74</v>
      </c>
      <c r="R16" s="211"/>
      <c r="S16" s="212"/>
      <c r="T16" s="211"/>
      <c r="U16" s="212"/>
      <c r="V16" s="211"/>
      <c r="W16" s="215"/>
      <c r="X16" s="215"/>
      <c r="Y16" s="215"/>
      <c r="Z16" s="216"/>
      <c r="AA16" s="483" t="s">
        <v>172</v>
      </c>
      <c r="AB16" s="594"/>
      <c r="AC16" s="594"/>
    </row>
    <row r="17" spans="1:29" ht="22.5" customHeight="1">
      <c r="A17" s="61">
        <v>11</v>
      </c>
      <c r="B17" s="288">
        <v>4</v>
      </c>
      <c r="C17" s="303">
        <v>44102</v>
      </c>
      <c r="D17" s="290" t="s">
        <v>652</v>
      </c>
      <c r="E17" s="291" t="s">
        <v>653</v>
      </c>
      <c r="F17" s="569">
        <v>23</v>
      </c>
      <c r="G17" s="174"/>
      <c r="H17" s="292" t="s">
        <v>74</v>
      </c>
      <c r="I17" s="176"/>
      <c r="J17" s="177"/>
      <c r="K17" s="178" t="s">
        <v>74</v>
      </c>
      <c r="L17" s="196"/>
      <c r="M17" s="179" t="s">
        <v>74</v>
      </c>
      <c r="N17" s="190"/>
      <c r="O17" s="181"/>
      <c r="P17" s="177"/>
      <c r="Q17" s="178" t="s">
        <v>74</v>
      </c>
      <c r="R17" s="177"/>
      <c r="S17" s="181"/>
      <c r="T17" s="177"/>
      <c r="U17" s="181"/>
      <c r="V17" s="177"/>
      <c r="W17" s="184"/>
      <c r="X17" s="184"/>
      <c r="Y17" s="184"/>
      <c r="Z17" s="185"/>
      <c r="AA17" s="293" t="s">
        <v>356</v>
      </c>
      <c r="AB17" s="596"/>
      <c r="AC17" s="596"/>
    </row>
    <row r="18" spans="1:29" ht="22.5" customHeight="1">
      <c r="A18" s="284">
        <v>12</v>
      </c>
      <c r="B18" s="476">
        <v>4</v>
      </c>
      <c r="C18" s="687">
        <v>44102</v>
      </c>
      <c r="D18" s="478" t="s">
        <v>654</v>
      </c>
      <c r="E18" s="479" t="s">
        <v>655</v>
      </c>
      <c r="F18" s="411">
        <v>52</v>
      </c>
      <c r="G18" s="480" t="s">
        <v>74</v>
      </c>
      <c r="H18" s="210"/>
      <c r="I18" s="209"/>
      <c r="J18" s="211"/>
      <c r="K18" s="481" t="s">
        <v>74</v>
      </c>
      <c r="L18" s="614"/>
      <c r="M18" s="482" t="s">
        <v>74</v>
      </c>
      <c r="N18" s="214"/>
      <c r="O18" s="212"/>
      <c r="P18" s="211"/>
      <c r="Q18" s="481" t="s">
        <v>74</v>
      </c>
      <c r="R18" s="211"/>
      <c r="S18" s="212"/>
      <c r="T18" s="211"/>
      <c r="U18" s="212"/>
      <c r="V18" s="211"/>
      <c r="W18" s="215"/>
      <c r="X18" s="215"/>
      <c r="Y18" s="215"/>
      <c r="Z18" s="216"/>
      <c r="AA18" s="483" t="s">
        <v>656</v>
      </c>
      <c r="AB18" s="594"/>
      <c r="AC18" s="594"/>
    </row>
    <row r="19" spans="1:29" ht="22.5" customHeight="1">
      <c r="A19" s="61">
        <v>13</v>
      </c>
      <c r="B19" s="288">
        <v>1</v>
      </c>
      <c r="C19" s="303">
        <v>44102</v>
      </c>
      <c r="D19" s="290" t="s">
        <v>657</v>
      </c>
      <c r="E19" s="291" t="s">
        <v>658</v>
      </c>
      <c r="F19" s="569">
        <v>50</v>
      </c>
      <c r="G19" s="174" t="s">
        <v>55</v>
      </c>
      <c r="H19" s="175"/>
      <c r="I19" s="176"/>
      <c r="J19" s="177"/>
      <c r="K19" s="178" t="s">
        <v>55</v>
      </c>
      <c r="L19" s="196"/>
      <c r="M19" s="179" t="s">
        <v>55</v>
      </c>
      <c r="N19" s="190"/>
      <c r="O19" s="178" t="s">
        <v>55</v>
      </c>
      <c r="P19" s="177"/>
      <c r="Q19" s="178"/>
      <c r="R19" s="177"/>
      <c r="S19" s="181"/>
      <c r="T19" s="177"/>
      <c r="U19" s="181"/>
      <c r="V19" s="177"/>
      <c r="W19" s="184"/>
      <c r="X19" s="184"/>
      <c r="Y19" s="184"/>
      <c r="Z19" s="185"/>
      <c r="AA19" s="293" t="s">
        <v>659</v>
      </c>
      <c r="AB19" s="596"/>
      <c r="AC19" s="596"/>
    </row>
    <row r="20" spans="1:29" ht="22.5" customHeight="1">
      <c r="A20" s="284">
        <v>14</v>
      </c>
      <c r="B20" s="476">
        <v>1</v>
      </c>
      <c r="C20" s="687">
        <v>44102</v>
      </c>
      <c r="D20" s="478" t="s">
        <v>660</v>
      </c>
      <c r="E20" s="479" t="s">
        <v>661</v>
      </c>
      <c r="F20" s="411">
        <v>31</v>
      </c>
      <c r="G20" s="480" t="s">
        <v>55</v>
      </c>
      <c r="H20" s="210"/>
      <c r="I20" s="209"/>
      <c r="J20" s="211"/>
      <c r="K20" s="481" t="s">
        <v>55</v>
      </c>
      <c r="L20" s="614"/>
      <c r="M20" s="482" t="s">
        <v>55</v>
      </c>
      <c r="N20" s="214"/>
      <c r="O20" s="481" t="s">
        <v>55</v>
      </c>
      <c r="P20" s="211"/>
      <c r="Q20" s="481"/>
      <c r="R20" s="211"/>
      <c r="S20" s="212"/>
      <c r="T20" s="211"/>
      <c r="U20" s="212"/>
      <c r="V20" s="211"/>
      <c r="W20" s="215"/>
      <c r="X20" s="215"/>
      <c r="Y20" s="215"/>
      <c r="Z20" s="216"/>
      <c r="AA20" s="483" t="s">
        <v>662</v>
      </c>
      <c r="AB20" s="594"/>
      <c r="AC20" s="594"/>
    </row>
    <row r="21" spans="1:29" ht="22.5" customHeight="1">
      <c r="A21" s="61">
        <v>15</v>
      </c>
      <c r="B21" s="288">
        <v>1</v>
      </c>
      <c r="C21" s="303">
        <v>44102</v>
      </c>
      <c r="D21" s="290" t="s">
        <v>663</v>
      </c>
      <c r="E21" s="291" t="s">
        <v>664</v>
      </c>
      <c r="F21" s="569"/>
      <c r="G21" s="174" t="s">
        <v>55</v>
      </c>
      <c r="H21" s="175"/>
      <c r="I21" s="176"/>
      <c r="J21" s="177"/>
      <c r="K21" s="178" t="s">
        <v>55</v>
      </c>
      <c r="L21" s="196"/>
      <c r="M21" s="179" t="s">
        <v>55</v>
      </c>
      <c r="N21" s="190"/>
      <c r="O21" s="181"/>
      <c r="P21" s="177"/>
      <c r="Q21" s="178"/>
      <c r="R21" s="177"/>
      <c r="S21" s="181"/>
      <c r="T21" s="177"/>
      <c r="U21" s="181"/>
      <c r="V21" s="177"/>
      <c r="W21" s="183" t="s">
        <v>55</v>
      </c>
      <c r="X21" s="184"/>
      <c r="Y21" s="184"/>
      <c r="Z21" s="185"/>
      <c r="AA21" s="293" t="s">
        <v>665</v>
      </c>
      <c r="AB21" s="596"/>
      <c r="AC21" s="596"/>
    </row>
    <row r="22" spans="1:29" ht="22.5" customHeight="1">
      <c r="A22" s="284">
        <v>16</v>
      </c>
      <c r="B22" s="476">
        <v>1</v>
      </c>
      <c r="C22" s="687">
        <v>44102</v>
      </c>
      <c r="D22" s="478" t="s">
        <v>666</v>
      </c>
      <c r="E22" s="479" t="s">
        <v>667</v>
      </c>
      <c r="F22" s="411"/>
      <c r="G22" s="480"/>
      <c r="H22" s="210"/>
      <c r="I22" s="209"/>
      <c r="J22" s="211"/>
      <c r="K22" s="212"/>
      <c r="L22" s="614"/>
      <c r="M22" s="482" t="s">
        <v>74</v>
      </c>
      <c r="N22" s="214"/>
      <c r="O22" s="212"/>
      <c r="P22" s="211"/>
      <c r="Q22" s="481"/>
      <c r="R22" s="211"/>
      <c r="S22" s="212"/>
      <c r="T22" s="211"/>
      <c r="U22" s="212"/>
      <c r="V22" s="211"/>
      <c r="W22" s="215"/>
      <c r="X22" s="215"/>
      <c r="Y22" s="215"/>
      <c r="Z22" s="634" t="s">
        <v>55</v>
      </c>
      <c r="AA22" s="483" t="s">
        <v>668</v>
      </c>
      <c r="AB22" s="594"/>
      <c r="AC22" s="594"/>
    </row>
    <row r="23" spans="1:29" ht="22.5" customHeight="1">
      <c r="A23" s="61">
        <v>17</v>
      </c>
      <c r="B23" s="288">
        <v>2</v>
      </c>
      <c r="C23" s="303">
        <v>44102</v>
      </c>
      <c r="D23" s="290" t="s">
        <v>669</v>
      </c>
      <c r="E23" s="291" t="s">
        <v>670</v>
      </c>
      <c r="F23" s="569">
        <v>64</v>
      </c>
      <c r="G23" s="174"/>
      <c r="H23" s="196" t="s">
        <v>74</v>
      </c>
      <c r="I23" s="176"/>
      <c r="J23" s="177"/>
      <c r="K23" s="178"/>
      <c r="L23" s="196" t="s">
        <v>74</v>
      </c>
      <c r="M23" s="179" t="s">
        <v>74</v>
      </c>
      <c r="N23" s="190"/>
      <c r="O23" s="181"/>
      <c r="P23" s="182" t="s">
        <v>74</v>
      </c>
      <c r="Q23" s="178"/>
      <c r="R23" s="177"/>
      <c r="S23" s="181"/>
      <c r="T23" s="177"/>
      <c r="U23" s="181"/>
      <c r="V23" s="177"/>
      <c r="W23" s="184"/>
      <c r="X23" s="184"/>
      <c r="Y23" s="184"/>
      <c r="Z23" s="185"/>
      <c r="AA23" s="293" t="s">
        <v>671</v>
      </c>
      <c r="AB23" s="596"/>
      <c r="AC23" s="596"/>
    </row>
    <row r="24" spans="1:29" ht="22.5" customHeight="1">
      <c r="A24" s="284">
        <v>18</v>
      </c>
      <c r="B24" s="476">
        <v>2</v>
      </c>
      <c r="C24" s="687">
        <v>44102</v>
      </c>
      <c r="D24" s="478" t="s">
        <v>672</v>
      </c>
      <c r="E24" s="479" t="s">
        <v>673</v>
      </c>
      <c r="F24" s="411">
        <v>21</v>
      </c>
      <c r="G24" s="480" t="s">
        <v>74</v>
      </c>
      <c r="H24" s="210"/>
      <c r="I24" s="209"/>
      <c r="J24" s="211"/>
      <c r="K24" s="481" t="s">
        <v>74</v>
      </c>
      <c r="L24" s="614"/>
      <c r="M24" s="482" t="s">
        <v>74</v>
      </c>
      <c r="N24" s="214"/>
      <c r="O24" s="212"/>
      <c r="P24" s="211"/>
      <c r="Q24" s="481"/>
      <c r="R24" s="211"/>
      <c r="S24" s="212"/>
      <c r="T24" s="211"/>
      <c r="U24" s="212"/>
      <c r="V24" s="211"/>
      <c r="W24" s="215"/>
      <c r="X24" s="215"/>
      <c r="Y24" s="215"/>
      <c r="Z24" s="216"/>
      <c r="AA24" s="483" t="s">
        <v>674</v>
      </c>
      <c r="AB24" s="594"/>
      <c r="AC24" s="594"/>
    </row>
    <row r="25" spans="1:29" ht="22.5" customHeight="1">
      <c r="A25" s="61">
        <v>19</v>
      </c>
      <c r="B25" s="288"/>
      <c r="C25" s="303"/>
      <c r="D25" s="290"/>
      <c r="E25" s="291"/>
      <c r="F25" s="569"/>
      <c r="G25" s="174"/>
      <c r="H25" s="175"/>
      <c r="I25" s="176"/>
      <c r="J25" s="177"/>
      <c r="K25" s="178"/>
      <c r="L25" s="196"/>
      <c r="M25" s="179"/>
      <c r="N25" s="190"/>
      <c r="O25" s="181"/>
      <c r="P25" s="177"/>
      <c r="Q25" s="178"/>
      <c r="R25" s="177"/>
      <c r="S25" s="181"/>
      <c r="T25" s="177"/>
      <c r="U25" s="181"/>
      <c r="V25" s="177"/>
      <c r="W25" s="184"/>
      <c r="X25" s="184"/>
      <c r="Y25" s="184"/>
      <c r="Z25" s="185"/>
      <c r="AA25" s="293"/>
      <c r="AB25" s="596"/>
      <c r="AC25" s="596"/>
    </row>
    <row r="26" spans="1:29" ht="22.5" customHeight="1">
      <c r="A26" s="284">
        <v>20</v>
      </c>
      <c r="B26" s="476"/>
      <c r="C26" s="687"/>
      <c r="D26" s="478"/>
      <c r="E26" s="479"/>
      <c r="F26" s="411"/>
      <c r="G26" s="480"/>
      <c r="H26" s="210"/>
      <c r="I26" s="209"/>
      <c r="J26" s="211"/>
      <c r="K26" s="212"/>
      <c r="L26" s="614"/>
      <c r="M26" s="482"/>
      <c r="N26" s="214"/>
      <c r="O26" s="212"/>
      <c r="P26" s="211"/>
      <c r="Q26" s="481"/>
      <c r="R26" s="211"/>
      <c r="S26" s="212"/>
      <c r="T26" s="211"/>
      <c r="U26" s="212"/>
      <c r="V26" s="211"/>
      <c r="W26" s="215"/>
      <c r="X26" s="215"/>
      <c r="Y26" s="215"/>
      <c r="Z26" s="216"/>
      <c r="AA26" s="483"/>
      <c r="AB26" s="594"/>
      <c r="AC26" s="594"/>
    </row>
    <row r="27" spans="1:29" ht="22.5" customHeight="1">
      <c r="A27" s="61">
        <v>21</v>
      </c>
      <c r="B27" s="288"/>
      <c r="C27" s="303"/>
      <c r="D27" s="290"/>
      <c r="E27" s="291"/>
      <c r="F27" s="569"/>
      <c r="G27" s="174"/>
      <c r="H27" s="175"/>
      <c r="I27" s="176"/>
      <c r="J27" s="177"/>
      <c r="K27" s="178"/>
      <c r="L27" s="196"/>
      <c r="M27" s="179"/>
      <c r="N27" s="190"/>
      <c r="O27" s="181"/>
      <c r="P27" s="177"/>
      <c r="Q27" s="178"/>
      <c r="R27" s="177"/>
      <c r="S27" s="181"/>
      <c r="T27" s="177"/>
      <c r="U27" s="181"/>
      <c r="V27" s="177"/>
      <c r="W27" s="184"/>
      <c r="X27" s="184"/>
      <c r="Y27" s="184"/>
      <c r="Z27" s="185"/>
      <c r="AA27" s="293"/>
      <c r="AB27" s="596"/>
      <c r="AC27" s="596"/>
    </row>
    <row r="28" spans="1:29" ht="22.5" customHeight="1">
      <c r="A28" s="284">
        <v>22</v>
      </c>
      <c r="B28" s="476"/>
      <c r="C28" s="687"/>
      <c r="D28" s="478"/>
      <c r="E28" s="479"/>
      <c r="F28" s="411"/>
      <c r="G28" s="480"/>
      <c r="H28" s="210"/>
      <c r="I28" s="209"/>
      <c r="J28" s="211"/>
      <c r="K28" s="212"/>
      <c r="L28" s="614"/>
      <c r="M28" s="482"/>
      <c r="N28" s="214"/>
      <c r="O28" s="212"/>
      <c r="P28" s="211"/>
      <c r="Q28" s="481"/>
      <c r="R28" s="211"/>
      <c r="S28" s="212"/>
      <c r="T28" s="211"/>
      <c r="U28" s="212"/>
      <c r="V28" s="211"/>
      <c r="W28" s="215"/>
      <c r="X28" s="215"/>
      <c r="Y28" s="215"/>
      <c r="Z28" s="216"/>
      <c r="AA28" s="483"/>
      <c r="AB28" s="594"/>
      <c r="AC28" s="594"/>
    </row>
    <row r="29" spans="1:29" ht="22.5" customHeight="1">
      <c r="A29" s="61">
        <v>23</v>
      </c>
      <c r="B29" s="288"/>
      <c r="C29" s="303"/>
      <c r="D29" s="290"/>
      <c r="E29" s="291"/>
      <c r="F29" s="569"/>
      <c r="G29" s="174"/>
      <c r="H29" s="292"/>
      <c r="I29" s="176"/>
      <c r="J29" s="177"/>
      <c r="K29" s="178"/>
      <c r="L29" s="196"/>
      <c r="M29" s="179"/>
      <c r="N29" s="190"/>
      <c r="O29" s="181"/>
      <c r="P29" s="177"/>
      <c r="Q29" s="178"/>
      <c r="R29" s="177"/>
      <c r="S29" s="181"/>
      <c r="T29" s="177"/>
      <c r="U29" s="181"/>
      <c r="V29" s="177"/>
      <c r="W29" s="184"/>
      <c r="X29" s="184"/>
      <c r="Y29" s="184"/>
      <c r="Z29" s="185"/>
      <c r="AA29" s="293"/>
      <c r="AB29" s="596"/>
      <c r="AC29" s="596"/>
    </row>
    <row r="30" spans="1:29" ht="22.5" customHeight="1">
      <c r="A30" s="284">
        <v>24</v>
      </c>
      <c r="B30" s="476"/>
      <c r="C30" s="687"/>
      <c r="D30" s="478"/>
      <c r="E30" s="479"/>
      <c r="F30" s="411"/>
      <c r="G30" s="480"/>
      <c r="H30" s="614"/>
      <c r="I30" s="209"/>
      <c r="J30" s="211"/>
      <c r="K30" s="481"/>
      <c r="L30" s="614"/>
      <c r="M30" s="482"/>
      <c r="N30" s="214"/>
      <c r="O30" s="212"/>
      <c r="P30" s="211"/>
      <c r="Q30" s="481"/>
      <c r="R30" s="267"/>
      <c r="S30" s="212"/>
      <c r="T30" s="211"/>
      <c r="U30" s="212"/>
      <c r="V30" s="211"/>
      <c r="W30" s="215"/>
      <c r="X30" s="215"/>
      <c r="Y30" s="215"/>
      <c r="Z30" s="216"/>
      <c r="AA30" s="483"/>
      <c r="AB30" s="594"/>
      <c r="AC30" s="594"/>
    </row>
    <row r="31" spans="1:29" ht="22.5" customHeight="1">
      <c r="A31" s="692">
        <v>25</v>
      </c>
      <c r="B31" s="288"/>
      <c r="C31" s="289"/>
      <c r="D31" s="290"/>
      <c r="E31" s="291"/>
      <c r="F31" s="569"/>
      <c r="G31" s="174"/>
      <c r="H31" s="175"/>
      <c r="I31" s="176"/>
      <c r="J31" s="177"/>
      <c r="K31" s="178"/>
      <c r="L31" s="196"/>
      <c r="M31" s="179"/>
      <c r="N31" s="190"/>
      <c r="O31" s="181"/>
      <c r="P31" s="177"/>
      <c r="Q31" s="178"/>
      <c r="R31" s="177"/>
      <c r="S31" s="181"/>
      <c r="T31" s="177"/>
      <c r="U31" s="181"/>
      <c r="V31" s="177"/>
      <c r="W31" s="184"/>
      <c r="X31" s="184"/>
      <c r="Y31" s="184"/>
      <c r="Z31" s="185"/>
      <c r="AA31" s="293"/>
      <c r="AB31" s="596"/>
      <c r="AC31" s="596"/>
    </row>
    <row r="32" spans="1:29" ht="22.5" customHeight="1">
      <c r="A32" s="284"/>
      <c r="B32" s="476"/>
      <c r="C32" s="687"/>
      <c r="D32" s="478"/>
      <c r="E32" s="479"/>
      <c r="F32" s="411"/>
      <c r="G32" s="480"/>
      <c r="H32" s="210"/>
      <c r="I32" s="209"/>
      <c r="J32" s="211"/>
      <c r="K32" s="212"/>
      <c r="L32" s="614"/>
      <c r="M32" s="482"/>
      <c r="N32" s="214"/>
      <c r="O32" s="212"/>
      <c r="P32" s="211"/>
      <c r="Q32" s="481"/>
      <c r="R32" s="211"/>
      <c r="S32" s="212"/>
      <c r="T32" s="211"/>
      <c r="U32" s="212"/>
      <c r="V32" s="211"/>
      <c r="W32" s="215"/>
      <c r="X32" s="215"/>
      <c r="Y32" s="215"/>
      <c r="Z32" s="216"/>
      <c r="AA32" s="483"/>
      <c r="AB32" s="594"/>
      <c r="AC32" s="594"/>
    </row>
    <row r="33" spans="1:29" ht="22.5" customHeight="1">
      <c r="A33" s="61"/>
      <c r="B33" s="288"/>
      <c r="C33" s="303"/>
      <c r="D33" s="290"/>
      <c r="E33" s="291"/>
      <c r="F33" s="569"/>
      <c r="G33" s="174"/>
      <c r="H33" s="175"/>
      <c r="I33" s="176"/>
      <c r="J33" s="177"/>
      <c r="K33" s="178"/>
      <c r="L33" s="196"/>
      <c r="M33" s="179"/>
      <c r="N33" s="190"/>
      <c r="O33" s="181"/>
      <c r="P33" s="177"/>
      <c r="Q33" s="178"/>
      <c r="R33" s="177"/>
      <c r="S33" s="181"/>
      <c r="T33" s="177"/>
      <c r="U33" s="181"/>
      <c r="V33" s="177"/>
      <c r="W33" s="184"/>
      <c r="X33" s="184"/>
      <c r="Y33" s="184"/>
      <c r="Z33" s="185"/>
      <c r="AA33" s="293"/>
      <c r="AB33" s="596"/>
      <c r="AC33" s="596"/>
    </row>
    <row r="34" spans="1:29" ht="22.5" customHeight="1">
      <c r="A34" s="284"/>
      <c r="B34" s="476"/>
      <c r="C34" s="687"/>
      <c r="D34" s="478"/>
      <c r="E34" s="479"/>
      <c r="F34" s="411"/>
      <c r="G34" s="480"/>
      <c r="H34" s="210"/>
      <c r="I34" s="209"/>
      <c r="J34" s="211"/>
      <c r="K34" s="212"/>
      <c r="L34" s="614"/>
      <c r="M34" s="482"/>
      <c r="N34" s="214"/>
      <c r="O34" s="212"/>
      <c r="P34" s="211"/>
      <c r="Q34" s="481"/>
      <c r="R34" s="211"/>
      <c r="S34" s="212"/>
      <c r="T34" s="211"/>
      <c r="U34" s="212"/>
      <c r="V34" s="211"/>
      <c r="W34" s="215"/>
      <c r="X34" s="215"/>
      <c r="Y34" s="215"/>
      <c r="Z34" s="216"/>
      <c r="AA34" s="483"/>
      <c r="AB34" s="594"/>
      <c r="AC34" s="594"/>
    </row>
    <row r="35" spans="1:29" ht="22.5" customHeight="1">
      <c r="A35" s="61"/>
      <c r="B35" s="288"/>
      <c r="C35" s="303"/>
      <c r="D35" s="290"/>
      <c r="E35" s="291"/>
      <c r="F35" s="569"/>
      <c r="G35" s="174"/>
      <c r="H35" s="175"/>
      <c r="I35" s="176"/>
      <c r="J35" s="177"/>
      <c r="K35" s="178"/>
      <c r="L35" s="196"/>
      <c r="M35" s="179"/>
      <c r="N35" s="190"/>
      <c r="O35" s="181"/>
      <c r="P35" s="177"/>
      <c r="Q35" s="178"/>
      <c r="R35" s="177"/>
      <c r="S35" s="181"/>
      <c r="T35" s="177"/>
      <c r="U35" s="181"/>
      <c r="V35" s="177"/>
      <c r="W35" s="184"/>
      <c r="X35" s="184"/>
      <c r="Y35" s="184"/>
      <c r="Z35" s="185"/>
      <c r="AA35" s="293"/>
      <c r="AB35" s="596"/>
      <c r="AC35" s="596"/>
    </row>
    <row r="36" spans="1:29" ht="22.5" customHeight="1">
      <c r="A36" s="284"/>
      <c r="B36" s="476"/>
      <c r="C36" s="687"/>
      <c r="D36" s="478"/>
      <c r="E36" s="479"/>
      <c r="F36" s="411"/>
      <c r="G36" s="480"/>
      <c r="H36" s="210"/>
      <c r="I36" s="209"/>
      <c r="J36" s="211"/>
      <c r="K36" s="212"/>
      <c r="L36" s="614"/>
      <c r="M36" s="482"/>
      <c r="N36" s="214"/>
      <c r="O36" s="212"/>
      <c r="P36" s="211"/>
      <c r="Q36" s="481"/>
      <c r="R36" s="211"/>
      <c r="S36" s="212"/>
      <c r="T36" s="211"/>
      <c r="U36" s="212"/>
      <c r="V36" s="211"/>
      <c r="W36" s="215"/>
      <c r="X36" s="215"/>
      <c r="Y36" s="215"/>
      <c r="Z36" s="216"/>
      <c r="AA36" s="483"/>
      <c r="AB36" s="594"/>
      <c r="AC36" s="594"/>
    </row>
    <row r="37" spans="1:29" ht="22.5" customHeight="1">
      <c r="A37" s="61"/>
      <c r="B37" s="288"/>
      <c r="C37" s="303"/>
      <c r="D37" s="290"/>
      <c r="E37" s="291"/>
      <c r="F37" s="569"/>
      <c r="G37" s="174"/>
      <c r="H37" s="175"/>
      <c r="I37" s="176"/>
      <c r="J37" s="177"/>
      <c r="K37" s="178"/>
      <c r="L37" s="196"/>
      <c r="M37" s="179"/>
      <c r="N37" s="190"/>
      <c r="O37" s="181"/>
      <c r="P37" s="177"/>
      <c r="Q37" s="178"/>
      <c r="R37" s="177"/>
      <c r="S37" s="181"/>
      <c r="T37" s="177"/>
      <c r="U37" s="181"/>
      <c r="V37" s="177"/>
      <c r="W37" s="184"/>
      <c r="X37" s="184"/>
      <c r="Y37" s="184"/>
      <c r="Z37" s="185"/>
      <c r="AA37" s="293"/>
      <c r="AB37" s="596"/>
      <c r="AC37" s="596"/>
    </row>
    <row r="38" spans="1:29" ht="22.5" customHeight="1">
      <c r="A38" s="284"/>
      <c r="B38" s="476"/>
      <c r="C38" s="687"/>
      <c r="D38" s="478"/>
      <c r="E38" s="479"/>
      <c r="F38" s="411"/>
      <c r="G38" s="480"/>
      <c r="H38" s="210"/>
      <c r="I38" s="209"/>
      <c r="J38" s="211"/>
      <c r="K38" s="212"/>
      <c r="L38" s="614"/>
      <c r="M38" s="482"/>
      <c r="N38" s="214"/>
      <c r="O38" s="212"/>
      <c r="P38" s="211"/>
      <c r="Q38" s="481"/>
      <c r="R38" s="211"/>
      <c r="S38" s="212"/>
      <c r="T38" s="211"/>
      <c r="U38" s="212"/>
      <c r="V38" s="211"/>
      <c r="W38" s="215"/>
      <c r="X38" s="215"/>
      <c r="Y38" s="215"/>
      <c r="Z38" s="216"/>
      <c r="AA38" s="483"/>
      <c r="AB38" s="594"/>
      <c r="AC38" s="594"/>
    </row>
    <row r="39" spans="1:29" ht="22.5" customHeight="1">
      <c r="A39" s="61"/>
      <c r="B39" s="288"/>
      <c r="C39" s="303"/>
      <c r="D39" s="290"/>
      <c r="E39" s="291"/>
      <c r="F39" s="569"/>
      <c r="G39" s="174"/>
      <c r="H39" s="175"/>
      <c r="I39" s="176"/>
      <c r="J39" s="177"/>
      <c r="K39" s="178"/>
      <c r="L39" s="196"/>
      <c r="M39" s="179"/>
      <c r="N39" s="190"/>
      <c r="O39" s="181"/>
      <c r="P39" s="177"/>
      <c r="Q39" s="178"/>
      <c r="R39" s="177"/>
      <c r="S39" s="181"/>
      <c r="T39" s="177"/>
      <c r="U39" s="181"/>
      <c r="V39" s="177"/>
      <c r="W39" s="184"/>
      <c r="X39" s="184"/>
      <c r="Y39" s="184"/>
      <c r="Z39" s="185"/>
      <c r="AA39" s="293"/>
      <c r="AB39" s="596"/>
      <c r="AC39" s="596"/>
    </row>
    <row r="40" spans="1:29" ht="22.5" customHeight="1">
      <c r="A40" s="284"/>
      <c r="B40" s="476"/>
      <c r="C40" s="687"/>
      <c r="D40" s="478"/>
      <c r="E40" s="479"/>
      <c r="F40" s="411"/>
      <c r="G40" s="480"/>
      <c r="H40" s="210"/>
      <c r="I40" s="209"/>
      <c r="J40" s="211"/>
      <c r="K40" s="212"/>
      <c r="L40" s="614"/>
      <c r="M40" s="482"/>
      <c r="N40" s="214"/>
      <c r="O40" s="212"/>
      <c r="P40" s="211"/>
      <c r="Q40" s="481"/>
      <c r="R40" s="211"/>
      <c r="S40" s="212"/>
      <c r="T40" s="211"/>
      <c r="U40" s="212"/>
      <c r="V40" s="211"/>
      <c r="W40" s="215"/>
      <c r="X40" s="215"/>
      <c r="Y40" s="215"/>
      <c r="Z40" s="216"/>
      <c r="AA40" s="483"/>
      <c r="AB40" s="594"/>
      <c r="AC40" s="594"/>
    </row>
    <row r="41" spans="1:29" ht="22.5" customHeight="1">
      <c r="A41" s="61"/>
      <c r="B41" s="288"/>
      <c r="C41" s="303"/>
      <c r="D41" s="290"/>
      <c r="E41" s="291"/>
      <c r="F41" s="569"/>
      <c r="G41" s="174"/>
      <c r="H41" s="175"/>
      <c r="I41" s="176"/>
      <c r="J41" s="177"/>
      <c r="K41" s="178"/>
      <c r="L41" s="196"/>
      <c r="M41" s="179"/>
      <c r="N41" s="190"/>
      <c r="O41" s="181"/>
      <c r="P41" s="177"/>
      <c r="Q41" s="178"/>
      <c r="R41" s="177"/>
      <c r="S41" s="181"/>
      <c r="T41" s="177"/>
      <c r="U41" s="181"/>
      <c r="V41" s="177"/>
      <c r="W41" s="184"/>
      <c r="X41" s="184"/>
      <c r="Y41" s="184"/>
      <c r="Z41" s="185"/>
      <c r="AA41" s="293"/>
      <c r="AB41" s="596"/>
      <c r="AC41" s="596"/>
    </row>
    <row r="42" spans="1:29" ht="22.5" customHeight="1">
      <c r="A42" s="284"/>
      <c r="B42" s="476"/>
      <c r="C42" s="687"/>
      <c r="D42" s="478"/>
      <c r="E42" s="479"/>
      <c r="F42" s="411"/>
      <c r="G42" s="480"/>
      <c r="H42" s="210"/>
      <c r="I42" s="209"/>
      <c r="J42" s="211"/>
      <c r="K42" s="212"/>
      <c r="L42" s="614"/>
      <c r="M42" s="482"/>
      <c r="N42" s="214"/>
      <c r="O42" s="212"/>
      <c r="P42" s="211"/>
      <c r="Q42" s="481"/>
      <c r="R42" s="211"/>
      <c r="S42" s="212"/>
      <c r="T42" s="211"/>
      <c r="U42" s="212"/>
      <c r="V42" s="211"/>
      <c r="W42" s="215"/>
      <c r="X42" s="215"/>
      <c r="Y42" s="215"/>
      <c r="Z42" s="216"/>
      <c r="AA42" s="483"/>
      <c r="AB42" s="594"/>
      <c r="AC42" s="594"/>
    </row>
    <row r="43" spans="1:29" ht="22.5" customHeight="1">
      <c r="A43" s="61"/>
      <c r="B43" s="288"/>
      <c r="C43" s="303"/>
      <c r="D43" s="290"/>
      <c r="E43" s="291"/>
      <c r="F43" s="569"/>
      <c r="G43" s="174"/>
      <c r="H43" s="175"/>
      <c r="I43" s="176"/>
      <c r="J43" s="177"/>
      <c r="K43" s="178"/>
      <c r="L43" s="196"/>
      <c r="M43" s="179"/>
      <c r="N43" s="190"/>
      <c r="O43" s="181"/>
      <c r="P43" s="177"/>
      <c r="Q43" s="178"/>
      <c r="R43" s="177"/>
      <c r="S43" s="181"/>
      <c r="T43" s="177"/>
      <c r="U43" s="181"/>
      <c r="V43" s="177"/>
      <c r="W43" s="184"/>
      <c r="X43" s="184"/>
      <c r="Y43" s="184"/>
      <c r="Z43" s="185"/>
      <c r="AA43" s="293"/>
      <c r="AB43" s="596"/>
      <c r="AC43" s="596"/>
    </row>
    <row r="44" spans="1:29" ht="22.5" customHeight="1">
      <c r="A44" s="284"/>
      <c r="B44" s="476"/>
      <c r="C44" s="687"/>
      <c r="D44" s="478"/>
      <c r="E44" s="479"/>
      <c r="F44" s="411"/>
      <c r="G44" s="480"/>
      <c r="H44" s="210"/>
      <c r="I44" s="209"/>
      <c r="J44" s="211"/>
      <c r="K44" s="212"/>
      <c r="L44" s="614"/>
      <c r="M44" s="482"/>
      <c r="N44" s="214"/>
      <c r="O44" s="212"/>
      <c r="P44" s="211"/>
      <c r="Q44" s="481"/>
      <c r="R44" s="211"/>
      <c r="S44" s="212"/>
      <c r="T44" s="211"/>
      <c r="U44" s="212"/>
      <c r="V44" s="211"/>
      <c r="W44" s="215"/>
      <c r="X44" s="215"/>
      <c r="Y44" s="215"/>
      <c r="Z44" s="216"/>
      <c r="AA44" s="483"/>
      <c r="AB44" s="594"/>
      <c r="AC44" s="594"/>
    </row>
    <row r="45" spans="1:29" ht="22.5" customHeight="1">
      <c r="A45" s="61"/>
      <c r="B45" s="288"/>
      <c r="C45" s="303"/>
      <c r="D45" s="290"/>
      <c r="E45" s="291"/>
      <c r="F45" s="569"/>
      <c r="G45" s="174"/>
      <c r="H45" s="175"/>
      <c r="I45" s="176"/>
      <c r="J45" s="177"/>
      <c r="K45" s="178"/>
      <c r="L45" s="196"/>
      <c r="M45" s="179"/>
      <c r="N45" s="190"/>
      <c r="O45" s="181"/>
      <c r="P45" s="177"/>
      <c r="Q45" s="178"/>
      <c r="R45" s="177"/>
      <c r="S45" s="181"/>
      <c r="T45" s="177"/>
      <c r="U45" s="181"/>
      <c r="V45" s="177"/>
      <c r="W45" s="184"/>
      <c r="X45" s="184"/>
      <c r="Y45" s="184"/>
      <c r="Z45" s="185"/>
      <c r="AA45" s="293"/>
      <c r="AB45" s="596"/>
      <c r="AC45" s="596"/>
    </row>
    <row r="46" spans="1:29" ht="22.5" customHeight="1">
      <c r="A46" s="284"/>
      <c r="B46" s="476"/>
      <c r="C46" s="687"/>
      <c r="D46" s="478"/>
      <c r="E46" s="479"/>
      <c r="F46" s="411"/>
      <c r="G46" s="480"/>
      <c r="H46" s="210"/>
      <c r="I46" s="209"/>
      <c r="J46" s="211"/>
      <c r="K46" s="212"/>
      <c r="L46" s="614"/>
      <c r="M46" s="482"/>
      <c r="N46" s="214"/>
      <c r="O46" s="212"/>
      <c r="P46" s="211"/>
      <c r="Q46" s="481"/>
      <c r="R46" s="211"/>
      <c r="S46" s="212"/>
      <c r="T46" s="211"/>
      <c r="U46" s="212"/>
      <c r="V46" s="211"/>
      <c r="W46" s="215"/>
      <c r="X46" s="215"/>
      <c r="Y46" s="215"/>
      <c r="Z46" s="216"/>
      <c r="AA46" s="483"/>
      <c r="AB46" s="594"/>
      <c r="AC46" s="594"/>
    </row>
    <row r="47" spans="1:29" ht="22.5" customHeight="1">
      <c r="A47" s="417"/>
      <c r="B47" s="417"/>
      <c r="C47" s="418"/>
      <c r="D47" s="419"/>
      <c r="E47" s="693" t="s">
        <v>37</v>
      </c>
      <c r="F47" s="694">
        <f>COUNT(F7:F46)</f>
        <v>16</v>
      </c>
      <c r="G47" s="422">
        <f>COUNTIF(G7:G46, "x")</f>
        <v>9</v>
      </c>
      <c r="H47" s="422">
        <f t="shared" ref="H47:Z47" si="0">COUNTIF(H7:H46, "=X")</f>
        <v>7</v>
      </c>
      <c r="I47" s="422">
        <f t="shared" si="0"/>
        <v>0</v>
      </c>
      <c r="J47" s="422">
        <f t="shared" si="0"/>
        <v>0</v>
      </c>
      <c r="K47" s="422">
        <f t="shared" si="0"/>
        <v>14</v>
      </c>
      <c r="L47" s="422">
        <f t="shared" si="0"/>
        <v>2</v>
      </c>
      <c r="M47" s="422">
        <f t="shared" si="0"/>
        <v>17</v>
      </c>
      <c r="N47" s="422">
        <f t="shared" si="0"/>
        <v>0</v>
      </c>
      <c r="O47" s="422">
        <f t="shared" si="0"/>
        <v>3</v>
      </c>
      <c r="P47" s="422">
        <f t="shared" si="0"/>
        <v>1</v>
      </c>
      <c r="Q47" s="422">
        <f t="shared" si="0"/>
        <v>6</v>
      </c>
      <c r="R47" s="422">
        <f t="shared" si="0"/>
        <v>0</v>
      </c>
      <c r="S47" s="422">
        <f t="shared" si="0"/>
        <v>0</v>
      </c>
      <c r="T47" s="422">
        <f t="shared" si="0"/>
        <v>0</v>
      </c>
      <c r="U47" s="422">
        <f t="shared" si="0"/>
        <v>0</v>
      </c>
      <c r="V47" s="422">
        <f t="shared" si="0"/>
        <v>0</v>
      </c>
      <c r="W47" s="422">
        <f t="shared" si="0"/>
        <v>1</v>
      </c>
      <c r="X47" s="422">
        <f t="shared" si="0"/>
        <v>0</v>
      </c>
      <c r="Y47" s="422">
        <f t="shared" si="0"/>
        <v>4</v>
      </c>
      <c r="Z47" s="422">
        <f t="shared" si="0"/>
        <v>1</v>
      </c>
      <c r="AA47" s="423"/>
      <c r="AB47" s="244"/>
      <c r="AC47" s="244"/>
    </row>
    <row r="48" spans="1:29" ht="2.25" customHeight="1">
      <c r="D48" s="396"/>
      <c r="E48" s="424"/>
      <c r="F48" s="772" t="s">
        <v>38</v>
      </c>
      <c r="G48" s="785"/>
      <c r="H48" s="785"/>
      <c r="I48" s="785"/>
      <c r="J48" s="785"/>
      <c r="K48" s="785"/>
      <c r="L48" s="785"/>
      <c r="M48" s="785"/>
      <c r="N48" s="785"/>
      <c r="O48" s="785"/>
      <c r="P48" s="785"/>
      <c r="Q48" s="785"/>
      <c r="R48" s="785"/>
      <c r="S48" s="785"/>
      <c r="T48" s="785"/>
      <c r="U48" s="785"/>
      <c r="V48" s="785"/>
      <c r="W48" s="785"/>
      <c r="X48" s="785"/>
      <c r="Y48" s="785"/>
      <c r="Z48" s="786"/>
      <c r="AA48" s="397"/>
    </row>
    <row r="49" spans="4:27">
      <c r="D49" s="396"/>
      <c r="E49" s="106"/>
      <c r="F49" s="787"/>
      <c r="G49" s="740"/>
      <c r="H49" s="740"/>
      <c r="I49" s="740"/>
      <c r="J49" s="740"/>
      <c r="K49" s="740"/>
      <c r="L49" s="740"/>
      <c r="M49" s="740"/>
      <c r="N49" s="740"/>
      <c r="O49" s="740"/>
      <c r="P49" s="740"/>
      <c r="Q49" s="740"/>
      <c r="R49" s="740"/>
      <c r="S49" s="740"/>
      <c r="T49" s="740"/>
      <c r="U49" s="740"/>
      <c r="V49" s="740"/>
      <c r="W49" s="740"/>
      <c r="X49" s="740"/>
      <c r="Y49" s="740"/>
      <c r="Z49" s="788"/>
      <c r="AA49" s="424"/>
    </row>
    <row r="50" spans="4:27" ht="15.75" customHeight="1">
      <c r="F50" s="248">
        <v>1</v>
      </c>
      <c r="G50" s="744" t="s">
        <v>42</v>
      </c>
      <c r="H50" s="745"/>
      <c r="I50" s="745"/>
      <c r="J50" s="745"/>
      <c r="K50" s="745"/>
      <c r="L50" s="745"/>
      <c r="M50" s="745"/>
      <c r="N50" s="745"/>
      <c r="O50" s="745"/>
      <c r="P50" s="746"/>
      <c r="Q50" s="747">
        <f>COUNTIFS(B7:B37, "1",F7:F37, "&gt;1")</f>
        <v>2</v>
      </c>
      <c r="R50" s="748"/>
      <c r="S50" s="249">
        <v>3</v>
      </c>
      <c r="T50" s="250" t="s">
        <v>43</v>
      </c>
      <c r="U50" s="251"/>
      <c r="V50" s="251"/>
      <c r="W50" s="251"/>
      <c r="X50" s="251"/>
      <c r="Y50" s="252"/>
      <c r="Z50" s="253">
        <f>COUNTIFS(B7:B37, "3",F7:F37, "&gt;1")</f>
        <v>1</v>
      </c>
    </row>
    <row r="51" spans="4:27" ht="15.75" customHeight="1">
      <c r="F51" s="254">
        <v>2</v>
      </c>
      <c r="G51" s="749" t="s">
        <v>83</v>
      </c>
      <c r="H51" s="733"/>
      <c r="I51" s="733"/>
      <c r="J51" s="733"/>
      <c r="K51" s="733"/>
      <c r="L51" s="733"/>
      <c r="M51" s="733"/>
      <c r="N51" s="733"/>
      <c r="O51" s="733"/>
      <c r="P51" s="743"/>
      <c r="Q51" s="750">
        <f>COUNTIFS(B7:B37, "2",F7:F37, "&gt;1")</f>
        <v>9</v>
      </c>
      <c r="R51" s="748"/>
      <c r="S51" s="255">
        <v>4</v>
      </c>
      <c r="T51" s="256" t="s">
        <v>45</v>
      </c>
      <c r="U51" s="257"/>
      <c r="V51" s="257"/>
      <c r="W51" s="257"/>
      <c r="X51" s="257"/>
      <c r="Y51" s="258"/>
      <c r="Z51" s="259">
        <f>COUNTIFS(B7:B37, "4",F7:F37, "&gt;1")</f>
        <v>4</v>
      </c>
    </row>
    <row r="52" spans="4:27" ht="15.75" customHeight="1"/>
    <row r="53" spans="4:27" ht="15.75" customHeight="1"/>
    <row r="54" spans="4:27" ht="15.75" customHeight="1"/>
    <row r="55" spans="4:27" ht="15.75" customHeight="1"/>
    <row r="56" spans="4:27" ht="15.75" customHeight="1"/>
    <row r="57" spans="4:27" ht="15.75" customHeight="1"/>
    <row r="58" spans="4:27" ht="15.75" customHeight="1"/>
    <row r="59" spans="4:27" ht="15.75" customHeight="1"/>
    <row r="60" spans="4:27" ht="15.75" customHeight="1"/>
    <row r="61" spans="4:27" ht="15.75" customHeight="1"/>
    <row r="62" spans="4:27" ht="15.75" customHeight="1"/>
    <row r="63" spans="4:27" ht="15.75" customHeight="1"/>
    <row r="64" spans="4:27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  <row r="1007" ht="15.75" customHeight="1"/>
    <row r="1008" ht="15.75" customHeight="1"/>
    <row r="1009" ht="15.75" customHeight="1"/>
    <row r="1010" ht="15.75" customHeight="1"/>
    <row r="1011" ht="15.75" customHeight="1"/>
    <row r="1012" ht="15.75" customHeight="1"/>
    <row r="1013" ht="15.75" customHeight="1"/>
    <row r="1014" ht="15.75" customHeight="1"/>
    <row r="1015" ht="15.75" customHeight="1"/>
    <row r="1016" ht="15.75" customHeight="1"/>
    <row r="1017" ht="15.75" customHeight="1"/>
    <row r="1018" ht="15.75" customHeight="1"/>
    <row r="1019" ht="15.75" customHeight="1"/>
    <row r="1020" ht="15.75" customHeight="1"/>
    <row r="1021" ht="15.75" customHeight="1"/>
    <row r="1022" ht="15.75" customHeight="1"/>
    <row r="1023" ht="15.75" customHeight="1"/>
    <row r="1024" ht="15.75" customHeight="1"/>
    <row r="1025" ht="15.75" customHeight="1"/>
    <row r="1026" ht="15.75" customHeight="1"/>
  </sheetData>
  <mergeCells count="11">
    <mergeCell ref="G50:P50"/>
    <mergeCell ref="Q50:R50"/>
    <mergeCell ref="G51:P51"/>
    <mergeCell ref="Q51:R51"/>
    <mergeCell ref="A1:D1"/>
    <mergeCell ref="E1:Z2"/>
    <mergeCell ref="A2:C2"/>
    <mergeCell ref="A3:C3"/>
    <mergeCell ref="E3:Z4"/>
    <mergeCell ref="A4:C4"/>
    <mergeCell ref="F48:Z49"/>
  </mergeCells>
  <conditionalFormatting sqref="B7:B46 F50:F51 S50:S51">
    <cfRule type="cellIs" dxfId="15" priority="1" operator="equal">
      <formula>1</formula>
    </cfRule>
  </conditionalFormatting>
  <conditionalFormatting sqref="B7:B46 F50:F51 S50:S51">
    <cfRule type="cellIs" dxfId="14" priority="2" operator="equal">
      <formula>2</formula>
    </cfRule>
  </conditionalFormatting>
  <conditionalFormatting sqref="B7:B46 F50:F51 S50:S51">
    <cfRule type="cellIs" dxfId="13" priority="3" operator="equal">
      <formula>3</formula>
    </cfRule>
  </conditionalFormatting>
  <conditionalFormatting sqref="B7:B46 F50:F51 S50:S51">
    <cfRule type="cellIs" dxfId="12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15</v>
      </c>
    </row>
    <row r="5" spans="1:29" ht="14.25" customHeight="1">
      <c r="A5" s="9"/>
      <c r="B5" s="9"/>
      <c r="C5" s="9"/>
      <c r="D5" s="9"/>
      <c r="E5" s="11"/>
      <c r="F5" s="399">
        <f>MEDIAN(F7:F20)</f>
        <v>34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2</v>
      </c>
      <c r="C7" s="563">
        <v>44103</v>
      </c>
      <c r="D7" s="564" t="s">
        <v>675</v>
      </c>
      <c r="E7" s="140" t="s">
        <v>676</v>
      </c>
      <c r="F7" s="672">
        <v>21</v>
      </c>
      <c r="G7" s="142" t="s">
        <v>74</v>
      </c>
      <c r="H7" s="402"/>
      <c r="I7" s="144"/>
      <c r="J7" s="145"/>
      <c r="K7" s="146" t="s">
        <v>74</v>
      </c>
      <c r="L7" s="402"/>
      <c r="M7" s="148" t="s">
        <v>74</v>
      </c>
      <c r="N7" s="149"/>
      <c r="O7" s="146" t="s">
        <v>74</v>
      </c>
      <c r="P7" s="145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566" t="s">
        <v>677</v>
      </c>
    </row>
    <row r="8" spans="1:29" ht="22.5" customHeight="1">
      <c r="A8" s="284">
        <v>2</v>
      </c>
      <c r="B8" s="285">
        <v>4</v>
      </c>
      <c r="C8" s="410">
        <v>44103</v>
      </c>
      <c r="D8" s="187" t="s">
        <v>678</v>
      </c>
      <c r="E8" s="188" t="s">
        <v>679</v>
      </c>
      <c r="F8" s="411">
        <v>55</v>
      </c>
      <c r="G8" s="158" t="s">
        <v>55</v>
      </c>
      <c r="H8" s="159"/>
      <c r="I8" s="160"/>
      <c r="J8" s="161"/>
      <c r="K8" s="162" t="s">
        <v>55</v>
      </c>
      <c r="L8" s="163"/>
      <c r="M8" s="164" t="s">
        <v>55</v>
      </c>
      <c r="N8" s="165"/>
      <c r="O8" s="162" t="s">
        <v>55</v>
      </c>
      <c r="P8" s="161"/>
      <c r="Q8" s="166"/>
      <c r="R8" s="161"/>
      <c r="S8" s="166"/>
      <c r="T8" s="161"/>
      <c r="U8" s="166"/>
      <c r="V8" s="161"/>
      <c r="W8" s="167"/>
      <c r="X8" s="167"/>
      <c r="Y8" s="167"/>
      <c r="Z8" s="168"/>
      <c r="AA8" s="169" t="s">
        <v>680</v>
      </c>
    </row>
    <row r="9" spans="1:29" ht="22.5" customHeight="1">
      <c r="A9" s="48">
        <v>3</v>
      </c>
      <c r="B9" s="288">
        <v>4</v>
      </c>
      <c r="C9" s="465">
        <v>44103</v>
      </c>
      <c r="D9" s="290" t="s">
        <v>681</v>
      </c>
      <c r="E9" s="291" t="s">
        <v>682</v>
      </c>
      <c r="F9" s="569">
        <v>30</v>
      </c>
      <c r="G9" s="176"/>
      <c r="H9" s="292" t="s">
        <v>55</v>
      </c>
      <c r="I9" s="176"/>
      <c r="J9" s="177"/>
      <c r="K9" s="178" t="s">
        <v>55</v>
      </c>
      <c r="L9" s="175"/>
      <c r="M9" s="179" t="s">
        <v>55</v>
      </c>
      <c r="N9" s="406"/>
      <c r="O9" s="181"/>
      <c r="P9" s="407"/>
      <c r="Q9" s="178" t="s">
        <v>55</v>
      </c>
      <c r="R9" s="177"/>
      <c r="S9" s="181"/>
      <c r="T9" s="177"/>
      <c r="U9" s="181"/>
      <c r="V9" s="177"/>
      <c r="W9" s="184"/>
      <c r="X9" s="184"/>
      <c r="Y9" s="184"/>
      <c r="Z9" s="185"/>
      <c r="AA9" s="293" t="s">
        <v>683</v>
      </c>
    </row>
    <row r="10" spans="1:29" ht="22.5" customHeight="1">
      <c r="A10" s="56">
        <v>4</v>
      </c>
      <c r="B10" s="285">
        <v>4</v>
      </c>
      <c r="C10" s="294">
        <v>44103</v>
      </c>
      <c r="D10" s="155" t="s">
        <v>684</v>
      </c>
      <c r="E10" s="188" t="s">
        <v>685</v>
      </c>
      <c r="F10" s="568">
        <v>48</v>
      </c>
      <c r="G10" s="158" t="s">
        <v>55</v>
      </c>
      <c r="H10" s="206"/>
      <c r="I10" s="160"/>
      <c r="J10" s="161"/>
      <c r="K10" s="162" t="s">
        <v>55</v>
      </c>
      <c r="L10" s="163"/>
      <c r="M10" s="164" t="s">
        <v>55</v>
      </c>
      <c r="N10" s="165"/>
      <c r="O10" s="162" t="s">
        <v>55</v>
      </c>
      <c r="P10" s="161"/>
      <c r="Q10" s="166"/>
      <c r="R10" s="161"/>
      <c r="S10" s="166"/>
      <c r="T10" s="161"/>
      <c r="U10" s="166"/>
      <c r="V10" s="161"/>
      <c r="W10" s="167"/>
      <c r="X10" s="167"/>
      <c r="Y10" s="167"/>
      <c r="Z10" s="168"/>
      <c r="AA10" s="169" t="s">
        <v>686</v>
      </c>
    </row>
    <row r="11" spans="1:29" ht="22.5" customHeight="1">
      <c r="A11" s="667">
        <v>8</v>
      </c>
      <c r="B11" s="302">
        <v>4</v>
      </c>
      <c r="C11" s="303">
        <v>44103</v>
      </c>
      <c r="D11" s="171" t="s">
        <v>687</v>
      </c>
      <c r="E11" s="172" t="s">
        <v>688</v>
      </c>
      <c r="F11" s="195">
        <v>50</v>
      </c>
      <c r="G11" s="174" t="s">
        <v>55</v>
      </c>
      <c r="H11" s="175"/>
      <c r="I11" s="176"/>
      <c r="J11" s="177"/>
      <c r="K11" s="178" t="s">
        <v>55</v>
      </c>
      <c r="L11" s="175"/>
      <c r="M11" s="179" t="s">
        <v>55</v>
      </c>
      <c r="N11" s="190"/>
      <c r="O11" s="178" t="s">
        <v>55</v>
      </c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191" t="s">
        <v>689</v>
      </c>
    </row>
    <row r="12" spans="1:29" ht="22.5" customHeight="1">
      <c r="A12" s="40">
        <v>6</v>
      </c>
      <c r="B12" s="412">
        <v>4</v>
      </c>
      <c r="C12" s="410">
        <v>44103</v>
      </c>
      <c r="D12" s="187" t="s">
        <v>690</v>
      </c>
      <c r="E12" s="188" t="s">
        <v>691</v>
      </c>
      <c r="F12" s="411">
        <v>45</v>
      </c>
      <c r="G12" s="160"/>
      <c r="H12" s="159" t="s">
        <v>55</v>
      </c>
      <c r="I12" s="160"/>
      <c r="J12" s="161"/>
      <c r="K12" s="162" t="s">
        <v>55</v>
      </c>
      <c r="L12" s="163"/>
      <c r="M12" s="164" t="s">
        <v>55</v>
      </c>
      <c r="N12" s="165"/>
      <c r="O12" s="166"/>
      <c r="P12" s="161"/>
      <c r="Q12" s="162" t="s">
        <v>55</v>
      </c>
      <c r="R12" s="161"/>
      <c r="S12" s="166"/>
      <c r="T12" s="161"/>
      <c r="U12" s="166"/>
      <c r="V12" s="161"/>
      <c r="W12" s="167"/>
      <c r="X12" s="167"/>
      <c r="Y12" s="167"/>
      <c r="Z12" s="168"/>
      <c r="AA12" s="169" t="s">
        <v>68</v>
      </c>
    </row>
    <row r="13" spans="1:29" ht="22.5" customHeight="1">
      <c r="A13" s="61">
        <v>7</v>
      </c>
      <c r="B13" s="302">
        <v>3</v>
      </c>
      <c r="C13" s="303">
        <v>44103</v>
      </c>
      <c r="D13" s="171" t="s">
        <v>692</v>
      </c>
      <c r="E13" s="172" t="s">
        <v>693</v>
      </c>
      <c r="F13" s="173">
        <v>29</v>
      </c>
      <c r="G13" s="176"/>
      <c r="H13" s="196" t="s">
        <v>55</v>
      </c>
      <c r="I13" s="176"/>
      <c r="J13" s="177"/>
      <c r="K13" s="178" t="s">
        <v>55</v>
      </c>
      <c r="L13" s="175"/>
      <c r="M13" s="179" t="s">
        <v>55</v>
      </c>
      <c r="N13" s="180" t="s">
        <v>55</v>
      </c>
      <c r="O13" s="181"/>
      <c r="P13" s="177"/>
      <c r="Q13" s="181"/>
      <c r="R13" s="177"/>
      <c r="S13" s="181"/>
      <c r="T13" s="177"/>
      <c r="U13" s="181"/>
      <c r="V13" s="182" t="s">
        <v>55</v>
      </c>
      <c r="W13" s="184"/>
      <c r="X13" s="184"/>
      <c r="Y13" s="184"/>
      <c r="Z13" s="185"/>
      <c r="AA13" s="191" t="s">
        <v>472</v>
      </c>
    </row>
    <row r="14" spans="1:29" ht="22.5" customHeight="1">
      <c r="A14" s="284">
        <v>8</v>
      </c>
      <c r="B14" s="412">
        <v>3</v>
      </c>
      <c r="C14" s="410">
        <v>44103</v>
      </c>
      <c r="D14" s="187" t="s">
        <v>694</v>
      </c>
      <c r="E14" s="188" t="s">
        <v>695</v>
      </c>
      <c r="F14" s="189">
        <v>48</v>
      </c>
      <c r="G14" s="158" t="s">
        <v>55</v>
      </c>
      <c r="H14" s="163"/>
      <c r="I14" s="160"/>
      <c r="J14" s="161"/>
      <c r="K14" s="162" t="s">
        <v>55</v>
      </c>
      <c r="L14" s="163"/>
      <c r="M14" s="164" t="s">
        <v>55</v>
      </c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265" t="s">
        <v>55</v>
      </c>
      <c r="AA14" s="169" t="s">
        <v>696</v>
      </c>
    </row>
    <row r="15" spans="1:29" ht="22.5" customHeight="1">
      <c r="A15" s="48">
        <v>9</v>
      </c>
      <c r="B15" s="302">
        <v>2</v>
      </c>
      <c r="C15" s="469">
        <v>44103</v>
      </c>
      <c r="D15" s="171" t="s">
        <v>697</v>
      </c>
      <c r="E15" s="172" t="s">
        <v>698</v>
      </c>
      <c r="F15" s="195">
        <v>26</v>
      </c>
      <c r="G15" s="176"/>
      <c r="H15" s="196" t="s">
        <v>74</v>
      </c>
      <c r="I15" s="176"/>
      <c r="J15" s="177"/>
      <c r="K15" s="178" t="s">
        <v>74</v>
      </c>
      <c r="L15" s="175"/>
      <c r="M15" s="179" t="s">
        <v>74</v>
      </c>
      <c r="N15" s="190"/>
      <c r="O15" s="181"/>
      <c r="P15" s="177"/>
      <c r="Q15" s="181"/>
      <c r="R15" s="177"/>
      <c r="S15" s="181"/>
      <c r="T15" s="177"/>
      <c r="U15" s="178" t="s">
        <v>74</v>
      </c>
      <c r="V15" s="177"/>
      <c r="W15" s="184"/>
      <c r="X15" s="184"/>
      <c r="Y15" s="184"/>
      <c r="Z15" s="185"/>
      <c r="AA15" s="191" t="s">
        <v>699</v>
      </c>
    </row>
    <row r="16" spans="1:29" ht="22.5" customHeight="1">
      <c r="A16" s="56">
        <v>10</v>
      </c>
      <c r="B16" s="412">
        <v>2</v>
      </c>
      <c r="C16" s="299">
        <v>44103</v>
      </c>
      <c r="D16" s="187" t="s">
        <v>700</v>
      </c>
      <c r="E16" s="188" t="s">
        <v>701</v>
      </c>
      <c r="F16" s="411">
        <v>13</v>
      </c>
      <c r="G16" s="160"/>
      <c r="H16" s="159" t="s">
        <v>74</v>
      </c>
      <c r="I16" s="160"/>
      <c r="J16" s="301" t="s">
        <v>74</v>
      </c>
      <c r="K16" s="166"/>
      <c r="L16" s="163"/>
      <c r="M16" s="164" t="s">
        <v>74</v>
      </c>
      <c r="N16" s="165"/>
      <c r="O16" s="166"/>
      <c r="P16" s="301" t="s">
        <v>74</v>
      </c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69" t="s">
        <v>702</v>
      </c>
    </row>
    <row r="17" spans="1:27" ht="22.5" customHeight="1">
      <c r="A17" s="296">
        <v>11</v>
      </c>
      <c r="B17" s="302">
        <v>2</v>
      </c>
      <c r="C17" s="469">
        <v>44103</v>
      </c>
      <c r="D17" s="171" t="s">
        <v>703</v>
      </c>
      <c r="E17" s="172" t="s">
        <v>704</v>
      </c>
      <c r="F17" s="195">
        <v>29</v>
      </c>
      <c r="G17" s="176"/>
      <c r="H17" s="196" t="s">
        <v>74</v>
      </c>
      <c r="I17" s="176"/>
      <c r="J17" s="177"/>
      <c r="K17" s="178" t="s">
        <v>74</v>
      </c>
      <c r="L17" s="175"/>
      <c r="M17" s="179" t="s">
        <v>74</v>
      </c>
      <c r="N17" s="190"/>
      <c r="O17" s="181"/>
      <c r="P17" s="177"/>
      <c r="Q17" s="178" t="s">
        <v>74</v>
      </c>
      <c r="R17" s="177"/>
      <c r="S17" s="181"/>
      <c r="T17" s="177"/>
      <c r="U17" s="181"/>
      <c r="V17" s="177"/>
      <c r="W17" s="184"/>
      <c r="X17" s="184"/>
      <c r="Y17" s="184"/>
      <c r="Z17" s="185"/>
      <c r="AA17" s="191" t="s">
        <v>705</v>
      </c>
    </row>
    <row r="18" spans="1:27" ht="22.5" customHeight="1">
      <c r="A18" s="40">
        <v>12</v>
      </c>
      <c r="B18" s="412">
        <v>2</v>
      </c>
      <c r="C18" s="299">
        <v>44103</v>
      </c>
      <c r="D18" s="187" t="s">
        <v>706</v>
      </c>
      <c r="E18" s="188" t="s">
        <v>707</v>
      </c>
      <c r="F18" s="411">
        <v>38</v>
      </c>
      <c r="G18" s="158" t="s">
        <v>74</v>
      </c>
      <c r="H18" s="163"/>
      <c r="I18" s="160"/>
      <c r="J18" s="161"/>
      <c r="K18" s="162" t="s">
        <v>74</v>
      </c>
      <c r="L18" s="163"/>
      <c r="M18" s="164" t="s">
        <v>74</v>
      </c>
      <c r="N18" s="165"/>
      <c r="O18" s="166"/>
      <c r="P18" s="161"/>
      <c r="Q18" s="162" t="s">
        <v>74</v>
      </c>
      <c r="R18" s="161"/>
      <c r="S18" s="166"/>
      <c r="T18" s="161"/>
      <c r="U18" s="166"/>
      <c r="V18" s="161"/>
      <c r="W18" s="167"/>
      <c r="X18" s="167"/>
      <c r="Y18" s="167"/>
      <c r="Z18" s="168"/>
      <c r="AA18" s="169" t="s">
        <v>708</v>
      </c>
    </row>
    <row r="19" spans="1:27" ht="22.5" customHeight="1">
      <c r="A19" s="61">
        <v>13</v>
      </c>
      <c r="B19" s="302">
        <v>1</v>
      </c>
      <c r="C19" s="303">
        <v>44103</v>
      </c>
      <c r="D19" s="171" t="s">
        <v>709</v>
      </c>
      <c r="E19" s="172" t="s">
        <v>710</v>
      </c>
      <c r="F19" s="195">
        <v>62</v>
      </c>
      <c r="G19" s="176"/>
      <c r="H19" s="175"/>
      <c r="I19" s="176"/>
      <c r="J19" s="177"/>
      <c r="K19" s="181"/>
      <c r="L19" s="196" t="s">
        <v>55</v>
      </c>
      <c r="M19" s="179" t="s">
        <v>55</v>
      </c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571" t="s">
        <v>55</v>
      </c>
      <c r="AA19" s="191" t="s">
        <v>711</v>
      </c>
    </row>
    <row r="20" spans="1:27" ht="22.5" customHeight="1">
      <c r="A20" s="284">
        <v>14</v>
      </c>
      <c r="B20" s="476">
        <v>1</v>
      </c>
      <c r="C20" s="687">
        <v>44103</v>
      </c>
      <c r="D20" s="478" t="s">
        <v>712</v>
      </c>
      <c r="E20" s="479" t="s">
        <v>713</v>
      </c>
      <c r="F20" s="411">
        <v>8</v>
      </c>
      <c r="G20" s="209"/>
      <c r="H20" s="210"/>
      <c r="I20" s="480" t="s">
        <v>55</v>
      </c>
      <c r="J20" s="211"/>
      <c r="K20" s="212"/>
      <c r="L20" s="210"/>
      <c r="M20" s="482" t="s">
        <v>55</v>
      </c>
      <c r="N20" s="214"/>
      <c r="O20" s="212"/>
      <c r="P20" s="211"/>
      <c r="Q20" s="212"/>
      <c r="R20" s="211"/>
      <c r="S20" s="212"/>
      <c r="T20" s="211"/>
      <c r="U20" s="212"/>
      <c r="V20" s="267" t="s">
        <v>55</v>
      </c>
      <c r="W20" s="215"/>
      <c r="X20" s="215"/>
      <c r="Y20" s="215"/>
      <c r="Z20" s="634"/>
      <c r="AA20" s="483" t="s">
        <v>714</v>
      </c>
    </row>
    <row r="21" spans="1:27" ht="22.5" customHeight="1">
      <c r="A21" s="48">
        <v>15</v>
      </c>
      <c r="B21" s="310">
        <v>1</v>
      </c>
      <c r="C21" s="303">
        <v>44103</v>
      </c>
      <c r="D21" s="171" t="s">
        <v>715</v>
      </c>
      <c r="E21" s="484" t="s">
        <v>716</v>
      </c>
      <c r="F21" s="195">
        <v>33</v>
      </c>
      <c r="G21" s="577" t="s">
        <v>55</v>
      </c>
      <c r="H21" s="220"/>
      <c r="I21" s="219"/>
      <c r="J21" s="221"/>
      <c r="K21" s="486" t="s">
        <v>55</v>
      </c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585" t="s">
        <v>55</v>
      </c>
      <c r="W21" s="225"/>
      <c r="X21" s="225"/>
      <c r="Y21" s="225"/>
      <c r="Z21" s="663"/>
      <c r="AA21" s="586" t="s">
        <v>717</v>
      </c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15</v>
      </c>
      <c r="G27" s="422">
        <f t="shared" ref="G27:Z27" si="0">COUNTIF(G7:G26, "=X")</f>
        <v>7</v>
      </c>
      <c r="H27" s="422">
        <f t="shared" si="0"/>
        <v>6</v>
      </c>
      <c r="I27" s="422">
        <f t="shared" si="0"/>
        <v>1</v>
      </c>
      <c r="J27" s="422">
        <f t="shared" si="0"/>
        <v>1</v>
      </c>
      <c r="K27" s="422">
        <f t="shared" si="0"/>
        <v>12</v>
      </c>
      <c r="L27" s="422">
        <f t="shared" si="0"/>
        <v>1</v>
      </c>
      <c r="M27" s="422">
        <f t="shared" si="0"/>
        <v>14</v>
      </c>
      <c r="N27" s="422">
        <f t="shared" si="0"/>
        <v>1</v>
      </c>
      <c r="O27" s="422">
        <f t="shared" si="0"/>
        <v>4</v>
      </c>
      <c r="P27" s="422">
        <f t="shared" si="0"/>
        <v>1</v>
      </c>
      <c r="Q27" s="422">
        <f t="shared" si="0"/>
        <v>4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1</v>
      </c>
      <c r="V27" s="422">
        <f t="shared" si="0"/>
        <v>3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2</v>
      </c>
      <c r="AA27" s="422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3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2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5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5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11" priority="1" operator="equal">
      <formula>1</formula>
    </cfRule>
  </conditionalFormatting>
  <conditionalFormatting sqref="B7:B26 F30:F31 S30:S31">
    <cfRule type="cellIs" dxfId="10" priority="2" operator="equal">
      <formula>2</formula>
    </cfRule>
  </conditionalFormatting>
  <conditionalFormatting sqref="B7:B26 F30:F31 S30:S31">
    <cfRule type="cellIs" dxfId="9" priority="3" operator="equal">
      <formula>3</formula>
    </cfRule>
  </conditionalFormatting>
  <conditionalFormatting sqref="B7:B26 F30:F31 S30:S31">
    <cfRule type="cellIs" dxfId="8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53" t="s">
        <v>3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5</v>
      </c>
    </row>
    <row r="5" spans="1:29" ht="14.25" customHeight="1">
      <c r="A5" s="9"/>
      <c r="B5" s="9"/>
      <c r="C5" s="9"/>
      <c r="D5" s="9"/>
      <c r="E5" s="11"/>
      <c r="F5" s="399">
        <f>MEDIAN(F7:F20)</f>
        <v>29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>
        <v>3</v>
      </c>
      <c r="C7" s="563">
        <v>44104</v>
      </c>
      <c r="D7" s="564" t="s">
        <v>718</v>
      </c>
      <c r="E7" s="140" t="s">
        <v>719</v>
      </c>
      <c r="F7" s="565">
        <v>12</v>
      </c>
      <c r="G7" s="142"/>
      <c r="H7" s="143" t="s">
        <v>55</v>
      </c>
      <c r="I7" s="144"/>
      <c r="J7" s="263" t="s">
        <v>55</v>
      </c>
      <c r="K7" s="146"/>
      <c r="L7" s="402"/>
      <c r="M7" s="148" t="s">
        <v>55</v>
      </c>
      <c r="N7" s="262" t="s">
        <v>55</v>
      </c>
      <c r="O7" s="150"/>
      <c r="P7" s="263" t="s">
        <v>55</v>
      </c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566" t="s">
        <v>720</v>
      </c>
    </row>
    <row r="8" spans="1:29" ht="22.5" customHeight="1">
      <c r="A8" s="284">
        <v>2</v>
      </c>
      <c r="B8" s="285">
        <v>3</v>
      </c>
      <c r="C8" s="410">
        <v>44104</v>
      </c>
      <c r="D8" s="187" t="s">
        <v>721</v>
      </c>
      <c r="E8" s="188" t="s">
        <v>719</v>
      </c>
      <c r="F8" s="189">
        <v>10</v>
      </c>
      <c r="G8" s="158"/>
      <c r="H8" s="159" t="s">
        <v>55</v>
      </c>
      <c r="I8" s="158" t="s">
        <v>55</v>
      </c>
      <c r="J8" s="161"/>
      <c r="K8" s="162"/>
      <c r="L8" s="163"/>
      <c r="M8" s="164" t="s">
        <v>55</v>
      </c>
      <c r="N8" s="413" t="s">
        <v>55</v>
      </c>
      <c r="O8" s="166"/>
      <c r="P8" s="301" t="s">
        <v>55</v>
      </c>
      <c r="Q8" s="162"/>
      <c r="R8" s="301"/>
      <c r="S8" s="166"/>
      <c r="T8" s="161"/>
      <c r="U8" s="166"/>
      <c r="V8" s="161"/>
      <c r="W8" s="167"/>
      <c r="X8" s="167"/>
      <c r="Y8" s="167"/>
      <c r="Z8" s="168"/>
      <c r="AA8" s="169" t="s">
        <v>720</v>
      </c>
    </row>
    <row r="9" spans="1:29" ht="22.5" customHeight="1">
      <c r="A9" s="48">
        <v>3</v>
      </c>
      <c r="B9" s="288">
        <v>3</v>
      </c>
      <c r="C9" s="303">
        <v>44104</v>
      </c>
      <c r="D9" s="171" t="s">
        <v>722</v>
      </c>
      <c r="E9" s="646" t="s">
        <v>723</v>
      </c>
      <c r="F9" s="405">
        <v>29</v>
      </c>
      <c r="G9" s="174" t="s">
        <v>55</v>
      </c>
      <c r="H9" s="175"/>
      <c r="I9" s="176"/>
      <c r="J9" s="177"/>
      <c r="K9" s="178" t="s">
        <v>55</v>
      </c>
      <c r="L9" s="292"/>
      <c r="M9" s="179" t="s">
        <v>55</v>
      </c>
      <c r="N9" s="180" t="s">
        <v>55</v>
      </c>
      <c r="O9" s="181"/>
      <c r="P9" s="177"/>
      <c r="Q9" s="181"/>
      <c r="R9" s="177"/>
      <c r="S9" s="181"/>
      <c r="T9" s="177"/>
      <c r="U9" s="181"/>
      <c r="V9" s="182" t="s">
        <v>55</v>
      </c>
      <c r="W9" s="184"/>
      <c r="X9" s="184"/>
      <c r="Y9" s="184"/>
      <c r="Z9" s="185"/>
      <c r="AA9" s="191" t="s">
        <v>472</v>
      </c>
    </row>
    <row r="10" spans="1:29" ht="22.5" customHeight="1">
      <c r="A10" s="56">
        <v>4</v>
      </c>
      <c r="B10" s="285">
        <v>4</v>
      </c>
      <c r="C10" s="294">
        <v>44104</v>
      </c>
      <c r="D10" s="155" t="s">
        <v>724</v>
      </c>
      <c r="E10" s="156" t="s">
        <v>725</v>
      </c>
      <c r="F10" s="157">
        <v>32</v>
      </c>
      <c r="G10" s="158" t="s">
        <v>74</v>
      </c>
      <c r="H10" s="206"/>
      <c r="I10" s="160"/>
      <c r="J10" s="161"/>
      <c r="K10" s="162" t="s">
        <v>74</v>
      </c>
      <c r="L10" s="163"/>
      <c r="M10" s="164" t="s">
        <v>74</v>
      </c>
      <c r="N10" s="413" t="s">
        <v>74</v>
      </c>
      <c r="O10" s="166"/>
      <c r="P10" s="161"/>
      <c r="Q10" s="162"/>
      <c r="R10" s="161"/>
      <c r="S10" s="166"/>
      <c r="T10" s="301" t="s">
        <v>74</v>
      </c>
      <c r="U10" s="166"/>
      <c r="V10" s="161"/>
      <c r="W10" s="167"/>
      <c r="X10" s="167"/>
      <c r="Y10" s="167"/>
      <c r="Z10" s="265" t="s">
        <v>74</v>
      </c>
      <c r="AA10" s="266" t="s">
        <v>726</v>
      </c>
    </row>
    <row r="11" spans="1:29" ht="22.5" customHeight="1">
      <c r="A11" s="667">
        <v>4</v>
      </c>
      <c r="B11" s="288">
        <v>4</v>
      </c>
      <c r="C11" s="465">
        <v>44104</v>
      </c>
      <c r="D11" s="290" t="s">
        <v>727</v>
      </c>
      <c r="E11" s="291" t="s">
        <v>728</v>
      </c>
      <c r="F11" s="405">
        <v>37</v>
      </c>
      <c r="G11" s="176"/>
      <c r="H11" s="292" t="s">
        <v>74</v>
      </c>
      <c r="I11" s="176"/>
      <c r="J11" s="177"/>
      <c r="K11" s="178" t="s">
        <v>74</v>
      </c>
      <c r="L11" s="175"/>
      <c r="M11" s="179" t="s">
        <v>74</v>
      </c>
      <c r="N11" s="190"/>
      <c r="O11" s="178" t="s">
        <v>74</v>
      </c>
      <c r="P11" s="177"/>
      <c r="Q11" s="181"/>
      <c r="R11" s="177"/>
      <c r="S11" s="181"/>
      <c r="T11" s="177"/>
      <c r="U11" s="181"/>
      <c r="V11" s="177"/>
      <c r="W11" s="184"/>
      <c r="X11" s="184"/>
      <c r="Y11" s="184"/>
      <c r="Z11" s="185"/>
      <c r="AA11" s="293" t="s">
        <v>729</v>
      </c>
    </row>
    <row r="12" spans="1:29" ht="22.5" customHeight="1">
      <c r="A12" s="40">
        <v>6</v>
      </c>
      <c r="B12" s="285"/>
      <c r="C12" s="294"/>
      <c r="D12" s="155"/>
      <c r="E12" s="156"/>
      <c r="F12" s="157"/>
      <c r="G12" s="158"/>
      <c r="H12" s="163"/>
      <c r="I12" s="160"/>
      <c r="J12" s="161"/>
      <c r="K12" s="162"/>
      <c r="L12" s="163"/>
      <c r="M12" s="198"/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266"/>
    </row>
    <row r="13" spans="1:29" ht="22.5" customHeight="1">
      <c r="A13" s="61">
        <v>7</v>
      </c>
      <c r="B13" s="288"/>
      <c r="C13" s="465"/>
      <c r="D13" s="290"/>
      <c r="E13" s="291"/>
      <c r="F13" s="405"/>
      <c r="G13" s="176"/>
      <c r="H13" s="292"/>
      <c r="I13" s="176"/>
      <c r="J13" s="177"/>
      <c r="K13" s="178"/>
      <c r="L13" s="175"/>
      <c r="M13" s="201"/>
      <c r="N13" s="190"/>
      <c r="O13" s="178"/>
      <c r="P13" s="177"/>
      <c r="Q13" s="181"/>
      <c r="R13" s="177"/>
      <c r="S13" s="181"/>
      <c r="T13" s="177"/>
      <c r="U13" s="181"/>
      <c r="V13" s="177"/>
      <c r="W13" s="184"/>
      <c r="X13" s="184"/>
      <c r="Y13" s="184"/>
      <c r="Z13" s="185"/>
      <c r="AA13" s="293"/>
    </row>
    <row r="14" spans="1:29" ht="22.5" customHeight="1">
      <c r="A14" s="284">
        <v>8</v>
      </c>
      <c r="B14" s="412"/>
      <c r="C14" s="410"/>
      <c r="D14" s="187"/>
      <c r="E14" s="188"/>
      <c r="F14" s="189"/>
      <c r="G14" s="160"/>
      <c r="H14" s="159"/>
      <c r="I14" s="160"/>
      <c r="J14" s="161"/>
      <c r="K14" s="162"/>
      <c r="L14" s="163"/>
      <c r="M14" s="164"/>
      <c r="N14" s="165"/>
      <c r="O14" s="162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69"/>
    </row>
    <row r="15" spans="1:29" ht="22.5" customHeight="1">
      <c r="A15" s="48">
        <v>9</v>
      </c>
      <c r="B15" s="288"/>
      <c r="C15" s="289"/>
      <c r="D15" s="290"/>
      <c r="E15" s="291"/>
      <c r="F15" s="405"/>
      <c r="G15" s="174"/>
      <c r="H15" s="175"/>
      <c r="I15" s="176"/>
      <c r="J15" s="177"/>
      <c r="K15" s="178"/>
      <c r="L15" s="175"/>
      <c r="M15" s="201"/>
      <c r="N15" s="190"/>
      <c r="O15" s="181"/>
      <c r="P15" s="177"/>
      <c r="Q15" s="181"/>
      <c r="R15" s="177"/>
      <c r="S15" s="181"/>
      <c r="T15" s="177"/>
      <c r="U15" s="181"/>
      <c r="V15" s="177"/>
      <c r="W15" s="183"/>
      <c r="X15" s="184"/>
      <c r="Y15" s="184"/>
      <c r="Z15" s="185"/>
      <c r="AA15" s="293"/>
    </row>
    <row r="16" spans="1:29" ht="22.5" customHeight="1">
      <c r="A16" s="56">
        <v>10</v>
      </c>
      <c r="B16" s="285"/>
      <c r="C16" s="294"/>
      <c r="D16" s="155"/>
      <c r="E16" s="156"/>
      <c r="F16" s="568"/>
      <c r="G16" s="160"/>
      <c r="H16" s="206"/>
      <c r="I16" s="160"/>
      <c r="J16" s="161"/>
      <c r="K16" s="162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409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5</v>
      </c>
      <c r="G27" s="422">
        <f t="shared" ref="G27:Z27" si="0">COUNTIF(G7:G26, "=X")</f>
        <v>2</v>
      </c>
      <c r="H27" s="422">
        <f t="shared" si="0"/>
        <v>3</v>
      </c>
      <c r="I27" s="422">
        <f t="shared" si="0"/>
        <v>1</v>
      </c>
      <c r="J27" s="422">
        <f t="shared" si="0"/>
        <v>1</v>
      </c>
      <c r="K27" s="422">
        <f t="shared" si="0"/>
        <v>3</v>
      </c>
      <c r="L27" s="422">
        <f t="shared" si="0"/>
        <v>0</v>
      </c>
      <c r="M27" s="422">
        <f t="shared" si="0"/>
        <v>5</v>
      </c>
      <c r="N27" s="422">
        <f t="shared" si="0"/>
        <v>4</v>
      </c>
      <c r="O27" s="422">
        <f t="shared" si="0"/>
        <v>1</v>
      </c>
      <c r="P27" s="422">
        <f t="shared" si="0"/>
        <v>2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1</v>
      </c>
      <c r="U27" s="422">
        <f t="shared" si="0"/>
        <v>0</v>
      </c>
      <c r="V27" s="422">
        <f t="shared" si="0"/>
        <v>1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1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3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2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7" priority="1" operator="equal">
      <formula>1</formula>
    </cfRule>
  </conditionalFormatting>
  <conditionalFormatting sqref="B7:B26 F30:F31 S30:S31">
    <cfRule type="cellIs" dxfId="6" priority="2" operator="equal">
      <formula>2</formula>
    </cfRule>
  </conditionalFormatting>
  <conditionalFormatting sqref="B7:B26 F30:F31 S30:S31">
    <cfRule type="cellIs" dxfId="5" priority="3" operator="equal">
      <formula>3</formula>
    </cfRule>
  </conditionalFormatting>
  <conditionalFormatting sqref="B7:B26 F30:F31 S30:S31">
    <cfRule type="cellIs" dxfId="4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AC1006"/>
  <sheetViews>
    <sheetView showGridLines="0" workbookViewId="0">
      <pane ySplit="6" topLeftCell="A7" activePane="bottomLeft" state="frozen"/>
      <selection pane="bottomLeft" activeCell="B8" sqref="B8"/>
    </sheetView>
  </sheetViews>
  <sheetFormatPr baseColWidth="10" defaultColWidth="12.625" defaultRowHeight="15" customHeight="1"/>
  <cols>
    <col min="1" max="1" width="3" customWidth="1"/>
    <col min="2" max="2" width="3.375" customWidth="1"/>
    <col min="3" max="3" width="7.375" customWidth="1"/>
    <col min="4" max="4" width="37" customWidth="1"/>
    <col min="5" max="5" width="29.125" customWidth="1"/>
    <col min="6" max="6" width="3.625" customWidth="1"/>
    <col min="7" max="22" width="2.625" customWidth="1"/>
    <col min="23" max="26" width="3.75" customWidth="1"/>
    <col min="27" max="27" width="35.5" customWidth="1"/>
    <col min="28" max="29" width="9.375" customWidth="1"/>
  </cols>
  <sheetData>
    <row r="1" spans="1:29" ht="16.5" customHeight="1">
      <c r="A1" s="751" t="s">
        <v>101</v>
      </c>
      <c r="B1" s="698"/>
      <c r="C1" s="698"/>
      <c r="D1" s="752"/>
      <c r="E1" s="789" t="s">
        <v>0</v>
      </c>
      <c r="F1" s="696"/>
      <c r="G1" s="696"/>
      <c r="H1" s="696"/>
      <c r="I1" s="696"/>
      <c r="J1" s="696"/>
      <c r="K1" s="696"/>
      <c r="L1" s="696"/>
      <c r="M1" s="696"/>
      <c r="N1" s="696"/>
      <c r="O1" s="696"/>
      <c r="P1" s="696"/>
      <c r="Q1" s="696"/>
      <c r="R1" s="696"/>
      <c r="S1" s="696"/>
      <c r="T1" s="696"/>
      <c r="U1" s="696"/>
      <c r="V1" s="696"/>
      <c r="W1" s="696"/>
      <c r="X1" s="696"/>
      <c r="Y1" s="696"/>
      <c r="Z1" s="754"/>
      <c r="AA1" s="268" t="s">
        <v>1</v>
      </c>
    </row>
    <row r="2" spans="1:29" ht="15.75" customHeight="1">
      <c r="A2" s="782" t="s">
        <v>46</v>
      </c>
      <c r="B2" s="759"/>
      <c r="C2" s="760"/>
      <c r="D2" s="118"/>
      <c r="E2" s="755"/>
      <c r="F2" s="756"/>
      <c r="G2" s="756"/>
      <c r="H2" s="756"/>
      <c r="I2" s="756"/>
      <c r="J2" s="756"/>
      <c r="K2" s="756"/>
      <c r="L2" s="756"/>
      <c r="M2" s="756"/>
      <c r="N2" s="756"/>
      <c r="O2" s="756"/>
      <c r="P2" s="756"/>
      <c r="Q2" s="756"/>
      <c r="R2" s="756"/>
      <c r="S2" s="756"/>
      <c r="T2" s="756"/>
      <c r="U2" s="756"/>
      <c r="V2" s="756"/>
      <c r="W2" s="756"/>
      <c r="X2" s="756"/>
      <c r="Y2" s="756"/>
      <c r="Z2" s="757"/>
      <c r="AA2" s="119"/>
    </row>
    <row r="3" spans="1:29">
      <c r="A3" s="783" t="s">
        <v>47</v>
      </c>
      <c r="B3" s="762"/>
      <c r="C3" s="763"/>
      <c r="D3" s="120"/>
      <c r="E3" s="764" t="s">
        <v>48</v>
      </c>
      <c r="F3" s="765"/>
      <c r="G3" s="765"/>
      <c r="H3" s="765"/>
      <c r="I3" s="765"/>
      <c r="J3" s="765"/>
      <c r="K3" s="765"/>
      <c r="L3" s="765"/>
      <c r="M3" s="765"/>
      <c r="N3" s="765"/>
      <c r="O3" s="765"/>
      <c r="P3" s="765"/>
      <c r="Q3" s="765"/>
      <c r="R3" s="765"/>
      <c r="S3" s="765"/>
      <c r="T3" s="765"/>
      <c r="U3" s="765"/>
      <c r="V3" s="765"/>
      <c r="W3" s="765"/>
      <c r="X3" s="765"/>
      <c r="Y3" s="765"/>
      <c r="Z3" s="766"/>
      <c r="AA3" s="271" t="s">
        <v>49</v>
      </c>
    </row>
    <row r="4" spans="1:29" ht="14.25" customHeight="1">
      <c r="A4" s="784" t="s">
        <v>9</v>
      </c>
      <c r="B4" s="768"/>
      <c r="C4" s="771"/>
      <c r="D4" s="122"/>
      <c r="E4" s="767"/>
      <c r="F4" s="768"/>
      <c r="G4" s="768"/>
      <c r="H4" s="768"/>
      <c r="I4" s="768"/>
      <c r="J4" s="768"/>
      <c r="K4" s="768"/>
      <c r="L4" s="768"/>
      <c r="M4" s="768"/>
      <c r="N4" s="768"/>
      <c r="O4" s="768"/>
      <c r="P4" s="768"/>
      <c r="Q4" s="768"/>
      <c r="R4" s="768"/>
      <c r="S4" s="768"/>
      <c r="T4" s="768"/>
      <c r="U4" s="768"/>
      <c r="V4" s="768"/>
      <c r="W4" s="768"/>
      <c r="X4" s="768"/>
      <c r="Y4" s="768"/>
      <c r="Z4" s="769"/>
      <c r="AA4" s="123">
        <f>F27</f>
        <v>0</v>
      </c>
    </row>
    <row r="5" spans="1:29" ht="14.25" customHeight="1">
      <c r="A5" s="9"/>
      <c r="B5" s="9"/>
      <c r="C5" s="9"/>
      <c r="D5" s="9"/>
      <c r="E5" s="11"/>
      <c r="F5" s="399" t="e">
        <f>MEDIAN(F7:F20)</f>
        <v>#NUM!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9"/>
      <c r="AB5" s="9"/>
      <c r="AC5" s="9"/>
    </row>
    <row r="6" spans="1:29" ht="123" customHeight="1">
      <c r="A6" s="276" t="s">
        <v>10</v>
      </c>
      <c r="B6" s="400" t="s">
        <v>11</v>
      </c>
      <c r="C6" s="277" t="s">
        <v>13</v>
      </c>
      <c r="D6" s="126" t="s">
        <v>40</v>
      </c>
      <c r="E6" s="127" t="s">
        <v>50</v>
      </c>
      <c r="F6" s="128" t="s">
        <v>51</v>
      </c>
      <c r="G6" s="129" t="s">
        <v>16</v>
      </c>
      <c r="H6" s="130" t="s">
        <v>17</v>
      </c>
      <c r="I6" s="129" t="s">
        <v>18</v>
      </c>
      <c r="J6" s="131" t="s">
        <v>19</v>
      </c>
      <c r="K6" s="132" t="s">
        <v>20</v>
      </c>
      <c r="L6" s="133" t="s">
        <v>21</v>
      </c>
      <c r="M6" s="128" t="s">
        <v>22</v>
      </c>
      <c r="N6" s="129" t="s">
        <v>23</v>
      </c>
      <c r="O6" s="134" t="s">
        <v>52</v>
      </c>
      <c r="P6" s="134" t="s">
        <v>25</v>
      </c>
      <c r="Q6" s="134" t="s">
        <v>26</v>
      </c>
      <c r="R6" s="132" t="s">
        <v>27</v>
      </c>
      <c r="S6" s="25" t="s">
        <v>28</v>
      </c>
      <c r="T6" s="26" t="s">
        <v>29</v>
      </c>
      <c r="U6" s="134" t="s">
        <v>30</v>
      </c>
      <c r="V6" s="24" t="s">
        <v>31</v>
      </c>
      <c r="W6" s="135" t="s">
        <v>32</v>
      </c>
      <c r="X6" s="135" t="s">
        <v>33</v>
      </c>
      <c r="Y6" s="135"/>
      <c r="Z6" s="136" t="s">
        <v>34</v>
      </c>
      <c r="AA6" s="29" t="s">
        <v>14</v>
      </c>
    </row>
    <row r="7" spans="1:29" ht="22.5" customHeight="1">
      <c r="A7" s="65">
        <v>1</v>
      </c>
      <c r="B7" s="279"/>
      <c r="C7" s="280"/>
      <c r="D7" s="139"/>
      <c r="E7" s="261"/>
      <c r="F7" s="141"/>
      <c r="G7" s="142"/>
      <c r="H7" s="147"/>
      <c r="I7" s="142"/>
      <c r="J7" s="145"/>
      <c r="K7" s="146"/>
      <c r="L7" s="402"/>
      <c r="M7" s="148"/>
      <c r="N7" s="149"/>
      <c r="O7" s="150"/>
      <c r="P7" s="570"/>
      <c r="Q7" s="146"/>
      <c r="R7" s="145"/>
      <c r="S7" s="150"/>
      <c r="T7" s="145"/>
      <c r="U7" s="150"/>
      <c r="V7" s="145"/>
      <c r="W7" s="151"/>
      <c r="X7" s="151"/>
      <c r="Y7" s="151"/>
      <c r="Z7" s="152"/>
      <c r="AA7" s="153"/>
    </row>
    <row r="8" spans="1:29" ht="22.5" customHeight="1">
      <c r="A8" s="284">
        <v>2</v>
      </c>
      <c r="B8" s="285"/>
      <c r="C8" s="286"/>
      <c r="D8" s="155"/>
      <c r="E8" s="156"/>
      <c r="F8" s="157"/>
      <c r="G8" s="158"/>
      <c r="H8" s="163"/>
      <c r="I8" s="160"/>
      <c r="J8" s="301"/>
      <c r="K8" s="162"/>
      <c r="L8" s="163"/>
      <c r="M8" s="164"/>
      <c r="N8" s="165"/>
      <c r="O8" s="166"/>
      <c r="P8" s="161"/>
      <c r="Q8" s="162"/>
      <c r="R8" s="301"/>
      <c r="S8" s="166"/>
      <c r="T8" s="161"/>
      <c r="U8" s="166"/>
      <c r="V8" s="161"/>
      <c r="W8" s="167"/>
      <c r="X8" s="167"/>
      <c r="Y8" s="167"/>
      <c r="Z8" s="168"/>
      <c r="AA8" s="266"/>
    </row>
    <row r="9" spans="1:29" ht="22.5" customHeight="1">
      <c r="A9" s="48">
        <v>3</v>
      </c>
      <c r="B9" s="288"/>
      <c r="C9" s="289"/>
      <c r="D9" s="290"/>
      <c r="E9" s="291"/>
      <c r="F9" s="405"/>
      <c r="G9" s="174"/>
      <c r="H9" s="175"/>
      <c r="I9" s="176"/>
      <c r="J9" s="177"/>
      <c r="K9" s="178"/>
      <c r="L9" s="175"/>
      <c r="M9" s="179"/>
      <c r="N9" s="190"/>
      <c r="O9" s="181"/>
      <c r="P9" s="177"/>
      <c r="Q9" s="178"/>
      <c r="R9" s="177"/>
      <c r="S9" s="181"/>
      <c r="T9" s="177"/>
      <c r="U9" s="181"/>
      <c r="V9" s="177"/>
      <c r="W9" s="184"/>
      <c r="X9" s="184"/>
      <c r="Y9" s="184"/>
      <c r="Z9" s="185"/>
      <c r="AA9" s="293"/>
    </row>
    <row r="10" spans="1:29" ht="22.5" customHeight="1">
      <c r="A10" s="56">
        <v>4</v>
      </c>
      <c r="B10" s="285"/>
      <c r="C10" s="155"/>
      <c r="D10" s="155"/>
      <c r="E10" s="188"/>
      <c r="F10" s="157"/>
      <c r="G10" s="160"/>
      <c r="H10" s="206"/>
      <c r="I10" s="160"/>
      <c r="J10" s="161"/>
      <c r="K10" s="162"/>
      <c r="L10" s="163"/>
      <c r="M10" s="198"/>
      <c r="N10" s="165"/>
      <c r="O10" s="166"/>
      <c r="P10" s="161"/>
      <c r="Q10" s="166"/>
      <c r="R10" s="409"/>
      <c r="S10" s="166"/>
      <c r="T10" s="161"/>
      <c r="U10" s="166"/>
      <c r="V10" s="161"/>
      <c r="W10" s="167"/>
      <c r="X10" s="167"/>
      <c r="Y10" s="167"/>
      <c r="Z10" s="168"/>
      <c r="AA10" s="266"/>
    </row>
    <row r="11" spans="1:29" ht="22.5" customHeight="1">
      <c r="A11" s="667">
        <v>8</v>
      </c>
      <c r="B11" s="288"/>
      <c r="C11" s="290"/>
      <c r="D11" s="290"/>
      <c r="E11" s="172"/>
      <c r="F11" s="405"/>
      <c r="G11" s="176"/>
      <c r="H11" s="292"/>
      <c r="I11" s="176"/>
      <c r="J11" s="177"/>
      <c r="K11" s="178"/>
      <c r="L11" s="175"/>
      <c r="M11" s="201"/>
      <c r="N11" s="190"/>
      <c r="O11" s="181"/>
      <c r="P11" s="177"/>
      <c r="Q11" s="181"/>
      <c r="R11" s="407"/>
      <c r="S11" s="181"/>
      <c r="T11" s="177"/>
      <c r="U11" s="178"/>
      <c r="V11" s="177"/>
      <c r="W11" s="184"/>
      <c r="X11" s="184"/>
      <c r="Y11" s="184"/>
      <c r="Z11" s="185"/>
      <c r="AA11" s="293"/>
    </row>
    <row r="12" spans="1:29" ht="22.5" customHeight="1">
      <c r="A12" s="40">
        <v>6</v>
      </c>
      <c r="B12" s="412"/>
      <c r="C12" s="410"/>
      <c r="D12" s="187"/>
      <c r="E12" s="188"/>
      <c r="F12" s="189"/>
      <c r="G12" s="160"/>
      <c r="H12" s="159"/>
      <c r="I12" s="160"/>
      <c r="J12" s="161"/>
      <c r="K12" s="162"/>
      <c r="L12" s="163"/>
      <c r="M12" s="198"/>
      <c r="N12" s="165"/>
      <c r="O12" s="162"/>
      <c r="P12" s="161"/>
      <c r="Q12" s="166"/>
      <c r="R12" s="161"/>
      <c r="S12" s="166"/>
      <c r="T12" s="161"/>
      <c r="U12" s="166"/>
      <c r="V12" s="161"/>
      <c r="W12" s="167"/>
      <c r="X12" s="167"/>
      <c r="Y12" s="167"/>
      <c r="Z12" s="168"/>
      <c r="AA12" s="169"/>
    </row>
    <row r="13" spans="1:29" ht="22.5" customHeight="1">
      <c r="A13" s="61">
        <v>7</v>
      </c>
      <c r="B13" s="302"/>
      <c r="C13" s="303"/>
      <c r="D13" s="171"/>
      <c r="E13" s="172"/>
      <c r="F13" s="173"/>
      <c r="G13" s="174"/>
      <c r="H13" s="175"/>
      <c r="I13" s="176"/>
      <c r="J13" s="177"/>
      <c r="K13" s="181"/>
      <c r="L13" s="196"/>
      <c r="M13" s="179"/>
      <c r="N13" s="190"/>
      <c r="O13" s="181"/>
      <c r="P13" s="177"/>
      <c r="Q13" s="178"/>
      <c r="R13" s="177"/>
      <c r="S13" s="181"/>
      <c r="T13" s="177"/>
      <c r="U13" s="181"/>
      <c r="V13" s="177"/>
      <c r="W13" s="184"/>
      <c r="X13" s="184"/>
      <c r="Y13" s="184"/>
      <c r="Z13" s="185"/>
      <c r="AA13" s="191"/>
    </row>
    <row r="14" spans="1:29" ht="22.5" customHeight="1">
      <c r="A14" s="284">
        <v>8</v>
      </c>
      <c r="B14" s="412"/>
      <c r="C14" s="410"/>
      <c r="D14" s="187"/>
      <c r="E14" s="188"/>
      <c r="F14" s="411"/>
      <c r="G14" s="158"/>
      <c r="H14" s="163"/>
      <c r="I14" s="160"/>
      <c r="J14" s="161"/>
      <c r="K14" s="162"/>
      <c r="L14" s="163"/>
      <c r="M14" s="198"/>
      <c r="N14" s="165"/>
      <c r="O14" s="166"/>
      <c r="P14" s="161"/>
      <c r="Q14" s="166"/>
      <c r="R14" s="161"/>
      <c r="S14" s="166"/>
      <c r="T14" s="161"/>
      <c r="U14" s="166"/>
      <c r="V14" s="161"/>
      <c r="W14" s="167"/>
      <c r="X14" s="167"/>
      <c r="Y14" s="167"/>
      <c r="Z14" s="168"/>
      <c r="AA14" s="169"/>
    </row>
    <row r="15" spans="1:29" ht="22.5" customHeight="1">
      <c r="A15" s="48">
        <v>9</v>
      </c>
      <c r="B15" s="302"/>
      <c r="C15" s="303"/>
      <c r="D15" s="171"/>
      <c r="E15" s="172"/>
      <c r="F15" s="195"/>
      <c r="G15" s="176"/>
      <c r="H15" s="196"/>
      <c r="I15" s="176"/>
      <c r="J15" s="177"/>
      <c r="K15" s="181"/>
      <c r="L15" s="196"/>
      <c r="M15" s="179"/>
      <c r="N15" s="180"/>
      <c r="O15" s="181"/>
      <c r="P15" s="177"/>
      <c r="Q15" s="181"/>
      <c r="R15" s="177"/>
      <c r="S15" s="181"/>
      <c r="T15" s="177"/>
      <c r="U15" s="181"/>
      <c r="V15" s="177"/>
      <c r="W15" s="184"/>
      <c r="X15" s="184"/>
      <c r="Y15" s="184"/>
      <c r="Z15" s="185"/>
      <c r="AA15" s="191"/>
    </row>
    <row r="16" spans="1:29" ht="22.5" customHeight="1">
      <c r="A16" s="56">
        <v>10</v>
      </c>
      <c r="B16" s="305"/>
      <c r="C16" s="203"/>
      <c r="D16" s="203"/>
      <c r="E16" s="204"/>
      <c r="F16" s="197"/>
      <c r="G16" s="160"/>
      <c r="H16" s="163"/>
      <c r="I16" s="160"/>
      <c r="J16" s="161"/>
      <c r="K16" s="166"/>
      <c r="L16" s="163"/>
      <c r="M16" s="198"/>
      <c r="N16" s="165"/>
      <c r="O16" s="166"/>
      <c r="P16" s="161"/>
      <c r="Q16" s="166"/>
      <c r="R16" s="161"/>
      <c r="S16" s="166"/>
      <c r="T16" s="161"/>
      <c r="U16" s="166"/>
      <c r="V16" s="161"/>
      <c r="W16" s="167"/>
      <c r="X16" s="167"/>
      <c r="Y16" s="167"/>
      <c r="Z16" s="168"/>
      <c r="AA16" s="199"/>
    </row>
    <row r="17" spans="1:27" ht="22.5" customHeight="1">
      <c r="A17" s="296">
        <v>11</v>
      </c>
      <c r="B17" s="307"/>
      <c r="C17" s="205"/>
      <c r="D17" s="205"/>
      <c r="E17" s="58"/>
      <c r="F17" s="200"/>
      <c r="G17" s="176"/>
      <c r="H17" s="175"/>
      <c r="I17" s="176"/>
      <c r="J17" s="177"/>
      <c r="K17" s="181"/>
      <c r="L17" s="175"/>
      <c r="M17" s="201"/>
      <c r="N17" s="190"/>
      <c r="O17" s="181"/>
      <c r="P17" s="177"/>
      <c r="Q17" s="181"/>
      <c r="R17" s="177"/>
      <c r="S17" s="181"/>
      <c r="T17" s="177"/>
      <c r="U17" s="181"/>
      <c r="V17" s="177"/>
      <c r="W17" s="184"/>
      <c r="X17" s="184"/>
      <c r="Y17" s="184"/>
      <c r="Z17" s="185"/>
      <c r="AA17" s="202"/>
    </row>
    <row r="18" spans="1:27" ht="22.5" customHeight="1">
      <c r="A18" s="40">
        <v>12</v>
      </c>
      <c r="B18" s="305"/>
      <c r="C18" s="203"/>
      <c r="D18" s="203"/>
      <c r="E18" s="204"/>
      <c r="F18" s="197"/>
      <c r="G18" s="160"/>
      <c r="H18" s="163"/>
      <c r="I18" s="160"/>
      <c r="J18" s="161"/>
      <c r="K18" s="166"/>
      <c r="L18" s="163"/>
      <c r="M18" s="198"/>
      <c r="N18" s="165"/>
      <c r="O18" s="166"/>
      <c r="P18" s="161"/>
      <c r="Q18" s="166"/>
      <c r="R18" s="161"/>
      <c r="S18" s="166"/>
      <c r="T18" s="161"/>
      <c r="U18" s="166"/>
      <c r="V18" s="161"/>
      <c r="W18" s="167"/>
      <c r="X18" s="167"/>
      <c r="Y18" s="167"/>
      <c r="Z18" s="168"/>
      <c r="AA18" s="199"/>
    </row>
    <row r="19" spans="1:27" ht="22.5" customHeight="1">
      <c r="A19" s="61">
        <v>13</v>
      </c>
      <c r="B19" s="307"/>
      <c r="C19" s="205"/>
      <c r="D19" s="205"/>
      <c r="E19" s="58"/>
      <c r="F19" s="200"/>
      <c r="G19" s="176"/>
      <c r="H19" s="175"/>
      <c r="I19" s="176"/>
      <c r="J19" s="177"/>
      <c r="K19" s="181"/>
      <c r="L19" s="175"/>
      <c r="M19" s="201"/>
      <c r="N19" s="190"/>
      <c r="O19" s="181"/>
      <c r="P19" s="177"/>
      <c r="Q19" s="181"/>
      <c r="R19" s="177"/>
      <c r="S19" s="181"/>
      <c r="T19" s="177"/>
      <c r="U19" s="181"/>
      <c r="V19" s="177"/>
      <c r="W19" s="184"/>
      <c r="X19" s="184"/>
      <c r="Y19" s="184"/>
      <c r="Z19" s="185"/>
      <c r="AA19" s="202"/>
    </row>
    <row r="20" spans="1:27" ht="22.5" customHeight="1">
      <c r="A20" s="284">
        <v>14</v>
      </c>
      <c r="B20" s="309"/>
      <c r="C20" s="207"/>
      <c r="D20" s="207"/>
      <c r="E20" s="208"/>
      <c r="F20" s="197"/>
      <c r="G20" s="209"/>
      <c r="H20" s="210"/>
      <c r="I20" s="209"/>
      <c r="J20" s="211"/>
      <c r="K20" s="212"/>
      <c r="L20" s="210"/>
      <c r="M20" s="213"/>
      <c r="N20" s="214"/>
      <c r="O20" s="212"/>
      <c r="P20" s="211"/>
      <c r="Q20" s="212"/>
      <c r="R20" s="211"/>
      <c r="S20" s="212"/>
      <c r="T20" s="211"/>
      <c r="U20" s="212"/>
      <c r="V20" s="211"/>
      <c r="W20" s="215"/>
      <c r="X20" s="215"/>
      <c r="Y20" s="215"/>
      <c r="Z20" s="216"/>
      <c r="AA20" s="217"/>
    </row>
    <row r="21" spans="1:27" ht="22.5" customHeight="1">
      <c r="A21" s="48">
        <v>15</v>
      </c>
      <c r="B21" s="310"/>
      <c r="C21" s="205"/>
      <c r="D21" s="205"/>
      <c r="E21" s="218"/>
      <c r="F21" s="200"/>
      <c r="G21" s="219"/>
      <c r="H21" s="220"/>
      <c r="I21" s="219"/>
      <c r="J21" s="221"/>
      <c r="K21" s="222"/>
      <c r="L21" s="220"/>
      <c r="M21" s="223"/>
      <c r="N21" s="224"/>
      <c r="O21" s="222"/>
      <c r="P21" s="221"/>
      <c r="Q21" s="222"/>
      <c r="R21" s="221"/>
      <c r="S21" s="222"/>
      <c r="T21" s="221"/>
      <c r="U21" s="222"/>
      <c r="V21" s="221"/>
      <c r="W21" s="225"/>
      <c r="X21" s="225"/>
      <c r="Y21" s="225"/>
      <c r="Z21" s="226"/>
      <c r="AA21" s="227"/>
    </row>
    <row r="22" spans="1:27" ht="22.5" customHeight="1">
      <c r="A22" s="56">
        <v>16</v>
      </c>
      <c r="B22" s="311"/>
      <c r="C22" s="203"/>
      <c r="D22" s="203"/>
      <c r="E22" s="414"/>
      <c r="F22" s="197"/>
      <c r="G22" s="312"/>
      <c r="H22" s="313"/>
      <c r="I22" s="312"/>
      <c r="J22" s="314"/>
      <c r="K22" s="315"/>
      <c r="L22" s="313"/>
      <c r="M22" s="316"/>
      <c r="N22" s="317"/>
      <c r="O22" s="315"/>
      <c r="P22" s="314"/>
      <c r="Q22" s="315"/>
      <c r="R22" s="314"/>
      <c r="S22" s="315"/>
      <c r="T22" s="314"/>
      <c r="U22" s="315"/>
      <c r="V22" s="314"/>
      <c r="W22" s="318"/>
      <c r="X22" s="318"/>
      <c r="Y22" s="318"/>
      <c r="Z22" s="319"/>
      <c r="AA22" s="320"/>
    </row>
    <row r="23" spans="1:27" ht="22.5" customHeight="1">
      <c r="A23" s="296">
        <v>17</v>
      </c>
      <c r="B23" s="321"/>
      <c r="C23" s="205"/>
      <c r="D23" s="205"/>
      <c r="E23" s="218"/>
      <c r="F23" s="200"/>
      <c r="G23" s="219"/>
      <c r="H23" s="220"/>
      <c r="I23" s="219"/>
      <c r="J23" s="221"/>
      <c r="K23" s="222"/>
      <c r="L23" s="220"/>
      <c r="M23" s="223"/>
      <c r="N23" s="224"/>
      <c r="O23" s="222"/>
      <c r="P23" s="221"/>
      <c r="Q23" s="222"/>
      <c r="R23" s="221"/>
      <c r="S23" s="222"/>
      <c r="T23" s="221"/>
      <c r="U23" s="222"/>
      <c r="V23" s="221"/>
      <c r="W23" s="225"/>
      <c r="X23" s="225"/>
      <c r="Y23" s="225"/>
      <c r="Z23" s="226"/>
      <c r="AA23" s="227"/>
    </row>
    <row r="24" spans="1:27" ht="22.5" customHeight="1">
      <c r="A24" s="40">
        <v>18</v>
      </c>
      <c r="B24" s="322"/>
      <c r="C24" s="203"/>
      <c r="D24" s="203"/>
      <c r="E24" s="414"/>
      <c r="F24" s="197"/>
      <c r="G24" s="312"/>
      <c r="H24" s="313"/>
      <c r="I24" s="312"/>
      <c r="J24" s="314"/>
      <c r="K24" s="315"/>
      <c r="L24" s="313"/>
      <c r="M24" s="316"/>
      <c r="N24" s="317"/>
      <c r="O24" s="315"/>
      <c r="P24" s="314"/>
      <c r="Q24" s="315"/>
      <c r="R24" s="314"/>
      <c r="S24" s="315"/>
      <c r="T24" s="314"/>
      <c r="U24" s="315"/>
      <c r="V24" s="314"/>
      <c r="W24" s="318"/>
      <c r="X24" s="318"/>
      <c r="Y24" s="318"/>
      <c r="Z24" s="319"/>
      <c r="AA24" s="320"/>
    </row>
    <row r="25" spans="1:27" ht="22.5" customHeight="1">
      <c r="A25" s="61">
        <v>19</v>
      </c>
      <c r="B25" s="321"/>
      <c r="C25" s="205"/>
      <c r="D25" s="205"/>
      <c r="E25" s="218"/>
      <c r="F25" s="200"/>
      <c r="G25" s="219"/>
      <c r="H25" s="220"/>
      <c r="I25" s="219"/>
      <c r="J25" s="221"/>
      <c r="K25" s="222"/>
      <c r="L25" s="220"/>
      <c r="M25" s="223"/>
      <c r="N25" s="224"/>
      <c r="O25" s="222"/>
      <c r="P25" s="221"/>
      <c r="Q25" s="222"/>
      <c r="R25" s="221"/>
      <c r="S25" s="222"/>
      <c r="T25" s="221"/>
      <c r="U25" s="222"/>
      <c r="V25" s="221"/>
      <c r="W25" s="225"/>
      <c r="X25" s="225"/>
      <c r="Y25" s="225"/>
      <c r="Z25" s="226"/>
      <c r="AA25" s="227"/>
    </row>
    <row r="26" spans="1:27" ht="22.5" customHeight="1">
      <c r="A26" s="323">
        <v>20</v>
      </c>
      <c r="B26" s="324"/>
      <c r="C26" s="325"/>
      <c r="D26" s="325"/>
      <c r="E26" s="415"/>
      <c r="F26" s="416"/>
      <c r="G26" s="312"/>
      <c r="H26" s="313"/>
      <c r="I26" s="312"/>
      <c r="J26" s="314"/>
      <c r="K26" s="315"/>
      <c r="L26" s="313"/>
      <c r="M26" s="316"/>
      <c r="N26" s="317"/>
      <c r="O26" s="315"/>
      <c r="P26" s="314"/>
      <c r="Q26" s="315"/>
      <c r="R26" s="314"/>
      <c r="S26" s="315"/>
      <c r="T26" s="314"/>
      <c r="U26" s="315"/>
      <c r="V26" s="314"/>
      <c r="W26" s="318"/>
      <c r="X26" s="318"/>
      <c r="Y26" s="318"/>
      <c r="Z26" s="319"/>
      <c r="AA26" s="320"/>
    </row>
    <row r="27" spans="1:27" ht="22.5" customHeight="1">
      <c r="A27" s="417"/>
      <c r="B27" s="417"/>
      <c r="C27" s="418"/>
      <c r="D27" s="419"/>
      <c r="E27" s="420" t="s">
        <v>37</v>
      </c>
      <c r="F27" s="421">
        <f>COUNT(F7:F25)</f>
        <v>0</v>
      </c>
      <c r="G27" s="422">
        <f t="shared" ref="G27:Z27" si="0">COUNTIF(G7:G26, "=X")</f>
        <v>0</v>
      </c>
      <c r="H27" s="422">
        <f t="shared" si="0"/>
        <v>0</v>
      </c>
      <c r="I27" s="422">
        <f t="shared" si="0"/>
        <v>0</v>
      </c>
      <c r="J27" s="422">
        <f t="shared" si="0"/>
        <v>0</v>
      </c>
      <c r="K27" s="422">
        <f t="shared" si="0"/>
        <v>0</v>
      </c>
      <c r="L27" s="422">
        <f t="shared" si="0"/>
        <v>0</v>
      </c>
      <c r="M27" s="422">
        <f t="shared" si="0"/>
        <v>0</v>
      </c>
      <c r="N27" s="422">
        <f t="shared" si="0"/>
        <v>0</v>
      </c>
      <c r="O27" s="422">
        <f t="shared" si="0"/>
        <v>0</v>
      </c>
      <c r="P27" s="422">
        <f t="shared" si="0"/>
        <v>0</v>
      </c>
      <c r="Q27" s="422">
        <f t="shared" si="0"/>
        <v>0</v>
      </c>
      <c r="R27" s="422">
        <f t="shared" si="0"/>
        <v>0</v>
      </c>
      <c r="S27" s="422">
        <f t="shared" si="0"/>
        <v>0</v>
      </c>
      <c r="T27" s="422">
        <f t="shared" si="0"/>
        <v>0</v>
      </c>
      <c r="U27" s="422">
        <f t="shared" si="0"/>
        <v>0</v>
      </c>
      <c r="V27" s="422">
        <f t="shared" si="0"/>
        <v>0</v>
      </c>
      <c r="W27" s="422">
        <f t="shared" si="0"/>
        <v>0</v>
      </c>
      <c r="X27" s="422">
        <f t="shared" si="0"/>
        <v>0</v>
      </c>
      <c r="Y27" s="422">
        <f t="shared" si="0"/>
        <v>0</v>
      </c>
      <c r="Z27" s="422">
        <f t="shared" si="0"/>
        <v>0</v>
      </c>
      <c r="AA27" s="423"/>
    </row>
    <row r="28" spans="1:27" ht="2.25" customHeight="1">
      <c r="D28" s="396"/>
      <c r="E28" s="424"/>
      <c r="F28" s="772" t="s">
        <v>38</v>
      </c>
      <c r="G28" s="785"/>
      <c r="H28" s="785"/>
      <c r="I28" s="785"/>
      <c r="J28" s="785"/>
      <c r="K28" s="785"/>
      <c r="L28" s="785"/>
      <c r="M28" s="785"/>
      <c r="N28" s="785"/>
      <c r="O28" s="785"/>
      <c r="P28" s="785"/>
      <c r="Q28" s="785"/>
      <c r="R28" s="785"/>
      <c r="S28" s="785"/>
      <c r="T28" s="785"/>
      <c r="U28" s="785"/>
      <c r="V28" s="785"/>
      <c r="W28" s="785"/>
      <c r="X28" s="785"/>
      <c r="Y28" s="785"/>
      <c r="Z28" s="786"/>
      <c r="AA28" s="397"/>
    </row>
    <row r="29" spans="1:27">
      <c r="D29" s="396"/>
      <c r="E29" s="106"/>
      <c r="F29" s="787"/>
      <c r="G29" s="740"/>
      <c r="H29" s="740"/>
      <c r="I29" s="740"/>
      <c r="J29" s="740"/>
      <c r="K29" s="740"/>
      <c r="L29" s="740"/>
      <c r="M29" s="740"/>
      <c r="N29" s="740"/>
      <c r="O29" s="740"/>
      <c r="P29" s="740"/>
      <c r="Q29" s="740"/>
      <c r="R29" s="740"/>
      <c r="S29" s="740"/>
      <c r="T29" s="740"/>
      <c r="U29" s="740"/>
      <c r="V29" s="740"/>
      <c r="W29" s="740"/>
      <c r="X29" s="740"/>
      <c r="Y29" s="740"/>
      <c r="Z29" s="788"/>
      <c r="AA29" s="424"/>
    </row>
    <row r="30" spans="1:27" ht="15.75" customHeight="1">
      <c r="F30" s="248">
        <v>1</v>
      </c>
      <c r="G30" s="744" t="s">
        <v>42</v>
      </c>
      <c r="H30" s="745"/>
      <c r="I30" s="745"/>
      <c r="J30" s="745"/>
      <c r="K30" s="745"/>
      <c r="L30" s="745"/>
      <c r="M30" s="745"/>
      <c r="N30" s="745"/>
      <c r="O30" s="745"/>
      <c r="P30" s="746"/>
      <c r="Q30" s="747">
        <f>COUNTIFS(B7:B26, "1",F7:F26, "&gt;1")</f>
        <v>0</v>
      </c>
      <c r="R30" s="748"/>
      <c r="S30" s="249">
        <v>3</v>
      </c>
      <c r="T30" s="250" t="s">
        <v>43</v>
      </c>
      <c r="U30" s="251"/>
      <c r="V30" s="251"/>
      <c r="W30" s="251"/>
      <c r="X30" s="251"/>
      <c r="Y30" s="252"/>
      <c r="Z30" s="253">
        <f>COUNTIFS(B7:B26, "3",F7:F26, "&gt;1")</f>
        <v>0</v>
      </c>
    </row>
    <row r="31" spans="1:27" ht="15.75" customHeight="1">
      <c r="F31" s="254">
        <v>2</v>
      </c>
      <c r="G31" s="749" t="s">
        <v>83</v>
      </c>
      <c r="H31" s="733"/>
      <c r="I31" s="733"/>
      <c r="J31" s="733"/>
      <c r="K31" s="733"/>
      <c r="L31" s="733"/>
      <c r="M31" s="733"/>
      <c r="N31" s="733"/>
      <c r="O31" s="733"/>
      <c r="P31" s="743"/>
      <c r="Q31" s="750">
        <f>COUNTIFS(B7:B26, "2",F7:F26, "&gt;1")</f>
        <v>0</v>
      </c>
      <c r="R31" s="748"/>
      <c r="S31" s="255">
        <v>4</v>
      </c>
      <c r="T31" s="256" t="s">
        <v>45</v>
      </c>
      <c r="U31" s="257"/>
      <c r="V31" s="257"/>
      <c r="W31" s="257"/>
      <c r="X31" s="257"/>
      <c r="Y31" s="258"/>
      <c r="Z31" s="259">
        <f>COUNTIFS(B7:B26, "4",F7:F26, "&gt;1")</f>
        <v>0</v>
      </c>
    </row>
    <row r="32" spans="1:27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  <row r="1002" ht="15.75" customHeight="1"/>
    <row r="1003" ht="15.75" customHeight="1"/>
    <row r="1004" ht="15.75" customHeight="1"/>
    <row r="1005" ht="15.75" customHeight="1"/>
    <row r="1006" ht="15.75" customHeight="1"/>
  </sheetData>
  <mergeCells count="11">
    <mergeCell ref="G30:P30"/>
    <mergeCell ref="Q30:R30"/>
    <mergeCell ref="G31:P31"/>
    <mergeCell ref="Q31:R31"/>
    <mergeCell ref="A1:D1"/>
    <mergeCell ref="E1:Z2"/>
    <mergeCell ref="A2:C2"/>
    <mergeCell ref="A3:C3"/>
    <mergeCell ref="E3:Z4"/>
    <mergeCell ref="A4:C4"/>
    <mergeCell ref="F28:Z29"/>
  </mergeCells>
  <conditionalFormatting sqref="B7:B26 F30:F31 S30:S31">
    <cfRule type="cellIs" dxfId="3" priority="1" operator="equal">
      <formula>1</formula>
    </cfRule>
  </conditionalFormatting>
  <conditionalFormatting sqref="B7:B26 F30:F31 S30:S31">
    <cfRule type="cellIs" dxfId="2" priority="2" operator="equal">
      <formula>2</formula>
    </cfRule>
  </conditionalFormatting>
  <conditionalFormatting sqref="B7:B26 F30:F31 S30:S31">
    <cfRule type="cellIs" dxfId="1" priority="3" operator="equal">
      <formula>3</formula>
    </cfRule>
  </conditionalFormatting>
  <conditionalFormatting sqref="B7:B26 F30:F31 S30:S31">
    <cfRule type="cellIs" dxfId="0" priority="4" operator="equal">
      <formula>4</formula>
    </cfRule>
  </conditionalFormatting>
  <printOptions gridLines="1"/>
  <pageMargins left="3.6764705882352942E-2" right="3.937007874015748E-2" top="0.83333333333333337" bottom="0.35433070866141736" header="0" footer="0"/>
  <pageSetup paperSize="5" orientation="landscape"/>
  <headerFooter>
    <oddHeader>&amp;L             &amp;C SISTEMA MUNICIPAL PARA EL DESARROLO INTEGRAL DE LA FAMILIA</oddHeader>
    <oddFooter>&amp;LBOULEVARD HÉROES POTOSINOS S/N&amp;CTELÉFONO: (488) 123 - 57 - 46&amp;RCORREO ELECTRÓNICO: ???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32</vt:i4>
      </vt:variant>
    </vt:vector>
  </HeadingPairs>
  <TitlesOfParts>
    <vt:vector size="32" baseType="lpstr">
      <vt:lpstr>CONCENTRADO TRABAJO SOCIAL </vt:lpstr>
      <vt:lpstr>TRABAJO SOCIAL  1</vt:lpstr>
      <vt:lpstr>TRABAJO SOCIAL  2</vt:lpstr>
      <vt:lpstr>TRABAJO SOCIAL  3</vt:lpstr>
      <vt:lpstr>TRABAJO SOCIAL  4</vt:lpstr>
      <vt:lpstr>TRABAJO SOCIAL  5</vt:lpstr>
      <vt:lpstr>TRABAJO SOCIAL  6</vt:lpstr>
      <vt:lpstr>TRABAJO SOCIAL  7</vt:lpstr>
      <vt:lpstr>TRABAJO SOCIAL  8</vt:lpstr>
      <vt:lpstr>TRABAJO SOCIAL  9</vt:lpstr>
      <vt:lpstr>TRABAJO SOCIAL  10</vt:lpstr>
      <vt:lpstr>TRABAJO SOCIAL  11</vt:lpstr>
      <vt:lpstr>TRABAJO SOCIAL  12</vt:lpstr>
      <vt:lpstr>TRABAJO SOCIAL  13</vt:lpstr>
      <vt:lpstr>TRABAJO SOCIAL  14</vt:lpstr>
      <vt:lpstr>TRABAJO SOCIAL  15</vt:lpstr>
      <vt:lpstr>TRABAJO SOCIAL  16</vt:lpstr>
      <vt:lpstr>TRABAJO SOCIAL  17</vt:lpstr>
      <vt:lpstr>TRABAJO SOCIAL  18</vt:lpstr>
      <vt:lpstr>TRABAJO SOCIAL  19</vt:lpstr>
      <vt:lpstr>TRABAJO SOCIAL  20</vt:lpstr>
      <vt:lpstr>TRABAJO SOCIAL  21</vt:lpstr>
      <vt:lpstr>TRABAJO SOCIAL 22</vt:lpstr>
      <vt:lpstr>TRABAJO SOCIAL 23</vt:lpstr>
      <vt:lpstr>TRABAJO SOCIAL 24</vt:lpstr>
      <vt:lpstr>TRABAJO SOCIAL 25</vt:lpstr>
      <vt:lpstr>TRABAJO SOCIAL 26</vt:lpstr>
      <vt:lpstr>TRABAJO SOCIAL 27</vt:lpstr>
      <vt:lpstr>TRABAJO SOCIAL 28</vt:lpstr>
      <vt:lpstr>TRABAJO SOCIAL 29</vt:lpstr>
      <vt:lpstr>TRABAJO SOCIAL 30</vt:lpstr>
      <vt:lpstr>TRABAJO SOCIAL 31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Transparencia_don</dc:creator>
  <cp:lastModifiedBy>Transparencia_don</cp:lastModifiedBy>
  <dcterms:created xsi:type="dcterms:W3CDTF">2020-10-09T15:10:23Z</dcterms:created>
  <dcterms:modified xsi:type="dcterms:W3CDTF">2020-10-09T15:10:24Z</dcterms:modified>
</cp:coreProperties>
</file>