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codeName="ThisWorkbook" defaultThemeVersion="124226"/>
  <bookViews>
    <workbookView xWindow="360" yWindow="300" windowWidth="11355" windowHeight="4875" tabRatio="674" activeTab="5"/>
  </bookViews>
  <sheets>
    <sheet name="PROG SOCIALES" sheetId="3" r:id="rId1"/>
    <sheet name="CARATULA" sheetId="1" r:id="rId2"/>
    <sheet name="APOYOS" sheetId="4" r:id="rId3"/>
    <sheet name="HOJA 1" sheetId="5" r:id="rId4"/>
    <sheet name="HOJA 2" sheetId="6" r:id="rId5"/>
    <sheet name="HOJA3" sheetId="12" r:id="rId6"/>
    <sheet name="VISITAS" sheetId="10" r:id="rId7"/>
    <sheet name="REHAB" sheetId="13" r:id="rId8"/>
    <sheet name="SALUD" sheetId="8" r:id="rId9"/>
    <sheet name="ANEXOS" sheetId="11" r:id="rId10"/>
  </sheets>
  <definedNames>
    <definedName name="_xlnm._FilterDatabase" localSheetId="9" hidden="1">ANEXOS!$A$1:$M$75</definedName>
  </definedNames>
  <calcPr calcId="145621"/>
</workbook>
</file>

<file path=xl/calcChain.xml><?xml version="1.0" encoding="utf-8"?>
<calcChain xmlns="http://schemas.openxmlformats.org/spreadsheetml/2006/main">
  <c r="AF148" i="12" l="1"/>
  <c r="AF147" i="12"/>
  <c r="AF146" i="12"/>
  <c r="AF145" i="12"/>
  <c r="AF143" i="12" s="1"/>
  <c r="AF34" i="12"/>
  <c r="AF27" i="12" s="1"/>
  <c r="AF11" i="12"/>
  <c r="AF9" i="12"/>
  <c r="AF6" i="12" s="1"/>
  <c r="AF48" i="12"/>
  <c r="AF103" i="12"/>
  <c r="AF100" i="12" s="1"/>
  <c r="AF104" i="12"/>
  <c r="AF99" i="12"/>
  <c r="AF98" i="12"/>
  <c r="AF96" i="12"/>
  <c r="AF91" i="12"/>
  <c r="AF95" i="12"/>
  <c r="AF94" i="12"/>
  <c r="AF93" i="12"/>
  <c r="AF92" i="12"/>
  <c r="AF90" i="12"/>
  <c r="AF88" i="12" s="1"/>
  <c r="AF86" i="12"/>
  <c r="AF16" i="12"/>
  <c r="AF87" i="12"/>
  <c r="AF85" i="12"/>
  <c r="AF80" i="12"/>
  <c r="AF77" i="12"/>
  <c r="AF69" i="12"/>
  <c r="AF57" i="12"/>
  <c r="AF55" i="12" s="1"/>
  <c r="AF7" i="12"/>
  <c r="K27" i="1"/>
  <c r="J27" i="1"/>
  <c r="L14" i="1"/>
  <c r="I60" i="8"/>
  <c r="I55" i="8"/>
  <c r="I49" i="8"/>
  <c r="I30" i="8"/>
  <c r="I33" i="8"/>
  <c r="I19" i="8"/>
  <c r="F16" i="13"/>
  <c r="I33" i="10"/>
  <c r="I24" i="10"/>
  <c r="I15" i="10"/>
  <c r="B47" i="6"/>
  <c r="B46" i="6"/>
  <c r="B45" i="6"/>
  <c r="B44" i="6"/>
  <c r="B43" i="6"/>
  <c r="B42" i="6"/>
  <c r="B38" i="6"/>
  <c r="B44" i="5"/>
  <c r="B48" i="5"/>
  <c r="B47" i="5"/>
  <c r="B46" i="5"/>
  <c r="B45" i="5"/>
  <c r="G7" i="5"/>
  <c r="G6" i="5"/>
  <c r="G5" i="5" s="1"/>
  <c r="B7" i="5"/>
  <c r="B6" i="5"/>
  <c r="B5" i="5" s="1"/>
  <c r="D11" i="5"/>
  <c r="C11" i="5"/>
  <c r="B11" i="5"/>
  <c r="B10" i="4"/>
  <c r="C10" i="4"/>
  <c r="F17" i="4"/>
  <c r="D20" i="4" s="1"/>
  <c r="G17" i="4"/>
  <c r="G19" i="4" s="1"/>
  <c r="B24" i="1" s="1"/>
  <c r="B17" i="4"/>
  <c r="C17" i="4"/>
  <c r="K29" i="1"/>
  <c r="J29" i="1"/>
  <c r="K17" i="1"/>
  <c r="J17" i="1"/>
  <c r="F12" i="1"/>
  <c r="AF149" i="12" l="1"/>
  <c r="B21" i="1"/>
  <c r="B20" i="1"/>
  <c r="B19" i="1"/>
  <c r="B18" i="1"/>
  <c r="B17" i="1"/>
  <c r="C17" i="1" s="1"/>
  <c r="B13" i="1"/>
  <c r="B12" i="1" l="1"/>
  <c r="O59" i="8"/>
  <c r="N58" i="8"/>
  <c r="H60" i="8"/>
  <c r="O53" i="8"/>
  <c r="H55" i="8"/>
  <c r="N38" i="8"/>
  <c r="N39" i="8"/>
  <c r="N40" i="8"/>
  <c r="N41" i="8"/>
  <c r="N42" i="8"/>
  <c r="N43" i="8"/>
  <c r="N44" i="8"/>
  <c r="N47" i="8"/>
  <c r="N48" i="8"/>
  <c r="N37" i="8"/>
  <c r="H49" i="8"/>
  <c r="N24" i="8"/>
  <c r="N25" i="8"/>
  <c r="N26" i="8"/>
  <c r="N27" i="8"/>
  <c r="N28" i="8"/>
  <c r="N29" i="8"/>
  <c r="N32" i="8"/>
  <c r="H33" i="8"/>
  <c r="N7" i="8"/>
  <c r="N8" i="8"/>
  <c r="N9" i="8"/>
  <c r="N10" i="8"/>
  <c r="N11" i="8"/>
  <c r="N12" i="8"/>
  <c r="N13" i="8"/>
  <c r="N14" i="8"/>
  <c r="N16" i="8"/>
  <c r="N6" i="8"/>
  <c r="H19" i="8"/>
  <c r="H33" i="10"/>
  <c r="H24" i="10"/>
  <c r="H15" i="10"/>
  <c r="I11" i="5"/>
  <c r="H11" i="5"/>
  <c r="G11" i="5"/>
  <c r="B36" i="5"/>
  <c r="B9" i="5" s="1"/>
  <c r="D36" i="5"/>
  <c r="D9" i="5" s="1"/>
  <c r="C36" i="5"/>
  <c r="C9" i="5" s="1"/>
  <c r="G60" i="8" l="1"/>
  <c r="G55" i="8"/>
  <c r="G49" i="8"/>
  <c r="G30" i="8"/>
  <c r="G23" i="8"/>
  <c r="G33" i="8" s="1"/>
  <c r="G15" i="8"/>
  <c r="N15" i="8" s="1"/>
  <c r="G15" i="10"/>
  <c r="G24" i="10"/>
  <c r="G33" i="10"/>
  <c r="C34" i="6"/>
  <c r="B34" i="6"/>
  <c r="G19" i="8" l="1"/>
  <c r="F49" i="8"/>
  <c r="F33" i="8"/>
  <c r="F60" i="8"/>
  <c r="F55" i="8"/>
  <c r="F19" i="8"/>
  <c r="F18" i="8"/>
  <c r="N18" i="8" s="1"/>
  <c r="F24" i="10"/>
  <c r="N12" i="10"/>
  <c r="F15" i="10"/>
  <c r="L26" i="1" l="1"/>
  <c r="L16" i="1"/>
  <c r="C55" i="6"/>
  <c r="B48" i="6"/>
  <c r="L29" i="1"/>
  <c r="L28" i="1"/>
  <c r="L27" i="1"/>
  <c r="L25" i="1"/>
  <c r="L24" i="1"/>
  <c r="L23" i="1"/>
  <c r="E60" i="8" l="1"/>
  <c r="O60" i="8"/>
  <c r="N60" i="8"/>
  <c r="O55" i="8"/>
  <c r="E55" i="8"/>
  <c r="E49" i="8"/>
  <c r="E33" i="8"/>
  <c r="E19" i="8"/>
  <c r="E33" i="10"/>
  <c r="N32" i="10" l="1"/>
  <c r="N31" i="10"/>
  <c r="N30" i="10"/>
  <c r="N23" i="10"/>
  <c r="N22" i="10"/>
  <c r="N21" i="10"/>
  <c r="N14" i="10"/>
  <c r="N13" i="10"/>
  <c r="E24" i="10"/>
  <c r="E15" i="10"/>
  <c r="J18" i="1"/>
  <c r="F7" i="1" s="1"/>
  <c r="K18" i="1"/>
  <c r="F8" i="1" s="1"/>
  <c r="D60" i="8"/>
  <c r="D54" i="8"/>
  <c r="D55" i="8" s="1"/>
  <c r="D33" i="8"/>
  <c r="D19" i="8"/>
  <c r="D24" i="10"/>
  <c r="C60" i="8" l="1"/>
  <c r="C54" i="8"/>
  <c r="N54" i="8" s="1"/>
  <c r="N55" i="8" s="1"/>
  <c r="C46" i="8"/>
  <c r="N46" i="8" s="1"/>
  <c r="C45" i="8"/>
  <c r="N45" i="8" s="1"/>
  <c r="C23" i="8"/>
  <c r="C33" i="8" s="1"/>
  <c r="C19" i="8"/>
  <c r="C24" i="10"/>
  <c r="C15" i="10"/>
  <c r="B15" i="10"/>
  <c r="N15" i="10" s="1"/>
  <c r="B24" i="10"/>
  <c r="N24" i="10" s="1"/>
  <c r="B33" i="10"/>
  <c r="N33" i="10" s="1"/>
  <c r="C55" i="8" l="1"/>
  <c r="C49" i="8"/>
  <c r="E10" i="1"/>
  <c r="K30" i="1" l="1"/>
  <c r="F6" i="1" s="1"/>
  <c r="B31" i="8"/>
  <c r="N31" i="8" s="1"/>
  <c r="B30" i="8"/>
  <c r="N30" i="8" s="1"/>
  <c r="B23" i="8"/>
  <c r="N23" i="8" s="1"/>
  <c r="B60" i="8"/>
  <c r="B55" i="8"/>
  <c r="B49" i="8"/>
  <c r="N49" i="8" s="1"/>
  <c r="B19" i="8"/>
  <c r="N19" i="8" s="1"/>
  <c r="B33" i="8" l="1"/>
  <c r="N33" i="8" s="1"/>
  <c r="L15" i="1"/>
  <c r="L17" i="1"/>
  <c r="L13" i="1"/>
  <c r="J30" i="1" l="1"/>
  <c r="C7" i="1"/>
  <c r="L18" i="1"/>
  <c r="L30" i="1" l="1"/>
  <c r="F5" i="1"/>
  <c r="C5" i="1" s="1"/>
  <c r="A20" i="4"/>
  <c r="B22" i="4" s="1"/>
  <c r="C19" i="4"/>
  <c r="C22" i="4" l="1"/>
  <c r="B22" i="1" s="1"/>
  <c r="B23" i="1"/>
</calcChain>
</file>

<file path=xl/sharedStrings.xml><?xml version="1.0" encoding="utf-8"?>
<sst xmlns="http://schemas.openxmlformats.org/spreadsheetml/2006/main" count="1630" uniqueCount="573">
  <si>
    <t>TOTAL DE ACTIVIDADES Y ACCIONES REALIZADAS EN LA COORDINACION</t>
  </si>
  <si>
    <t>HOMBRES</t>
  </si>
  <si>
    <t>MUJERES</t>
  </si>
  <si>
    <t>PERSONAS BENEFICIADAS</t>
  </si>
  <si>
    <t>TOTAL DE ACCIONES DEL AREA DE APOYOS Y DE SALUD</t>
  </si>
  <si>
    <t>AREA DE APOYOS ECONOMICOS ASISTENCIALES</t>
  </si>
  <si>
    <t>AREA MEDICA</t>
  </si>
  <si>
    <t>ACCIONES DE ATENCIÓN A USUARIOS</t>
  </si>
  <si>
    <t>TOTAL DE ACCIONES</t>
  </si>
  <si>
    <t>CONCEPTO</t>
  </si>
  <si>
    <t>H</t>
  </si>
  <si>
    <t>M</t>
  </si>
  <si>
    <t>TOTAL</t>
  </si>
  <si>
    <t>TOTAL DE  BENEFICIARIOS</t>
  </si>
  <si>
    <t>CONSULTA MEDICA</t>
  </si>
  <si>
    <t>MEDICO</t>
  </si>
  <si>
    <t xml:space="preserve"> BENEFICIADAS CON OFICIO Y/O VALE DE APOYO  </t>
  </si>
  <si>
    <t>CONSULTA DENTAL</t>
  </si>
  <si>
    <t>DENTAL</t>
  </si>
  <si>
    <t>BENEFICADOS EN EFECTIVO</t>
  </si>
  <si>
    <t>ACCIONES Y ATENCIONES DE ENFERMERIA</t>
  </si>
  <si>
    <t>BENEFICIADOS EN ESPECIE</t>
  </si>
  <si>
    <t>CANALIZACIONES INTERNAS</t>
  </si>
  <si>
    <r>
      <t xml:space="preserve">NUMERO DE BENEFICIARIOS </t>
    </r>
    <r>
      <rPr>
        <sz val="9"/>
        <rFont val="Arial"/>
        <family val="2"/>
      </rPr>
      <t xml:space="preserve">                                                                 CON MEDICAMENTOS ENTREGADOS</t>
    </r>
  </si>
  <si>
    <t>CANALIZACIONES EXTERNAS</t>
  </si>
  <si>
    <t>APOYOS ECONOMICOS ASISTENCIALES</t>
  </si>
  <si>
    <t>OTRAS ACTIVIDADES (VISITAS- GESTIONES- ORIENTACIONES- ATENCIONES</t>
  </si>
  <si>
    <t>MEDICAMENTOS CADUCADOS (DEPURACION DURANTE EL MES)</t>
  </si>
  <si>
    <t>PROGRAMAS DE AUTOAYUDA</t>
  </si>
  <si>
    <t>PERSONAS NO BENEFICIADAS</t>
  </si>
  <si>
    <t>MONTO  TOTAL</t>
  </si>
  <si>
    <t>CUENTA DE RECURSO PROPIO</t>
  </si>
  <si>
    <t>CUENTA DE RECURSO FEDERAL RAMO XXXIII</t>
  </si>
  <si>
    <t>REGISTRO DE USUARIOS DE LA COORDINACION DE TRABAJO SOCIAL Y SALUD</t>
  </si>
  <si>
    <r>
      <t xml:space="preserve">CANALIZACION A OTRAS DEPENDENCIAS (Ventanilla) </t>
    </r>
    <r>
      <rPr>
        <b/>
        <sz val="9"/>
        <color indexed="10"/>
        <rFont val="Arial"/>
        <family val="2"/>
      </rPr>
      <t>solo informativo ya está incluido en canalizaciones externas)</t>
    </r>
  </si>
  <si>
    <t>PASE CIUDADANO</t>
  </si>
  <si>
    <t>GRUPOS DE AUTOAYUDA</t>
  </si>
  <si>
    <t xml:space="preserve">                              SISTEMA MUNICIPAL DIF</t>
  </si>
  <si>
    <t xml:space="preserve">     PROGRAMAS SOCIALES                                                                                                                                </t>
  </si>
  <si>
    <t>Nombre o denominación del programa</t>
  </si>
  <si>
    <t>Unidad Administrativa Responsable del Programa</t>
  </si>
  <si>
    <t xml:space="preserve">Padrones de beneficiarios </t>
  </si>
  <si>
    <t>Criterios para la aceptación del servicio</t>
  </si>
  <si>
    <t>Requisitos para acceder al programa</t>
  </si>
  <si>
    <t>Reglas de operación del Programa</t>
  </si>
  <si>
    <t>Resutados periodicos o informes sobre el desarrollo del programa</t>
  </si>
  <si>
    <t>APOYOS OTORGADOS EN LA COORDINACION DE TRABAJO SOCIAL Y SALUD</t>
  </si>
  <si>
    <t>DIF Municipal</t>
  </si>
  <si>
    <t>Anexo</t>
  </si>
  <si>
    <t>* Habitante del municipio de la capital.                          .                                   * Que no cuente con cobertura médica.                                  .                                       * Sujeto de asistencia social</t>
  </si>
  <si>
    <t>PRESUPUESTO EJERCIDO DE APOYOS ECONOMICOS ASISTENCIALES</t>
  </si>
  <si>
    <t>DISTRIBUCION DE VALES A PROVEEDORES</t>
  </si>
  <si>
    <t>PROVEEDOR</t>
  </si>
  <si>
    <t>NO. DE VALES</t>
  </si>
  <si>
    <t>REC. PROPIO</t>
  </si>
  <si>
    <t>RAMO 33 SUMINISTRO DE MED. ESP</t>
  </si>
  <si>
    <t>RAMO 33 HEMODIÁLISIS</t>
  </si>
  <si>
    <t>TOTALES</t>
  </si>
  <si>
    <t>G.T.</t>
  </si>
  <si>
    <t>DIF MUNICIPAL</t>
  </si>
  <si>
    <t>SERVICIOS OTORGADOS</t>
  </si>
  <si>
    <t>TOT</t>
  </si>
  <si>
    <t>SUB</t>
  </si>
  <si>
    <t>N.I</t>
  </si>
  <si>
    <t xml:space="preserve">   I         BENEFICIADOS CON VALE  </t>
  </si>
  <si>
    <t>N.I.</t>
  </si>
  <si>
    <t xml:space="preserve">  I A      NO BENEFICIADOS</t>
  </si>
  <si>
    <t>RADIOTERAPIA</t>
  </si>
  <si>
    <t>OXIGENO</t>
  </si>
  <si>
    <t>HOSPITALIZACION</t>
  </si>
  <si>
    <t>FUNERAL</t>
  </si>
  <si>
    <t xml:space="preserve">   II         BENEFICIADOS EN EFECTIVO</t>
  </si>
  <si>
    <t xml:space="preserve"> II   A     NO BENEFICIADOS EN EFECTIVO</t>
  </si>
  <si>
    <t xml:space="preserve">   III  A       NO  BENEFICIADOS EN ESPECIE</t>
  </si>
  <si>
    <t>MEDICAMENTO DONADO DE GAVETA</t>
  </si>
  <si>
    <t>ATAUDES</t>
  </si>
  <si>
    <t>TIERRA</t>
  </si>
  <si>
    <t>PASE CIUDADO</t>
  </si>
  <si>
    <t>CARTA DE DESCTO PARA TRANSPORTE</t>
  </si>
  <si>
    <t>TRAMITE PARA APOYOS INTERINSTITUC.</t>
  </si>
  <si>
    <t xml:space="preserve"> IV     OTRAS ACCIONES</t>
  </si>
  <si>
    <t>LUGAR</t>
  </si>
  <si>
    <t>INTERNAS</t>
  </si>
  <si>
    <t>EXTERNAS</t>
  </si>
  <si>
    <t>FORMATO DE CANALIZACION (RECEPCION)</t>
  </si>
  <si>
    <t>CENTROS DE SALUD</t>
  </si>
  <si>
    <t>SERVICIOS COORD DE SALUD</t>
  </si>
  <si>
    <t>HOSPITAL GENERAL DE SOLEDAD</t>
  </si>
  <si>
    <t>HOSPITAL CENTRAL</t>
  </si>
  <si>
    <t>CLINICA PSIQUIATRICA EVERARDO NEUMANN</t>
  </si>
  <si>
    <t>CLINICA TEMAZCALLI</t>
  </si>
  <si>
    <t>CENTROS DE INTEGRACION JUVENIL</t>
  </si>
  <si>
    <t>CAPA</t>
  </si>
  <si>
    <t>CISAME</t>
  </si>
  <si>
    <t xml:space="preserve">(IMSS) LIC. LUIS MARIO BELTRAN </t>
  </si>
  <si>
    <t>CARITAS DIOCESANO</t>
  </si>
  <si>
    <t>DESARROLLO SOCIAL</t>
  </si>
  <si>
    <t>BANCO DE ALIMENTOS</t>
  </si>
  <si>
    <t>OTROS</t>
  </si>
  <si>
    <t>APOYO A LA COMUNIDAD</t>
  </si>
  <si>
    <t>CAF'S</t>
  </si>
  <si>
    <t>PSICOLOGIA Y PREVENCION</t>
  </si>
  <si>
    <t>VOLUNTARIADO</t>
  </si>
  <si>
    <t>AREA RURAL</t>
  </si>
  <si>
    <t>DISCAPACIDAD</t>
  </si>
  <si>
    <t>MARAVILLAS</t>
  </si>
  <si>
    <t>CENTROS EDUCATIVOS</t>
  </si>
  <si>
    <t>TRABAJO SOCIAL Y SALUD</t>
  </si>
  <si>
    <t>CAVIF</t>
  </si>
  <si>
    <t>DIF DELEGACIONAL BOCAS</t>
  </si>
  <si>
    <t>DIF DELEGACIONAL POZOS</t>
  </si>
  <si>
    <t>DIF DELEGACIONAL LA PILA</t>
  </si>
  <si>
    <t>DIF DE SOLEDAD DE G.S.</t>
  </si>
  <si>
    <t>V.      OTRAS ACTIVIDADES</t>
  </si>
  <si>
    <t>CANT</t>
  </si>
  <si>
    <t>VISITAS DOMICILIARIAS</t>
  </si>
  <si>
    <t>GESTIONES INSTITUCIONALES</t>
  </si>
  <si>
    <t>ORIENTACIONES</t>
  </si>
  <si>
    <t>GRUPO</t>
  </si>
  <si>
    <t>TEMA IMPARTIDO</t>
  </si>
  <si>
    <t>ASISTENTES</t>
  </si>
  <si>
    <t>CAMINEMOS JUNTOS</t>
  </si>
  <si>
    <t>UNA LUZ EN MI CAMINO</t>
  </si>
  <si>
    <t>T</t>
  </si>
  <si>
    <t>AREA DE SALUD</t>
  </si>
  <si>
    <t>CONSULTAS Y ACTIVIDADES DEL AREA MEDICA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</si>
  <si>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</si>
  <si>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</si>
  <si>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</si>
  <si>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</si>
  <si>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</si>
  <si>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</si>
  <si>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</si>
  <si>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</si>
  <si>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</t>
  </si>
  <si>
    <t>OCT</t>
  </si>
  <si>
    <t>NOV</t>
  </si>
  <si>
    <t>DIC</t>
  </si>
  <si>
    <t>CONSULTORIO DIF MPAL (CONSULTAS)</t>
  </si>
  <si>
    <t>CANALIZACIONES O REFERENCIAS</t>
  </si>
  <si>
    <t>PACIENTES DIF</t>
  </si>
  <si>
    <t>PLATICAS  IMPARTIDAS</t>
  </si>
  <si>
    <t>ASISTENTES A PLATICAS</t>
  </si>
  <si>
    <t>ASISTENCIA A CONGRESOS</t>
  </si>
  <si>
    <t>CONSULTAS Y ACTIVIDADES DEL AREA DENTAL</t>
  </si>
  <si>
    <t>CONSULTORIO</t>
  </si>
  <si>
    <t>PLATICAS IMPARTIDAS</t>
  </si>
  <si>
    <t>ATENCIONES DE ENFERMERIA</t>
  </si>
  <si>
    <t>CANALIZACIONES</t>
  </si>
  <si>
    <t>PLATICAS</t>
  </si>
  <si>
    <t>TRAMITES ANTE OTRA INSTITUCION</t>
  </si>
  <si>
    <t>VACUNAS</t>
  </si>
  <si>
    <t>TOTAL DE MEDICAMENTOS</t>
  </si>
  <si>
    <t>TOTAL DE BENEFICIARIOS</t>
  </si>
  <si>
    <t xml:space="preserve">USUARIOS BENEFICIADOS </t>
  </si>
  <si>
    <t>CANTIDAD DE MEDICAMENTOS</t>
  </si>
  <si>
    <t>MEDICAMENTOS CADUCADOS</t>
  </si>
  <si>
    <t>MEDICAMENTOS RECIBIDOS VIGENTES</t>
  </si>
  <si>
    <t>VISITAS DOMICILIARIAS POR TRABAJADOR SOCIAL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</si>
  <si>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</si>
  <si>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APOYOS</t>
  </si>
  <si>
    <t>MES</t>
  </si>
  <si>
    <t>ECONOMICOS</t>
  </si>
  <si>
    <t>SEPTIEMBRE</t>
  </si>
  <si>
    <t>OCTUBRE</t>
  </si>
  <si>
    <t>NOVIEMBRE</t>
  </si>
  <si>
    <t>DICIEMBRE</t>
  </si>
  <si>
    <t>ASISTENCIALES</t>
  </si>
  <si>
    <t>CONSULTAS DE SALUD A DOMICILIO</t>
  </si>
  <si>
    <t>AREA</t>
  </si>
  <si>
    <t>MEDICA</t>
  </si>
  <si>
    <t xml:space="preserve">TOTAL </t>
  </si>
  <si>
    <r>
      <t xml:space="preserve">OTROS </t>
    </r>
    <r>
      <rPr>
        <b/>
        <sz val="10"/>
        <rFont val="Calibri"/>
        <family val="2"/>
      </rPr>
      <t>(ANEXO)</t>
    </r>
  </si>
  <si>
    <t>ATENCION DE ENFERMERIA</t>
  </si>
  <si>
    <t>TRASLADOS A PACIENTES</t>
  </si>
  <si>
    <t>* Acudir  al DIF y registrarse para recibir el servicio.                                     * No más de un apoyo por mes.                                        * Para pacientes subsecuentes aplicación del Estudio Socioeconómico.                                       * Entregar la documentación requerida                                                    * Acudir puntualmente a las citas.                                      * Los casos especiales serán analizados por el Coordinador del área y autorizados por la Dirección.                   * Para otorgar medicamento mediante  vale no se aceptan las recetas de médicos particulares.</t>
  </si>
  <si>
    <t>DENTISTA</t>
  </si>
  <si>
    <t>ENFERMERA</t>
  </si>
  <si>
    <t xml:space="preserve">VISITAS DOMICILIARIAS </t>
  </si>
  <si>
    <t xml:space="preserve">TRASLADOS </t>
  </si>
  <si>
    <t>T.S. DIVINA GUADALUPE</t>
  </si>
  <si>
    <t>T.S.  DIVINA GUADALUPE</t>
  </si>
  <si>
    <t>APOYO EN EFECTIVO</t>
  </si>
  <si>
    <t>TRASLADOS</t>
  </si>
  <si>
    <t xml:space="preserve">   II         BENEFICIADOS CON PAGO DIRECTO</t>
  </si>
  <si>
    <t xml:space="preserve">   III         BENEFICIADOS EN EFECTIVO</t>
  </si>
  <si>
    <t xml:space="preserve"> IV         BENEFICIADOS EN ESPECIE</t>
  </si>
  <si>
    <t>V    CANALIZACIONES</t>
  </si>
  <si>
    <t xml:space="preserve"> VI     OTRAS ACTIVIDADES</t>
  </si>
  <si>
    <t>VII .   GRUPOS DE AUTOAYUDA</t>
  </si>
  <si>
    <t xml:space="preserve">HEMODIALISIS </t>
  </si>
  <si>
    <t xml:space="preserve"> </t>
  </si>
  <si>
    <t>TS JESSICA JARA</t>
  </si>
  <si>
    <t>T.S . FRANCISCA BARBOSA</t>
  </si>
  <si>
    <t>SEXO</t>
  </si>
  <si>
    <t>.</t>
  </si>
  <si>
    <t>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</t>
  </si>
  <si>
    <t>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</t>
  </si>
  <si>
    <t>……………………………………</t>
  </si>
  <si>
    <t xml:space="preserve">……………………………………………………………………………………………………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</si>
  <si>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.      . ……………………..</t>
  </si>
  <si>
    <t>………………………………………………………………………………………………………………………………………………………………………………………………….</t>
  </si>
  <si>
    <t>……………………………………………………………………………………………………………………………………………………………………………………………………………………………………………….            …..</t>
  </si>
  <si>
    <t>.--------------</t>
  </si>
  <si>
    <t xml:space="preserve">ASILOS-ALBERGUES-ANEXOS       </t>
  </si>
  <si>
    <t>BRIGADA PREVENCIÒN DE LA SALUD</t>
  </si>
  <si>
    <t>PREVENCIÒN DE LA SALUD</t>
  </si>
  <si>
    <t>OTRAS BRIGADAS O JORNADAS</t>
  </si>
  <si>
    <t>BRIGADA PREVENCIÓN DE LA SALUD</t>
  </si>
  <si>
    <t xml:space="preserve">ASISTENTES A PLATICAS </t>
  </si>
  <si>
    <t>OTRAS JORNADAS Y BRIGADAS</t>
  </si>
  <si>
    <t>MEDICAMENTOS RECIBIDOS</t>
  </si>
  <si>
    <t>COORDINACION DE  SALUD Y BIENESTAR SOCIAL</t>
  </si>
  <si>
    <t>COORDINACION DE SALUD Y BIENESTAR SOCIAL</t>
  </si>
  <si>
    <t xml:space="preserve">       COORDINACION DE SALUD Y BIENESTAR SOCIAL</t>
  </si>
  <si>
    <t>COORDINACIÓN DE SALUD Y BIENESTAR SOCIAL</t>
  </si>
  <si>
    <t xml:space="preserve">     COORDINACION DE SALUD Y BIENESTAR SOCIAL</t>
  </si>
  <si>
    <t>T.S. JESSICA JARA</t>
  </si>
  <si>
    <t>T.S. FRANCISCA BARBOSA</t>
  </si>
  <si>
    <t>DISPENSARIO DIF</t>
  </si>
  <si>
    <t>DISPENSARIO                                                                                        (NUMERO DE MEDICAMENTOS ENTREGADOS)</t>
  </si>
  <si>
    <t>MEDICAMENTOS RECIBIDOS EN DONACION</t>
  </si>
  <si>
    <t>ATENCION DE DISPENSARIO</t>
  </si>
  <si>
    <t>JORNADA ITINERANTES DE SALUD-BIENESTAR Y COMUNIDADES DIFERENTES</t>
  </si>
  <si>
    <t>OTRAS BRIGADAS Y/O JORNADAS</t>
  </si>
  <si>
    <t>ENTREGA DE MEDICAMENTOS EN DISPENSARIO MEDICO</t>
  </si>
  <si>
    <t>ASILOS-ALBERGUES-ANEXOS</t>
  </si>
  <si>
    <t xml:space="preserve">                                                                                                                                                         </t>
  </si>
  <si>
    <t>NOMBRE</t>
  </si>
  <si>
    <t>EDAD</t>
  </si>
  <si>
    <t>1ER. APELLIDO</t>
  </si>
  <si>
    <t>2DO. APELLIDO</t>
  </si>
  <si>
    <t>ENTIDAD</t>
  </si>
  <si>
    <t>COORDINACIÓN DE TRABAJO SOCIAL Y SALUD</t>
  </si>
  <si>
    <t>CONCEPTOS</t>
  </si>
  <si>
    <t>0 A 5</t>
  </si>
  <si>
    <t>6 A 10</t>
  </si>
  <si>
    <t>11 A 15</t>
  </si>
  <si>
    <t>16 A 19</t>
  </si>
  <si>
    <t xml:space="preserve">   20 A 30</t>
  </si>
  <si>
    <t xml:space="preserve">    31 A 40</t>
  </si>
  <si>
    <t xml:space="preserve">    41 A 50</t>
  </si>
  <si>
    <t xml:space="preserve">      51 A 60 </t>
  </si>
  <si>
    <t xml:space="preserve">      61 A 70 </t>
  </si>
  <si>
    <t xml:space="preserve">      71 A MAS </t>
  </si>
  <si>
    <t>CASOS ESPECIALES (DIRECCION)</t>
  </si>
  <si>
    <t>ATENCION EN BRIGADAS</t>
  </si>
  <si>
    <t xml:space="preserve">   I         NO BENEFICIADOS CON VALE  </t>
  </si>
  <si>
    <t xml:space="preserve">   III        NO BENEFICIADOS EN EFECTIVO</t>
  </si>
  <si>
    <t xml:space="preserve"> IV        NO BENEFICIADOS EN ESPECIE</t>
  </si>
  <si>
    <t>MONTO</t>
  </si>
  <si>
    <t>ESTUDIOS ESPECIALES</t>
  </si>
  <si>
    <t xml:space="preserve">MATERIAL PARA CIRUGIAS </t>
  </si>
  <si>
    <t>APOYOS OTORGADOS A TRAVÉS DE PAGO DIRECTO A DIF ESTATAL</t>
  </si>
  <si>
    <t>HEMODIÁLISIS MAR CHARBEL</t>
  </si>
  <si>
    <t>NEFROLOGIA Y DIALISIS DE SAN LUIS</t>
  </si>
  <si>
    <t>NO. DE OFICIOS</t>
  </si>
  <si>
    <t>MEDICAMENTOS NEUROLOGICOS</t>
  </si>
  <si>
    <r>
      <t>CIRUGIAS</t>
    </r>
    <r>
      <rPr>
        <b/>
        <sz val="9"/>
        <rFont val="Calibri"/>
        <family val="2"/>
      </rPr>
      <t xml:space="preserve"> </t>
    </r>
  </si>
  <si>
    <t xml:space="preserve">PAGOS A DIF ESTATAL </t>
  </si>
  <si>
    <t xml:space="preserve">OTROS </t>
  </si>
  <si>
    <t>FECHA</t>
  </si>
  <si>
    <t>NO.</t>
  </si>
  <si>
    <t>DISPENSARIO</t>
  </si>
  <si>
    <t>ENFERMERIA</t>
  </si>
  <si>
    <t xml:space="preserve">ATENCION DE DISPENSARIO </t>
  </si>
  <si>
    <t>AREA DE RECEPCION (SOLO INFORMATIVO)</t>
  </si>
  <si>
    <t xml:space="preserve">PERSONAS BENEFICIADAS </t>
  </si>
  <si>
    <t>MEDICAMENTOS NEUROLOGICOS (RAMO)</t>
  </si>
  <si>
    <t>MEDICAMENTOS PSIQUIÁTRICOS</t>
  </si>
  <si>
    <t>MEDICAMENTOS PSIQUIÁTRICOS (RAMO)</t>
  </si>
  <si>
    <t xml:space="preserve">MEDICAMENTO ESPECIALIZADO </t>
  </si>
  <si>
    <r>
      <t xml:space="preserve">MEDICAMENTOS ESPECIALIZADOS </t>
    </r>
    <r>
      <rPr>
        <b/>
        <sz val="9"/>
        <rFont val="Calibri"/>
        <family val="2"/>
      </rPr>
      <t xml:space="preserve"> (RAMO)</t>
    </r>
  </si>
  <si>
    <t xml:space="preserve">MEDICAMENTOS ONCOLOGICOS </t>
  </si>
  <si>
    <t>MEDICAMENTOS ONCOLOGICOS (RAMO)</t>
  </si>
  <si>
    <t>HEMODIALISIS (RAMO)</t>
  </si>
  <si>
    <t xml:space="preserve">MATERIAL DE ORTOPEDIA </t>
  </si>
  <si>
    <t>PAGOS A DIF ESTATAL</t>
  </si>
  <si>
    <t xml:space="preserve">   III  A         BENEFICIADOS EN ESPECIE</t>
  </si>
  <si>
    <t>MEDICAMENTO DONADO</t>
  </si>
  <si>
    <t>CARTA DE DSCTO. PARA TRANSPORTE</t>
  </si>
  <si>
    <t>OTROS (DESPENSAS)</t>
  </si>
  <si>
    <t>PADRÓN ACTUAL DE PACIENTES DEL AREA A LA FECHA</t>
  </si>
  <si>
    <t>SUBSECUENTES</t>
  </si>
  <si>
    <t>PACIENTES DEL PADRON QUE NO ACUDIERON EN EL MES</t>
  </si>
  <si>
    <t xml:space="preserve">OFICIO DE CANALIZACION A DIF ESTATAL </t>
  </si>
  <si>
    <t>VISITAS A LOS ALBERGUES</t>
  </si>
  <si>
    <t>APERTURA O ACTUALIZACIÓN DE  EXPEDIENTES (E.S.E.)</t>
  </si>
  <si>
    <t>APOYO DE REGISTRO EN VENTANILLA</t>
  </si>
  <si>
    <t>TRÁMITE O ATENCIÓN DE OTRA AREA DE LA COORDINACIÓN</t>
  </si>
  <si>
    <t xml:space="preserve"> UNA ESPERANZA DE VIDA ( HEMO )</t>
  </si>
  <si>
    <t>OTROS DESPENSAS</t>
  </si>
  <si>
    <t>APOYOS OTORGADOS EN EFECTIVO ( A TRAVES DE ADMTVO DE DIF MUNICIPAL)</t>
  </si>
  <si>
    <t>NO DE COMPRAS</t>
  </si>
  <si>
    <t xml:space="preserve"> ATENDIDOS EN EL MES</t>
  </si>
  <si>
    <t>MTRA. ARACELI BADILLO NIETO                                               COORDINACIÓN DE SALUD Y BIENESTAR SOCIAL</t>
  </si>
  <si>
    <t>CARMEN LOPEZ</t>
  </si>
  <si>
    <t>ELABORÓ</t>
  </si>
  <si>
    <t>MTRA. ARACELI BADILLO NIETO</t>
  </si>
  <si>
    <t>COORDINADORA DE SALUD Y BIENESTAR SOCIAL</t>
  </si>
  <si>
    <t>GRAN TOTAL DE SERVICIOS</t>
  </si>
  <si>
    <t xml:space="preserve">  </t>
  </si>
  <si>
    <t>FARMACIA MÉDICA</t>
  </si>
  <si>
    <t>NO. DE APOYOS</t>
  </si>
  <si>
    <t>APOYOS OTORGADOS A TRAVÉS DE VALES DIRECTO A PROVEEDOR</t>
  </si>
  <si>
    <t xml:space="preserve">ESTUDIOS ESPECIALES </t>
  </si>
  <si>
    <r>
      <t>CIRUGIAS</t>
    </r>
    <r>
      <rPr>
        <b/>
        <sz val="10"/>
        <rFont val="Calibri"/>
        <family val="2"/>
      </rPr>
      <t xml:space="preserve"> </t>
    </r>
  </si>
  <si>
    <t>OTROS DESPENSAS)</t>
  </si>
  <si>
    <t>PATRONATO DE BENEFICENCIA (PBP)</t>
  </si>
  <si>
    <t>VISITA A LOS ALBERGUES</t>
  </si>
  <si>
    <t>APERTURA O ACTUALIZACION DE EXPEDIENTES (E.S.E)</t>
  </si>
  <si>
    <t>TRAMITE O ATENCION DE OTRA AREA DE LA COORDINACION</t>
  </si>
  <si>
    <t>NOTA:  Este reporte está sujeto a cambios, depende de cancelación de vales de apoyo y/o refacturación</t>
  </si>
  <si>
    <t>UNA ESPERANZA DE VIDA</t>
  </si>
  <si>
    <t>MARIA GUADALUPE</t>
  </si>
  <si>
    <t>SANJUANERO</t>
  </si>
  <si>
    <t>RAMIREZ</t>
  </si>
  <si>
    <t>SLP</t>
  </si>
  <si>
    <t>MED. ESPECIALIZADO</t>
  </si>
  <si>
    <t>RUFINO ALEXIS</t>
  </si>
  <si>
    <t>FUENTES</t>
  </si>
  <si>
    <t>VELAZQUEZ</t>
  </si>
  <si>
    <t>MED. CONTROLADO</t>
  </si>
  <si>
    <t>GONZALEZ</t>
  </si>
  <si>
    <t>MED. NEUROLOGICO</t>
  </si>
  <si>
    <t xml:space="preserve">RICARDO </t>
  </si>
  <si>
    <t>PEREZ</t>
  </si>
  <si>
    <t>SANCHEZ</t>
  </si>
  <si>
    <t>REYES</t>
  </si>
  <si>
    <t>MUJER</t>
  </si>
  <si>
    <t>HOMBRE</t>
  </si>
  <si>
    <t>ESTRADA</t>
  </si>
  <si>
    <t>CABRERA</t>
  </si>
  <si>
    <t>MARTINEZ</t>
  </si>
  <si>
    <t>RODRIGUEZ</t>
  </si>
  <si>
    <t>PALAFOX</t>
  </si>
  <si>
    <t>DELGADO</t>
  </si>
  <si>
    <t xml:space="preserve">CASIMIRO </t>
  </si>
  <si>
    <t>LEOS</t>
  </si>
  <si>
    <t xml:space="preserve">MARIA CRISTINA </t>
  </si>
  <si>
    <t>NIÑO</t>
  </si>
  <si>
    <t>CASTILLO</t>
  </si>
  <si>
    <t>TISCAREÑO</t>
  </si>
  <si>
    <t xml:space="preserve">MAXIMINO </t>
  </si>
  <si>
    <t>PANTOJA</t>
  </si>
  <si>
    <t>GARCIA</t>
  </si>
  <si>
    <t xml:space="preserve">MARTIN </t>
  </si>
  <si>
    <t>TORRES</t>
  </si>
  <si>
    <t>HERNANDEZ</t>
  </si>
  <si>
    <t>LOPEZ</t>
  </si>
  <si>
    <t xml:space="preserve">MEDINA </t>
  </si>
  <si>
    <t>PADILLA</t>
  </si>
  <si>
    <t xml:space="preserve">CECILIA </t>
  </si>
  <si>
    <t>AGUILAR</t>
  </si>
  <si>
    <t>CARLOS ARTURO</t>
  </si>
  <si>
    <t xml:space="preserve">BRAVO </t>
  </si>
  <si>
    <t>AREAS</t>
  </si>
  <si>
    <t xml:space="preserve">RODRIGO </t>
  </si>
  <si>
    <t>VALDEZ</t>
  </si>
  <si>
    <t xml:space="preserve">GABRIEL </t>
  </si>
  <si>
    <t>LARA</t>
  </si>
  <si>
    <t xml:space="preserve">MARGARITA </t>
  </si>
  <si>
    <t>MENDIETA</t>
  </si>
  <si>
    <t>OLVERA</t>
  </si>
  <si>
    <t>JUANA MARIA</t>
  </si>
  <si>
    <t>SALAZAR</t>
  </si>
  <si>
    <t xml:space="preserve">MARIA YOLANDA </t>
  </si>
  <si>
    <t xml:space="preserve">JUACHE </t>
  </si>
  <si>
    <t>CELESTINO</t>
  </si>
  <si>
    <t xml:space="preserve">MAURA </t>
  </si>
  <si>
    <t>CAMPOS</t>
  </si>
  <si>
    <t xml:space="preserve">JUAN RAMON </t>
  </si>
  <si>
    <t xml:space="preserve">ALEMAN </t>
  </si>
  <si>
    <t>GALINDO</t>
  </si>
  <si>
    <t>CALIXTO</t>
  </si>
  <si>
    <t>MARIA FERNANDA</t>
  </si>
  <si>
    <t>ZAVALA</t>
  </si>
  <si>
    <t xml:space="preserve">CATALINA </t>
  </si>
  <si>
    <t>JIMENEZ</t>
  </si>
  <si>
    <t xml:space="preserve">CECILIO </t>
  </si>
  <si>
    <t>ESCALANTE</t>
  </si>
  <si>
    <t>JASSO</t>
  </si>
  <si>
    <t>ORTIZ</t>
  </si>
  <si>
    <t>GALLEGOS</t>
  </si>
  <si>
    <t xml:space="preserve">MA. HERCULANA </t>
  </si>
  <si>
    <t>VALERIO</t>
  </si>
  <si>
    <t xml:space="preserve">MARIANO </t>
  </si>
  <si>
    <t xml:space="preserve">CERDA </t>
  </si>
  <si>
    <t>BASULTO</t>
  </si>
  <si>
    <t>J. MONICO</t>
  </si>
  <si>
    <t>GAYTAN</t>
  </si>
  <si>
    <t>VIRIDIANA DEL CARMEN</t>
  </si>
  <si>
    <t>NEGRETE</t>
  </si>
  <si>
    <t>RIVERA</t>
  </si>
  <si>
    <t>ELISEO</t>
  </si>
  <si>
    <t>ROCHA</t>
  </si>
  <si>
    <t>MERCADO</t>
  </si>
  <si>
    <t xml:space="preserve">LOPEZ </t>
  </si>
  <si>
    <t>APORT. A HOSPITALIZACION</t>
  </si>
  <si>
    <t>FLORES</t>
  </si>
  <si>
    <t>IRENE</t>
  </si>
  <si>
    <t>ESPINO</t>
  </si>
  <si>
    <t>APORT. A RADIOTERAPIA</t>
  </si>
  <si>
    <t>CHAVEZ</t>
  </si>
  <si>
    <t xml:space="preserve">PEREZ </t>
  </si>
  <si>
    <t>BRAVO</t>
  </si>
  <si>
    <t>RAMOS</t>
  </si>
  <si>
    <t>AREA DE FISIOTERAPIA</t>
  </si>
  <si>
    <t>CONCENTRADO DE PACIENTES ATENDIDOS</t>
  </si>
  <si>
    <t>DIAGNOSTICOS ATENDIDOS</t>
  </si>
  <si>
    <t>TOTAL DE SESIONES DE REHABILITACIÓN</t>
  </si>
  <si>
    <t>GONARTROSIS</t>
  </si>
  <si>
    <t>Vo. Bo. MTRA  ARACELI BADILLO NIETO</t>
  </si>
  <si>
    <t>AGOSTO DEL 2019</t>
  </si>
  <si>
    <r>
      <t>Apoyos asistenciales</t>
    </r>
    <r>
      <rPr>
        <sz val="10"/>
        <rFont val="Calibri"/>
        <family val="2"/>
      </rPr>
      <t xml:space="preserve">: Identificación oficial del beneficiario, CURP copia comprobante de domicilio reciente, copia poliza seguro popular, Identificación oficial del solicitante y copia de la orden o receta médica actual.                                                              </t>
    </r>
    <r>
      <rPr>
        <b/>
        <sz val="10"/>
        <rFont val="Calibri"/>
        <family val="2"/>
      </rPr>
      <t>Consulta médica o dental:</t>
    </r>
    <r>
      <rPr>
        <sz val="10"/>
        <rFont val="Calibri"/>
        <family val="2"/>
      </rPr>
      <t xml:space="preserve">     Solicitar la consulta                                                                                                              </t>
    </r>
    <r>
      <rPr>
        <b/>
        <sz val="10"/>
        <rFont val="Calibri"/>
        <family val="2"/>
      </rPr>
      <t>Enfermería</t>
    </r>
    <r>
      <rPr>
        <sz val="10"/>
        <rFont val="Calibri"/>
        <family val="2"/>
      </rPr>
      <t xml:space="preserve">: receta actual  en caso de medicamento o aplicación de inyecciones.                                                                                        </t>
    </r>
    <r>
      <rPr>
        <b/>
        <sz val="10"/>
        <rFont val="Calibri"/>
        <family val="2"/>
      </rPr>
      <t>Grupo de apoyo</t>
    </r>
    <r>
      <rPr>
        <sz val="10"/>
        <rFont val="Calibri"/>
        <family val="2"/>
      </rPr>
      <t xml:space="preserve">  Solicitar personalmente el servicio.                                                           </t>
    </r>
    <r>
      <rPr>
        <b/>
        <sz val="10"/>
        <rFont val="Calibri"/>
        <family val="2"/>
      </rPr>
      <t>Farmacia</t>
    </r>
    <r>
      <rPr>
        <sz val="10"/>
        <rFont val="Calibri"/>
        <family val="2"/>
      </rPr>
      <t>:  Solicitar personalmente el servicio con su respectiva receta y de fecha reciente.</t>
    </r>
  </si>
  <si>
    <t>INFORME CORRESPONDIENTE AL MES DE AGOSTO DEL 2019</t>
  </si>
  <si>
    <t>CORRESPONDIENTE AL MES DE AGOSTO DEL 2019</t>
  </si>
  <si>
    <t>AGOSTO  DEL 2019</t>
  </si>
  <si>
    <t xml:space="preserve">    CORRESPONDIENTE AL MES DE AGOSTO DEL 2019</t>
  </si>
  <si>
    <t>INFORME FINAL DE ACCIONES Y SERVICIOS DEL AREA DE FISIOTERAPIA AGOSTO 2019</t>
  </si>
  <si>
    <t>BENEFICIARIOS AGOSTO DEL 2019</t>
  </si>
  <si>
    <t>TRAMITES Y SERVICIOS TSYS AGOSTO 2019</t>
  </si>
  <si>
    <t>OXILIFE</t>
  </si>
  <si>
    <t>FARMACIA NUEVA CENTRAL CARRANZA</t>
  </si>
  <si>
    <t>CUENTA DE RAMO 33</t>
  </si>
  <si>
    <t>G.T</t>
  </si>
  <si>
    <t>GRAN TOTAL DE APOYOS</t>
  </si>
  <si>
    <t>N/A</t>
  </si>
  <si>
    <t xml:space="preserve">OTROS. </t>
  </si>
  <si>
    <t>"EL PERDON" Y RECORRIDO EN FENAPO</t>
  </si>
  <si>
    <t>L.T.F. MARIA FERNANDA MERCADO</t>
  </si>
  <si>
    <t>ESGUINCE</t>
  </si>
  <si>
    <t>BURSITIS</t>
  </si>
  <si>
    <t>CONTRACTURA</t>
  </si>
  <si>
    <t>TOTAL DE PACIENTES</t>
  </si>
  <si>
    <t>TOTAL DE SESIONES</t>
  </si>
  <si>
    <t>AGOSTO   DEL 2019</t>
  </si>
  <si>
    <t>ATENCIÓN DE URGENCIA Y GESTIONES</t>
  </si>
  <si>
    <r>
      <t>Apoyos Asistenciales</t>
    </r>
    <r>
      <rPr>
        <b/>
        <sz val="12"/>
        <rFont val="Calibri"/>
        <family val="2"/>
      </rPr>
      <t xml:space="preserve"> </t>
    </r>
    <r>
      <rPr>
        <sz val="10"/>
        <rFont val="Calibri"/>
        <family val="2"/>
      </rPr>
      <t xml:space="preserve">  en vale </t>
    </r>
    <r>
      <rPr>
        <b/>
        <sz val="14"/>
        <rFont val="Calibri"/>
        <family val="2"/>
      </rPr>
      <t>83</t>
    </r>
    <r>
      <rPr>
        <sz val="14"/>
        <rFont val="Calibri"/>
        <family val="2"/>
      </rPr>
      <t xml:space="preserve"> </t>
    </r>
    <r>
      <rPr>
        <sz val="10"/>
        <rFont val="Calibri"/>
        <family val="2"/>
      </rPr>
      <t xml:space="preserve">  </t>
    </r>
    <r>
      <rPr>
        <b/>
        <sz val="10"/>
        <rFont val="Calibri"/>
        <family val="2"/>
      </rPr>
      <t xml:space="preserve"> </t>
    </r>
    <r>
      <rPr>
        <sz val="10"/>
        <rFont val="Calibri"/>
        <family val="2"/>
      </rPr>
      <t xml:space="preserve">en efectivo </t>
    </r>
    <r>
      <rPr>
        <b/>
        <sz val="14"/>
        <rFont val="Calibri"/>
        <family val="2"/>
      </rPr>
      <t>0</t>
    </r>
    <r>
      <rPr>
        <sz val="10"/>
        <rFont val="Calibri"/>
        <family val="2"/>
      </rPr>
      <t xml:space="preserve">  y  </t>
    </r>
    <r>
      <rPr>
        <sz val="12"/>
        <rFont val="Calibri"/>
        <family val="2"/>
      </rPr>
      <t xml:space="preserve">en especie </t>
    </r>
    <r>
      <rPr>
        <b/>
        <sz val="12"/>
        <rFont val="Calibri"/>
        <family val="2"/>
      </rPr>
      <t>14</t>
    </r>
    <r>
      <rPr>
        <sz val="12"/>
        <rFont val="Calibri"/>
        <family val="2"/>
      </rPr>
      <t xml:space="preserve"> total= </t>
    </r>
    <r>
      <rPr>
        <b/>
        <sz val="12"/>
        <rFont val="Calibri"/>
        <family val="2"/>
      </rPr>
      <t xml:space="preserve">97 </t>
    </r>
    <r>
      <rPr>
        <sz val="12"/>
        <rFont val="Calibri"/>
        <family val="2"/>
      </rPr>
      <t xml:space="preserve"> </t>
    </r>
    <r>
      <rPr>
        <sz val="10"/>
        <rFont val="Calibri"/>
        <family val="2"/>
      </rPr>
      <t xml:space="preserve">                                    Consulta Médica   </t>
    </r>
    <r>
      <rPr>
        <b/>
        <sz val="10"/>
        <rFont val="Calibri"/>
        <family val="2"/>
      </rPr>
      <t xml:space="preserve"> </t>
    </r>
    <r>
      <rPr>
        <b/>
        <sz val="12"/>
        <rFont val="Calibri"/>
        <family val="2"/>
      </rPr>
      <t>99</t>
    </r>
    <r>
      <rPr>
        <b/>
        <sz val="10"/>
        <rFont val="Calibri"/>
        <family val="2"/>
      </rPr>
      <t xml:space="preserve">  </t>
    </r>
    <r>
      <rPr>
        <sz val="10"/>
        <rFont val="Calibri"/>
        <family val="2"/>
      </rPr>
      <t xml:space="preserve">         Consulta Dental  </t>
    </r>
    <r>
      <rPr>
        <b/>
        <sz val="10"/>
        <rFont val="Calibri"/>
        <family val="2"/>
      </rPr>
      <t xml:space="preserve"> </t>
    </r>
    <r>
      <rPr>
        <b/>
        <sz val="12"/>
        <rFont val="Calibri"/>
        <family val="2"/>
      </rPr>
      <t xml:space="preserve">299 </t>
    </r>
    <r>
      <rPr>
        <b/>
        <sz val="10"/>
        <rFont val="Calibri"/>
        <family val="2"/>
      </rPr>
      <t xml:space="preserve">  </t>
    </r>
    <r>
      <rPr>
        <sz val="10"/>
        <rFont val="Calibri"/>
        <family val="2"/>
      </rPr>
      <t xml:space="preserve">             Atención de Enfermería </t>
    </r>
    <r>
      <rPr>
        <b/>
        <sz val="12"/>
        <rFont val="Calibri"/>
        <family val="2"/>
      </rPr>
      <t>1956</t>
    </r>
    <r>
      <rPr>
        <sz val="10"/>
        <rFont val="Calibri"/>
        <family val="2"/>
      </rPr>
      <t xml:space="preserve"> </t>
    </r>
    <r>
      <rPr>
        <b/>
        <sz val="10"/>
        <rFont val="Calibri"/>
        <family val="2"/>
      </rPr>
      <t xml:space="preserve">  </t>
    </r>
    <r>
      <rPr>
        <sz val="10"/>
        <rFont val="Calibri"/>
        <family val="2"/>
      </rPr>
      <t xml:space="preserve">                     Dispensario </t>
    </r>
    <r>
      <rPr>
        <b/>
        <sz val="12"/>
        <rFont val="Calibri"/>
        <family val="2"/>
      </rPr>
      <t>115</t>
    </r>
    <r>
      <rPr>
        <sz val="10"/>
        <rFont val="Calibri"/>
        <family val="2"/>
      </rPr>
      <t xml:space="preserve">                             Pase Ciudadano   </t>
    </r>
    <r>
      <rPr>
        <b/>
        <sz val="12"/>
        <rFont val="Calibri"/>
        <family val="2"/>
      </rPr>
      <t xml:space="preserve"> 0</t>
    </r>
    <r>
      <rPr>
        <sz val="12"/>
        <rFont val="Calibri"/>
        <family val="2"/>
      </rPr>
      <t xml:space="preserve">   </t>
    </r>
    <r>
      <rPr>
        <sz val="10"/>
        <rFont val="Calibri"/>
        <family val="2"/>
      </rPr>
      <t xml:space="preserve">                                                 Grupos de Autoayuda  </t>
    </r>
    <r>
      <rPr>
        <b/>
        <sz val="12"/>
        <rFont val="Calibri"/>
        <family val="2"/>
      </rPr>
      <t>144</t>
    </r>
    <r>
      <rPr>
        <sz val="10"/>
        <rFont val="Calibri"/>
        <family val="2"/>
      </rPr>
      <t xml:space="preserve"> </t>
    </r>
    <r>
      <rPr>
        <b/>
        <sz val="10"/>
        <rFont val="Calibri"/>
        <family val="2"/>
      </rPr>
      <t xml:space="preserve">  </t>
    </r>
    <r>
      <rPr>
        <sz val="10"/>
        <rFont val="Calibri"/>
        <family val="2"/>
      </rPr>
      <t xml:space="preserve">                                         </t>
    </r>
  </si>
  <si>
    <t>FRANCISCO JAVIER</t>
  </si>
  <si>
    <t>SILVA</t>
  </si>
  <si>
    <t>S.L.P</t>
  </si>
  <si>
    <t>6 SESIONES DE HEMO</t>
  </si>
  <si>
    <t>$ 6.600.00</t>
  </si>
  <si>
    <t xml:space="preserve">JUAN JOSE </t>
  </si>
  <si>
    <t>MAURICIO</t>
  </si>
  <si>
    <t>4  SESIONES DE HEMO</t>
  </si>
  <si>
    <t>$ 4.200.00</t>
  </si>
  <si>
    <t>LUIS ANTONIO</t>
  </si>
  <si>
    <t>FEDERICO</t>
  </si>
  <si>
    <t>$ 6.300.00</t>
  </si>
  <si>
    <t xml:space="preserve">GALVAN </t>
  </si>
  <si>
    <t xml:space="preserve">LUIS ALEJANDRO </t>
  </si>
  <si>
    <t xml:space="preserve">ELOISA </t>
  </si>
  <si>
    <t xml:space="preserve">MARTHA ANGELICA </t>
  </si>
  <si>
    <t>GABRIEL</t>
  </si>
  <si>
    <t>ZUÑIGA</t>
  </si>
  <si>
    <t xml:space="preserve">LEYVA </t>
  </si>
  <si>
    <t>PITONES</t>
  </si>
  <si>
    <t>MARY ANTONIA</t>
  </si>
  <si>
    <t>KAREN  ELIZABETH</t>
  </si>
  <si>
    <t>PIEDRAS</t>
  </si>
  <si>
    <t>JOSE JAVIER</t>
  </si>
  <si>
    <t>GARCES</t>
  </si>
  <si>
    <t>OLIVO</t>
  </si>
  <si>
    <t>MA. MAGDALENA</t>
  </si>
  <si>
    <t xml:space="preserve">CAMPOS </t>
  </si>
  <si>
    <t xml:space="preserve">MA. JUSTINA </t>
  </si>
  <si>
    <t>GUERRERO</t>
  </si>
  <si>
    <t xml:space="preserve">ZANELLA </t>
  </si>
  <si>
    <t xml:space="preserve">SERGIO ANTONIO </t>
  </si>
  <si>
    <t xml:space="preserve">GONZALO </t>
  </si>
  <si>
    <t>LUCIO</t>
  </si>
  <si>
    <t xml:space="preserve">JUAN CARLOS </t>
  </si>
  <si>
    <t xml:space="preserve">ESTRADA </t>
  </si>
  <si>
    <t>MONCIVAIS</t>
  </si>
  <si>
    <t>ALBERICO</t>
  </si>
  <si>
    <t xml:space="preserve">FERNANDO </t>
  </si>
  <si>
    <t xml:space="preserve">PARRA </t>
  </si>
  <si>
    <t>JOSE ALEJANDRO</t>
  </si>
  <si>
    <t>COLORADO</t>
  </si>
  <si>
    <t>MA. DEL CONSUELO</t>
  </si>
  <si>
    <t xml:space="preserve">BERNARDINA </t>
  </si>
  <si>
    <t>MIGUEL</t>
  </si>
  <si>
    <t>MEDINA</t>
  </si>
  <si>
    <t>APORT. A TOMOGRAFIA DE TORAX</t>
  </si>
  <si>
    <t xml:space="preserve">J. ANTONIO </t>
  </si>
  <si>
    <t>NUÑEZ</t>
  </si>
  <si>
    <t>RICARDO GAEL</t>
  </si>
  <si>
    <t>GUEL</t>
  </si>
  <si>
    <t>SALINAS</t>
  </si>
  <si>
    <t>KEPPRA (LEVETIRACETAM) 1 MG/ML</t>
  </si>
  <si>
    <t>MARCOS ARTURO</t>
  </si>
  <si>
    <t xml:space="preserve">MINIRIN 0.2MG C/28 TABS </t>
  </si>
  <si>
    <t>JUAN MANUEL</t>
  </si>
  <si>
    <t>MONTENEGRO</t>
  </si>
  <si>
    <t>APORT. FOTOCOAGULACION LASER AMBOS OJOS</t>
  </si>
  <si>
    <t xml:space="preserve">JOSE LUIS </t>
  </si>
  <si>
    <t xml:space="preserve">PALOMO </t>
  </si>
  <si>
    <t>GOMEZ</t>
  </si>
  <si>
    <t xml:space="preserve">FELIPA </t>
  </si>
  <si>
    <t>SANTAMARIA</t>
  </si>
  <si>
    <t>APORT. A TAC DE CRANEO Y CONTRASTE IV</t>
  </si>
  <si>
    <t>ANA IBETH</t>
  </si>
  <si>
    <t xml:space="preserve">GARCIA </t>
  </si>
  <si>
    <t>APORT. SERIE OSEA METASTASICA</t>
  </si>
  <si>
    <t>MARIA DE LOS ANGELES</t>
  </si>
  <si>
    <t>APORT. A OXIGENO</t>
  </si>
  <si>
    <t xml:space="preserve">MA. LAURA </t>
  </si>
  <si>
    <t>VELASCO</t>
  </si>
  <si>
    <t>CONTRERAS</t>
  </si>
  <si>
    <t>PUENTE</t>
  </si>
  <si>
    <t>ZURI SADAY</t>
  </si>
  <si>
    <t>MAYA</t>
  </si>
  <si>
    <t>LUCIANO</t>
  </si>
  <si>
    <t xml:space="preserve">LEONARDO </t>
  </si>
  <si>
    <t>CRUZ</t>
  </si>
  <si>
    <t>BURGOS</t>
  </si>
  <si>
    <t>APORT. A PROCEDIMIENTO DE COLOCACION DE INGERTO DE PIEL</t>
  </si>
  <si>
    <t xml:space="preserve">ISRAEL </t>
  </si>
  <si>
    <t>APORT. A FOTOCOAGULACION LASER AMBOS OJOS</t>
  </si>
  <si>
    <t>EDUARDO</t>
  </si>
  <si>
    <t>APORT. A TAC DE TORAX Y ABDOMEN IV</t>
  </si>
  <si>
    <t>PAULA</t>
  </si>
  <si>
    <t>MORALES</t>
  </si>
  <si>
    <t>JAIME</t>
  </si>
  <si>
    <t>GRACIELA</t>
  </si>
  <si>
    <t>ALVAREZ</t>
  </si>
  <si>
    <t>LUCIA</t>
  </si>
  <si>
    <t>APORT. A ELECTROMIOGRAFIA</t>
  </si>
  <si>
    <t>ESMERALDA</t>
  </si>
  <si>
    <t>VALERO</t>
  </si>
  <si>
    <t>ROSA</t>
  </si>
  <si>
    <t>LLANAS</t>
  </si>
  <si>
    <t>APORT. A TOMA Y APLICACIÓN DE INGERTO</t>
  </si>
  <si>
    <t xml:space="preserve">MARIA VIRGINIA </t>
  </si>
  <si>
    <t>ALEMAN</t>
  </si>
  <si>
    <t>GUZMAN</t>
  </si>
  <si>
    <t>APORT. A RES. MAG. DE TOBILLO</t>
  </si>
  <si>
    <t>DIANA TERESA</t>
  </si>
  <si>
    <t>ROSALES</t>
  </si>
  <si>
    <t>APORT. A RES. MAG. DE CADERA DER.</t>
  </si>
  <si>
    <t>MARIANA</t>
  </si>
  <si>
    <t>APORT. A FLUORANGIOGRAFIA</t>
  </si>
  <si>
    <t>ADRIANA LETICIA</t>
  </si>
  <si>
    <t>NEVAREZ</t>
  </si>
  <si>
    <t>CARRILLO</t>
  </si>
  <si>
    <t>APORT. A EST. DE LABORATORIO</t>
  </si>
  <si>
    <t>MARIA DEL ROCIO</t>
  </si>
  <si>
    <t>AMAYA</t>
  </si>
  <si>
    <t>25/17/19</t>
  </si>
  <si>
    <t xml:space="preserve">ESTEFANA </t>
  </si>
  <si>
    <t>APORT. PARA 1 AMP. PROLIA</t>
  </si>
  <si>
    <t>BRITTANY GUADALUPE</t>
  </si>
  <si>
    <t xml:space="preserve">GOMEZ </t>
  </si>
  <si>
    <t>FILGASTRIM SUB. 3MG AMP.</t>
  </si>
  <si>
    <t>JOEL YAHIR</t>
  </si>
  <si>
    <t>ORDAZ</t>
  </si>
  <si>
    <t>NEOTREX DE 20 MG CAPS</t>
  </si>
  <si>
    <t>JOSELYN ALEJANDRA</t>
  </si>
  <si>
    <t xml:space="preserve">RANGEL </t>
  </si>
  <si>
    <t>COPINAR (LACOSAMIDA) 100 MG C/28 TABS</t>
  </si>
  <si>
    <t>HECTOR JAVIER</t>
  </si>
  <si>
    <t>VALPROATO DE MAGNESIO DE 500 MG C/20 TABS</t>
  </si>
  <si>
    <t>MARCELO</t>
  </si>
  <si>
    <t>MIGUEL DE JESUS</t>
  </si>
  <si>
    <t>SILVIA</t>
  </si>
  <si>
    <t>BADILLO</t>
  </si>
  <si>
    <t>SERGIO ENRIQUE</t>
  </si>
  <si>
    <t>ALDO ROBERTO</t>
  </si>
  <si>
    <t>MENDOZA</t>
  </si>
  <si>
    <t>ALONSO</t>
  </si>
  <si>
    <t>ANGEL OMAR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</si>
</sst>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8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[$$-80A]* #,##0.00_-;\-[$$-80A]* #,##0.00_-;_-[$$-80A]* &quot;-&quot;??_-;_-@_-"/>
    <numFmt numFmtId="165" formatCode="[$-C0A]d\-mmm;@"/>
    <numFmt numFmtId="166" formatCode="dd/mm/yy;@"/>
    <numFmt numFmtId="167" formatCode="&quot;$&quot;#,##0.00"/>
    <numFmt numFmtId="168" formatCode="&quot;$&quot;#,##0.00;[Red]&quot;$&quot;#,##0.00"/>
  </numFmts>
  <fonts count="69" x14ac:knownFonts="1">
    <font>
      <sz val="10"/>
      <name val="Arial"/>
    </font>
    <font>
      <sz val="10"/>
      <name val="Arial"/>
      <family val="2"/>
    </font>
    <font>
      <b/>
      <sz val="14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14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sz val="9"/>
      <name val="Arial"/>
      <family val="2"/>
    </font>
    <font>
      <sz val="12"/>
      <name val="Arial"/>
      <family val="2"/>
    </font>
    <font>
      <b/>
      <sz val="9"/>
      <name val="Arial"/>
      <family val="2"/>
    </font>
    <font>
      <b/>
      <sz val="16"/>
      <name val="Arial"/>
      <family val="2"/>
    </font>
    <font>
      <b/>
      <sz val="9"/>
      <color indexed="10"/>
      <name val="Arial"/>
      <family val="2"/>
    </font>
    <font>
      <b/>
      <sz val="12"/>
      <name val="Calibri"/>
      <family val="2"/>
    </font>
    <font>
      <b/>
      <sz val="7"/>
      <name val="Arial"/>
      <family val="2"/>
    </font>
    <font>
      <b/>
      <sz val="8"/>
      <name val="Calibri"/>
      <family val="2"/>
    </font>
    <font>
      <b/>
      <sz val="10"/>
      <name val="Calibri"/>
      <family val="2"/>
    </font>
    <font>
      <sz val="10"/>
      <name val="Calibri"/>
      <family val="2"/>
    </font>
    <font>
      <u/>
      <sz val="10"/>
      <color indexed="12"/>
      <name val="Arial"/>
      <family val="2"/>
    </font>
    <font>
      <b/>
      <sz val="12"/>
      <name val="Tahoma"/>
      <family val="2"/>
    </font>
    <font>
      <sz val="12"/>
      <name val="Arial"/>
      <family val="2"/>
    </font>
    <font>
      <b/>
      <sz val="11"/>
      <name val="Tahoma"/>
      <family val="2"/>
    </font>
    <font>
      <sz val="11"/>
      <name val="Arial"/>
      <family val="2"/>
    </font>
    <font>
      <b/>
      <sz val="10"/>
      <name val="Tahoma"/>
      <family val="2"/>
    </font>
    <font>
      <b/>
      <sz val="14"/>
      <name val="Tahoma"/>
      <family val="2"/>
    </font>
    <font>
      <b/>
      <sz val="12"/>
      <name val="Bodoni MT"/>
      <family val="1"/>
    </font>
    <font>
      <b/>
      <sz val="9"/>
      <name val="Calibri"/>
      <family val="2"/>
    </font>
    <font>
      <sz val="9"/>
      <name val="Calibri"/>
      <family val="2"/>
    </font>
    <font>
      <b/>
      <sz val="16"/>
      <name val="Calibri"/>
      <family val="2"/>
    </font>
    <font>
      <b/>
      <sz val="14"/>
      <name val="Calibri"/>
      <family val="2"/>
    </font>
    <font>
      <b/>
      <sz val="11"/>
      <name val="Calibri"/>
      <family val="2"/>
    </font>
    <font>
      <b/>
      <sz val="16"/>
      <color indexed="8"/>
      <name val="Arial"/>
      <family val="2"/>
    </font>
    <font>
      <b/>
      <sz val="12"/>
      <color indexed="8"/>
      <name val="Arial"/>
      <family val="2"/>
    </font>
    <font>
      <b/>
      <sz val="8"/>
      <name val="Arial"/>
      <family val="2"/>
    </font>
    <font>
      <b/>
      <sz val="14"/>
      <color indexed="8"/>
      <name val="Arial"/>
      <family val="2"/>
    </font>
    <font>
      <b/>
      <sz val="13"/>
      <name val="Arial"/>
      <family val="2"/>
    </font>
    <font>
      <sz val="8"/>
      <name val="Arial"/>
      <family val="2"/>
    </font>
    <font>
      <b/>
      <sz val="9"/>
      <name val="Bodoni MT"/>
      <family val="1"/>
    </font>
    <font>
      <b/>
      <sz val="18"/>
      <name val="Bodoni MT"/>
      <family val="1"/>
    </font>
    <font>
      <b/>
      <sz val="10"/>
      <name val="Calisto MT"/>
      <family val="1"/>
    </font>
    <font>
      <sz val="10"/>
      <name val="Calisto MT"/>
      <family val="1"/>
    </font>
    <font>
      <b/>
      <sz val="8"/>
      <name val="Tahoma"/>
      <family val="2"/>
    </font>
    <font>
      <sz val="11"/>
      <color rgb="FF9C6500"/>
      <name val="Calibri"/>
      <family val="2"/>
      <scheme val="minor"/>
    </font>
    <font>
      <b/>
      <sz val="10"/>
      <color rgb="FFFF0000"/>
      <name val="Arial"/>
      <family val="2"/>
    </font>
    <font>
      <b/>
      <sz val="12"/>
      <color rgb="FFFF0000"/>
      <name val="Arial"/>
      <family val="2"/>
    </font>
    <font>
      <b/>
      <sz val="14"/>
      <color rgb="FFFF0000"/>
      <name val="Arial"/>
      <family val="2"/>
    </font>
    <font>
      <b/>
      <sz val="8"/>
      <name val="Calisto MT"/>
      <family val="1"/>
    </font>
    <font>
      <b/>
      <sz val="9"/>
      <color rgb="FFFF0000"/>
      <name val="Calibri"/>
      <family val="2"/>
    </font>
    <font>
      <i/>
      <u/>
      <sz val="12"/>
      <name val="Arial"/>
      <family val="2"/>
    </font>
    <font>
      <sz val="12"/>
      <name val="Calibri"/>
      <family val="2"/>
    </font>
    <font>
      <b/>
      <sz val="12"/>
      <name val="Aparajita"/>
      <family val="2"/>
    </font>
    <font>
      <b/>
      <i/>
      <sz val="9"/>
      <name val="Calibri"/>
      <family val="2"/>
    </font>
    <font>
      <sz val="9"/>
      <name val="Calibri"/>
      <family val="2"/>
      <scheme val="minor"/>
    </font>
    <font>
      <b/>
      <sz val="9"/>
      <color rgb="FFFF0000"/>
      <name val="Calibri"/>
      <family val="2"/>
      <scheme val="minor"/>
    </font>
    <font>
      <sz val="8"/>
      <name val="Calibri"/>
      <family val="2"/>
    </font>
    <font>
      <b/>
      <sz val="18"/>
      <name val="Calibri"/>
      <family val="2"/>
    </font>
    <font>
      <sz val="8"/>
      <color theme="1"/>
      <name val="Calibri"/>
      <family val="2"/>
      <scheme val="minor"/>
    </font>
    <font>
      <sz val="9"/>
      <color rgb="FFFF0000"/>
      <name val="Calibri"/>
      <family val="2"/>
      <scheme val="minor"/>
    </font>
    <font>
      <b/>
      <sz val="9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0"/>
      <color theme="1"/>
      <name val="Gill Sans MT"/>
      <family val="2"/>
    </font>
    <font>
      <b/>
      <sz val="9"/>
      <name val="Tahoma"/>
      <family val="2"/>
    </font>
    <font>
      <b/>
      <sz val="16"/>
      <name val="Tahoma"/>
      <family val="2"/>
    </font>
    <font>
      <b/>
      <sz val="14"/>
      <color indexed="10"/>
      <name val="Tahoma"/>
      <family val="2"/>
    </font>
    <font>
      <sz val="14"/>
      <name val="Calibri"/>
      <family val="2"/>
    </font>
    <font>
      <b/>
      <sz val="8"/>
      <color theme="1"/>
      <name val="Calibri"/>
      <family val="2"/>
      <scheme val="minor"/>
    </font>
  </fonts>
  <fills count="24">
    <fill>
      <patternFill patternType="none"/>
    </fill>
    <fill>
      <patternFill patternType="gray125"/>
    </fill>
    <fill>
      <patternFill patternType="solid">
        <fgColor indexed="15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rgb="FFFFEB9C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FF33CC"/>
        <bgColor indexed="64"/>
      </patternFill>
    </fill>
  </fills>
  <borders count="4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ck">
        <color theme="1"/>
      </left>
      <right/>
      <top style="thick">
        <color theme="1"/>
      </top>
      <bottom/>
      <diagonal/>
    </border>
    <border>
      <left/>
      <right/>
      <top style="thick">
        <color theme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19" fillId="0" borderId="0" applyNumberFormat="0" applyFill="0" applyBorder="0" applyAlignment="0" applyProtection="0">
      <alignment vertical="top"/>
      <protection locked="0"/>
    </xf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43" fillId="13" borderId="0" applyNumberFormat="0" applyBorder="0" applyAlignment="0" applyProtection="0"/>
  </cellStyleXfs>
  <cellXfs count="611">
    <xf numFmtId="0" fontId="0" fillId="0" borderId="0" xfId="0"/>
    <xf numFmtId="0" fontId="2" fillId="0" borderId="0" xfId="0" applyFont="1" applyFill="1" applyBorder="1" applyAlignment="1">
      <alignment horizontal="center"/>
    </xf>
    <xf numFmtId="0" fontId="3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left" vertical="center"/>
    </xf>
    <xf numFmtId="0" fontId="6" fillId="0" borderId="1" xfId="0" applyFont="1" applyBorder="1" applyAlignment="1">
      <alignment horizontal="center"/>
    </xf>
    <xf numFmtId="0" fontId="7" fillId="0" borderId="0" xfId="0" applyFont="1" applyAlignment="1">
      <alignment horizontal="center"/>
    </xf>
    <xf numFmtId="0" fontId="6" fillId="0" borderId="2" xfId="0" applyFont="1" applyBorder="1" applyAlignment="1">
      <alignment horizontal="center"/>
    </xf>
    <xf numFmtId="0" fontId="7" fillId="0" borderId="0" xfId="0" applyFont="1"/>
    <xf numFmtId="0" fontId="2" fillId="0" borderId="0" xfId="0" applyFont="1" applyFill="1" applyBorder="1" applyAlignment="1"/>
    <xf numFmtId="0" fontId="2" fillId="2" borderId="1" xfId="0" applyFont="1" applyFill="1" applyBorder="1" applyAlignment="1">
      <alignment horizontal="center" vertical="distributed"/>
    </xf>
    <xf numFmtId="0" fontId="2" fillId="3" borderId="3" xfId="0" applyFont="1" applyFill="1" applyBorder="1" applyAlignment="1">
      <alignment horizontal="center"/>
    </xf>
    <xf numFmtId="0" fontId="7" fillId="0" borderId="3" xfId="0" applyFont="1" applyBorder="1" applyAlignment="1">
      <alignment horizontal="center" vertical="distributed"/>
    </xf>
    <xf numFmtId="44" fontId="4" fillId="4" borderId="3" xfId="3" applyFont="1" applyFill="1" applyBorder="1" applyAlignment="1">
      <alignment horizontal="center" vertical="distributed"/>
    </xf>
    <xf numFmtId="44" fontId="4" fillId="4" borderId="3" xfId="3" applyFont="1" applyFill="1" applyBorder="1" applyAlignment="1">
      <alignment horizontal="center" vertical="center"/>
    </xf>
    <xf numFmtId="0" fontId="9" fillId="0" borderId="3" xfId="0" applyFont="1" applyBorder="1" applyAlignment="1">
      <alignment horizontal="center" vertical="distributed"/>
    </xf>
    <xf numFmtId="0" fontId="4" fillId="0" borderId="3" xfId="0" applyFont="1" applyFill="1" applyBorder="1" applyAlignment="1">
      <alignment horizontal="center"/>
    </xf>
    <xf numFmtId="0" fontId="10" fillId="0" borderId="3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distributed"/>
    </xf>
    <xf numFmtId="0" fontId="2" fillId="4" borderId="4" xfId="0" applyFont="1" applyFill="1" applyBorder="1" applyAlignment="1">
      <alignment horizontal="center" vertical="distributed"/>
    </xf>
    <xf numFmtId="0" fontId="2" fillId="6" borderId="3" xfId="0" applyFont="1" applyFill="1" applyBorder="1" applyAlignment="1">
      <alignment horizontal="center"/>
    </xf>
    <xf numFmtId="0" fontId="6" fillId="4" borderId="4" xfId="0" applyFont="1" applyFill="1" applyBorder="1" applyAlignment="1">
      <alignment horizontal="center"/>
    </xf>
    <xf numFmtId="0" fontId="6" fillId="4" borderId="5" xfId="0" applyFont="1" applyFill="1" applyBorder="1" applyAlignment="1">
      <alignment horizontal="center"/>
    </xf>
    <xf numFmtId="0" fontId="11" fillId="3" borderId="3" xfId="0" applyFont="1" applyFill="1" applyBorder="1" applyAlignment="1">
      <alignment horizontal="center" vertical="distributed"/>
    </xf>
    <xf numFmtId="0" fontId="2" fillId="0" borderId="3" xfId="0" applyFont="1" applyFill="1" applyBorder="1" applyAlignment="1">
      <alignment horizontal="center"/>
    </xf>
    <xf numFmtId="0" fontId="11" fillId="0" borderId="3" xfId="0" applyFont="1" applyFill="1" applyBorder="1" applyAlignment="1">
      <alignment horizontal="center" vertical="distributed"/>
    </xf>
    <xf numFmtId="0" fontId="7" fillId="0" borderId="0" xfId="0" applyFont="1" applyFill="1" applyBorder="1" applyAlignment="1"/>
    <xf numFmtId="0" fontId="9" fillId="4" borderId="3" xfId="0" applyFont="1" applyFill="1" applyBorder="1" applyAlignment="1">
      <alignment horizontal="center" vertical="distributed"/>
    </xf>
    <xf numFmtId="0" fontId="2" fillId="4" borderId="3" xfId="0" applyFont="1" applyFill="1" applyBorder="1" applyAlignment="1">
      <alignment horizontal="center"/>
    </xf>
    <xf numFmtId="0" fontId="4" fillId="0" borderId="3" xfId="0" applyFont="1" applyFill="1" applyBorder="1" applyAlignment="1">
      <alignment horizontal="center" vertical="distributed"/>
    </xf>
    <xf numFmtId="0" fontId="8" fillId="3" borderId="3" xfId="0" applyFont="1" applyFill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distributed"/>
    </xf>
    <xf numFmtId="0" fontId="7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7" fillId="0" borderId="0" xfId="0" applyFont="1" applyFill="1" applyBorder="1" applyAlignment="1">
      <alignment vertical="distributed"/>
    </xf>
    <xf numFmtId="0" fontId="0" fillId="0" borderId="0" xfId="0" applyBorder="1" applyAlignment="1">
      <alignment horizontal="center"/>
    </xf>
    <xf numFmtId="0" fontId="9" fillId="6" borderId="3" xfId="0" applyFont="1" applyFill="1" applyBorder="1" applyAlignment="1">
      <alignment horizontal="center" vertical="distributed"/>
    </xf>
    <xf numFmtId="0" fontId="4" fillId="6" borderId="3" xfId="0" applyFont="1" applyFill="1" applyBorder="1" applyAlignment="1">
      <alignment horizontal="center" vertical="distributed"/>
    </xf>
    <xf numFmtId="0" fontId="4" fillId="0" borderId="0" xfId="0" applyFont="1" applyFill="1" applyBorder="1" applyAlignment="1"/>
    <xf numFmtId="0" fontId="3" fillId="0" borderId="3" xfId="0" applyFont="1" applyBorder="1" applyAlignment="1">
      <alignment vertical="distributed"/>
    </xf>
    <xf numFmtId="0" fontId="11" fillId="0" borderId="3" xfId="0" applyFont="1" applyBorder="1" applyAlignment="1">
      <alignment horizontal="center" vertical="distributed"/>
    </xf>
    <xf numFmtId="0" fontId="7" fillId="0" borderId="0" xfId="0" applyFont="1" applyAlignment="1"/>
    <xf numFmtId="0" fontId="9" fillId="0" borderId="3" xfId="0" applyFont="1" applyBorder="1" applyAlignment="1">
      <alignment vertical="distributed"/>
    </xf>
    <xf numFmtId="0" fontId="8" fillId="7" borderId="3" xfId="0" applyFont="1" applyFill="1" applyBorder="1" applyAlignment="1">
      <alignment horizontal="center"/>
    </xf>
    <xf numFmtId="0" fontId="4" fillId="8" borderId="3" xfId="0" applyFont="1" applyFill="1" applyBorder="1" applyAlignment="1">
      <alignment horizontal="center" vertical="center"/>
    </xf>
    <xf numFmtId="0" fontId="8" fillId="3" borderId="3" xfId="0" applyFont="1" applyFill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10" fillId="0" borderId="0" xfId="0" applyFont="1" applyFill="1" applyBorder="1"/>
    <xf numFmtId="0" fontId="10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left" vertical="center"/>
    </xf>
    <xf numFmtId="0" fontId="15" fillId="0" borderId="0" xfId="0" applyFont="1" applyBorder="1" applyAlignment="1">
      <alignment horizontal="center" vertical="center"/>
    </xf>
    <xf numFmtId="0" fontId="7" fillId="0" borderId="0" xfId="0" applyFont="1" applyBorder="1" applyAlignment="1"/>
    <xf numFmtId="0" fontId="11" fillId="0" borderId="0" xfId="0" applyFont="1" applyBorder="1" applyAlignment="1">
      <alignment horizontal="center"/>
    </xf>
    <xf numFmtId="0" fontId="0" fillId="0" borderId="0" xfId="0" applyBorder="1" applyAlignment="1"/>
    <xf numFmtId="0" fontId="3" fillId="0" borderId="0" xfId="0" applyFont="1" applyBorder="1"/>
    <xf numFmtId="0" fontId="0" fillId="0" borderId="0" xfId="0" applyBorder="1" applyAlignment="1">
      <alignment horizontal="left" vertical="center"/>
    </xf>
    <xf numFmtId="0" fontId="0" fillId="0" borderId="0" xfId="0" applyBorder="1"/>
    <xf numFmtId="0" fontId="7" fillId="0" borderId="0" xfId="0" applyFont="1" applyFill="1"/>
    <xf numFmtId="17" fontId="0" fillId="0" borderId="0" xfId="0" applyNumberFormat="1" applyFill="1"/>
    <xf numFmtId="17" fontId="7" fillId="0" borderId="0" xfId="0" applyNumberFormat="1" applyFont="1" applyAlignment="1"/>
    <xf numFmtId="0" fontId="0" fillId="0" borderId="0" xfId="0" applyAlignment="1"/>
    <xf numFmtId="0" fontId="16" fillId="0" borderId="3" xfId="0" applyFont="1" applyBorder="1" applyAlignment="1">
      <alignment horizontal="center" vertical="center" wrapText="1"/>
    </xf>
    <xf numFmtId="0" fontId="17" fillId="0" borderId="3" xfId="0" applyFont="1" applyFill="1" applyBorder="1" applyAlignment="1">
      <alignment horizontal="center" vertical="center" wrapText="1"/>
    </xf>
    <xf numFmtId="0" fontId="18" fillId="0" borderId="3" xfId="0" applyFont="1" applyBorder="1" applyAlignment="1">
      <alignment horizontal="center" vertical="center" wrapText="1"/>
    </xf>
    <xf numFmtId="0" fontId="17" fillId="0" borderId="3" xfId="0" applyFont="1" applyBorder="1" applyAlignment="1">
      <alignment horizontal="center" vertical="center" wrapText="1"/>
    </xf>
    <xf numFmtId="0" fontId="18" fillId="0" borderId="3" xfId="1" applyFont="1" applyBorder="1" applyAlignment="1" applyProtection="1">
      <alignment horizontal="center" vertical="center" wrapText="1"/>
    </xf>
    <xf numFmtId="0" fontId="18" fillId="0" borderId="3" xfId="0" applyFont="1" applyFill="1" applyBorder="1" applyAlignment="1">
      <alignment horizontal="center" vertical="center" wrapText="1"/>
    </xf>
    <xf numFmtId="0" fontId="21" fillId="0" borderId="0" xfId="0" applyFont="1"/>
    <xf numFmtId="0" fontId="20" fillId="0" borderId="0" xfId="0" applyNumberFormat="1" applyFont="1" applyAlignment="1">
      <alignment horizontal="center"/>
    </xf>
    <xf numFmtId="0" fontId="20" fillId="4" borderId="1" xfId="0" applyFont="1" applyFill="1" applyBorder="1" applyAlignment="1">
      <alignment horizontal="center" vertical="distributed"/>
    </xf>
    <xf numFmtId="0" fontId="22" fillId="4" borderId="6" xfId="0" applyFont="1" applyFill="1" applyBorder="1" applyAlignment="1">
      <alignment horizontal="center" vertical="distributed"/>
    </xf>
    <xf numFmtId="0" fontId="22" fillId="4" borderId="6" xfId="0" applyNumberFormat="1" applyFont="1" applyFill="1" applyBorder="1" applyAlignment="1">
      <alignment horizontal="center" vertical="distributed"/>
    </xf>
    <xf numFmtId="0" fontId="23" fillId="0" borderId="0" xfId="0" applyFont="1"/>
    <xf numFmtId="0" fontId="24" fillId="0" borderId="0" xfId="0" applyFont="1" applyFill="1" applyBorder="1" applyAlignment="1">
      <alignment horizontal="left" vertical="distributed"/>
    </xf>
    <xf numFmtId="0" fontId="24" fillId="0" borderId="3" xfId="0" applyFont="1" applyFill="1" applyBorder="1" applyAlignment="1">
      <alignment horizontal="center"/>
    </xf>
    <xf numFmtId="164" fontId="24" fillId="0" borderId="3" xfId="0" applyNumberFormat="1" applyFont="1" applyFill="1" applyBorder="1" applyAlignment="1">
      <alignment horizontal="center"/>
    </xf>
    <xf numFmtId="0" fontId="24" fillId="0" borderId="3" xfId="0" applyNumberFormat="1" applyFont="1" applyFill="1" applyBorder="1" applyAlignment="1">
      <alignment horizontal="center"/>
    </xf>
    <xf numFmtId="0" fontId="24" fillId="0" borderId="3" xfId="0" applyFont="1" applyBorder="1" applyAlignment="1">
      <alignment horizontal="left"/>
    </xf>
    <xf numFmtId="0" fontId="21" fillId="0" borderId="0" xfId="0" applyNumberFormat="1" applyFont="1"/>
    <xf numFmtId="0" fontId="21" fillId="0" borderId="0" xfId="0" applyFont="1" applyFill="1"/>
    <xf numFmtId="164" fontId="20" fillId="6" borderId="1" xfId="0" applyNumberFormat="1" applyFont="1" applyFill="1" applyBorder="1" applyAlignment="1">
      <alignment horizontal="center" vertical="center"/>
    </xf>
    <xf numFmtId="0" fontId="20" fillId="0" borderId="1" xfId="0" applyNumberFormat="1" applyFont="1" applyFill="1" applyBorder="1" applyAlignment="1">
      <alignment horizontal="center"/>
    </xf>
    <xf numFmtId="0" fontId="8" fillId="6" borderId="1" xfId="0" applyFont="1" applyFill="1" applyBorder="1" applyAlignment="1">
      <alignment horizontal="center"/>
    </xf>
    <xf numFmtId="0" fontId="20" fillId="0" borderId="0" xfId="0" applyNumberFormat="1" applyFont="1" applyFill="1" applyBorder="1" applyAlignment="1">
      <alignment horizontal="center"/>
    </xf>
    <xf numFmtId="164" fontId="20" fillId="0" borderId="0" xfId="0" applyNumberFormat="1" applyFont="1" applyFill="1" applyBorder="1" applyAlignment="1">
      <alignment horizontal="center"/>
    </xf>
    <xf numFmtId="164" fontId="20" fillId="0" borderId="0" xfId="0" applyNumberFormat="1" applyFont="1" applyAlignment="1">
      <alignment horizontal="center"/>
    </xf>
    <xf numFmtId="0" fontId="17" fillId="0" borderId="0" xfId="0" applyFont="1" applyFill="1" applyBorder="1" applyAlignment="1">
      <alignment vertical="center"/>
    </xf>
    <xf numFmtId="0" fontId="27" fillId="6" borderId="8" xfId="0" applyFont="1" applyFill="1" applyBorder="1" applyAlignment="1">
      <alignment horizontal="center" vertical="center"/>
    </xf>
    <xf numFmtId="0" fontId="27" fillId="3" borderId="1" xfId="0" applyFont="1" applyFill="1" applyBorder="1" applyAlignment="1">
      <alignment horizontal="center" vertical="center"/>
    </xf>
    <xf numFmtId="0" fontId="27" fillId="3" borderId="2" xfId="0" applyFont="1" applyFill="1" applyBorder="1" applyAlignment="1">
      <alignment horizontal="center" vertical="center"/>
    </xf>
    <xf numFmtId="0" fontId="28" fillId="0" borderId="0" xfId="0" applyFont="1"/>
    <xf numFmtId="0" fontId="27" fillId="3" borderId="6" xfId="0" applyFont="1" applyFill="1" applyBorder="1" applyAlignment="1">
      <alignment horizontal="center" vertical="center"/>
    </xf>
    <xf numFmtId="0" fontId="28" fillId="0" borderId="3" xfId="0" applyFont="1" applyBorder="1" applyAlignment="1">
      <alignment horizontal="center"/>
    </xf>
    <xf numFmtId="0" fontId="28" fillId="0" borderId="11" xfId="0" applyFont="1" applyBorder="1" applyAlignment="1">
      <alignment horizontal="center"/>
    </xf>
    <xf numFmtId="0" fontId="28" fillId="0" borderId="10" xfId="0" applyFont="1" applyBorder="1"/>
    <xf numFmtId="0" fontId="28" fillId="0" borderId="3" xfId="0" applyFont="1" applyBorder="1"/>
    <xf numFmtId="0" fontId="28" fillId="0" borderId="3" xfId="0" applyFont="1" applyBorder="1" applyAlignment="1">
      <alignment vertical="distributed"/>
    </xf>
    <xf numFmtId="0" fontId="28" fillId="0" borderId="3" xfId="0" applyFont="1" applyBorder="1" applyAlignment="1">
      <alignment horizontal="center" vertical="distributed"/>
    </xf>
    <xf numFmtId="0" fontId="28" fillId="0" borderId="11" xfId="0" applyFont="1" applyBorder="1"/>
    <xf numFmtId="0" fontId="28" fillId="0" borderId="7" xfId="0" applyFont="1" applyBorder="1" applyAlignment="1">
      <alignment horizontal="center"/>
    </xf>
    <xf numFmtId="0" fontId="28" fillId="0" borderId="11" xfId="0" applyFont="1" applyBorder="1" applyAlignment="1">
      <alignment horizontal="left"/>
    </xf>
    <xf numFmtId="0" fontId="27" fillId="0" borderId="3" xfId="0" applyFont="1" applyBorder="1" applyAlignment="1">
      <alignment horizontal="center"/>
    </xf>
    <xf numFmtId="0" fontId="28" fillId="0" borderId="0" xfId="0" applyFont="1" applyBorder="1"/>
    <xf numFmtId="0" fontId="28" fillId="0" borderId="0" xfId="0" applyFont="1" applyBorder="1" applyAlignment="1">
      <alignment horizontal="center"/>
    </xf>
    <xf numFmtId="0" fontId="28" fillId="0" borderId="0" xfId="0" applyFont="1" applyBorder="1" applyAlignment="1"/>
    <xf numFmtId="0" fontId="28" fillId="0" borderId="0" xfId="0" applyFont="1" applyFill="1" applyBorder="1"/>
    <xf numFmtId="0" fontId="27" fillId="0" borderId="0" xfId="0" applyFont="1" applyFill="1" applyBorder="1" applyAlignment="1"/>
    <xf numFmtId="0" fontId="27" fillId="0" borderId="0" xfId="0" applyFont="1" applyFill="1" applyBorder="1" applyAlignment="1">
      <alignment horizontal="center"/>
    </xf>
    <xf numFmtId="0" fontId="27" fillId="4" borderId="1" xfId="0" applyFont="1" applyFill="1" applyBorder="1" applyAlignment="1">
      <alignment horizontal="center" vertical="center"/>
    </xf>
    <xf numFmtId="0" fontId="28" fillId="0" borderId="11" xfId="0" applyFont="1" applyFill="1" applyBorder="1"/>
    <xf numFmtId="0" fontId="28" fillId="0" borderId="11" xfId="0" applyFont="1" applyFill="1" applyBorder="1" applyAlignment="1">
      <alignment horizontal="center"/>
    </xf>
    <xf numFmtId="0" fontId="28" fillId="0" borderId="3" xfId="0" applyFont="1" applyFill="1" applyBorder="1"/>
    <xf numFmtId="0" fontId="28" fillId="0" borderId="3" xfId="0" applyFont="1" applyFill="1" applyBorder="1" applyAlignment="1">
      <alignment horizontal="center"/>
    </xf>
    <xf numFmtId="0" fontId="27" fillId="0" borderId="0" xfId="0" applyFont="1" applyBorder="1"/>
    <xf numFmtId="0" fontId="28" fillId="0" borderId="0" xfId="0" applyFont="1" applyFill="1" applyBorder="1" applyAlignment="1">
      <alignment horizontal="center"/>
    </xf>
    <xf numFmtId="0" fontId="28" fillId="0" borderId="7" xfId="0" applyFont="1" applyBorder="1"/>
    <xf numFmtId="0" fontId="31" fillId="6" borderId="1" xfId="0" applyFont="1" applyFill="1" applyBorder="1" applyAlignment="1">
      <alignment horizontal="center" vertical="center"/>
    </xf>
    <xf numFmtId="0" fontId="17" fillId="0" borderId="1" xfId="0" applyFont="1" applyBorder="1" applyAlignment="1">
      <alignment horizontal="center" vertical="center"/>
    </xf>
    <xf numFmtId="0" fontId="28" fillId="0" borderId="0" xfId="0" applyFont="1" applyFill="1"/>
    <xf numFmtId="0" fontId="0" fillId="0" borderId="0" xfId="0" applyFill="1"/>
    <xf numFmtId="0" fontId="27" fillId="0" borderId="10" xfId="0" applyFont="1" applyBorder="1"/>
    <xf numFmtId="0" fontId="27" fillId="0" borderId="0" xfId="0" applyFont="1"/>
    <xf numFmtId="0" fontId="18" fillId="0" borderId="3" xfId="0" applyFont="1" applyFill="1" applyBorder="1" applyAlignment="1">
      <alignment horizontal="center"/>
    </xf>
    <xf numFmtId="0" fontId="17" fillId="0" borderId="3" xfId="0" applyFont="1" applyFill="1" applyBorder="1"/>
    <xf numFmtId="0" fontId="17" fillId="0" borderId="3" xfId="0" applyFont="1" applyFill="1" applyBorder="1" applyAlignment="1">
      <alignment horizontal="center"/>
    </xf>
    <xf numFmtId="0" fontId="18" fillId="0" borderId="3" xfId="0" applyFont="1" applyFill="1" applyBorder="1"/>
    <xf numFmtId="0" fontId="0" fillId="0" borderId="0" xfId="0" applyAlignment="1">
      <alignment vertical="distributed"/>
    </xf>
    <xf numFmtId="0" fontId="0" fillId="0" borderId="0" xfId="0" applyFill="1" applyBorder="1"/>
    <xf numFmtId="0" fontId="4" fillId="4" borderId="13" xfId="0" applyFont="1" applyFill="1" applyBorder="1" applyAlignment="1">
      <alignment horizontal="center" vertical="distributed"/>
    </xf>
    <xf numFmtId="0" fontId="4" fillId="4" borderId="3" xfId="0" applyFont="1" applyFill="1" applyBorder="1" applyAlignment="1">
      <alignment horizontal="center"/>
    </xf>
    <xf numFmtId="0" fontId="4" fillId="0" borderId="3" xfId="0" applyFont="1" applyBorder="1" applyAlignment="1">
      <alignment vertical="distributed"/>
    </xf>
    <xf numFmtId="0" fontId="8" fillId="0" borderId="3" xfId="0" applyFont="1" applyFill="1" applyBorder="1" applyAlignment="1">
      <alignment horizontal="center"/>
    </xf>
    <xf numFmtId="0" fontId="4" fillId="0" borderId="3" xfId="0" applyFont="1" applyBorder="1" applyAlignment="1">
      <alignment horizontal="left" vertical="distributed"/>
    </xf>
    <xf numFmtId="0" fontId="8" fillId="9" borderId="14" xfId="0" applyFont="1" applyFill="1" applyBorder="1" applyAlignment="1">
      <alignment horizontal="center" vertical="distributed"/>
    </xf>
    <xf numFmtId="0" fontId="4" fillId="3" borderId="3" xfId="0" applyFont="1" applyFill="1" applyBorder="1" applyAlignment="1">
      <alignment horizontal="center"/>
    </xf>
    <xf numFmtId="0" fontId="4" fillId="4" borderId="15" xfId="0" applyFont="1" applyFill="1" applyBorder="1" applyAlignment="1">
      <alignment horizontal="center" vertical="distributed"/>
    </xf>
    <xf numFmtId="0" fontId="8" fillId="9" borderId="16" xfId="0" applyFont="1" applyFill="1" applyBorder="1" applyAlignment="1">
      <alignment horizontal="center" vertical="distributed"/>
    </xf>
    <xf numFmtId="0" fontId="32" fillId="3" borderId="3" xfId="0" applyFont="1" applyFill="1" applyBorder="1" applyAlignment="1">
      <alignment horizontal="center"/>
    </xf>
    <xf numFmtId="0" fontId="4" fillId="4" borderId="15" xfId="0" applyFont="1" applyFill="1" applyBorder="1" applyAlignment="1">
      <alignment vertical="distributed"/>
    </xf>
    <xf numFmtId="0" fontId="4" fillId="4" borderId="12" xfId="0" applyFont="1" applyFill="1" applyBorder="1" applyAlignment="1">
      <alignment horizontal="center"/>
    </xf>
    <xf numFmtId="0" fontId="4" fillId="4" borderId="11" xfId="0" applyFont="1" applyFill="1" applyBorder="1" applyAlignment="1">
      <alignment horizontal="center"/>
    </xf>
    <xf numFmtId="0" fontId="34" fillId="4" borderId="17" xfId="0" applyFont="1" applyFill="1" applyBorder="1" applyAlignment="1">
      <alignment horizontal="center" vertical="distributed"/>
    </xf>
    <xf numFmtId="0" fontId="34" fillId="4" borderId="18" xfId="0" applyFont="1" applyFill="1" applyBorder="1" applyAlignment="1">
      <alignment horizontal="center" vertical="distributed"/>
    </xf>
    <xf numFmtId="0" fontId="4" fillId="0" borderId="3" xfId="0" applyFont="1" applyFill="1" applyBorder="1" applyAlignment="1">
      <alignment vertical="distributed"/>
    </xf>
    <xf numFmtId="0" fontId="4" fillId="0" borderId="3" xfId="0" applyFont="1" applyBorder="1" applyAlignment="1">
      <alignment horizontal="center" vertical="distributed"/>
    </xf>
    <xf numFmtId="0" fontId="12" fillId="4" borderId="7" xfId="2" applyNumberFormat="1" applyFont="1" applyFill="1" applyBorder="1" applyAlignment="1">
      <alignment horizontal="center"/>
    </xf>
    <xf numFmtId="0" fontId="2" fillId="4" borderId="7" xfId="0" applyFont="1" applyFill="1" applyBorder="1" applyAlignment="1">
      <alignment horizontal="center"/>
    </xf>
    <xf numFmtId="0" fontId="4" fillId="0" borderId="13" xfId="0" applyFont="1" applyFill="1" applyBorder="1" applyAlignment="1">
      <alignment vertical="distributed"/>
    </xf>
    <xf numFmtId="0" fontId="4" fillId="0" borderId="7" xfId="0" applyFont="1" applyFill="1" applyBorder="1" applyAlignment="1">
      <alignment horizontal="center"/>
    </xf>
    <xf numFmtId="0" fontId="0" fillId="0" borderId="0" xfId="0" applyFill="1" applyBorder="1" applyAlignment="1">
      <alignment vertical="distributed"/>
    </xf>
    <xf numFmtId="0" fontId="4" fillId="0" borderId="15" xfId="0" applyFont="1" applyFill="1" applyBorder="1"/>
    <xf numFmtId="0" fontId="4" fillId="4" borderId="6" xfId="0" applyFont="1" applyFill="1" applyBorder="1" applyAlignment="1">
      <alignment horizontal="center"/>
    </xf>
    <xf numFmtId="0" fontId="34" fillId="4" borderId="6" xfId="0" applyFont="1" applyFill="1" applyBorder="1" applyAlignment="1">
      <alignment horizontal="center"/>
    </xf>
    <xf numFmtId="0" fontId="4" fillId="4" borderId="18" xfId="0" applyFont="1" applyFill="1" applyBorder="1" applyAlignment="1">
      <alignment horizontal="center"/>
    </xf>
    <xf numFmtId="0" fontId="34" fillId="4" borderId="18" xfId="0" applyFont="1" applyFill="1" applyBorder="1" applyAlignment="1">
      <alignment horizontal="center"/>
    </xf>
    <xf numFmtId="0" fontId="34" fillId="4" borderId="18" xfId="0" applyFont="1" applyFill="1" applyBorder="1" applyAlignment="1"/>
    <xf numFmtId="0" fontId="4" fillId="4" borderId="2" xfId="0" applyFont="1" applyFill="1" applyBorder="1" applyAlignment="1">
      <alignment horizontal="center"/>
    </xf>
    <xf numFmtId="0" fontId="7" fillId="4" borderId="2" xfId="0" applyFont="1" applyFill="1" applyBorder="1" applyAlignment="1"/>
    <xf numFmtId="0" fontId="0" fillId="4" borderId="2" xfId="0" applyFill="1" applyBorder="1" applyAlignment="1"/>
    <xf numFmtId="0" fontId="0" fillId="4" borderId="18" xfId="0" applyFill="1" applyBorder="1" applyAlignment="1"/>
    <xf numFmtId="0" fontId="11" fillId="4" borderId="11" xfId="0" applyFont="1" applyFill="1" applyBorder="1" applyAlignment="1"/>
    <xf numFmtId="0" fontId="4" fillId="0" borderId="10" xfId="0" applyFont="1" applyFill="1" applyBorder="1" applyAlignment="1">
      <alignment horizontal="center"/>
    </xf>
    <xf numFmtId="0" fontId="4" fillId="10" borderId="10" xfId="0" applyFont="1" applyFill="1" applyBorder="1" applyAlignment="1">
      <alignment horizontal="center"/>
    </xf>
    <xf numFmtId="0" fontId="4" fillId="10" borderId="3" xfId="0" applyFont="1" applyFill="1" applyBorder="1" applyAlignment="1">
      <alignment horizontal="center"/>
    </xf>
    <xf numFmtId="0" fontId="7" fillId="0" borderId="0" xfId="0" applyFont="1" applyFill="1" applyBorder="1"/>
    <xf numFmtId="0" fontId="34" fillId="4" borderId="6" xfId="0" applyFont="1" applyFill="1" applyBorder="1" applyAlignment="1">
      <alignment vertical="center"/>
    </xf>
    <xf numFmtId="0" fontId="34" fillId="4" borderId="2" xfId="0" applyFont="1" applyFill="1" applyBorder="1" applyAlignment="1">
      <alignment vertical="center"/>
    </xf>
    <xf numFmtId="0" fontId="4" fillId="0" borderId="0" xfId="0" applyFont="1" applyFill="1" applyBorder="1" applyAlignment="1">
      <alignment horizontal="center"/>
    </xf>
    <xf numFmtId="0" fontId="40" fillId="6" borderId="11" xfId="0" applyFont="1" applyFill="1" applyBorder="1" applyAlignment="1">
      <alignment horizontal="center" vertical="center"/>
    </xf>
    <xf numFmtId="0" fontId="40" fillId="0" borderId="0" xfId="0" applyFont="1" applyFill="1" applyBorder="1" applyAlignment="1">
      <alignment horizontal="left" vertical="center"/>
    </xf>
    <xf numFmtId="0" fontId="41" fillId="0" borderId="0" xfId="0" applyFont="1"/>
    <xf numFmtId="0" fontId="40" fillId="0" borderId="0" xfId="0" applyFont="1" applyFill="1" applyBorder="1" applyAlignment="1">
      <alignment vertical="center"/>
    </xf>
    <xf numFmtId="0" fontId="40" fillId="10" borderId="0" xfId="0" applyFont="1" applyFill="1" applyBorder="1" applyAlignment="1"/>
    <xf numFmtId="0" fontId="40" fillId="10" borderId="7" xfId="0" applyFont="1" applyFill="1" applyBorder="1" applyAlignment="1">
      <alignment horizontal="center"/>
    </xf>
    <xf numFmtId="0" fontId="27" fillId="6" borderId="1" xfId="0" applyFont="1" applyFill="1" applyBorder="1" applyAlignment="1">
      <alignment horizontal="center" vertical="center"/>
    </xf>
    <xf numFmtId="0" fontId="27" fillId="0" borderId="1" xfId="0" applyFont="1" applyFill="1" applyBorder="1" applyAlignment="1">
      <alignment horizontal="center" vertical="center"/>
    </xf>
    <xf numFmtId="0" fontId="27" fillId="0" borderId="11" xfId="0" applyFont="1" applyBorder="1" applyAlignment="1">
      <alignment horizontal="center"/>
    </xf>
    <xf numFmtId="0" fontId="28" fillId="0" borderId="3" xfId="0" applyFont="1" applyBorder="1" applyAlignment="1"/>
    <xf numFmtId="0" fontId="27" fillId="3" borderId="6" xfId="0" applyFont="1" applyFill="1" applyBorder="1" applyAlignment="1">
      <alignment vertical="center"/>
    </xf>
    <xf numFmtId="0" fontId="28" fillId="0" borderId="0" xfId="0" applyFont="1" applyFill="1" applyBorder="1" applyAlignment="1"/>
    <xf numFmtId="0" fontId="18" fillId="0" borderId="0" xfId="0" applyFont="1"/>
    <xf numFmtId="3" fontId="18" fillId="0" borderId="3" xfId="0" applyNumberFormat="1" applyFont="1" applyFill="1" applyBorder="1" applyAlignment="1">
      <alignment horizontal="center"/>
    </xf>
    <xf numFmtId="3" fontId="17" fillId="0" borderId="3" xfId="0" applyNumberFormat="1" applyFont="1" applyFill="1" applyBorder="1" applyAlignment="1">
      <alignment horizontal="center"/>
    </xf>
    <xf numFmtId="0" fontId="18" fillId="0" borderId="0" xfId="0" applyFont="1" applyFill="1"/>
    <xf numFmtId="0" fontId="18" fillId="0" borderId="9" xfId="0" applyFont="1" applyBorder="1"/>
    <xf numFmtId="0" fontId="18" fillId="0" borderId="11" xfId="0" applyFont="1" applyFill="1" applyBorder="1"/>
    <xf numFmtId="0" fontId="18" fillId="0" borderId="3" xfId="0" applyFont="1" applyBorder="1"/>
    <xf numFmtId="0" fontId="18" fillId="0" borderId="7" xfId="0" applyFont="1" applyBorder="1"/>
    <xf numFmtId="0" fontId="18" fillId="0" borderId="11" xfId="0" applyFont="1" applyBorder="1"/>
    <xf numFmtId="0" fontId="17" fillId="0" borderId="0" xfId="0" applyFont="1"/>
    <xf numFmtId="0" fontId="4" fillId="10" borderId="0" xfId="0" applyFont="1" applyFill="1" applyBorder="1" applyAlignment="1">
      <alignment horizontal="center"/>
    </xf>
    <xf numFmtId="0" fontId="17" fillId="7" borderId="5" xfId="0" applyFont="1" applyFill="1" applyBorder="1"/>
    <xf numFmtId="0" fontId="28" fillId="0" borderId="3" xfId="0" applyFont="1" applyFill="1" applyBorder="1" applyAlignment="1">
      <alignment horizontal="center" vertical="center"/>
    </xf>
    <xf numFmtId="0" fontId="11" fillId="4" borderId="3" xfId="0" applyFont="1" applyFill="1" applyBorder="1" applyAlignment="1">
      <alignment horizontal="center"/>
    </xf>
    <xf numFmtId="0" fontId="34" fillId="4" borderId="11" xfId="0" applyFont="1" applyFill="1" applyBorder="1" applyAlignment="1"/>
    <xf numFmtId="0" fontId="34" fillId="4" borderId="3" xfId="0" applyFont="1" applyFill="1" applyBorder="1" applyAlignment="1"/>
    <xf numFmtId="0" fontId="4" fillId="4" borderId="10" xfId="0" applyFont="1" applyFill="1" applyBorder="1" applyAlignment="1">
      <alignment horizontal="center"/>
    </xf>
    <xf numFmtId="0" fontId="7" fillId="8" borderId="3" xfId="0" applyFont="1" applyFill="1" applyBorder="1" applyAlignment="1">
      <alignment horizontal="center"/>
    </xf>
    <xf numFmtId="0" fontId="9" fillId="0" borderId="3" xfId="0" applyFont="1" applyFill="1" applyBorder="1" applyAlignment="1">
      <alignment horizontal="center" vertical="distributed"/>
    </xf>
    <xf numFmtId="0" fontId="7" fillId="0" borderId="3" xfId="0" applyFont="1" applyFill="1" applyBorder="1" applyAlignment="1">
      <alignment horizontal="center" vertical="distributed"/>
    </xf>
    <xf numFmtId="0" fontId="3" fillId="0" borderId="3" xfId="0" applyFont="1" applyFill="1" applyBorder="1" applyAlignment="1">
      <alignment horizontal="center" vertical="distributed"/>
    </xf>
    <xf numFmtId="0" fontId="27" fillId="0" borderId="3" xfId="0" applyFont="1" applyBorder="1" applyAlignment="1">
      <alignment horizontal="center" vertical="distributed"/>
    </xf>
    <xf numFmtId="0" fontId="27" fillId="0" borderId="3" xfId="0" applyFont="1" applyBorder="1"/>
    <xf numFmtId="0" fontId="27" fillId="0" borderId="3" xfId="0" applyFont="1" applyFill="1" applyBorder="1" applyAlignment="1">
      <alignment horizontal="center" vertical="center"/>
    </xf>
    <xf numFmtId="0" fontId="14" fillId="0" borderId="11" xfId="0" applyFont="1" applyFill="1" applyBorder="1" applyAlignment="1">
      <alignment horizontal="center"/>
    </xf>
    <xf numFmtId="0" fontId="14" fillId="0" borderId="3" xfId="0" applyFont="1" applyFill="1" applyBorder="1" applyAlignment="1">
      <alignment horizontal="center"/>
    </xf>
    <xf numFmtId="0" fontId="4" fillId="14" borderId="3" xfId="0" applyFont="1" applyFill="1" applyBorder="1" applyAlignment="1">
      <alignment horizontal="center"/>
    </xf>
    <xf numFmtId="0" fontId="34" fillId="0" borderId="3" xfId="0" applyFont="1" applyFill="1" applyBorder="1" applyAlignment="1">
      <alignment horizontal="center" vertical="distributed"/>
    </xf>
    <xf numFmtId="0" fontId="8" fillId="14" borderId="3" xfId="0" applyFont="1" applyFill="1" applyBorder="1" applyAlignment="1">
      <alignment horizontal="center"/>
    </xf>
    <xf numFmtId="0" fontId="34" fillId="4" borderId="6" xfId="0" applyFont="1" applyFill="1" applyBorder="1" applyAlignment="1">
      <alignment horizontal="center" vertical="distributed"/>
    </xf>
    <xf numFmtId="0" fontId="4" fillId="4" borderId="3" xfId="2" applyNumberFormat="1" applyFont="1" applyFill="1" applyBorder="1" applyAlignment="1">
      <alignment horizontal="center"/>
    </xf>
    <xf numFmtId="0" fontId="8" fillId="0" borderId="3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vertical="distributed"/>
    </xf>
    <xf numFmtId="0" fontId="17" fillId="0" borderId="0" xfId="0" applyFont="1" applyFill="1" applyBorder="1" applyAlignment="1">
      <alignment horizontal="left"/>
    </xf>
    <xf numFmtId="0" fontId="4" fillId="6" borderId="3" xfId="0" applyFont="1" applyFill="1" applyBorder="1" applyAlignment="1">
      <alignment horizontal="center" vertical="center"/>
    </xf>
    <xf numFmtId="0" fontId="11" fillId="4" borderId="3" xfId="0" applyFont="1" applyFill="1" applyBorder="1" applyAlignment="1">
      <alignment horizontal="left"/>
    </xf>
    <xf numFmtId="0" fontId="0" fillId="0" borderId="3" xfId="0" applyFill="1" applyBorder="1" applyAlignment="1">
      <alignment horizontal="center"/>
    </xf>
    <xf numFmtId="0" fontId="12" fillId="0" borderId="3" xfId="0" applyFont="1" applyBorder="1" applyAlignment="1">
      <alignment horizontal="center" vertical="distributed"/>
    </xf>
    <xf numFmtId="0" fontId="2" fillId="3" borderId="3" xfId="0" applyFont="1" applyFill="1" applyBorder="1" applyAlignment="1">
      <alignment horizontal="center"/>
    </xf>
    <xf numFmtId="0" fontId="4" fillId="15" borderId="3" xfId="0" applyFont="1" applyFill="1" applyBorder="1" applyAlignment="1">
      <alignment vertical="distributed"/>
    </xf>
    <xf numFmtId="0" fontId="43" fillId="15" borderId="3" xfId="4" applyFill="1" applyBorder="1" applyAlignment="1">
      <alignment horizontal="center"/>
    </xf>
    <xf numFmtId="0" fontId="4" fillId="15" borderId="3" xfId="0" applyFont="1" applyFill="1" applyBorder="1" applyAlignment="1">
      <alignment horizontal="center"/>
    </xf>
    <xf numFmtId="0" fontId="8" fillId="15" borderId="3" xfId="0" applyFont="1" applyFill="1" applyBorder="1" applyAlignment="1">
      <alignment horizontal="center"/>
    </xf>
    <xf numFmtId="0" fontId="0" fillId="15" borderId="3" xfId="0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4" fillId="0" borderId="11" xfId="0" applyFont="1" applyFill="1" applyBorder="1" applyAlignment="1">
      <alignment horizontal="center"/>
    </xf>
    <xf numFmtId="0" fontId="4" fillId="0" borderId="9" xfId="0" applyFont="1" applyFill="1" applyBorder="1" applyAlignment="1">
      <alignment horizontal="center"/>
    </xf>
    <xf numFmtId="0" fontId="44" fillId="4" borderId="3" xfId="2" applyNumberFormat="1" applyFont="1" applyFill="1" applyBorder="1" applyAlignment="1">
      <alignment horizontal="center"/>
    </xf>
    <xf numFmtId="0" fontId="45" fillId="3" borderId="3" xfId="0" applyFont="1" applyFill="1" applyBorder="1" applyAlignment="1">
      <alignment horizontal="center"/>
    </xf>
    <xf numFmtId="0" fontId="44" fillId="0" borderId="7" xfId="0" applyFont="1" applyFill="1" applyBorder="1" applyAlignment="1">
      <alignment horizontal="center"/>
    </xf>
    <xf numFmtId="0" fontId="46" fillId="4" borderId="3" xfId="0" applyFont="1" applyFill="1" applyBorder="1" applyAlignment="1">
      <alignment horizontal="center"/>
    </xf>
    <xf numFmtId="3" fontId="17" fillId="7" borderId="0" xfId="0" applyNumberFormat="1" applyFont="1" applyFill="1" applyBorder="1" applyAlignment="1">
      <alignment horizontal="center"/>
    </xf>
    <xf numFmtId="0" fontId="17" fillId="7" borderId="20" xfId="0" applyFont="1" applyFill="1" applyBorder="1"/>
    <xf numFmtId="0" fontId="17" fillId="7" borderId="21" xfId="0" applyFont="1" applyFill="1" applyBorder="1"/>
    <xf numFmtId="0" fontId="17" fillId="4" borderId="11" xfId="0" applyFont="1" applyFill="1" applyBorder="1" applyAlignment="1">
      <alignment horizontal="center" vertical="center" wrapText="1"/>
    </xf>
    <xf numFmtId="3" fontId="17" fillId="4" borderId="11" xfId="0" applyNumberFormat="1" applyFont="1" applyFill="1" applyBorder="1" applyAlignment="1">
      <alignment horizontal="center" vertical="center"/>
    </xf>
    <xf numFmtId="0" fontId="30" fillId="6" borderId="25" xfId="0" applyFont="1" applyFill="1" applyBorder="1" applyAlignment="1">
      <alignment horizontal="center" vertical="center"/>
    </xf>
    <xf numFmtId="0" fontId="18" fillId="0" borderId="0" xfId="0" applyFont="1" applyAlignment="1">
      <alignment horizontal="center" vertical="center"/>
    </xf>
    <xf numFmtId="0" fontId="17" fillId="0" borderId="11" xfId="0" applyFont="1" applyFill="1" applyBorder="1" applyAlignment="1">
      <alignment horizontal="center"/>
    </xf>
    <xf numFmtId="0" fontId="18" fillId="0" borderId="0" xfId="0" applyFont="1" applyFill="1" applyAlignment="1">
      <alignment horizontal="left"/>
    </xf>
    <xf numFmtId="0" fontId="18" fillId="0" borderId="7" xfId="0" applyFont="1" applyFill="1" applyBorder="1" applyAlignment="1">
      <alignment horizontal="center"/>
    </xf>
    <xf numFmtId="0" fontId="17" fillId="0" borderId="7" xfId="0" applyFont="1" applyFill="1" applyBorder="1" applyAlignment="1">
      <alignment horizontal="center"/>
    </xf>
    <xf numFmtId="0" fontId="14" fillId="0" borderId="7" xfId="0" applyFont="1" applyFill="1" applyBorder="1" applyAlignment="1">
      <alignment horizontal="center"/>
    </xf>
    <xf numFmtId="0" fontId="18" fillId="0" borderId="11" xfId="0" applyFont="1" applyFill="1" applyBorder="1" applyAlignment="1">
      <alignment horizontal="center" vertical="center" wrapText="1"/>
    </xf>
    <xf numFmtId="3" fontId="18" fillId="0" borderId="11" xfId="0" applyNumberFormat="1" applyFont="1" applyFill="1" applyBorder="1" applyAlignment="1">
      <alignment horizontal="center"/>
    </xf>
    <xf numFmtId="3" fontId="17" fillId="0" borderId="11" xfId="0" applyNumberFormat="1" applyFont="1" applyFill="1" applyBorder="1" applyAlignment="1">
      <alignment horizontal="center"/>
    </xf>
    <xf numFmtId="0" fontId="18" fillId="0" borderId="3" xfId="0" applyFont="1" applyFill="1" applyBorder="1" applyAlignment="1"/>
    <xf numFmtId="0" fontId="17" fillId="0" borderId="3" xfId="0" applyFont="1" applyFill="1" applyBorder="1" applyAlignment="1"/>
    <xf numFmtId="0" fontId="18" fillId="0" borderId="3" xfId="0" applyFont="1" applyFill="1" applyBorder="1" applyAlignment="1">
      <alignment horizontal="right"/>
    </xf>
    <xf numFmtId="0" fontId="28" fillId="0" borderId="7" xfId="0" applyFont="1" applyFill="1" applyBorder="1"/>
    <xf numFmtId="0" fontId="18" fillId="0" borderId="0" xfId="0" applyFont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4" fillId="14" borderId="11" xfId="0" applyFont="1" applyFill="1" applyBorder="1" applyAlignment="1">
      <alignment horizontal="center"/>
    </xf>
    <xf numFmtId="0" fontId="2" fillId="17" borderId="3" xfId="0" applyFont="1" applyFill="1" applyBorder="1" applyAlignment="1">
      <alignment horizontal="center"/>
    </xf>
    <xf numFmtId="0" fontId="2" fillId="5" borderId="3" xfId="0" applyFont="1" applyFill="1" applyBorder="1" applyAlignment="1">
      <alignment horizontal="center" vertical="center"/>
    </xf>
    <xf numFmtId="0" fontId="40" fillId="10" borderId="3" xfId="0" applyFont="1" applyFill="1" applyBorder="1" applyAlignment="1">
      <alignment horizontal="center"/>
    </xf>
    <xf numFmtId="0" fontId="40" fillId="0" borderId="3" xfId="0" applyFont="1" applyFill="1" applyBorder="1" applyAlignment="1">
      <alignment horizontal="center" vertical="center"/>
    </xf>
    <xf numFmtId="0" fontId="27" fillId="6" borderId="2" xfId="0" applyFont="1" applyFill="1" applyBorder="1" applyAlignment="1">
      <alignment horizontal="center" vertical="center"/>
    </xf>
    <xf numFmtId="0" fontId="27" fillId="4" borderId="2" xfId="0" applyFont="1" applyFill="1" applyBorder="1" applyAlignment="1">
      <alignment horizontal="center" vertical="center"/>
    </xf>
    <xf numFmtId="0" fontId="27" fillId="4" borderId="6" xfId="0" applyFont="1" applyFill="1" applyBorder="1" applyAlignment="1">
      <alignment horizontal="center" vertical="center"/>
    </xf>
    <xf numFmtId="0" fontId="27" fillId="4" borderId="29" xfId="0" applyFont="1" applyFill="1" applyBorder="1" applyAlignment="1">
      <alignment horizontal="center" vertical="center"/>
    </xf>
    <xf numFmtId="0" fontId="27" fillId="4" borderId="30" xfId="0" applyFont="1" applyFill="1" applyBorder="1" applyAlignment="1">
      <alignment horizontal="center" vertical="center"/>
    </xf>
    <xf numFmtId="0" fontId="29" fillId="0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4" fillId="0" borderId="3" xfId="0" applyFont="1" applyFill="1" applyBorder="1" applyAlignment="1">
      <alignment horizontal="center" vertical="center" wrapText="1"/>
    </xf>
    <xf numFmtId="0" fontId="14" fillId="0" borderId="0" xfId="0" applyFont="1"/>
    <xf numFmtId="0" fontId="27" fillId="14" borderId="3" xfId="0" applyFont="1" applyFill="1" applyBorder="1" applyAlignment="1">
      <alignment horizontal="center"/>
    </xf>
    <xf numFmtId="0" fontId="28" fillId="0" borderId="7" xfId="0" applyFont="1" applyFill="1" applyBorder="1" applyAlignment="1">
      <alignment horizontal="center"/>
    </xf>
    <xf numFmtId="0" fontId="31" fillId="6" borderId="1" xfId="0" applyFont="1" applyFill="1" applyBorder="1" applyAlignment="1">
      <alignment horizontal="center"/>
    </xf>
    <xf numFmtId="0" fontId="27" fillId="4" borderId="1" xfId="0" applyFont="1" applyFill="1" applyBorder="1" applyAlignment="1">
      <alignment horizontal="center"/>
    </xf>
    <xf numFmtId="0" fontId="31" fillId="0" borderId="0" xfId="0" applyFont="1" applyFill="1" applyBorder="1" applyAlignment="1">
      <alignment horizontal="center"/>
    </xf>
    <xf numFmtId="0" fontId="27" fillId="12" borderId="32" xfId="0" applyFont="1" applyFill="1" applyBorder="1" applyAlignment="1">
      <alignment vertical="center"/>
    </xf>
    <xf numFmtId="0" fontId="27" fillId="12" borderId="25" xfId="0" applyFont="1" applyFill="1" applyBorder="1" applyAlignment="1">
      <alignment vertical="center"/>
    </xf>
    <xf numFmtId="0" fontId="27" fillId="12" borderId="24" xfId="0" applyFont="1" applyFill="1" applyBorder="1" applyAlignment="1">
      <alignment vertical="center"/>
    </xf>
    <xf numFmtId="0" fontId="27" fillId="12" borderId="28" xfId="0" applyFont="1" applyFill="1" applyBorder="1" applyAlignment="1">
      <alignment vertical="center"/>
    </xf>
    <xf numFmtId="0" fontId="27" fillId="0" borderId="3" xfId="0" applyFont="1" applyFill="1" applyBorder="1" applyAlignment="1">
      <alignment horizontal="center"/>
    </xf>
    <xf numFmtId="0" fontId="27" fillId="0" borderId="34" xfId="0" applyFont="1" applyFill="1" applyBorder="1" applyAlignment="1"/>
    <xf numFmtId="0" fontId="27" fillId="0" borderId="4" xfId="0" applyFont="1" applyFill="1" applyBorder="1" applyAlignment="1"/>
    <xf numFmtId="0" fontId="27" fillId="0" borderId="3" xfId="0" applyFont="1" applyFill="1" applyBorder="1" applyAlignment="1">
      <alignment horizontal="center" vertical="distributed"/>
    </xf>
    <xf numFmtId="0" fontId="27" fillId="0" borderId="34" xfId="0" applyFont="1" applyFill="1" applyBorder="1" applyAlignment="1">
      <alignment vertical="distributed"/>
    </xf>
    <xf numFmtId="0" fontId="27" fillId="0" borderId="4" xfId="0" applyFont="1" applyFill="1" applyBorder="1" applyAlignment="1">
      <alignment vertical="distributed"/>
    </xf>
    <xf numFmtId="0" fontId="30" fillId="6" borderId="10" xfId="0" applyFont="1" applyFill="1" applyBorder="1" applyAlignment="1">
      <alignment horizontal="center"/>
    </xf>
    <xf numFmtId="0" fontId="30" fillId="6" borderId="3" xfId="0" applyFont="1" applyFill="1" applyBorder="1" applyAlignment="1">
      <alignment horizontal="center"/>
    </xf>
    <xf numFmtId="0" fontId="30" fillId="6" borderId="34" xfId="0" applyFont="1" applyFill="1" applyBorder="1" applyAlignment="1"/>
    <xf numFmtId="0" fontId="30" fillId="6" borderId="4" xfId="0" applyFont="1" applyFill="1" applyBorder="1" applyAlignment="1"/>
    <xf numFmtId="0" fontId="27" fillId="2" borderId="8" xfId="0" applyFont="1" applyFill="1" applyBorder="1" applyAlignment="1">
      <alignment horizontal="center"/>
    </xf>
    <xf numFmtId="0" fontId="17" fillId="0" borderId="3" xfId="0" applyFont="1" applyBorder="1"/>
    <xf numFmtId="0" fontId="18" fillId="0" borderId="3" xfId="0" applyFont="1" applyBorder="1" applyAlignment="1">
      <alignment horizontal="center"/>
    </xf>
    <xf numFmtId="0" fontId="27" fillId="0" borderId="3" xfId="0" applyFont="1" applyFill="1" applyBorder="1"/>
    <xf numFmtId="0" fontId="48" fillId="0" borderId="3" xfId="0" applyFont="1" applyBorder="1"/>
    <xf numFmtId="0" fontId="48" fillId="0" borderId="3" xfId="0" applyFont="1" applyBorder="1" applyAlignment="1">
      <alignment horizontal="center"/>
    </xf>
    <xf numFmtId="0" fontId="27" fillId="18" borderId="3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 vertical="center"/>
    </xf>
    <xf numFmtId="0" fontId="10" fillId="3" borderId="3" xfId="0" applyFont="1" applyFill="1" applyBorder="1" applyAlignment="1">
      <alignment horizontal="center"/>
    </xf>
    <xf numFmtId="0" fontId="8" fillId="17" borderId="3" xfId="0" applyFont="1" applyFill="1" applyBorder="1" applyAlignment="1">
      <alignment horizontal="center"/>
    </xf>
    <xf numFmtId="0" fontId="49" fillId="0" borderId="0" xfId="0" applyFont="1"/>
    <xf numFmtId="0" fontId="8" fillId="0" borderId="0" xfId="0" applyFont="1" applyFill="1" applyBorder="1" applyAlignment="1">
      <alignment horizontal="center"/>
    </xf>
    <xf numFmtId="0" fontId="28" fillId="0" borderId="4" xfId="0" applyFont="1" applyBorder="1" applyAlignment="1">
      <alignment horizontal="center"/>
    </xf>
    <xf numFmtId="0" fontId="27" fillId="0" borderId="7" xfId="0" applyFont="1" applyBorder="1" applyAlignment="1">
      <alignment horizontal="center"/>
    </xf>
    <xf numFmtId="3" fontId="17" fillId="18" borderId="1" xfId="0" applyNumberFormat="1" applyFont="1" applyFill="1" applyBorder="1" applyAlignment="1">
      <alignment horizontal="center" vertical="center"/>
    </xf>
    <xf numFmtId="0" fontId="52" fillId="0" borderId="0" xfId="0" applyFont="1"/>
    <xf numFmtId="0" fontId="53" fillId="0" borderId="0" xfId="0" applyFont="1" applyFill="1" applyBorder="1" applyAlignment="1">
      <alignment horizontal="center"/>
    </xf>
    <xf numFmtId="0" fontId="53" fillId="0" borderId="0" xfId="0" applyFont="1" applyBorder="1" applyAlignment="1">
      <alignment horizontal="center"/>
    </xf>
    <xf numFmtId="0" fontId="1" fillId="0" borderId="0" xfId="0" applyFont="1" applyAlignment="1">
      <alignment horizontal="left" vertical="center"/>
    </xf>
    <xf numFmtId="0" fontId="17" fillId="4" borderId="13" xfId="0" applyFont="1" applyFill="1" applyBorder="1" applyAlignment="1">
      <alignment horizontal="center" vertical="center"/>
    </xf>
    <xf numFmtId="3" fontId="17" fillId="7" borderId="37" xfId="0" applyNumberFormat="1" applyFont="1" applyFill="1" applyBorder="1" applyAlignment="1">
      <alignment horizontal="center"/>
    </xf>
    <xf numFmtId="0" fontId="33" fillId="17" borderId="3" xfId="0" applyFont="1" applyFill="1" applyBorder="1" applyAlignment="1">
      <alignment horizontal="center"/>
    </xf>
    <xf numFmtId="0" fontId="45" fillId="0" borderId="7" xfId="0" applyFont="1" applyFill="1" applyBorder="1" applyAlignment="1">
      <alignment horizontal="center"/>
    </xf>
    <xf numFmtId="0" fontId="54" fillId="16" borderId="3" xfId="0" applyFont="1" applyFill="1" applyBorder="1" applyAlignment="1">
      <alignment horizontal="center"/>
    </xf>
    <xf numFmtId="0" fontId="17" fillId="4" borderId="31" xfId="0" applyFont="1" applyFill="1" applyBorder="1" applyAlignment="1">
      <alignment horizontal="center" vertical="center" wrapText="1"/>
    </xf>
    <xf numFmtId="3" fontId="17" fillId="4" borderId="11" xfId="0" applyNumberFormat="1" applyFont="1" applyFill="1" applyBorder="1" applyAlignment="1">
      <alignment horizontal="center"/>
    </xf>
    <xf numFmtId="0" fontId="18" fillId="0" borderId="10" xfId="0" applyFont="1" applyBorder="1"/>
    <xf numFmtId="0" fontId="18" fillId="0" borderId="10" xfId="0" applyFont="1" applyBorder="1" applyAlignment="1">
      <alignment vertical="distributed"/>
    </xf>
    <xf numFmtId="0" fontId="17" fillId="4" borderId="6" xfId="0" applyFont="1" applyFill="1" applyBorder="1" applyAlignment="1">
      <alignment horizontal="center" vertical="center"/>
    </xf>
    <xf numFmtId="0" fontId="17" fillId="4" borderId="2" xfId="0" applyFont="1" applyFill="1" applyBorder="1" applyAlignment="1">
      <alignment horizontal="center" vertical="center"/>
    </xf>
    <xf numFmtId="0" fontId="18" fillId="0" borderId="31" xfId="0" applyFont="1" applyFill="1" applyBorder="1" applyAlignment="1">
      <alignment horizontal="center" vertical="center" wrapText="1"/>
    </xf>
    <xf numFmtId="0" fontId="17" fillId="7" borderId="0" xfId="0" applyFont="1" applyFill="1" applyBorder="1"/>
    <xf numFmtId="0" fontId="17" fillId="7" borderId="19" xfId="0" applyFont="1" applyFill="1" applyBorder="1"/>
    <xf numFmtId="0" fontId="17" fillId="7" borderId="17" xfId="0" applyFont="1" applyFill="1" applyBorder="1"/>
    <xf numFmtId="0" fontId="55" fillId="0" borderId="7" xfId="0" applyFont="1" applyFill="1" applyBorder="1"/>
    <xf numFmtId="0" fontId="14" fillId="0" borderId="31" xfId="0" applyFont="1" applyFill="1" applyBorder="1" applyAlignment="1">
      <alignment horizontal="center"/>
    </xf>
    <xf numFmtId="3" fontId="17" fillId="7" borderId="3" xfId="0" applyNumberFormat="1" applyFont="1" applyFill="1" applyBorder="1" applyAlignment="1">
      <alignment horizontal="center"/>
    </xf>
    <xf numFmtId="3" fontId="17" fillId="7" borderId="10" xfId="0" applyNumberFormat="1" applyFont="1" applyFill="1" applyBorder="1" applyAlignment="1">
      <alignment horizontal="center"/>
    </xf>
    <xf numFmtId="0" fontId="17" fillId="7" borderId="3" xfId="0" applyFont="1" applyFill="1" applyBorder="1"/>
    <xf numFmtId="0" fontId="17" fillId="7" borderId="10" xfId="0" applyFont="1" applyFill="1" applyBorder="1"/>
    <xf numFmtId="0" fontId="17" fillId="4" borderId="4" xfId="0" applyFont="1" applyFill="1" applyBorder="1" applyAlignment="1">
      <alignment horizontal="center" vertical="center" wrapText="1"/>
    </xf>
    <xf numFmtId="3" fontId="17" fillId="4" borderId="3" xfId="0" applyNumberFormat="1" applyFont="1" applyFill="1" applyBorder="1" applyAlignment="1">
      <alignment horizontal="center"/>
    </xf>
    <xf numFmtId="0" fontId="17" fillId="4" borderId="3" xfId="0" applyFont="1" applyFill="1" applyBorder="1" applyAlignment="1">
      <alignment horizontal="center" vertical="center" wrapText="1"/>
    </xf>
    <xf numFmtId="3" fontId="17" fillId="4" borderId="10" xfId="0" applyNumberFormat="1" applyFont="1" applyFill="1" applyBorder="1" applyAlignment="1">
      <alignment horizontal="center"/>
    </xf>
    <xf numFmtId="0" fontId="27" fillId="14" borderId="3" xfId="0" applyFont="1" applyFill="1" applyBorder="1" applyAlignment="1">
      <alignment horizontal="left"/>
    </xf>
    <xf numFmtId="3" fontId="18" fillId="0" borderId="20" xfId="0" applyNumberFormat="1" applyFont="1" applyFill="1" applyBorder="1" applyAlignment="1">
      <alignment horizontal="center"/>
    </xf>
    <xf numFmtId="3" fontId="17" fillId="0" borderId="20" xfId="0" applyNumberFormat="1" applyFont="1" applyFill="1" applyBorder="1" applyAlignment="1">
      <alignment horizontal="center"/>
    </xf>
    <xf numFmtId="0" fontId="57" fillId="0" borderId="3" xfId="0" applyFont="1" applyFill="1" applyBorder="1" applyAlignment="1">
      <alignment horizontal="center"/>
    </xf>
    <xf numFmtId="0" fontId="58" fillId="16" borderId="3" xfId="0" applyFont="1" applyFill="1" applyBorder="1" applyAlignment="1">
      <alignment horizontal="center"/>
    </xf>
    <xf numFmtId="165" fontId="54" fillId="16" borderId="3" xfId="0" applyNumberFormat="1" applyFont="1" applyFill="1" applyBorder="1" applyAlignment="1">
      <alignment horizontal="center"/>
    </xf>
    <xf numFmtId="0" fontId="54" fillId="16" borderId="3" xfId="0" applyNumberFormat="1" applyFont="1" applyFill="1" applyBorder="1" applyAlignment="1">
      <alignment horizontal="center" vertical="center"/>
    </xf>
    <xf numFmtId="0" fontId="54" fillId="16" borderId="3" xfId="0" applyFont="1" applyFill="1" applyBorder="1" applyAlignment="1">
      <alignment horizontal="center" vertical="center"/>
    </xf>
    <xf numFmtId="164" fontId="54" fillId="16" borderId="3" xfId="0" applyNumberFormat="1" applyFont="1" applyFill="1" applyBorder="1" applyAlignment="1">
      <alignment horizontal="center"/>
    </xf>
    <xf numFmtId="0" fontId="59" fillId="0" borderId="3" xfId="0" applyFont="1" applyFill="1" applyBorder="1" applyAlignment="1">
      <alignment horizontal="center" vertical="center"/>
    </xf>
    <xf numFmtId="166" fontId="53" fillId="0" borderId="3" xfId="0" applyNumberFormat="1" applyFont="1" applyFill="1" applyBorder="1" applyAlignment="1">
      <alignment horizontal="center"/>
    </xf>
    <xf numFmtId="0" fontId="53" fillId="0" borderId="0" xfId="0" applyNumberFormat="1" applyFont="1" applyBorder="1" applyAlignment="1">
      <alignment horizontal="center" vertical="center"/>
    </xf>
    <xf numFmtId="0" fontId="53" fillId="0" borderId="0" xfId="0" applyFont="1" applyBorder="1" applyAlignment="1">
      <alignment horizontal="center" vertical="center"/>
    </xf>
    <xf numFmtId="164" fontId="53" fillId="0" borderId="0" xfId="0" applyNumberFormat="1" applyFont="1" applyBorder="1" applyAlignment="1">
      <alignment horizontal="center"/>
    </xf>
    <xf numFmtId="0" fontId="53" fillId="0" borderId="3" xfId="0" applyFont="1" applyFill="1" applyBorder="1" applyAlignment="1">
      <alignment horizontal="center"/>
    </xf>
    <xf numFmtId="0" fontId="53" fillId="0" borderId="3" xfId="0" applyFont="1" applyBorder="1" applyAlignment="1">
      <alignment horizontal="center"/>
    </xf>
    <xf numFmtId="15" fontId="53" fillId="0" borderId="3" xfId="0" applyNumberFormat="1" applyFont="1" applyBorder="1" applyAlignment="1">
      <alignment horizontal="center"/>
    </xf>
    <xf numFmtId="14" fontId="53" fillId="0" borderId="3" xfId="0" applyNumberFormat="1" applyFont="1" applyFill="1" applyBorder="1" applyAlignment="1">
      <alignment horizontal="center"/>
    </xf>
    <xf numFmtId="14" fontId="53" fillId="0" borderId="3" xfId="0" applyNumberFormat="1" applyFont="1" applyBorder="1" applyAlignment="1">
      <alignment horizontal="center"/>
    </xf>
    <xf numFmtId="0" fontId="61" fillId="0" borderId="0" xfId="0" applyFont="1" applyAlignment="1">
      <alignment horizontal="center"/>
    </xf>
    <xf numFmtId="0" fontId="62" fillId="0" borderId="0" xfId="0" applyFont="1" applyFill="1"/>
    <xf numFmtId="0" fontId="62" fillId="0" borderId="20" xfId="0" applyFont="1" applyFill="1" applyBorder="1"/>
    <xf numFmtId="0" fontId="62" fillId="0" borderId="17" xfId="0" applyFont="1" applyFill="1" applyBorder="1"/>
    <xf numFmtId="0" fontId="63" fillId="0" borderId="0" xfId="0" applyFont="1" applyBorder="1" applyAlignment="1">
      <alignment horizontal="center"/>
    </xf>
    <xf numFmtId="0" fontId="0" fillId="0" borderId="24" xfId="0" applyBorder="1" applyAlignment="1"/>
    <xf numFmtId="0" fontId="4" fillId="6" borderId="7" xfId="0" applyFont="1" applyFill="1" applyBorder="1" applyAlignment="1">
      <alignment horizontal="center"/>
    </xf>
    <xf numFmtId="0" fontId="4" fillId="6" borderId="11" xfId="0" applyFont="1" applyFill="1" applyBorder="1" applyAlignment="1">
      <alignment horizontal="center"/>
    </xf>
    <xf numFmtId="0" fontId="4" fillId="2" borderId="7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7" fillId="4" borderId="18" xfId="0" applyFont="1" applyFill="1" applyBorder="1" applyAlignment="1">
      <alignment horizontal="center" vertical="center"/>
    </xf>
    <xf numFmtId="0" fontId="4" fillId="14" borderId="10" xfId="0" applyFont="1" applyFill="1" applyBorder="1" applyAlignment="1">
      <alignment horizontal="center"/>
    </xf>
    <xf numFmtId="0" fontId="20" fillId="4" borderId="6" xfId="0" applyFont="1" applyFill="1" applyBorder="1" applyAlignment="1">
      <alignment horizontal="center" vertical="distributed"/>
    </xf>
    <xf numFmtId="0" fontId="64" fillId="0" borderId="3" xfId="0" applyFont="1" applyFill="1" applyBorder="1"/>
    <xf numFmtId="0" fontId="64" fillId="0" borderId="3" xfId="0" applyFont="1" applyBorder="1" applyAlignment="1">
      <alignment horizontal="left"/>
    </xf>
    <xf numFmtId="0" fontId="64" fillId="0" borderId="3" xfId="0" applyFont="1" applyFill="1" applyBorder="1" applyAlignment="1">
      <alignment horizontal="center"/>
    </xf>
    <xf numFmtId="164" fontId="64" fillId="0" borderId="3" xfId="0" applyNumberFormat="1" applyFont="1" applyFill="1" applyBorder="1" applyAlignment="1">
      <alignment horizontal="center"/>
    </xf>
    <xf numFmtId="0" fontId="64" fillId="0" borderId="3" xfId="0" applyNumberFormat="1" applyFont="1" applyFill="1" applyBorder="1" applyAlignment="1">
      <alignment horizontal="center"/>
    </xf>
    <xf numFmtId="0" fontId="64" fillId="0" borderId="7" xfId="0" applyFont="1" applyFill="1" applyBorder="1" applyAlignment="1">
      <alignment horizontal="center"/>
    </xf>
    <xf numFmtId="164" fontId="64" fillId="0" borderId="7" xfId="0" applyNumberFormat="1" applyFont="1" applyFill="1" applyBorder="1" applyAlignment="1">
      <alignment horizontal="center"/>
    </xf>
    <xf numFmtId="164" fontId="20" fillId="6" borderId="2" xfId="0" applyNumberFormat="1" applyFont="1" applyFill="1" applyBorder="1" applyAlignment="1">
      <alignment horizontal="center" vertical="center"/>
    </xf>
    <xf numFmtId="0" fontId="20" fillId="22" borderId="1" xfId="0" applyFont="1" applyFill="1" applyBorder="1" applyAlignment="1">
      <alignment horizontal="center"/>
    </xf>
    <xf numFmtId="0" fontId="25" fillId="22" borderId="1" xfId="0" applyFont="1" applyFill="1" applyBorder="1" applyAlignment="1">
      <alignment horizontal="center"/>
    </xf>
    <xf numFmtId="164" fontId="25" fillId="22" borderId="1" xfId="0" applyNumberFormat="1" applyFont="1" applyFill="1" applyBorder="1" applyAlignment="1">
      <alignment horizontal="center"/>
    </xf>
    <xf numFmtId="0" fontId="64" fillId="0" borderId="7" xfId="0" applyFont="1" applyBorder="1" applyAlignment="1">
      <alignment horizontal="left"/>
    </xf>
    <xf numFmtId="0" fontId="64" fillId="22" borderId="1" xfId="0" applyFont="1" applyFill="1" applyBorder="1" applyAlignment="1">
      <alignment horizontal="center"/>
    </xf>
    <xf numFmtId="0" fontId="25" fillId="22" borderId="2" xfId="0" applyNumberFormat="1" applyFont="1" applyFill="1" applyBorder="1" applyAlignment="1">
      <alignment horizontal="center"/>
    </xf>
    <xf numFmtId="164" fontId="25" fillId="22" borderId="14" xfId="0" applyNumberFormat="1" applyFont="1" applyFill="1" applyBorder="1" applyAlignment="1"/>
    <xf numFmtId="0" fontId="25" fillId="17" borderId="1" xfId="0" applyNumberFormat="1" applyFont="1" applyFill="1" applyBorder="1" applyAlignment="1">
      <alignment horizontal="center"/>
    </xf>
    <xf numFmtId="164" fontId="25" fillId="17" borderId="1" xfId="0" applyNumberFormat="1" applyFont="1" applyFill="1" applyBorder="1" applyAlignment="1">
      <alignment horizontal="center"/>
    </xf>
    <xf numFmtId="0" fontId="64" fillId="17" borderId="5" xfId="0" applyNumberFormat="1" applyFont="1" applyFill="1" applyBorder="1"/>
    <xf numFmtId="164" fontId="64" fillId="17" borderId="7" xfId="0" applyNumberFormat="1" applyFont="1" applyFill="1" applyBorder="1"/>
    <xf numFmtId="0" fontId="64" fillId="17" borderId="7" xfId="0" applyNumberFormat="1" applyFont="1" applyFill="1" applyBorder="1" applyAlignment="1">
      <alignment horizontal="center"/>
    </xf>
    <xf numFmtId="164" fontId="64" fillId="17" borderId="7" xfId="0" applyNumberFormat="1" applyFont="1" applyFill="1" applyBorder="1" applyAlignment="1">
      <alignment horizontal="center"/>
    </xf>
    <xf numFmtId="164" fontId="20" fillId="17" borderId="4" xfId="0" applyNumberFormat="1" applyFont="1" applyFill="1" applyBorder="1" applyAlignment="1"/>
    <xf numFmtId="164" fontId="20" fillId="17" borderId="3" xfId="0" applyNumberFormat="1" applyFont="1" applyFill="1" applyBorder="1" applyAlignment="1"/>
    <xf numFmtId="0" fontId="20" fillId="0" borderId="0" xfId="0" applyNumberFormat="1" applyFont="1" applyFill="1" applyAlignment="1">
      <alignment horizontal="center"/>
    </xf>
    <xf numFmtId="164" fontId="20" fillId="0" borderId="0" xfId="0" applyNumberFormat="1" applyFont="1" applyFill="1" applyAlignment="1">
      <alignment horizontal="center"/>
    </xf>
    <xf numFmtId="0" fontId="12" fillId="23" borderId="0" xfId="0" applyFont="1" applyFill="1" applyBorder="1" applyAlignment="1">
      <alignment horizontal="center"/>
    </xf>
    <xf numFmtId="0" fontId="65" fillId="23" borderId="0" xfId="0" applyNumberFormat="1" applyFont="1" applyFill="1" applyBorder="1" applyAlignment="1">
      <alignment horizontal="center"/>
    </xf>
    <xf numFmtId="164" fontId="65" fillId="23" borderId="0" xfId="0" applyNumberFormat="1" applyFont="1" applyFill="1" applyBorder="1" applyAlignment="1">
      <alignment horizontal="center"/>
    </xf>
    <xf numFmtId="164" fontId="66" fillId="0" borderId="0" xfId="0" applyNumberFormat="1" applyFont="1"/>
    <xf numFmtId="0" fontId="6" fillId="0" borderId="0" xfId="0" applyFont="1"/>
    <xf numFmtId="0" fontId="6" fillId="0" borderId="0" xfId="0" applyNumberFormat="1" applyFont="1"/>
    <xf numFmtId="0" fontId="0" fillId="20" borderId="0" xfId="0" applyFill="1" applyBorder="1" applyAlignment="1">
      <alignment horizontal="center"/>
    </xf>
    <xf numFmtId="0" fontId="0" fillId="20" borderId="0" xfId="0" applyFill="1" applyBorder="1" applyAlignment="1">
      <alignment horizontal="center" vertical="center"/>
    </xf>
    <xf numFmtId="0" fontId="4" fillId="0" borderId="0" xfId="0" applyFont="1"/>
    <xf numFmtId="0" fontId="4" fillId="0" borderId="0" xfId="0" applyFont="1" applyAlignment="1">
      <alignment horizontal="center"/>
    </xf>
    <xf numFmtId="0" fontId="4" fillId="22" borderId="3" xfId="0" applyFont="1" applyFill="1" applyBorder="1" applyAlignment="1">
      <alignment horizontal="center"/>
    </xf>
    <xf numFmtId="0" fontId="4" fillId="22" borderId="3" xfId="0" applyNumberFormat="1" applyFont="1" applyFill="1" applyBorder="1" applyAlignment="1">
      <alignment horizontal="center"/>
    </xf>
    <xf numFmtId="0" fontId="4" fillId="22" borderId="7" xfId="0" applyFont="1" applyFill="1" applyBorder="1" applyAlignment="1">
      <alignment horizontal="center"/>
    </xf>
    <xf numFmtId="0" fontId="10" fillId="0" borderId="3" xfId="0" applyFont="1" applyBorder="1" applyAlignment="1">
      <alignment horizontal="center" vertical="center"/>
    </xf>
    <xf numFmtId="0" fontId="10" fillId="0" borderId="19" xfId="0" applyFont="1" applyFill="1" applyBorder="1" applyAlignment="1">
      <alignment horizontal="center" vertical="center"/>
    </xf>
    <xf numFmtId="8" fontId="53" fillId="0" borderId="3" xfId="0" applyNumberFormat="1" applyFont="1" applyFill="1" applyBorder="1" applyAlignment="1">
      <alignment horizontal="center"/>
    </xf>
    <xf numFmtId="167" fontId="59" fillId="0" borderId="3" xfId="0" applyNumberFormat="1" applyFont="1" applyFill="1" applyBorder="1" applyAlignment="1">
      <alignment horizontal="center"/>
    </xf>
    <xf numFmtId="0" fontId="53" fillId="0" borderId="3" xfId="0" applyFont="1" applyFill="1" applyBorder="1" applyAlignment="1">
      <alignment horizontal="center" wrapText="1"/>
    </xf>
    <xf numFmtId="168" fontId="59" fillId="0" borderId="3" xfId="0" applyNumberFormat="1" applyFont="1" applyFill="1" applyBorder="1" applyAlignment="1">
      <alignment horizontal="center"/>
    </xf>
    <xf numFmtId="164" fontId="53" fillId="0" borderId="3" xfId="0" applyNumberFormat="1" applyFont="1" applyBorder="1" applyAlignment="1">
      <alignment horizontal="center"/>
    </xf>
    <xf numFmtId="0" fontId="2" fillId="0" borderId="0" xfId="0" applyFont="1" applyFill="1" applyAlignment="1">
      <alignment horizontal="right"/>
    </xf>
    <xf numFmtId="0" fontId="2" fillId="0" borderId="0" xfId="0" applyFont="1" applyFill="1" applyAlignment="1">
      <alignment horizontal="center"/>
    </xf>
    <xf numFmtId="0" fontId="2" fillId="0" borderId="24" xfId="0" applyFont="1" applyFill="1" applyBorder="1" applyAlignment="1">
      <alignment horizontal="center"/>
    </xf>
    <xf numFmtId="0" fontId="2" fillId="0" borderId="0" xfId="0" applyFont="1" applyFill="1" applyAlignment="1">
      <alignment horizontal="right" wrapText="1"/>
    </xf>
    <xf numFmtId="17" fontId="2" fillId="0" borderId="0" xfId="0" applyNumberFormat="1" applyFont="1" applyFill="1" applyAlignment="1">
      <alignment horizontal="right" wrapText="1"/>
    </xf>
    <xf numFmtId="0" fontId="4" fillId="6" borderId="10" xfId="0" applyFont="1" applyFill="1" applyBorder="1" applyAlignment="1">
      <alignment horizontal="center" vertical="center"/>
    </xf>
    <xf numFmtId="0" fontId="4" fillId="6" borderId="34" xfId="0" applyFont="1" applyFill="1" applyBorder="1" applyAlignment="1">
      <alignment horizontal="center" vertical="center"/>
    </xf>
    <xf numFmtId="0" fontId="4" fillId="6" borderId="4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5" borderId="10" xfId="0" applyFont="1" applyFill="1" applyBorder="1" applyAlignment="1">
      <alignment horizontal="center"/>
    </xf>
    <xf numFmtId="0" fontId="2" fillId="5" borderId="4" xfId="0" applyFont="1" applyFill="1" applyBorder="1" applyAlignment="1">
      <alignment horizontal="center"/>
    </xf>
    <xf numFmtId="0" fontId="2" fillId="5" borderId="10" xfId="0" applyFont="1" applyFill="1" applyBorder="1" applyAlignment="1">
      <alignment horizontal="center" vertical="center"/>
    </xf>
    <xf numFmtId="0" fontId="2" fillId="5" borderId="4" xfId="0" applyFont="1" applyFill="1" applyBorder="1" applyAlignment="1">
      <alignment horizontal="center" vertical="center"/>
    </xf>
    <xf numFmtId="0" fontId="42" fillId="0" borderId="0" xfId="0" applyFont="1" applyAlignment="1">
      <alignment horizontal="center"/>
    </xf>
    <xf numFmtId="164" fontId="8" fillId="6" borderId="10" xfId="0" applyNumberFormat="1" applyFont="1" applyFill="1" applyBorder="1" applyAlignment="1">
      <alignment horizontal="center" vertical="center"/>
    </xf>
    <xf numFmtId="164" fontId="8" fillId="6" borderId="4" xfId="0" applyNumberFormat="1" applyFont="1" applyFill="1" applyBorder="1" applyAlignment="1">
      <alignment horizontal="center" vertical="center"/>
    </xf>
    <xf numFmtId="0" fontId="42" fillId="0" borderId="19" xfId="0" applyFont="1" applyBorder="1" applyAlignment="1">
      <alignment horizontal="center"/>
    </xf>
    <xf numFmtId="0" fontId="42" fillId="0" borderId="0" xfId="0" applyFont="1" applyAlignment="1">
      <alignment horizontal="center" vertical="distributed"/>
    </xf>
    <xf numFmtId="0" fontId="42" fillId="0" borderId="19" xfId="0" applyFont="1" applyBorder="1" applyAlignment="1">
      <alignment horizontal="center" vertical="distributed"/>
    </xf>
    <xf numFmtId="0" fontId="4" fillId="4" borderId="38" xfId="0" applyFont="1" applyFill="1" applyBorder="1" applyAlignment="1">
      <alignment horizontal="center" vertical="distributed"/>
    </xf>
    <xf numFmtId="0" fontId="4" fillId="4" borderId="34" xfId="0" applyFont="1" applyFill="1" applyBorder="1" applyAlignment="1">
      <alignment horizontal="center" vertical="distributed"/>
    </xf>
    <xf numFmtId="0" fontId="4" fillId="4" borderId="39" xfId="0" applyFont="1" applyFill="1" applyBorder="1" applyAlignment="1">
      <alignment horizontal="center" vertical="distributed"/>
    </xf>
    <xf numFmtId="0" fontId="2" fillId="5" borderId="7" xfId="0" applyFont="1" applyFill="1" applyBorder="1" applyAlignment="1">
      <alignment horizontal="center" vertical="center"/>
    </xf>
    <xf numFmtId="0" fontId="2" fillId="5" borderId="11" xfId="0" applyFont="1" applyFill="1" applyBorder="1" applyAlignment="1">
      <alignment horizontal="center" vertical="center"/>
    </xf>
    <xf numFmtId="0" fontId="2" fillId="11" borderId="10" xfId="0" applyFont="1" applyFill="1" applyBorder="1" applyAlignment="1">
      <alignment horizontal="center"/>
    </xf>
    <xf numFmtId="0" fontId="2" fillId="11" borderId="4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right"/>
    </xf>
    <xf numFmtId="0" fontId="4" fillId="0" borderId="13" xfId="0" applyFont="1" applyBorder="1" applyAlignment="1">
      <alignment horizontal="center" vertical="distributed"/>
    </xf>
    <xf numFmtId="0" fontId="4" fillId="0" borderId="25" xfId="0" applyFont="1" applyBorder="1" applyAlignment="1">
      <alignment horizontal="center" vertical="distributed"/>
    </xf>
    <xf numFmtId="0" fontId="4" fillId="0" borderId="14" xfId="0" applyFont="1" applyBorder="1" applyAlignment="1">
      <alignment horizontal="center" vertical="distributed"/>
    </xf>
    <xf numFmtId="0" fontId="4" fillId="0" borderId="8" xfId="0" applyFont="1" applyBorder="1" applyAlignment="1">
      <alignment horizontal="center" vertical="distributed"/>
    </xf>
    <xf numFmtId="0" fontId="2" fillId="0" borderId="6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5" fillId="0" borderId="13" xfId="0" applyFont="1" applyBorder="1" applyAlignment="1">
      <alignment horizontal="right"/>
    </xf>
    <xf numFmtId="0" fontId="5" fillId="0" borderId="25" xfId="0" applyFont="1" applyBorder="1" applyAlignment="1">
      <alignment horizontal="right"/>
    </xf>
    <xf numFmtId="0" fontId="5" fillId="0" borderId="16" xfId="0" applyFont="1" applyBorder="1" applyAlignment="1">
      <alignment horizontal="right"/>
    </xf>
    <xf numFmtId="0" fontId="5" fillId="0" borderId="23" xfId="0" applyFont="1" applyBorder="1" applyAlignment="1">
      <alignment horizontal="right"/>
    </xf>
    <xf numFmtId="0" fontId="2" fillId="2" borderId="16" xfId="0" applyFont="1" applyFill="1" applyBorder="1" applyAlignment="1">
      <alignment horizontal="center" vertical="distributed"/>
    </xf>
    <xf numFmtId="0" fontId="2" fillId="2" borderId="26" xfId="0" applyFont="1" applyFill="1" applyBorder="1" applyAlignment="1">
      <alignment horizontal="center" vertical="distributed"/>
    </xf>
    <xf numFmtId="0" fontId="2" fillId="2" borderId="23" xfId="0" applyFont="1" applyFill="1" applyBorder="1" applyAlignment="1">
      <alignment horizontal="center" vertical="distributed"/>
    </xf>
    <xf numFmtId="0" fontId="4" fillId="4" borderId="16" xfId="0" applyFont="1" applyFill="1" applyBorder="1" applyAlignment="1">
      <alignment horizontal="center" vertical="distributed"/>
    </xf>
    <xf numFmtId="0" fontId="4" fillId="4" borderId="32" xfId="0" applyFont="1" applyFill="1" applyBorder="1" applyAlignment="1">
      <alignment horizontal="center" vertical="distributed"/>
    </xf>
    <xf numFmtId="0" fontId="4" fillId="4" borderId="25" xfId="0" applyFont="1" applyFill="1" applyBorder="1" applyAlignment="1">
      <alignment horizontal="center" vertical="distributed"/>
    </xf>
    <xf numFmtId="0" fontId="8" fillId="4" borderId="3" xfId="0" applyFont="1" applyFill="1" applyBorder="1" applyAlignment="1">
      <alignment horizontal="center" vertical="distributed"/>
    </xf>
    <xf numFmtId="44" fontId="4" fillId="6" borderId="3" xfId="3" applyFont="1" applyFill="1" applyBorder="1" applyAlignment="1">
      <alignment horizontal="center" vertical="distributed"/>
    </xf>
    <xf numFmtId="0" fontId="5" fillId="0" borderId="14" xfId="0" applyFont="1" applyBorder="1" applyAlignment="1">
      <alignment horizontal="right"/>
    </xf>
    <xf numFmtId="0" fontId="5" fillId="0" borderId="8" xfId="0" applyFont="1" applyBorder="1" applyAlignment="1">
      <alignment horizontal="right"/>
    </xf>
    <xf numFmtId="0" fontId="20" fillId="4" borderId="16" xfId="0" applyFont="1" applyFill="1" applyBorder="1" applyAlignment="1">
      <alignment horizontal="center" vertical="distributed"/>
    </xf>
    <xf numFmtId="0" fontId="20" fillId="4" borderId="26" xfId="0" applyFont="1" applyFill="1" applyBorder="1" applyAlignment="1">
      <alignment horizontal="center" vertical="distributed"/>
    </xf>
    <xf numFmtId="0" fontId="20" fillId="4" borderId="23" xfId="0" applyFont="1" applyFill="1" applyBorder="1" applyAlignment="1">
      <alignment horizontal="center" vertical="distributed"/>
    </xf>
    <xf numFmtId="164" fontId="20" fillId="9" borderId="16" xfId="0" applyNumberFormat="1" applyFont="1" applyFill="1" applyBorder="1" applyAlignment="1">
      <alignment horizontal="center"/>
    </xf>
    <xf numFmtId="164" fontId="20" fillId="9" borderId="26" xfId="0" applyNumberFormat="1" applyFont="1" applyFill="1" applyBorder="1" applyAlignment="1">
      <alignment horizontal="center"/>
    </xf>
    <xf numFmtId="0" fontId="51" fillId="0" borderId="0" xfId="0" applyFont="1" applyAlignment="1">
      <alignment horizontal="center"/>
    </xf>
    <xf numFmtId="0" fontId="20" fillId="0" borderId="0" xfId="0" applyFont="1" applyAlignment="1">
      <alignment horizontal="right"/>
    </xf>
    <xf numFmtId="0" fontId="20" fillId="0" borderId="22" xfId="0" applyFont="1" applyBorder="1" applyAlignment="1">
      <alignment horizontal="right"/>
    </xf>
    <xf numFmtId="0" fontId="20" fillId="19" borderId="16" xfId="0" applyFont="1" applyFill="1" applyBorder="1" applyAlignment="1">
      <alignment horizontal="center" vertical="distributed"/>
    </xf>
    <xf numFmtId="0" fontId="20" fillId="19" borderId="26" xfId="0" applyFont="1" applyFill="1" applyBorder="1" applyAlignment="1">
      <alignment horizontal="center" vertical="distributed"/>
    </xf>
    <xf numFmtId="0" fontId="20" fillId="19" borderId="23" xfId="0" applyFont="1" applyFill="1" applyBorder="1" applyAlignment="1">
      <alignment horizontal="center" vertical="distributed"/>
    </xf>
    <xf numFmtId="164" fontId="20" fillId="6" borderId="45" xfId="0" applyNumberFormat="1" applyFont="1" applyFill="1" applyBorder="1" applyAlignment="1">
      <alignment horizontal="center" vertical="center"/>
    </xf>
    <xf numFmtId="164" fontId="20" fillId="6" borderId="46" xfId="0" applyNumberFormat="1" applyFont="1" applyFill="1" applyBorder="1" applyAlignment="1">
      <alignment horizontal="center" vertical="center"/>
    </xf>
    <xf numFmtId="0" fontId="8" fillId="6" borderId="45" xfId="0" applyFont="1" applyFill="1" applyBorder="1" applyAlignment="1">
      <alignment horizontal="center"/>
    </xf>
    <xf numFmtId="0" fontId="8" fillId="6" borderId="46" xfId="0" applyFont="1" applyFill="1" applyBorder="1" applyAlignment="1">
      <alignment horizontal="center"/>
    </xf>
    <xf numFmtId="0" fontId="64" fillId="14" borderId="16" xfId="0" applyFont="1" applyFill="1" applyBorder="1" applyAlignment="1">
      <alignment horizontal="center"/>
    </xf>
    <xf numFmtId="0" fontId="64" fillId="14" borderId="26" xfId="0" applyFont="1" applyFill="1" applyBorder="1" applyAlignment="1">
      <alignment horizontal="center"/>
    </xf>
    <xf numFmtId="0" fontId="64" fillId="14" borderId="23" xfId="0" applyFont="1" applyFill="1" applyBorder="1" applyAlignment="1">
      <alignment horizontal="center"/>
    </xf>
    <xf numFmtId="164" fontId="64" fillId="14" borderId="13" xfId="0" applyNumberFormat="1" applyFont="1" applyFill="1" applyBorder="1" applyAlignment="1">
      <alignment horizontal="center"/>
    </xf>
    <xf numFmtId="164" fontId="64" fillId="14" borderId="32" xfId="0" applyNumberFormat="1" applyFont="1" applyFill="1" applyBorder="1" applyAlignment="1">
      <alignment horizontal="center"/>
    </xf>
    <xf numFmtId="164" fontId="64" fillId="14" borderId="25" xfId="0" applyNumberFormat="1" applyFont="1" applyFill="1" applyBorder="1" applyAlignment="1">
      <alignment horizontal="center"/>
    </xf>
    <xf numFmtId="0" fontId="27" fillId="4" borderId="29" xfId="0" applyFont="1" applyFill="1" applyBorder="1" applyAlignment="1">
      <alignment horizontal="center" vertical="center"/>
    </xf>
    <xf numFmtId="0" fontId="27" fillId="4" borderId="30" xfId="0" applyFont="1" applyFill="1" applyBorder="1" applyAlignment="1">
      <alignment horizontal="center" vertical="center"/>
    </xf>
    <xf numFmtId="0" fontId="27" fillId="0" borderId="0" xfId="0" applyFont="1" applyBorder="1" applyAlignment="1">
      <alignment horizontal="center"/>
    </xf>
    <xf numFmtId="0" fontId="40" fillId="10" borderId="3" xfId="0" applyFont="1" applyFill="1" applyBorder="1" applyAlignment="1">
      <alignment horizontal="center"/>
    </xf>
    <xf numFmtId="0" fontId="40" fillId="0" borderId="3" xfId="0" applyFont="1" applyFill="1" applyBorder="1" applyAlignment="1">
      <alignment horizontal="center" vertical="center"/>
    </xf>
    <xf numFmtId="0" fontId="47" fillId="0" borderId="9" xfId="0" applyFont="1" applyFill="1" applyBorder="1" applyAlignment="1">
      <alignment horizontal="center" vertical="center"/>
    </xf>
    <xf numFmtId="0" fontId="47" fillId="0" borderId="24" xfId="0" applyFont="1" applyFill="1" applyBorder="1" applyAlignment="1">
      <alignment horizontal="center" vertical="center"/>
    </xf>
    <xf numFmtId="0" fontId="47" fillId="0" borderId="31" xfId="0" applyFont="1" applyFill="1" applyBorder="1" applyAlignment="1">
      <alignment horizontal="center" vertical="center"/>
    </xf>
    <xf numFmtId="17" fontId="38" fillId="10" borderId="13" xfId="0" applyNumberFormat="1" applyFont="1" applyFill="1" applyBorder="1" applyAlignment="1">
      <alignment horizontal="right"/>
    </xf>
    <xf numFmtId="0" fontId="38" fillId="10" borderId="32" xfId="0" applyFont="1" applyFill="1" applyBorder="1" applyAlignment="1">
      <alignment horizontal="right"/>
    </xf>
    <xf numFmtId="0" fontId="38" fillId="10" borderId="25" xfId="0" applyFont="1" applyFill="1" applyBorder="1" applyAlignment="1">
      <alignment horizontal="right"/>
    </xf>
    <xf numFmtId="0" fontId="26" fillId="10" borderId="15" xfId="0" applyFont="1" applyFill="1" applyBorder="1" applyAlignment="1">
      <alignment horizontal="right"/>
    </xf>
    <xf numFmtId="0" fontId="26" fillId="10" borderId="0" xfId="0" applyFont="1" applyFill="1" applyBorder="1" applyAlignment="1">
      <alignment horizontal="right"/>
    </xf>
    <xf numFmtId="0" fontId="26" fillId="10" borderId="33" xfId="0" applyFont="1" applyFill="1" applyBorder="1" applyAlignment="1">
      <alignment horizontal="right"/>
    </xf>
    <xf numFmtId="17" fontId="39" fillId="10" borderId="14" xfId="0" applyNumberFormat="1" applyFont="1" applyFill="1" applyBorder="1" applyAlignment="1">
      <alignment horizontal="right"/>
    </xf>
    <xf numFmtId="17" fontId="39" fillId="10" borderId="22" xfId="0" applyNumberFormat="1" applyFont="1" applyFill="1" applyBorder="1" applyAlignment="1">
      <alignment horizontal="right"/>
    </xf>
    <xf numFmtId="17" fontId="39" fillId="10" borderId="8" xfId="0" applyNumberFormat="1" applyFont="1" applyFill="1" applyBorder="1" applyAlignment="1">
      <alignment horizontal="right"/>
    </xf>
    <xf numFmtId="0" fontId="40" fillId="0" borderId="11" xfId="0" applyFont="1" applyFill="1" applyBorder="1" applyAlignment="1">
      <alignment horizontal="center" vertical="center"/>
    </xf>
    <xf numFmtId="0" fontId="27" fillId="6" borderId="18" xfId="0" applyFont="1" applyFill="1" applyBorder="1" applyAlignment="1">
      <alignment horizontal="center" vertical="center"/>
    </xf>
    <xf numFmtId="0" fontId="27" fillId="6" borderId="2" xfId="0" applyFont="1" applyFill="1" applyBorder="1" applyAlignment="1">
      <alignment horizontal="center" vertical="center"/>
    </xf>
    <xf numFmtId="0" fontId="27" fillId="4" borderId="6" xfId="0" applyFont="1" applyFill="1" applyBorder="1" applyAlignment="1">
      <alignment horizontal="center" vertical="center"/>
    </xf>
    <xf numFmtId="0" fontId="27" fillId="4" borderId="18" xfId="0" applyFont="1" applyFill="1" applyBorder="1" applyAlignment="1">
      <alignment horizontal="center" vertical="center"/>
    </xf>
    <xf numFmtId="0" fontId="27" fillId="4" borderId="2" xfId="0" applyFont="1" applyFill="1" applyBorder="1" applyAlignment="1">
      <alignment horizontal="center" vertical="center"/>
    </xf>
    <xf numFmtId="0" fontId="27" fillId="0" borderId="7" xfId="0" applyFont="1" applyFill="1" applyBorder="1" applyAlignment="1">
      <alignment horizontal="center" vertical="distributed"/>
    </xf>
    <xf numFmtId="0" fontId="27" fillId="0" borderId="12" xfId="0" applyFont="1" applyFill="1" applyBorder="1" applyAlignment="1">
      <alignment horizontal="center" vertical="distributed"/>
    </xf>
    <xf numFmtId="0" fontId="27" fillId="0" borderId="11" xfId="0" applyFont="1" applyFill="1" applyBorder="1" applyAlignment="1">
      <alignment horizontal="center" vertical="distributed"/>
    </xf>
    <xf numFmtId="0" fontId="29" fillId="0" borderId="0" xfId="0" applyFont="1" applyBorder="1" applyAlignment="1">
      <alignment horizontal="center"/>
    </xf>
    <xf numFmtId="17" fontId="39" fillId="10" borderId="14" xfId="0" applyNumberFormat="1" applyFont="1" applyFill="1" applyBorder="1" applyAlignment="1">
      <alignment horizontal="center"/>
    </xf>
    <xf numFmtId="17" fontId="39" fillId="10" borderId="22" xfId="0" applyNumberFormat="1" applyFont="1" applyFill="1" applyBorder="1" applyAlignment="1">
      <alignment horizontal="center"/>
    </xf>
    <xf numFmtId="17" fontId="39" fillId="10" borderId="8" xfId="0" applyNumberFormat="1" applyFont="1" applyFill="1" applyBorder="1" applyAlignment="1">
      <alignment horizontal="center"/>
    </xf>
    <xf numFmtId="0" fontId="27" fillId="0" borderId="0" xfId="0" applyFont="1" applyFill="1" applyBorder="1" applyAlignment="1">
      <alignment horizontal="center"/>
    </xf>
    <xf numFmtId="0" fontId="29" fillId="0" borderId="0" xfId="0" applyFont="1" applyFill="1" applyBorder="1" applyAlignment="1">
      <alignment horizontal="center"/>
    </xf>
    <xf numFmtId="0" fontId="27" fillId="12" borderId="6" xfId="0" applyFont="1" applyFill="1" applyBorder="1" applyAlignment="1">
      <alignment horizontal="center" vertical="distributed"/>
    </xf>
    <xf numFmtId="0" fontId="27" fillId="12" borderId="18" xfId="0" applyFont="1" applyFill="1" applyBorder="1" applyAlignment="1">
      <alignment horizontal="center" vertical="distributed"/>
    </xf>
    <xf numFmtId="0" fontId="31" fillId="4" borderId="6" xfId="0" applyFont="1" applyFill="1" applyBorder="1" applyAlignment="1">
      <alignment horizontal="center" vertical="center"/>
    </xf>
    <xf numFmtId="0" fontId="31" fillId="4" borderId="2" xfId="0" applyFont="1" applyFill="1" applyBorder="1" applyAlignment="1">
      <alignment horizontal="center" vertical="center"/>
    </xf>
    <xf numFmtId="0" fontId="31" fillId="4" borderId="40" xfId="0" applyFont="1" applyFill="1" applyBorder="1" applyAlignment="1">
      <alignment horizontal="center" vertical="center"/>
    </xf>
    <xf numFmtId="0" fontId="27" fillId="12" borderId="13" xfId="0" applyFont="1" applyFill="1" applyBorder="1" applyAlignment="1">
      <alignment horizontal="center" vertical="center"/>
    </xf>
    <xf numFmtId="0" fontId="27" fillId="12" borderId="27" xfId="0" applyFont="1" applyFill="1" applyBorder="1" applyAlignment="1">
      <alignment horizontal="center" vertical="center"/>
    </xf>
    <xf numFmtId="0" fontId="27" fillId="12" borderId="3" xfId="0" applyFont="1" applyFill="1" applyBorder="1" applyAlignment="1">
      <alignment horizontal="center" vertical="center"/>
    </xf>
    <xf numFmtId="0" fontId="17" fillId="4" borderId="6" xfId="0" applyFont="1" applyFill="1" applyBorder="1" applyAlignment="1">
      <alignment horizontal="center" vertical="center"/>
    </xf>
    <xf numFmtId="0" fontId="17" fillId="4" borderId="2" xfId="0" applyFont="1" applyFill="1" applyBorder="1" applyAlignment="1">
      <alignment horizontal="center" vertical="center"/>
    </xf>
    <xf numFmtId="0" fontId="30" fillId="6" borderId="25" xfId="0" applyFont="1" applyFill="1" applyBorder="1" applyAlignment="1">
      <alignment horizontal="center"/>
    </xf>
    <xf numFmtId="0" fontId="30" fillId="6" borderId="2" xfId="0" applyFont="1" applyFill="1" applyBorder="1" applyAlignment="1">
      <alignment horizontal="center"/>
    </xf>
    <xf numFmtId="0" fontId="26" fillId="10" borderId="13" xfId="0" applyFont="1" applyFill="1" applyBorder="1" applyAlignment="1">
      <alignment horizontal="right"/>
    </xf>
    <xf numFmtId="0" fontId="26" fillId="10" borderId="32" xfId="0" applyFont="1" applyFill="1" applyBorder="1" applyAlignment="1">
      <alignment horizontal="right"/>
    </xf>
    <xf numFmtId="0" fontId="26" fillId="10" borderId="25" xfId="0" applyFont="1" applyFill="1" applyBorder="1" applyAlignment="1">
      <alignment horizontal="right"/>
    </xf>
    <xf numFmtId="0" fontId="26" fillId="10" borderId="14" xfId="0" applyFont="1" applyFill="1" applyBorder="1" applyAlignment="1">
      <alignment horizontal="right"/>
    </xf>
    <xf numFmtId="0" fontId="26" fillId="10" borderId="22" xfId="0" applyFont="1" applyFill="1" applyBorder="1" applyAlignment="1">
      <alignment horizontal="right"/>
    </xf>
    <xf numFmtId="0" fontId="26" fillId="10" borderId="8" xfId="0" applyFont="1" applyFill="1" applyBorder="1" applyAlignment="1">
      <alignment horizontal="right"/>
    </xf>
    <xf numFmtId="0" fontId="17" fillId="7" borderId="0" xfId="0" applyFont="1" applyFill="1" applyBorder="1" applyAlignment="1">
      <alignment horizontal="center" vertical="center" wrapText="1"/>
    </xf>
    <xf numFmtId="0" fontId="17" fillId="7" borderId="24" xfId="0" applyFont="1" applyFill="1" applyBorder="1" applyAlignment="1">
      <alignment horizontal="center" vertical="center" wrapText="1"/>
    </xf>
    <xf numFmtId="3" fontId="17" fillId="7" borderId="35" xfId="0" applyNumberFormat="1" applyFont="1" applyFill="1" applyBorder="1" applyAlignment="1">
      <alignment horizontal="center"/>
    </xf>
    <xf numFmtId="3" fontId="17" fillId="7" borderId="36" xfId="0" applyNumberFormat="1" applyFont="1" applyFill="1" applyBorder="1" applyAlignment="1">
      <alignment horizontal="center"/>
    </xf>
    <xf numFmtId="3" fontId="17" fillId="7" borderId="37" xfId="0" applyNumberFormat="1" applyFont="1" applyFill="1" applyBorder="1" applyAlignment="1">
      <alignment horizontal="center"/>
    </xf>
    <xf numFmtId="0" fontId="17" fillId="6" borderId="6" xfId="0" applyFont="1" applyFill="1" applyBorder="1" applyAlignment="1">
      <alignment horizontal="center" vertical="center"/>
    </xf>
    <xf numFmtId="0" fontId="17" fillId="6" borderId="8" xfId="0" applyFont="1" applyFill="1" applyBorder="1" applyAlignment="1">
      <alignment horizontal="center" vertical="center"/>
    </xf>
    <xf numFmtId="0" fontId="14" fillId="6" borderId="6" xfId="0" applyFont="1" applyFill="1" applyBorder="1" applyAlignment="1">
      <alignment horizontal="center"/>
    </xf>
    <xf numFmtId="0" fontId="14" fillId="6" borderId="2" xfId="0" applyFont="1" applyFill="1" applyBorder="1" applyAlignment="1">
      <alignment horizontal="center"/>
    </xf>
    <xf numFmtId="0" fontId="30" fillId="6" borderId="6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17" fillId="7" borderId="22" xfId="0" applyFont="1" applyFill="1" applyBorder="1" applyAlignment="1">
      <alignment horizontal="center" vertical="center" wrapText="1"/>
    </xf>
    <xf numFmtId="3" fontId="17" fillId="7" borderId="3" xfId="0" applyNumberFormat="1" applyFont="1" applyFill="1" applyBorder="1" applyAlignment="1">
      <alignment horizontal="center"/>
    </xf>
    <xf numFmtId="0" fontId="56" fillId="6" borderId="41" xfId="0" applyFont="1" applyFill="1" applyBorder="1" applyAlignment="1">
      <alignment horizontal="center" vertical="center"/>
    </xf>
    <xf numFmtId="0" fontId="56" fillId="6" borderId="42" xfId="0" applyFont="1" applyFill="1" applyBorder="1" applyAlignment="1">
      <alignment horizontal="center" vertical="center"/>
    </xf>
    <xf numFmtId="0" fontId="30" fillId="6" borderId="41" xfId="0" applyFont="1" applyFill="1" applyBorder="1" applyAlignment="1">
      <alignment horizontal="center"/>
    </xf>
    <xf numFmtId="0" fontId="30" fillId="6" borderId="42" xfId="0" applyFont="1" applyFill="1" applyBorder="1" applyAlignment="1">
      <alignment horizontal="center"/>
    </xf>
    <xf numFmtId="0" fontId="17" fillId="0" borderId="16" xfId="0" applyFont="1" applyBorder="1" applyAlignment="1">
      <alignment horizontal="center" vertical="center"/>
    </xf>
    <xf numFmtId="0" fontId="17" fillId="0" borderId="26" xfId="0" applyFont="1" applyBorder="1" applyAlignment="1">
      <alignment horizontal="center" vertical="center"/>
    </xf>
    <xf numFmtId="0" fontId="17" fillId="0" borderId="23" xfId="0" applyFont="1" applyBorder="1" applyAlignment="1">
      <alignment horizontal="center" vertical="center"/>
    </xf>
    <xf numFmtId="0" fontId="29" fillId="3" borderId="3" xfId="0" applyFont="1" applyFill="1" applyBorder="1" applyAlignment="1">
      <alignment horizontal="center" vertical="center"/>
    </xf>
    <xf numFmtId="3" fontId="30" fillId="6" borderId="25" xfId="0" applyNumberFormat="1" applyFont="1" applyFill="1" applyBorder="1" applyAlignment="1">
      <alignment horizontal="center"/>
    </xf>
    <xf numFmtId="0" fontId="30" fillId="6" borderId="8" xfId="0" applyFont="1" applyFill="1" applyBorder="1" applyAlignment="1">
      <alignment horizontal="center"/>
    </xf>
    <xf numFmtId="0" fontId="14" fillId="6" borderId="18" xfId="0" applyFont="1" applyFill="1" applyBorder="1" applyAlignment="1">
      <alignment horizontal="center"/>
    </xf>
    <xf numFmtId="0" fontId="11" fillId="0" borderId="0" xfId="0" applyFont="1" applyFill="1" applyBorder="1" applyAlignment="1">
      <alignment horizontal="center" vertical="distributed"/>
    </xf>
    <xf numFmtId="0" fontId="12" fillId="0" borderId="0" xfId="0" applyFont="1" applyFill="1" applyBorder="1" applyAlignment="1">
      <alignment horizontal="right"/>
    </xf>
    <xf numFmtId="0" fontId="11" fillId="4" borderId="6" xfId="0" applyFont="1" applyFill="1" applyBorder="1" applyAlignment="1">
      <alignment horizontal="center" vertical="center"/>
    </xf>
    <xf numFmtId="0" fontId="11" fillId="4" borderId="2" xfId="0" applyFont="1" applyFill="1" applyBorder="1" applyAlignment="1">
      <alignment horizontal="center" vertical="center"/>
    </xf>
    <xf numFmtId="0" fontId="36" fillId="9" borderId="16" xfId="0" applyFont="1" applyFill="1" applyBorder="1" applyAlignment="1">
      <alignment horizontal="center" vertical="center"/>
    </xf>
    <xf numFmtId="0" fontId="36" fillId="9" borderId="26" xfId="0" applyFont="1" applyFill="1" applyBorder="1" applyAlignment="1">
      <alignment horizontal="center" vertical="center"/>
    </xf>
    <xf numFmtId="0" fontId="36" fillId="9" borderId="23" xfId="0" applyFont="1" applyFill="1" applyBorder="1" applyAlignment="1">
      <alignment horizontal="center" vertical="center"/>
    </xf>
    <xf numFmtId="0" fontId="0" fillId="0" borderId="22" xfId="0" applyBorder="1" applyAlignment="1">
      <alignment horizontal="center"/>
    </xf>
    <xf numFmtId="0" fontId="34" fillId="4" borderId="6" xfId="0" applyFont="1" applyFill="1" applyBorder="1" applyAlignment="1">
      <alignment horizontal="center" vertical="center"/>
    </xf>
    <xf numFmtId="0" fontId="34" fillId="4" borderId="18" xfId="0" applyFont="1" applyFill="1" applyBorder="1" applyAlignment="1">
      <alignment horizontal="center" vertical="center"/>
    </xf>
    <xf numFmtId="0" fontId="34" fillId="4" borderId="2" xfId="0" applyFont="1" applyFill="1" applyBorder="1" applyAlignment="1">
      <alignment horizontal="center" vertical="center"/>
    </xf>
    <xf numFmtId="0" fontId="36" fillId="9" borderId="16" xfId="0" applyFont="1" applyFill="1" applyBorder="1" applyAlignment="1">
      <alignment horizontal="center"/>
    </xf>
    <xf numFmtId="0" fontId="36" fillId="9" borderId="26" xfId="0" applyFont="1" applyFill="1" applyBorder="1" applyAlignment="1">
      <alignment horizontal="center"/>
    </xf>
    <xf numFmtId="0" fontId="36" fillId="9" borderId="23" xfId="0" applyFont="1" applyFill="1" applyBorder="1" applyAlignment="1">
      <alignment horizontal="center"/>
    </xf>
    <xf numFmtId="0" fontId="3" fillId="20" borderId="3" xfId="0" applyFont="1" applyFill="1" applyBorder="1" applyAlignment="1">
      <alignment horizontal="center"/>
    </xf>
    <xf numFmtId="0" fontId="4" fillId="14" borderId="10" xfId="0" applyFont="1" applyFill="1" applyBorder="1" applyAlignment="1">
      <alignment horizontal="center"/>
    </xf>
    <xf numFmtId="0" fontId="4" fillId="14" borderId="34" xfId="0" applyFont="1" applyFill="1" applyBorder="1" applyAlignment="1">
      <alignment horizontal="center"/>
    </xf>
    <xf numFmtId="0" fontId="4" fillId="14" borderId="4" xfId="0" applyFont="1" applyFill="1" applyBorder="1" applyAlignment="1">
      <alignment horizontal="center"/>
    </xf>
    <xf numFmtId="0" fontId="4" fillId="14" borderId="10" xfId="0" applyFont="1" applyFill="1" applyBorder="1" applyAlignment="1">
      <alignment horizontal="center" vertical="center"/>
    </xf>
    <xf numFmtId="0" fontId="4" fillId="14" borderId="34" xfId="0" applyFont="1" applyFill="1" applyBorder="1" applyAlignment="1">
      <alignment horizontal="center" vertical="center"/>
    </xf>
    <xf numFmtId="0" fontId="4" fillId="14" borderId="4" xfId="0" applyFont="1" applyFill="1" applyBorder="1" applyAlignment="1">
      <alignment horizontal="center" vertical="center"/>
    </xf>
    <xf numFmtId="0" fontId="60" fillId="0" borderId="0" xfId="0" applyFont="1" applyAlignment="1">
      <alignment horizontal="center"/>
    </xf>
    <xf numFmtId="0" fontId="61" fillId="0" borderId="0" xfId="0" applyFont="1" applyAlignment="1">
      <alignment horizontal="center"/>
    </xf>
    <xf numFmtId="0" fontId="3" fillId="22" borderId="16" xfId="0" applyFont="1" applyFill="1" applyBorder="1" applyAlignment="1">
      <alignment horizontal="center"/>
    </xf>
    <xf numFmtId="0" fontId="3" fillId="22" borderId="26" xfId="0" applyFont="1" applyFill="1" applyBorder="1" applyAlignment="1">
      <alignment horizontal="center"/>
    </xf>
    <xf numFmtId="0" fontId="3" fillId="22" borderId="23" xfId="0" applyFont="1" applyFill="1" applyBorder="1" applyAlignment="1">
      <alignment horizontal="center"/>
    </xf>
    <xf numFmtId="0" fontId="3" fillId="22" borderId="43" xfId="0" applyFont="1" applyFill="1" applyBorder="1" applyAlignment="1">
      <alignment horizontal="center" vertical="center" wrapText="1"/>
    </xf>
    <xf numFmtId="0" fontId="3" fillId="22" borderId="44" xfId="0" applyFont="1" applyFill="1" applyBorder="1" applyAlignment="1">
      <alignment horizontal="center" vertical="center" wrapText="1"/>
    </xf>
    <xf numFmtId="0" fontId="68" fillId="22" borderId="13" xfId="0" applyFont="1" applyFill="1" applyBorder="1" applyAlignment="1">
      <alignment horizontal="center" vertical="center"/>
    </xf>
    <xf numFmtId="0" fontId="68" fillId="22" borderId="32" xfId="0" applyFont="1" applyFill="1" applyBorder="1" applyAlignment="1">
      <alignment horizontal="center" vertical="center"/>
    </xf>
    <xf numFmtId="0" fontId="68" fillId="22" borderId="25" xfId="0" applyFont="1" applyFill="1" applyBorder="1" applyAlignment="1">
      <alignment horizontal="center" vertical="center"/>
    </xf>
    <xf numFmtId="0" fontId="1" fillId="14" borderId="3" xfId="0" applyFont="1" applyFill="1" applyBorder="1" applyAlignment="1">
      <alignment horizontal="center"/>
    </xf>
    <xf numFmtId="0" fontId="0" fillId="14" borderId="3" xfId="0" applyFill="1" applyBorder="1" applyAlignment="1">
      <alignment horizontal="center"/>
    </xf>
    <xf numFmtId="0" fontId="68" fillId="22" borderId="3" xfId="0" applyFont="1" applyFill="1" applyBorder="1" applyAlignment="1">
      <alignment horizontal="center"/>
    </xf>
    <xf numFmtId="0" fontId="63" fillId="0" borderId="0" xfId="0" applyFont="1" applyBorder="1" applyAlignment="1">
      <alignment horizontal="center"/>
    </xf>
    <xf numFmtId="0" fontId="61" fillId="21" borderId="16" xfId="0" applyFont="1" applyFill="1" applyBorder="1" applyAlignment="1">
      <alignment horizontal="center"/>
    </xf>
    <xf numFmtId="0" fontId="61" fillId="21" borderId="26" xfId="0" applyFont="1" applyFill="1" applyBorder="1" applyAlignment="1">
      <alignment horizontal="center"/>
    </xf>
    <xf numFmtId="0" fontId="61" fillId="21" borderId="23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20" borderId="0" xfId="0" applyFill="1" applyBorder="1" applyAlignment="1">
      <alignment horizontal="center"/>
    </xf>
    <xf numFmtId="0" fontId="0" fillId="0" borderId="24" xfId="0" applyBorder="1" applyAlignment="1">
      <alignment horizontal="center"/>
    </xf>
    <xf numFmtId="0" fontId="63" fillId="0" borderId="0" xfId="0" applyFont="1" applyAlignment="1">
      <alignment horizontal="center"/>
    </xf>
    <xf numFmtId="0" fontId="4" fillId="0" borderId="0" xfId="0" applyFont="1" applyFill="1" applyBorder="1" applyAlignment="1">
      <alignment horizontal="center" vertical="distributed"/>
    </xf>
    <xf numFmtId="0" fontId="2" fillId="9" borderId="16" xfId="0" applyFont="1" applyFill="1" applyBorder="1" applyAlignment="1">
      <alignment horizontal="center"/>
    </xf>
    <xf numFmtId="0" fontId="2" fillId="9" borderId="26" xfId="0" applyFont="1" applyFill="1" applyBorder="1" applyAlignment="1">
      <alignment horizontal="center"/>
    </xf>
    <xf numFmtId="0" fontId="2" fillId="9" borderId="23" xfId="0" applyFont="1" applyFill="1" applyBorder="1" applyAlignment="1">
      <alignment horizontal="center"/>
    </xf>
    <xf numFmtId="0" fontId="35" fillId="4" borderId="10" xfId="0" applyFont="1" applyFill="1" applyBorder="1" applyAlignment="1">
      <alignment horizontal="center"/>
    </xf>
    <xf numFmtId="0" fontId="35" fillId="4" borderId="34" xfId="0" applyFont="1" applyFill="1" applyBorder="1" applyAlignment="1">
      <alignment horizontal="center"/>
    </xf>
    <xf numFmtId="0" fontId="35" fillId="4" borderId="4" xfId="0" applyFont="1" applyFill="1" applyBorder="1" applyAlignment="1">
      <alignment horizontal="center"/>
    </xf>
    <xf numFmtId="0" fontId="2" fillId="9" borderId="32" xfId="0" applyFont="1" applyFill="1" applyBorder="1" applyAlignment="1">
      <alignment horizontal="center"/>
    </xf>
    <xf numFmtId="0" fontId="2" fillId="9" borderId="25" xfId="0" applyFont="1" applyFill="1" applyBorder="1" applyAlignment="1">
      <alignment horizontal="center"/>
    </xf>
    <xf numFmtId="0" fontId="2" fillId="0" borderId="13" xfId="0" applyNumberFormat="1" applyFont="1" applyFill="1" applyBorder="1" applyAlignment="1">
      <alignment horizontal="right" vertical="center"/>
    </xf>
    <xf numFmtId="0" fontId="2" fillId="0" borderId="32" xfId="0" applyNumberFormat="1" applyFont="1" applyFill="1" applyBorder="1" applyAlignment="1">
      <alignment horizontal="right" vertical="center"/>
    </xf>
    <xf numFmtId="0" fontId="2" fillId="0" borderId="25" xfId="0" applyNumberFormat="1" applyFont="1" applyFill="1" applyBorder="1" applyAlignment="1">
      <alignment horizontal="right" vertical="center"/>
    </xf>
    <xf numFmtId="0" fontId="2" fillId="0" borderId="15" xfId="0" applyNumberFormat="1" applyFont="1" applyFill="1" applyBorder="1" applyAlignment="1">
      <alignment horizontal="right" vertical="center"/>
    </xf>
    <xf numFmtId="0" fontId="2" fillId="0" borderId="0" xfId="0" applyNumberFormat="1" applyFont="1" applyFill="1" applyBorder="1" applyAlignment="1">
      <alignment horizontal="right" vertical="center"/>
    </xf>
    <xf numFmtId="0" fontId="2" fillId="0" borderId="33" xfId="0" applyNumberFormat="1" applyFont="1" applyFill="1" applyBorder="1" applyAlignment="1">
      <alignment horizontal="right" vertical="center"/>
    </xf>
    <xf numFmtId="0" fontId="2" fillId="0" borderId="14" xfId="0" applyNumberFormat="1" applyFont="1" applyFill="1" applyBorder="1" applyAlignment="1">
      <alignment horizontal="right" vertical="center"/>
    </xf>
    <xf numFmtId="0" fontId="2" fillId="0" borderId="22" xfId="0" applyNumberFormat="1" applyFont="1" applyFill="1" applyBorder="1" applyAlignment="1">
      <alignment horizontal="right" vertical="center"/>
    </xf>
    <xf numFmtId="0" fontId="2" fillId="0" borderId="8" xfId="0" applyNumberFormat="1" applyFont="1" applyFill="1" applyBorder="1" applyAlignment="1">
      <alignment horizontal="right" vertical="center"/>
    </xf>
    <xf numFmtId="0" fontId="0" fillId="0" borderId="0" xfId="0" applyAlignment="1">
      <alignment horizontal="center"/>
    </xf>
  </cellXfs>
  <cellStyles count="5">
    <cellStyle name="Hipervínculo" xfId="1" builtinId="8"/>
    <cellStyle name="Millares" xfId="2" builtinId="3"/>
    <cellStyle name="Moneda" xfId="3" builtinId="4"/>
    <cellStyle name="Neutral" xfId="4" builtinId="28"/>
    <cellStyle name="Normal" xfId="0" builtinId="0"/>
  </cellStyles>
  <dxfs count="0"/>
  <tableStyles count="0" defaultTableStyle="TableStyleMedium9" defaultPivotStyle="PivotStyleLight16"/>
  <colors>
    <mruColors>
      <color rgb="FF66FFFF"/>
      <color rgb="FFFF33CC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5.png"/><Relationship Id="rId2" Type="http://schemas.openxmlformats.org/officeDocument/2006/relationships/image" Target="../media/image4.png"/><Relationship Id="rId1" Type="http://schemas.openxmlformats.org/officeDocument/2006/relationships/image" Target="../media/image3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9.png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11.png"/><Relationship Id="rId1" Type="http://schemas.openxmlformats.org/officeDocument/2006/relationships/image" Target="../media/image10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60960</xdr:colOff>
      <xdr:row>0</xdr:row>
      <xdr:rowOff>129540</xdr:rowOff>
    </xdr:from>
    <xdr:to>
      <xdr:col>1</xdr:col>
      <xdr:colOff>53340</xdr:colOff>
      <xdr:row>4</xdr:row>
      <xdr:rowOff>76200</xdr:rowOff>
    </xdr:to>
    <xdr:pic>
      <xdr:nvPicPr>
        <xdr:cNvPr id="2" name="1 Imagen"/>
        <xdr:cNvPicPr/>
      </xdr:nvPicPr>
      <xdr:blipFill>
        <a:blip xmlns:r="http://schemas.openxmlformats.org/officeDocument/2006/relationships" r:embed="rId1" cstate="print"/>
        <a:srcRect l="20480" t="22252" r="51026" b="33997"/>
        <a:stretch>
          <a:fillRect/>
        </a:stretch>
      </xdr:blipFill>
      <xdr:spPr bwMode="auto">
        <a:xfrm>
          <a:off x="60960" y="129540"/>
          <a:ext cx="1455420" cy="83058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310515</xdr:colOff>
      <xdr:row>24</xdr:row>
      <xdr:rowOff>1993</xdr:rowOff>
    </xdr:from>
    <xdr:ext cx="54117" cy="170560"/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10988812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twoCellAnchor editAs="oneCell">
    <xdr:from>
      <xdr:col>0</xdr:col>
      <xdr:colOff>68580</xdr:colOff>
      <xdr:row>33</xdr:row>
      <xdr:rowOff>129540</xdr:rowOff>
    </xdr:from>
    <xdr:to>
      <xdr:col>0</xdr:col>
      <xdr:colOff>152400</xdr:colOff>
      <xdr:row>33</xdr:row>
      <xdr:rowOff>129540</xdr:rowOff>
    </xdr:to>
    <xdr:sp macro="" textlink="">
      <xdr:nvSpPr>
        <xdr:cNvPr id="23076" name="Text Box 5"/>
        <xdr:cNvSpPr txBox="1">
          <a:spLocks noChangeArrowheads="1"/>
        </xdr:cNvSpPr>
      </xdr:nvSpPr>
      <xdr:spPr bwMode="auto">
        <a:xfrm>
          <a:off x="68580" y="11254740"/>
          <a:ext cx="8382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1</xdr:col>
      <xdr:colOff>616259</xdr:colOff>
      <xdr:row>33</xdr:row>
      <xdr:rowOff>150495</xdr:rowOff>
    </xdr:from>
    <xdr:ext cx="54117" cy="170560"/>
    <xdr:sp macro="" textlink="">
      <xdr:nvSpPr>
        <xdr:cNvPr id="1030" name="Text Box 6"/>
        <xdr:cNvSpPr txBox="1">
          <a:spLocks noChangeArrowheads="1"/>
        </xdr:cNvSpPr>
      </xdr:nvSpPr>
      <xdr:spPr bwMode="auto">
        <a:xfrm>
          <a:off x="3406827" y="1127157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10</xdr:col>
      <xdr:colOff>310515</xdr:colOff>
      <xdr:row>14</xdr:row>
      <xdr:rowOff>1993</xdr:rowOff>
    </xdr:from>
    <xdr:ext cx="54117" cy="170560"/>
    <xdr:sp macro="" textlink="">
      <xdr:nvSpPr>
        <xdr:cNvPr id="6" name="Text Box 4"/>
        <xdr:cNvSpPr txBox="1">
          <a:spLocks noChangeArrowheads="1"/>
        </xdr:cNvSpPr>
      </xdr:nvSpPr>
      <xdr:spPr bwMode="auto">
        <a:xfrm>
          <a:off x="10144434" y="3884074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11</xdr:col>
      <xdr:colOff>310515</xdr:colOff>
      <xdr:row>24</xdr:row>
      <xdr:rowOff>1993</xdr:rowOff>
    </xdr:from>
    <xdr:ext cx="54117" cy="170560"/>
    <xdr:sp macro="" textlink="">
      <xdr:nvSpPr>
        <xdr:cNvPr id="7" name="Text Box 4"/>
        <xdr:cNvSpPr txBox="1">
          <a:spLocks noChangeArrowheads="1"/>
        </xdr:cNvSpPr>
      </xdr:nvSpPr>
      <xdr:spPr bwMode="auto">
        <a:xfrm>
          <a:off x="10988812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11</xdr:col>
      <xdr:colOff>310515</xdr:colOff>
      <xdr:row>24</xdr:row>
      <xdr:rowOff>1993</xdr:rowOff>
    </xdr:from>
    <xdr:ext cx="54117" cy="170560"/>
    <xdr:sp macro="" textlink="">
      <xdr:nvSpPr>
        <xdr:cNvPr id="8" name="Text Box 4"/>
        <xdr:cNvSpPr txBox="1">
          <a:spLocks noChangeArrowheads="1"/>
        </xdr:cNvSpPr>
      </xdr:nvSpPr>
      <xdr:spPr bwMode="auto">
        <a:xfrm>
          <a:off x="10988812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10</xdr:col>
      <xdr:colOff>310515</xdr:colOff>
      <xdr:row>24</xdr:row>
      <xdr:rowOff>1993</xdr:rowOff>
    </xdr:from>
    <xdr:ext cx="54117" cy="170560"/>
    <xdr:sp macro="" textlink="">
      <xdr:nvSpPr>
        <xdr:cNvPr id="9" name="Text Box 4"/>
        <xdr:cNvSpPr txBox="1">
          <a:spLocks noChangeArrowheads="1"/>
        </xdr:cNvSpPr>
      </xdr:nvSpPr>
      <xdr:spPr bwMode="auto">
        <a:xfrm>
          <a:off x="10144434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11</xdr:col>
      <xdr:colOff>310515</xdr:colOff>
      <xdr:row>24</xdr:row>
      <xdr:rowOff>1993</xdr:rowOff>
    </xdr:from>
    <xdr:ext cx="54117" cy="170560"/>
    <xdr:sp macro="" textlink="">
      <xdr:nvSpPr>
        <xdr:cNvPr id="10" name="Text Box 4"/>
        <xdr:cNvSpPr txBox="1">
          <a:spLocks noChangeArrowheads="1"/>
        </xdr:cNvSpPr>
      </xdr:nvSpPr>
      <xdr:spPr bwMode="auto">
        <a:xfrm>
          <a:off x="10988812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9</xdr:col>
      <xdr:colOff>310515</xdr:colOff>
      <xdr:row>24</xdr:row>
      <xdr:rowOff>1993</xdr:rowOff>
    </xdr:from>
    <xdr:ext cx="54117" cy="170560"/>
    <xdr:sp macro="" textlink="">
      <xdr:nvSpPr>
        <xdr:cNvPr id="11" name="Text Box 4"/>
        <xdr:cNvSpPr txBox="1">
          <a:spLocks noChangeArrowheads="1"/>
        </xdr:cNvSpPr>
      </xdr:nvSpPr>
      <xdr:spPr bwMode="auto">
        <a:xfrm>
          <a:off x="9341245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9</xdr:col>
      <xdr:colOff>310515</xdr:colOff>
      <xdr:row>24</xdr:row>
      <xdr:rowOff>1993</xdr:rowOff>
    </xdr:from>
    <xdr:ext cx="54117" cy="170560"/>
    <xdr:sp macro="" textlink="">
      <xdr:nvSpPr>
        <xdr:cNvPr id="12" name="Text Box 4"/>
        <xdr:cNvSpPr txBox="1">
          <a:spLocks noChangeArrowheads="1"/>
        </xdr:cNvSpPr>
      </xdr:nvSpPr>
      <xdr:spPr bwMode="auto">
        <a:xfrm>
          <a:off x="9341245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9</xdr:col>
      <xdr:colOff>310515</xdr:colOff>
      <xdr:row>24</xdr:row>
      <xdr:rowOff>1993</xdr:rowOff>
    </xdr:from>
    <xdr:ext cx="54117" cy="170560"/>
    <xdr:sp macro="" textlink="">
      <xdr:nvSpPr>
        <xdr:cNvPr id="13" name="Text Box 4"/>
        <xdr:cNvSpPr txBox="1">
          <a:spLocks noChangeArrowheads="1"/>
        </xdr:cNvSpPr>
      </xdr:nvSpPr>
      <xdr:spPr bwMode="auto">
        <a:xfrm>
          <a:off x="9341245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9</xdr:col>
      <xdr:colOff>310515</xdr:colOff>
      <xdr:row>24</xdr:row>
      <xdr:rowOff>1993</xdr:rowOff>
    </xdr:from>
    <xdr:ext cx="54117" cy="170560"/>
    <xdr:sp macro="" textlink="">
      <xdr:nvSpPr>
        <xdr:cNvPr id="14" name="Text Box 4"/>
        <xdr:cNvSpPr txBox="1">
          <a:spLocks noChangeArrowheads="1"/>
        </xdr:cNvSpPr>
      </xdr:nvSpPr>
      <xdr:spPr bwMode="auto">
        <a:xfrm>
          <a:off x="9341245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11</xdr:col>
      <xdr:colOff>310515</xdr:colOff>
      <xdr:row>24</xdr:row>
      <xdr:rowOff>1993</xdr:rowOff>
    </xdr:from>
    <xdr:ext cx="54117" cy="170560"/>
    <xdr:sp macro="" textlink="">
      <xdr:nvSpPr>
        <xdr:cNvPr id="15" name="Text Box 4"/>
        <xdr:cNvSpPr txBox="1">
          <a:spLocks noChangeArrowheads="1"/>
        </xdr:cNvSpPr>
      </xdr:nvSpPr>
      <xdr:spPr bwMode="auto">
        <a:xfrm>
          <a:off x="10988812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11</xdr:col>
      <xdr:colOff>310515</xdr:colOff>
      <xdr:row>24</xdr:row>
      <xdr:rowOff>1993</xdr:rowOff>
    </xdr:from>
    <xdr:ext cx="54117" cy="170560"/>
    <xdr:sp macro="" textlink="">
      <xdr:nvSpPr>
        <xdr:cNvPr id="16" name="Text Box 4"/>
        <xdr:cNvSpPr txBox="1">
          <a:spLocks noChangeArrowheads="1"/>
        </xdr:cNvSpPr>
      </xdr:nvSpPr>
      <xdr:spPr bwMode="auto">
        <a:xfrm>
          <a:off x="10988812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9</xdr:col>
      <xdr:colOff>310515</xdr:colOff>
      <xdr:row>26</xdr:row>
      <xdr:rowOff>1993</xdr:rowOff>
    </xdr:from>
    <xdr:ext cx="54117" cy="170560"/>
    <xdr:sp macro="" textlink="">
      <xdr:nvSpPr>
        <xdr:cNvPr id="17" name="Text Box 4"/>
        <xdr:cNvSpPr txBox="1">
          <a:spLocks noChangeArrowheads="1"/>
        </xdr:cNvSpPr>
      </xdr:nvSpPr>
      <xdr:spPr bwMode="auto">
        <a:xfrm>
          <a:off x="9341245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9</xdr:col>
      <xdr:colOff>310515</xdr:colOff>
      <xdr:row>26</xdr:row>
      <xdr:rowOff>1993</xdr:rowOff>
    </xdr:from>
    <xdr:ext cx="54117" cy="170560"/>
    <xdr:sp macro="" textlink="">
      <xdr:nvSpPr>
        <xdr:cNvPr id="18" name="Text Box 4"/>
        <xdr:cNvSpPr txBox="1">
          <a:spLocks noChangeArrowheads="1"/>
        </xdr:cNvSpPr>
      </xdr:nvSpPr>
      <xdr:spPr bwMode="auto">
        <a:xfrm>
          <a:off x="9341245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9</xdr:col>
      <xdr:colOff>310515</xdr:colOff>
      <xdr:row>26</xdr:row>
      <xdr:rowOff>1993</xdr:rowOff>
    </xdr:from>
    <xdr:ext cx="54117" cy="170560"/>
    <xdr:sp macro="" textlink="">
      <xdr:nvSpPr>
        <xdr:cNvPr id="19" name="Text Box 4"/>
        <xdr:cNvSpPr txBox="1">
          <a:spLocks noChangeArrowheads="1"/>
        </xdr:cNvSpPr>
      </xdr:nvSpPr>
      <xdr:spPr bwMode="auto">
        <a:xfrm>
          <a:off x="9341245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9</xdr:col>
      <xdr:colOff>310515</xdr:colOff>
      <xdr:row>26</xdr:row>
      <xdr:rowOff>1993</xdr:rowOff>
    </xdr:from>
    <xdr:ext cx="54117" cy="170560"/>
    <xdr:sp macro="" textlink="">
      <xdr:nvSpPr>
        <xdr:cNvPr id="20" name="Text Box 4"/>
        <xdr:cNvSpPr txBox="1">
          <a:spLocks noChangeArrowheads="1"/>
        </xdr:cNvSpPr>
      </xdr:nvSpPr>
      <xdr:spPr bwMode="auto">
        <a:xfrm>
          <a:off x="9341245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twoCellAnchor editAs="oneCell">
    <xdr:from>
      <xdr:col>0</xdr:col>
      <xdr:colOff>195647</xdr:colOff>
      <xdr:row>0</xdr:row>
      <xdr:rowOff>102974</xdr:rowOff>
    </xdr:from>
    <xdr:to>
      <xdr:col>0</xdr:col>
      <xdr:colOff>1863810</xdr:colOff>
      <xdr:row>3</xdr:row>
      <xdr:rowOff>157961</xdr:rowOff>
    </xdr:to>
    <xdr:pic>
      <xdr:nvPicPr>
        <xdr:cNvPr id="21" name="20 Imagen"/>
        <xdr:cNvPicPr/>
      </xdr:nvPicPr>
      <xdr:blipFill>
        <a:blip xmlns:r="http://schemas.openxmlformats.org/officeDocument/2006/relationships" r:embed="rId1" cstate="print"/>
        <a:srcRect l="20480" t="22252" r="51026" b="33997"/>
        <a:stretch>
          <a:fillRect/>
        </a:stretch>
      </xdr:blipFill>
      <xdr:spPr bwMode="auto">
        <a:xfrm>
          <a:off x="195647" y="102974"/>
          <a:ext cx="1668163" cy="65223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11</xdr:col>
      <xdr:colOff>310515</xdr:colOff>
      <xdr:row>25</xdr:row>
      <xdr:rowOff>1993</xdr:rowOff>
    </xdr:from>
    <xdr:ext cx="54117" cy="170560"/>
    <xdr:sp macro="" textlink="">
      <xdr:nvSpPr>
        <xdr:cNvPr id="22" name="Text Box 4"/>
        <xdr:cNvSpPr txBox="1">
          <a:spLocks noChangeArrowheads="1"/>
        </xdr:cNvSpPr>
      </xdr:nvSpPr>
      <xdr:spPr bwMode="auto">
        <a:xfrm>
          <a:off x="10988812" y="886796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11</xdr:col>
      <xdr:colOff>310515</xdr:colOff>
      <xdr:row>25</xdr:row>
      <xdr:rowOff>1993</xdr:rowOff>
    </xdr:from>
    <xdr:ext cx="54117" cy="170560"/>
    <xdr:sp macro="" textlink="">
      <xdr:nvSpPr>
        <xdr:cNvPr id="23" name="Text Box 4"/>
        <xdr:cNvSpPr txBox="1">
          <a:spLocks noChangeArrowheads="1"/>
        </xdr:cNvSpPr>
      </xdr:nvSpPr>
      <xdr:spPr bwMode="auto">
        <a:xfrm>
          <a:off x="10988812" y="886796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11</xdr:col>
      <xdr:colOff>310515</xdr:colOff>
      <xdr:row>25</xdr:row>
      <xdr:rowOff>1993</xdr:rowOff>
    </xdr:from>
    <xdr:ext cx="54117" cy="170560"/>
    <xdr:sp macro="" textlink="">
      <xdr:nvSpPr>
        <xdr:cNvPr id="24" name="Text Box 4"/>
        <xdr:cNvSpPr txBox="1">
          <a:spLocks noChangeArrowheads="1"/>
        </xdr:cNvSpPr>
      </xdr:nvSpPr>
      <xdr:spPr bwMode="auto">
        <a:xfrm>
          <a:off x="10988812" y="886796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11</xdr:col>
      <xdr:colOff>310515</xdr:colOff>
      <xdr:row>25</xdr:row>
      <xdr:rowOff>1993</xdr:rowOff>
    </xdr:from>
    <xdr:ext cx="54117" cy="170560"/>
    <xdr:sp macro="" textlink="">
      <xdr:nvSpPr>
        <xdr:cNvPr id="25" name="Text Box 4"/>
        <xdr:cNvSpPr txBox="1">
          <a:spLocks noChangeArrowheads="1"/>
        </xdr:cNvSpPr>
      </xdr:nvSpPr>
      <xdr:spPr bwMode="auto">
        <a:xfrm>
          <a:off x="10988812" y="886796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11</xdr:col>
      <xdr:colOff>310515</xdr:colOff>
      <xdr:row>25</xdr:row>
      <xdr:rowOff>1993</xdr:rowOff>
    </xdr:from>
    <xdr:ext cx="54117" cy="170560"/>
    <xdr:sp macro="" textlink="">
      <xdr:nvSpPr>
        <xdr:cNvPr id="26" name="Text Box 4"/>
        <xdr:cNvSpPr txBox="1">
          <a:spLocks noChangeArrowheads="1"/>
        </xdr:cNvSpPr>
      </xdr:nvSpPr>
      <xdr:spPr bwMode="auto">
        <a:xfrm>
          <a:off x="10988812" y="886796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11</xdr:col>
      <xdr:colOff>310515</xdr:colOff>
      <xdr:row>25</xdr:row>
      <xdr:rowOff>1993</xdr:rowOff>
    </xdr:from>
    <xdr:ext cx="54117" cy="170560"/>
    <xdr:sp macro="" textlink="">
      <xdr:nvSpPr>
        <xdr:cNvPr id="27" name="Text Box 4"/>
        <xdr:cNvSpPr txBox="1">
          <a:spLocks noChangeArrowheads="1"/>
        </xdr:cNvSpPr>
      </xdr:nvSpPr>
      <xdr:spPr bwMode="auto">
        <a:xfrm>
          <a:off x="10988812" y="886796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twoCellAnchor>
    <xdr:from>
      <xdr:col>3</xdr:col>
      <xdr:colOff>51486</xdr:colOff>
      <xdr:row>21</xdr:row>
      <xdr:rowOff>90101</xdr:rowOff>
    </xdr:from>
    <xdr:to>
      <xdr:col>4</xdr:col>
      <xdr:colOff>1016858</xdr:colOff>
      <xdr:row>23</xdr:row>
      <xdr:rowOff>308919</xdr:rowOff>
    </xdr:to>
    <xdr:cxnSp macro="">
      <xdr:nvCxnSpPr>
        <xdr:cNvPr id="31" name="30 Conector curvado"/>
        <xdr:cNvCxnSpPr/>
      </xdr:nvCxnSpPr>
      <xdr:spPr>
        <a:xfrm>
          <a:off x="3977331" y="7658615"/>
          <a:ext cx="1312905" cy="785169"/>
        </a:xfrm>
        <a:prstGeom prst="curvedConnector3">
          <a:avLst>
            <a:gd name="adj1" fmla="val 50000"/>
          </a:avLst>
        </a:prstGeom>
        <a:ln>
          <a:headEnd type="arrow"/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  <xdr:oneCellAnchor>
    <xdr:from>
      <xdr:col>4</xdr:col>
      <xdr:colOff>669325</xdr:colOff>
      <xdr:row>21</xdr:row>
      <xdr:rowOff>205945</xdr:rowOff>
    </xdr:from>
    <xdr:ext cx="2188175" cy="1570338"/>
    <xdr:sp macro="" textlink="">
      <xdr:nvSpPr>
        <xdr:cNvPr id="34" name="33 CuadroTexto"/>
        <xdr:cNvSpPr txBox="1"/>
      </xdr:nvSpPr>
      <xdr:spPr>
        <a:xfrm>
          <a:off x="4942703" y="7774459"/>
          <a:ext cx="2188175" cy="1570338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pPr algn="ctr"/>
          <a:r>
            <a:rPr lang="es-MX" sz="1100" b="1"/>
            <a:t>SUJETO A CAMBIOS</a:t>
          </a:r>
        </a:p>
        <a:p>
          <a:pPr algn="ctr"/>
          <a:r>
            <a:rPr lang="es-MX" sz="1100" b="1"/>
            <a:t>POR CANCELACIÓN-</a:t>
          </a:r>
          <a:r>
            <a:rPr lang="es-MX" sz="1100" b="1" baseline="0"/>
            <a:t> FACTURACIÓN</a:t>
          </a:r>
        </a:p>
        <a:p>
          <a:pPr algn="ctr"/>
          <a:r>
            <a:rPr lang="es-MX" sz="1100" b="1" baseline="0"/>
            <a:t>REFACTURACIÓN O BIEN EXPEDICIÓN</a:t>
          </a:r>
        </a:p>
        <a:p>
          <a:pPr algn="ctr"/>
          <a:r>
            <a:rPr lang="es-MX" sz="1100" b="1" baseline="0"/>
            <a:t>DE APOYOS POSTERIORES A LA </a:t>
          </a:r>
        </a:p>
        <a:p>
          <a:pPr algn="ctr"/>
          <a:r>
            <a:rPr lang="es-MX" sz="1100" b="1" baseline="0"/>
            <a:t>FECHA DE CORTE</a:t>
          </a:r>
          <a:endParaRPr lang="es-MX" sz="1100" b="1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807720</xdr:colOff>
      <xdr:row>0</xdr:row>
      <xdr:rowOff>0</xdr:rowOff>
    </xdr:from>
    <xdr:to>
      <xdr:col>8</xdr:col>
      <xdr:colOff>784860</xdr:colOff>
      <xdr:row>0</xdr:row>
      <xdr:rowOff>0</xdr:rowOff>
    </xdr:to>
    <xdr:sp macro="" textlink="">
      <xdr:nvSpPr>
        <xdr:cNvPr id="24065" name="Line 601"/>
        <xdr:cNvSpPr>
          <a:spLocks noChangeShapeType="1"/>
        </xdr:cNvSpPr>
      </xdr:nvSpPr>
      <xdr:spPr bwMode="auto">
        <a:xfrm flipH="1">
          <a:off x="11094720" y="0"/>
          <a:ext cx="0" cy="0"/>
        </a:xfrm>
        <a:prstGeom prst="line">
          <a:avLst/>
        </a:prstGeom>
        <a:noFill/>
        <a:ln w="76200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0</xdr:col>
      <xdr:colOff>228600</xdr:colOff>
      <xdr:row>0</xdr:row>
      <xdr:rowOff>0</xdr:rowOff>
    </xdr:from>
    <xdr:to>
      <xdr:col>0</xdr:col>
      <xdr:colOff>1501140</xdr:colOff>
      <xdr:row>0</xdr:row>
      <xdr:rowOff>0</xdr:rowOff>
    </xdr:to>
    <xdr:pic>
      <xdr:nvPicPr>
        <xdr:cNvPr id="24066" name="Picture 1024" descr="logo 2012-2015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8600" y="0"/>
          <a:ext cx="127254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</xdr:col>
      <xdr:colOff>807720</xdr:colOff>
      <xdr:row>0</xdr:row>
      <xdr:rowOff>0</xdr:rowOff>
    </xdr:from>
    <xdr:to>
      <xdr:col>8</xdr:col>
      <xdr:colOff>1188720</xdr:colOff>
      <xdr:row>0</xdr:row>
      <xdr:rowOff>0</xdr:rowOff>
    </xdr:to>
    <xdr:pic>
      <xdr:nvPicPr>
        <xdr:cNvPr id="24067" name="Imagen 1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 l="38626" t="38818" r="39095" b="44000"/>
        <a:stretch>
          <a:fillRect/>
        </a:stretch>
      </xdr:blipFill>
      <xdr:spPr bwMode="auto">
        <a:xfrm>
          <a:off x="4503420" y="0"/>
          <a:ext cx="65913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8</xdr:col>
      <xdr:colOff>807720</xdr:colOff>
      <xdr:row>0</xdr:row>
      <xdr:rowOff>0</xdr:rowOff>
    </xdr:from>
    <xdr:to>
      <xdr:col>8</xdr:col>
      <xdr:colOff>784860</xdr:colOff>
      <xdr:row>0</xdr:row>
      <xdr:rowOff>0</xdr:rowOff>
    </xdr:to>
    <xdr:sp macro="" textlink="">
      <xdr:nvSpPr>
        <xdr:cNvPr id="24068" name="Line 604"/>
        <xdr:cNvSpPr>
          <a:spLocks noChangeShapeType="1"/>
        </xdr:cNvSpPr>
      </xdr:nvSpPr>
      <xdr:spPr bwMode="auto">
        <a:xfrm flipH="1">
          <a:off x="11094720" y="0"/>
          <a:ext cx="0" cy="0"/>
        </a:xfrm>
        <a:prstGeom prst="line">
          <a:avLst/>
        </a:prstGeom>
        <a:noFill/>
        <a:ln w="76200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8</xdr:col>
      <xdr:colOff>807720</xdr:colOff>
      <xdr:row>0</xdr:row>
      <xdr:rowOff>0</xdr:rowOff>
    </xdr:from>
    <xdr:to>
      <xdr:col>8</xdr:col>
      <xdr:colOff>784860</xdr:colOff>
      <xdr:row>0</xdr:row>
      <xdr:rowOff>0</xdr:rowOff>
    </xdr:to>
    <xdr:sp macro="" textlink="">
      <xdr:nvSpPr>
        <xdr:cNvPr id="24069" name="Line 601"/>
        <xdr:cNvSpPr>
          <a:spLocks noChangeShapeType="1"/>
        </xdr:cNvSpPr>
      </xdr:nvSpPr>
      <xdr:spPr bwMode="auto">
        <a:xfrm flipH="1">
          <a:off x="11094720" y="0"/>
          <a:ext cx="0" cy="0"/>
        </a:xfrm>
        <a:prstGeom prst="line">
          <a:avLst/>
        </a:prstGeom>
        <a:noFill/>
        <a:ln w="76200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0</xdr:col>
      <xdr:colOff>228600</xdr:colOff>
      <xdr:row>0</xdr:row>
      <xdr:rowOff>0</xdr:rowOff>
    </xdr:from>
    <xdr:to>
      <xdr:col>0</xdr:col>
      <xdr:colOff>1501140</xdr:colOff>
      <xdr:row>0</xdr:row>
      <xdr:rowOff>0</xdr:rowOff>
    </xdr:to>
    <xdr:pic>
      <xdr:nvPicPr>
        <xdr:cNvPr id="24070" name="Picture 1024" descr="logo 2012-2015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8600" y="0"/>
          <a:ext cx="127254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</xdr:col>
      <xdr:colOff>807720</xdr:colOff>
      <xdr:row>0</xdr:row>
      <xdr:rowOff>0</xdr:rowOff>
    </xdr:from>
    <xdr:to>
      <xdr:col>8</xdr:col>
      <xdr:colOff>1188720</xdr:colOff>
      <xdr:row>0</xdr:row>
      <xdr:rowOff>0</xdr:rowOff>
    </xdr:to>
    <xdr:pic>
      <xdr:nvPicPr>
        <xdr:cNvPr id="24071" name="Imagen 1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 l="38626" t="38818" r="39095" b="44000"/>
        <a:stretch>
          <a:fillRect/>
        </a:stretch>
      </xdr:blipFill>
      <xdr:spPr bwMode="auto">
        <a:xfrm>
          <a:off x="4503420" y="0"/>
          <a:ext cx="65913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8</xdr:col>
      <xdr:colOff>807720</xdr:colOff>
      <xdr:row>0</xdr:row>
      <xdr:rowOff>0</xdr:rowOff>
    </xdr:from>
    <xdr:to>
      <xdr:col>8</xdr:col>
      <xdr:colOff>784860</xdr:colOff>
      <xdr:row>0</xdr:row>
      <xdr:rowOff>0</xdr:rowOff>
    </xdr:to>
    <xdr:sp macro="" textlink="">
      <xdr:nvSpPr>
        <xdr:cNvPr id="24072" name="Line 604"/>
        <xdr:cNvSpPr>
          <a:spLocks noChangeShapeType="1"/>
        </xdr:cNvSpPr>
      </xdr:nvSpPr>
      <xdr:spPr bwMode="auto">
        <a:xfrm flipH="1">
          <a:off x="11094720" y="0"/>
          <a:ext cx="0" cy="0"/>
        </a:xfrm>
        <a:prstGeom prst="line">
          <a:avLst/>
        </a:prstGeom>
        <a:noFill/>
        <a:ln w="76200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8</xdr:col>
      <xdr:colOff>807720</xdr:colOff>
      <xdr:row>0</xdr:row>
      <xdr:rowOff>0</xdr:rowOff>
    </xdr:from>
    <xdr:to>
      <xdr:col>8</xdr:col>
      <xdr:colOff>784860</xdr:colOff>
      <xdr:row>0</xdr:row>
      <xdr:rowOff>0</xdr:rowOff>
    </xdr:to>
    <xdr:sp macro="" textlink="">
      <xdr:nvSpPr>
        <xdr:cNvPr id="24073" name="Line 601"/>
        <xdr:cNvSpPr>
          <a:spLocks noChangeShapeType="1"/>
        </xdr:cNvSpPr>
      </xdr:nvSpPr>
      <xdr:spPr bwMode="auto">
        <a:xfrm flipH="1">
          <a:off x="11094720" y="0"/>
          <a:ext cx="0" cy="0"/>
        </a:xfrm>
        <a:prstGeom prst="line">
          <a:avLst/>
        </a:prstGeom>
        <a:noFill/>
        <a:ln w="76200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0</xdr:col>
      <xdr:colOff>228600</xdr:colOff>
      <xdr:row>0</xdr:row>
      <xdr:rowOff>0</xdr:rowOff>
    </xdr:from>
    <xdr:to>
      <xdr:col>0</xdr:col>
      <xdr:colOff>1501140</xdr:colOff>
      <xdr:row>0</xdr:row>
      <xdr:rowOff>0</xdr:rowOff>
    </xdr:to>
    <xdr:pic>
      <xdr:nvPicPr>
        <xdr:cNvPr id="24074" name="Picture 1024" descr="logo 2012-2015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8600" y="0"/>
          <a:ext cx="127254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</xdr:col>
      <xdr:colOff>807720</xdr:colOff>
      <xdr:row>0</xdr:row>
      <xdr:rowOff>0</xdr:rowOff>
    </xdr:from>
    <xdr:to>
      <xdr:col>8</xdr:col>
      <xdr:colOff>1188720</xdr:colOff>
      <xdr:row>0</xdr:row>
      <xdr:rowOff>0</xdr:rowOff>
    </xdr:to>
    <xdr:pic>
      <xdr:nvPicPr>
        <xdr:cNvPr id="24075" name="Imagen 1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 l="38626" t="38818" r="39095" b="44000"/>
        <a:stretch>
          <a:fillRect/>
        </a:stretch>
      </xdr:blipFill>
      <xdr:spPr bwMode="auto">
        <a:xfrm>
          <a:off x="4503420" y="0"/>
          <a:ext cx="65913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8</xdr:col>
      <xdr:colOff>807720</xdr:colOff>
      <xdr:row>0</xdr:row>
      <xdr:rowOff>0</xdr:rowOff>
    </xdr:from>
    <xdr:to>
      <xdr:col>8</xdr:col>
      <xdr:colOff>784860</xdr:colOff>
      <xdr:row>0</xdr:row>
      <xdr:rowOff>0</xdr:rowOff>
    </xdr:to>
    <xdr:sp macro="" textlink="">
      <xdr:nvSpPr>
        <xdr:cNvPr id="24076" name="Line 604"/>
        <xdr:cNvSpPr>
          <a:spLocks noChangeShapeType="1"/>
        </xdr:cNvSpPr>
      </xdr:nvSpPr>
      <xdr:spPr bwMode="auto">
        <a:xfrm flipH="1">
          <a:off x="11094720" y="0"/>
          <a:ext cx="0" cy="0"/>
        </a:xfrm>
        <a:prstGeom prst="line">
          <a:avLst/>
        </a:prstGeom>
        <a:noFill/>
        <a:ln w="76200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7</xdr:col>
      <xdr:colOff>0</xdr:colOff>
      <xdr:row>0</xdr:row>
      <xdr:rowOff>0</xdr:rowOff>
    </xdr:from>
    <xdr:to>
      <xdr:col>7</xdr:col>
      <xdr:colOff>0</xdr:colOff>
      <xdr:row>0</xdr:row>
      <xdr:rowOff>0</xdr:rowOff>
    </xdr:to>
    <xdr:sp macro="" textlink="">
      <xdr:nvSpPr>
        <xdr:cNvPr id="24077" name="Line 601"/>
        <xdr:cNvSpPr>
          <a:spLocks noChangeShapeType="1"/>
        </xdr:cNvSpPr>
      </xdr:nvSpPr>
      <xdr:spPr bwMode="auto">
        <a:xfrm flipH="1">
          <a:off x="9525000" y="0"/>
          <a:ext cx="0" cy="0"/>
        </a:xfrm>
        <a:prstGeom prst="line">
          <a:avLst/>
        </a:prstGeom>
        <a:noFill/>
        <a:ln w="76200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0</xdr:col>
      <xdr:colOff>228600</xdr:colOff>
      <xdr:row>0</xdr:row>
      <xdr:rowOff>0</xdr:rowOff>
    </xdr:from>
    <xdr:to>
      <xdr:col>0</xdr:col>
      <xdr:colOff>1501140</xdr:colOff>
      <xdr:row>0</xdr:row>
      <xdr:rowOff>0</xdr:rowOff>
    </xdr:to>
    <xdr:pic>
      <xdr:nvPicPr>
        <xdr:cNvPr id="24078" name="Picture 1024" descr="logo 2012-2015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8600" y="0"/>
          <a:ext cx="127254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</xdr:col>
      <xdr:colOff>807720</xdr:colOff>
      <xdr:row>0</xdr:row>
      <xdr:rowOff>0</xdr:rowOff>
    </xdr:from>
    <xdr:to>
      <xdr:col>7</xdr:col>
      <xdr:colOff>0</xdr:colOff>
      <xdr:row>0</xdr:row>
      <xdr:rowOff>0</xdr:rowOff>
    </xdr:to>
    <xdr:pic>
      <xdr:nvPicPr>
        <xdr:cNvPr id="24079" name="Imagen 1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 l="38626" t="38818" r="39095" b="44000"/>
        <a:stretch>
          <a:fillRect/>
        </a:stretch>
      </xdr:blipFill>
      <xdr:spPr bwMode="auto">
        <a:xfrm>
          <a:off x="4503420" y="0"/>
          <a:ext cx="502158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0</xdr:colOff>
      <xdr:row>0</xdr:row>
      <xdr:rowOff>0</xdr:rowOff>
    </xdr:from>
    <xdr:to>
      <xdr:col>7</xdr:col>
      <xdr:colOff>0</xdr:colOff>
      <xdr:row>0</xdr:row>
      <xdr:rowOff>0</xdr:rowOff>
    </xdr:to>
    <xdr:sp macro="" textlink="">
      <xdr:nvSpPr>
        <xdr:cNvPr id="24080" name="Line 604"/>
        <xdr:cNvSpPr>
          <a:spLocks noChangeShapeType="1"/>
        </xdr:cNvSpPr>
      </xdr:nvSpPr>
      <xdr:spPr bwMode="auto">
        <a:xfrm flipH="1">
          <a:off x="9525000" y="0"/>
          <a:ext cx="0" cy="0"/>
        </a:xfrm>
        <a:prstGeom prst="line">
          <a:avLst/>
        </a:prstGeom>
        <a:noFill/>
        <a:ln w="76200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7</xdr:col>
      <xdr:colOff>0</xdr:colOff>
      <xdr:row>0</xdr:row>
      <xdr:rowOff>0</xdr:rowOff>
    </xdr:from>
    <xdr:to>
      <xdr:col>7</xdr:col>
      <xdr:colOff>0</xdr:colOff>
      <xdr:row>0</xdr:row>
      <xdr:rowOff>0</xdr:rowOff>
    </xdr:to>
    <xdr:sp macro="" textlink="">
      <xdr:nvSpPr>
        <xdr:cNvPr id="24081" name="Line 601"/>
        <xdr:cNvSpPr>
          <a:spLocks noChangeShapeType="1"/>
        </xdr:cNvSpPr>
      </xdr:nvSpPr>
      <xdr:spPr bwMode="auto">
        <a:xfrm flipH="1">
          <a:off x="9525000" y="0"/>
          <a:ext cx="0" cy="0"/>
        </a:xfrm>
        <a:prstGeom prst="line">
          <a:avLst/>
        </a:prstGeom>
        <a:noFill/>
        <a:ln w="76200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0</xdr:col>
      <xdr:colOff>228600</xdr:colOff>
      <xdr:row>0</xdr:row>
      <xdr:rowOff>0</xdr:rowOff>
    </xdr:from>
    <xdr:to>
      <xdr:col>0</xdr:col>
      <xdr:colOff>1501140</xdr:colOff>
      <xdr:row>0</xdr:row>
      <xdr:rowOff>0</xdr:rowOff>
    </xdr:to>
    <xdr:pic>
      <xdr:nvPicPr>
        <xdr:cNvPr id="24082" name="Picture 1024" descr="logo 2012-2015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8600" y="0"/>
          <a:ext cx="127254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</xdr:col>
      <xdr:colOff>807720</xdr:colOff>
      <xdr:row>0</xdr:row>
      <xdr:rowOff>0</xdr:rowOff>
    </xdr:from>
    <xdr:to>
      <xdr:col>7</xdr:col>
      <xdr:colOff>0</xdr:colOff>
      <xdr:row>0</xdr:row>
      <xdr:rowOff>0</xdr:rowOff>
    </xdr:to>
    <xdr:pic>
      <xdr:nvPicPr>
        <xdr:cNvPr id="24083" name="Imagen 1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 l="38626" t="38818" r="39095" b="44000"/>
        <a:stretch>
          <a:fillRect/>
        </a:stretch>
      </xdr:blipFill>
      <xdr:spPr bwMode="auto">
        <a:xfrm>
          <a:off x="4503420" y="0"/>
          <a:ext cx="502158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0</xdr:colOff>
      <xdr:row>4</xdr:row>
      <xdr:rowOff>0</xdr:rowOff>
    </xdr:from>
    <xdr:to>
      <xdr:col>7</xdr:col>
      <xdr:colOff>0</xdr:colOff>
      <xdr:row>4</xdr:row>
      <xdr:rowOff>0</xdr:rowOff>
    </xdr:to>
    <xdr:sp macro="" textlink="">
      <xdr:nvSpPr>
        <xdr:cNvPr id="24084" name="Line 604"/>
        <xdr:cNvSpPr>
          <a:spLocks noChangeShapeType="1"/>
        </xdr:cNvSpPr>
      </xdr:nvSpPr>
      <xdr:spPr bwMode="auto">
        <a:xfrm flipH="1">
          <a:off x="9525000" y="1005840"/>
          <a:ext cx="0" cy="0"/>
        </a:xfrm>
        <a:prstGeom prst="line">
          <a:avLst/>
        </a:prstGeom>
        <a:noFill/>
        <a:ln w="76200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 editAs="oneCell">
    <xdr:from>
      <xdr:col>0</xdr:col>
      <xdr:colOff>167640</xdr:colOff>
      <xdr:row>0</xdr:row>
      <xdr:rowOff>114300</xdr:rowOff>
    </xdr:from>
    <xdr:to>
      <xdr:col>0</xdr:col>
      <xdr:colOff>1629856</xdr:colOff>
      <xdr:row>3</xdr:row>
      <xdr:rowOff>160020</xdr:rowOff>
    </xdr:to>
    <xdr:pic>
      <xdr:nvPicPr>
        <xdr:cNvPr id="22" name="21 Imagen"/>
        <xdr:cNvPicPr/>
      </xdr:nvPicPr>
      <xdr:blipFill>
        <a:blip xmlns:r="http://schemas.openxmlformats.org/officeDocument/2006/relationships" r:embed="rId3" cstate="print"/>
        <a:srcRect l="20480" t="22252" r="51026" b="33997"/>
        <a:stretch>
          <a:fillRect/>
        </a:stretch>
      </xdr:blipFill>
      <xdr:spPr bwMode="auto">
        <a:xfrm>
          <a:off x="167640" y="114300"/>
          <a:ext cx="1462216" cy="8001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220980</xdr:colOff>
      <xdr:row>0</xdr:row>
      <xdr:rowOff>76200</xdr:rowOff>
    </xdr:from>
    <xdr:to>
      <xdr:col>0</xdr:col>
      <xdr:colOff>1676400</xdr:colOff>
      <xdr:row>3</xdr:row>
      <xdr:rowOff>198120</xdr:rowOff>
    </xdr:to>
    <xdr:pic>
      <xdr:nvPicPr>
        <xdr:cNvPr id="3" name="1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20480" t="22252" r="51025" b="33997"/>
        <a:stretch>
          <a:fillRect/>
        </a:stretch>
      </xdr:blipFill>
      <xdr:spPr bwMode="auto">
        <a:xfrm>
          <a:off x="220980" y="76200"/>
          <a:ext cx="1455420" cy="80772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0</xdr:col>
      <xdr:colOff>1127760</xdr:colOff>
      <xdr:row>28</xdr:row>
      <xdr:rowOff>129540</xdr:rowOff>
    </xdr:from>
    <xdr:ext cx="2689860" cy="205740"/>
    <xdr:sp macro="" textlink="">
      <xdr:nvSpPr>
        <xdr:cNvPr id="4" name="3 CuadroTexto"/>
        <xdr:cNvSpPr txBox="1"/>
      </xdr:nvSpPr>
      <xdr:spPr>
        <a:xfrm>
          <a:off x="1127760" y="5402580"/>
          <a:ext cx="2689860" cy="20574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endParaRPr lang="es-MX"/>
        </a:p>
      </xdr:txBody>
    </xdr:sp>
    <xdr:clientData/>
  </xdr:oneCellAnchor>
  <xdr:oneCellAnchor>
    <xdr:from>
      <xdr:col>5</xdr:col>
      <xdr:colOff>2606040</xdr:colOff>
      <xdr:row>16</xdr:row>
      <xdr:rowOff>38100</xdr:rowOff>
    </xdr:from>
    <xdr:ext cx="2937113" cy="1605753"/>
    <xdr:sp macro="" textlink="">
      <xdr:nvSpPr>
        <xdr:cNvPr id="5" name="4 CuadroTexto"/>
        <xdr:cNvSpPr txBox="1"/>
      </xdr:nvSpPr>
      <xdr:spPr>
        <a:xfrm>
          <a:off x="6568440" y="3299460"/>
          <a:ext cx="2937113" cy="1605753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1866900</xdr:colOff>
      <xdr:row>41</xdr:row>
      <xdr:rowOff>7620</xdr:rowOff>
    </xdr:from>
    <xdr:ext cx="184731" cy="264560"/>
    <xdr:sp macro="" textlink="">
      <xdr:nvSpPr>
        <xdr:cNvPr id="6" name="5 CuadroTexto"/>
        <xdr:cNvSpPr txBox="1"/>
      </xdr:nvSpPr>
      <xdr:spPr>
        <a:xfrm>
          <a:off x="1866900" y="74904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868680</xdr:colOff>
      <xdr:row>43</xdr:row>
      <xdr:rowOff>0</xdr:rowOff>
    </xdr:from>
    <xdr:ext cx="2423160" cy="217560"/>
    <xdr:sp macro="" textlink="">
      <xdr:nvSpPr>
        <xdr:cNvPr id="7" name="6 CuadroTexto"/>
        <xdr:cNvSpPr txBox="1"/>
      </xdr:nvSpPr>
      <xdr:spPr>
        <a:xfrm>
          <a:off x="868680" y="7909560"/>
          <a:ext cx="2423160" cy="217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endParaRPr lang="es-MX"/>
        </a:p>
      </xdr:txBody>
    </xdr:sp>
    <xdr:clientData/>
  </xdr:oneCellAnchor>
  <xdr:oneCellAnchor>
    <xdr:from>
      <xdr:col>2</xdr:col>
      <xdr:colOff>228600</xdr:colOff>
      <xdr:row>43</xdr:row>
      <xdr:rowOff>0</xdr:rowOff>
    </xdr:from>
    <xdr:ext cx="184731" cy="264560"/>
    <xdr:sp macro="" textlink="">
      <xdr:nvSpPr>
        <xdr:cNvPr id="8" name="7 CuadroTexto"/>
        <xdr:cNvSpPr txBox="1"/>
      </xdr:nvSpPr>
      <xdr:spPr>
        <a:xfrm>
          <a:off x="3337560" y="8039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2133600</xdr:colOff>
      <xdr:row>2</xdr:row>
      <xdr:rowOff>259080</xdr:rowOff>
    </xdr:from>
    <xdr:ext cx="4007294" cy="195980"/>
    <xdr:sp macro="" textlink="">
      <xdr:nvSpPr>
        <xdr:cNvPr id="3" name="2 CuadroTexto"/>
        <xdr:cNvSpPr txBox="1"/>
      </xdr:nvSpPr>
      <xdr:spPr>
        <a:xfrm>
          <a:off x="2133600" y="830580"/>
          <a:ext cx="4007294" cy="1959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1485900</xdr:colOff>
      <xdr:row>39</xdr:row>
      <xdr:rowOff>182880</xdr:rowOff>
    </xdr:from>
    <xdr:ext cx="3413760" cy="198120"/>
    <xdr:sp macro="" textlink="">
      <xdr:nvSpPr>
        <xdr:cNvPr id="6" name="5 CuadroTexto"/>
        <xdr:cNvSpPr txBox="1"/>
      </xdr:nvSpPr>
      <xdr:spPr>
        <a:xfrm>
          <a:off x="1485900" y="7597140"/>
          <a:ext cx="3413760" cy="19812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830580</xdr:colOff>
      <xdr:row>40</xdr:row>
      <xdr:rowOff>182880</xdr:rowOff>
    </xdr:from>
    <xdr:ext cx="3710940" cy="205740"/>
    <xdr:sp macro="" textlink="">
      <xdr:nvSpPr>
        <xdr:cNvPr id="7" name="6 CuadroTexto"/>
        <xdr:cNvSpPr txBox="1"/>
      </xdr:nvSpPr>
      <xdr:spPr>
        <a:xfrm>
          <a:off x="830580" y="7787640"/>
          <a:ext cx="3710940" cy="20574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square" rtlCol="0" anchor="t">
          <a:noAutofit/>
        </a:bodyPr>
        <a:lstStyle/>
        <a:p>
          <a:endParaRPr lang="es-MX"/>
        </a:p>
      </xdr:txBody>
    </xdr:sp>
    <xdr:clientData/>
  </xdr:oneCellAnchor>
  <xdr:oneCellAnchor>
    <xdr:from>
      <xdr:col>0</xdr:col>
      <xdr:colOff>1242060</xdr:colOff>
      <xdr:row>37</xdr:row>
      <xdr:rowOff>160020</xdr:rowOff>
    </xdr:from>
    <xdr:ext cx="184731" cy="264560"/>
    <xdr:sp macro="" textlink="">
      <xdr:nvSpPr>
        <xdr:cNvPr id="8" name="7 CuadroTexto"/>
        <xdr:cNvSpPr txBox="1"/>
      </xdr:nvSpPr>
      <xdr:spPr>
        <a:xfrm>
          <a:off x="1242060" y="71932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twoCellAnchor editAs="oneCell">
    <xdr:from>
      <xdr:col>0</xdr:col>
      <xdr:colOff>0</xdr:colOff>
      <xdr:row>0</xdr:row>
      <xdr:rowOff>0</xdr:rowOff>
    </xdr:from>
    <xdr:to>
      <xdr:col>0</xdr:col>
      <xdr:colOff>1196340</xdr:colOff>
      <xdr:row>1</xdr:row>
      <xdr:rowOff>251460</xdr:rowOff>
    </xdr:to>
    <xdr:pic>
      <xdr:nvPicPr>
        <xdr:cNvPr id="9" name="8 Imagen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 l="20480" t="22252" r="51025" b="33997"/>
        <a:stretch>
          <a:fillRect/>
        </a:stretch>
      </xdr:blipFill>
      <xdr:spPr bwMode="auto">
        <a:xfrm>
          <a:off x="0" y="0"/>
          <a:ext cx="1196340" cy="5181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1668163</xdr:colOff>
      <xdr:row>2</xdr:row>
      <xdr:rowOff>137160</xdr:rowOff>
    </xdr:to>
    <xdr:pic>
      <xdr:nvPicPr>
        <xdr:cNvPr id="3" name="2 Imagen"/>
        <xdr:cNvPicPr/>
      </xdr:nvPicPr>
      <xdr:blipFill>
        <a:blip xmlns:r="http://schemas.openxmlformats.org/officeDocument/2006/relationships" r:embed="rId1" cstate="print"/>
        <a:srcRect l="20480" t="22252" r="51026" b="33997"/>
        <a:stretch>
          <a:fillRect/>
        </a:stretch>
      </xdr:blipFill>
      <xdr:spPr bwMode="auto">
        <a:xfrm>
          <a:off x="0" y="0"/>
          <a:ext cx="1668163" cy="48768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236220</xdr:colOff>
      <xdr:row>1</xdr:row>
      <xdr:rowOff>68580</xdr:rowOff>
    </xdr:from>
    <xdr:to>
      <xdr:col>1</xdr:col>
      <xdr:colOff>98236</xdr:colOff>
      <xdr:row>2</xdr:row>
      <xdr:rowOff>266700</xdr:rowOff>
    </xdr:to>
    <xdr:pic>
      <xdr:nvPicPr>
        <xdr:cNvPr id="2" name="1 Imagen"/>
        <xdr:cNvPicPr/>
      </xdr:nvPicPr>
      <xdr:blipFill>
        <a:blip xmlns:r="http://schemas.openxmlformats.org/officeDocument/2006/relationships" r:embed="rId1" cstate="print"/>
        <a:srcRect l="20480" t="22252" r="51026" b="33997"/>
        <a:stretch>
          <a:fillRect/>
        </a:stretch>
      </xdr:blipFill>
      <xdr:spPr bwMode="auto">
        <a:xfrm>
          <a:off x="236220" y="236220"/>
          <a:ext cx="1462216" cy="5943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114301</xdr:colOff>
      <xdr:row>0</xdr:row>
      <xdr:rowOff>0</xdr:rowOff>
    </xdr:from>
    <xdr:to>
      <xdr:col>27</xdr:col>
      <xdr:colOff>411480</xdr:colOff>
      <xdr:row>4</xdr:row>
      <xdr:rowOff>56728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3C17AB2-BE6D-494B-9A5F-81239B1D30FE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0480" t="22252" r="51025" b="33997"/>
        <a:stretch>
          <a:fillRect/>
        </a:stretch>
      </xdr:blipFill>
      <xdr:spPr bwMode="auto">
        <a:xfrm>
          <a:off x="7277101" y="0"/>
          <a:ext cx="1653539" cy="727288"/>
        </a:xfrm>
        <a:prstGeom prst="rect">
          <a:avLst/>
        </a:prstGeom>
        <a:noFill/>
        <a:extLst/>
      </xdr:spPr>
    </xdr:pic>
    <xdr:clientData/>
  </xdr:twoCellAnchor>
  <xdr:twoCellAnchor editAs="oneCell">
    <xdr:from>
      <xdr:col>0</xdr:col>
      <xdr:colOff>188926</xdr:colOff>
      <xdr:row>0</xdr:row>
      <xdr:rowOff>0</xdr:rowOff>
    </xdr:from>
    <xdr:to>
      <xdr:col>1</xdr:col>
      <xdr:colOff>1263227</xdr:colOff>
      <xdr:row>4</xdr:row>
      <xdr:rowOff>123615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5582D74D-85DD-49FB-BD91-847CC95C1511}"/>
            </a:ext>
          </a:extLst>
        </xdr:cNvPr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20058" t="34006" r="62526" b="44312"/>
        <a:stretch>
          <a:fillRect/>
        </a:stretch>
      </xdr:blipFill>
      <xdr:spPr bwMode="auto">
        <a:xfrm>
          <a:off x="188926" y="0"/>
          <a:ext cx="1501021" cy="855135"/>
        </a:xfrm>
        <a:prstGeom prst="rect">
          <a:avLst/>
        </a:prstGeom>
        <a:noFill/>
        <a:extLst/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182880</xdr:colOff>
      <xdr:row>0</xdr:row>
      <xdr:rowOff>15240</xdr:rowOff>
    </xdr:from>
    <xdr:to>
      <xdr:col>0</xdr:col>
      <xdr:colOff>1402080</xdr:colOff>
      <xdr:row>2</xdr:row>
      <xdr:rowOff>99060</xdr:rowOff>
    </xdr:to>
    <xdr:pic>
      <xdr:nvPicPr>
        <xdr:cNvPr id="2" name="1 Imagen"/>
        <xdr:cNvPicPr/>
      </xdr:nvPicPr>
      <xdr:blipFill>
        <a:blip xmlns:r="http://schemas.openxmlformats.org/officeDocument/2006/relationships" r:embed="rId1" cstate="print"/>
        <a:srcRect l="20480" t="22252" r="51026" b="33997"/>
        <a:stretch>
          <a:fillRect/>
        </a:stretch>
      </xdr:blipFill>
      <xdr:spPr bwMode="auto">
        <a:xfrm>
          <a:off x="182880" y="15240"/>
          <a:ext cx="1219200" cy="46482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1455420</xdr:colOff>
      <xdr:row>14</xdr:row>
      <xdr:rowOff>0</xdr:rowOff>
    </xdr:from>
    <xdr:ext cx="184731" cy="264560"/>
    <xdr:sp macro="" textlink="">
      <xdr:nvSpPr>
        <xdr:cNvPr id="2" name="1 CuadroTexto"/>
        <xdr:cNvSpPr txBox="1"/>
      </xdr:nvSpPr>
      <xdr:spPr>
        <a:xfrm>
          <a:off x="6606540" y="213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541020</xdr:colOff>
      <xdr:row>14</xdr:row>
      <xdr:rowOff>0</xdr:rowOff>
    </xdr:from>
    <xdr:ext cx="184731" cy="264560"/>
    <xdr:sp macro="" textlink="">
      <xdr:nvSpPr>
        <xdr:cNvPr id="3" name="2 CuadroTexto"/>
        <xdr:cNvSpPr txBox="1"/>
      </xdr:nvSpPr>
      <xdr:spPr>
        <a:xfrm>
          <a:off x="784860" y="213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>
            <a:solidFill>
              <a:srgbClr val="FF0000"/>
            </a:solidFill>
          </a:endParaRPr>
        </a:p>
      </xdr:txBody>
    </xdr:sp>
    <xdr:clientData/>
  </xdr:oneCellAnchor>
  <xdr:oneCellAnchor>
    <xdr:from>
      <xdr:col>5</xdr:col>
      <xdr:colOff>1455420</xdr:colOff>
      <xdr:row>14</xdr:row>
      <xdr:rowOff>0</xdr:rowOff>
    </xdr:from>
    <xdr:ext cx="184731" cy="264560"/>
    <xdr:sp macro="" textlink="">
      <xdr:nvSpPr>
        <xdr:cNvPr id="4" name="3 CuadroTexto"/>
        <xdr:cNvSpPr txBox="1"/>
      </xdr:nvSpPr>
      <xdr:spPr>
        <a:xfrm>
          <a:off x="6606540" y="213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15</xdr:row>
      <xdr:rowOff>0</xdr:rowOff>
    </xdr:from>
    <xdr:ext cx="184731" cy="264560"/>
    <xdr:sp macro="" textlink="">
      <xdr:nvSpPr>
        <xdr:cNvPr id="5" name="4 CuadroTexto"/>
        <xdr:cNvSpPr txBox="1"/>
      </xdr:nvSpPr>
      <xdr:spPr>
        <a:xfrm>
          <a:off x="6606540" y="4267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15</xdr:row>
      <xdr:rowOff>0</xdr:rowOff>
    </xdr:from>
    <xdr:ext cx="184731" cy="264560"/>
    <xdr:sp macro="" textlink="">
      <xdr:nvSpPr>
        <xdr:cNvPr id="6" name="5 CuadroTexto"/>
        <xdr:cNvSpPr txBox="1"/>
      </xdr:nvSpPr>
      <xdr:spPr>
        <a:xfrm>
          <a:off x="6606540" y="4267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16</xdr:row>
      <xdr:rowOff>0</xdr:rowOff>
    </xdr:from>
    <xdr:ext cx="184731" cy="264560"/>
    <xdr:sp macro="" textlink="">
      <xdr:nvSpPr>
        <xdr:cNvPr id="7" name="6 CuadroTexto"/>
        <xdr:cNvSpPr txBox="1"/>
      </xdr:nvSpPr>
      <xdr:spPr>
        <a:xfrm>
          <a:off x="6606540" y="6400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16</xdr:row>
      <xdr:rowOff>0</xdr:rowOff>
    </xdr:from>
    <xdr:ext cx="184731" cy="264560"/>
    <xdr:sp macro="" textlink="">
      <xdr:nvSpPr>
        <xdr:cNvPr id="8" name="7 CuadroTexto"/>
        <xdr:cNvSpPr txBox="1"/>
      </xdr:nvSpPr>
      <xdr:spPr>
        <a:xfrm>
          <a:off x="6606540" y="6400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17</xdr:row>
      <xdr:rowOff>0</xdr:rowOff>
    </xdr:from>
    <xdr:ext cx="184731" cy="264560"/>
    <xdr:sp macro="" textlink="">
      <xdr:nvSpPr>
        <xdr:cNvPr id="9" name="8 CuadroTexto"/>
        <xdr:cNvSpPr txBox="1"/>
      </xdr:nvSpPr>
      <xdr:spPr>
        <a:xfrm>
          <a:off x="6606540" y="8534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17</xdr:row>
      <xdr:rowOff>0</xdr:rowOff>
    </xdr:from>
    <xdr:ext cx="184731" cy="264560"/>
    <xdr:sp macro="" textlink="">
      <xdr:nvSpPr>
        <xdr:cNvPr id="10" name="9 CuadroTexto"/>
        <xdr:cNvSpPr txBox="1"/>
      </xdr:nvSpPr>
      <xdr:spPr>
        <a:xfrm>
          <a:off x="6606540" y="8534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18</xdr:row>
      <xdr:rowOff>0</xdr:rowOff>
    </xdr:from>
    <xdr:ext cx="184731" cy="264560"/>
    <xdr:sp macro="" textlink="">
      <xdr:nvSpPr>
        <xdr:cNvPr id="11" name="10 CuadroTexto"/>
        <xdr:cNvSpPr txBox="1"/>
      </xdr:nvSpPr>
      <xdr:spPr>
        <a:xfrm>
          <a:off x="660654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18</xdr:row>
      <xdr:rowOff>0</xdr:rowOff>
    </xdr:from>
    <xdr:ext cx="184731" cy="264560"/>
    <xdr:sp macro="" textlink="">
      <xdr:nvSpPr>
        <xdr:cNvPr id="12" name="11 CuadroTexto"/>
        <xdr:cNvSpPr txBox="1"/>
      </xdr:nvSpPr>
      <xdr:spPr>
        <a:xfrm>
          <a:off x="660654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19</xdr:row>
      <xdr:rowOff>0</xdr:rowOff>
    </xdr:from>
    <xdr:ext cx="184731" cy="264560"/>
    <xdr:sp macro="" textlink="">
      <xdr:nvSpPr>
        <xdr:cNvPr id="13" name="12 CuadroTexto"/>
        <xdr:cNvSpPr txBox="1"/>
      </xdr:nvSpPr>
      <xdr:spPr>
        <a:xfrm>
          <a:off x="6606540" y="12801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19</xdr:row>
      <xdr:rowOff>0</xdr:rowOff>
    </xdr:from>
    <xdr:ext cx="184731" cy="264560"/>
    <xdr:sp macro="" textlink="">
      <xdr:nvSpPr>
        <xdr:cNvPr id="14" name="13 CuadroTexto"/>
        <xdr:cNvSpPr txBox="1"/>
      </xdr:nvSpPr>
      <xdr:spPr>
        <a:xfrm>
          <a:off x="6606540" y="12801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20</xdr:row>
      <xdr:rowOff>0</xdr:rowOff>
    </xdr:from>
    <xdr:ext cx="184731" cy="264560"/>
    <xdr:sp macro="" textlink="">
      <xdr:nvSpPr>
        <xdr:cNvPr id="15" name="14 CuadroTexto"/>
        <xdr:cNvSpPr txBox="1"/>
      </xdr:nvSpPr>
      <xdr:spPr>
        <a:xfrm>
          <a:off x="6606540" y="14935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20</xdr:row>
      <xdr:rowOff>0</xdr:rowOff>
    </xdr:from>
    <xdr:ext cx="184731" cy="264560"/>
    <xdr:sp macro="" textlink="">
      <xdr:nvSpPr>
        <xdr:cNvPr id="16" name="15 CuadroTexto"/>
        <xdr:cNvSpPr txBox="1"/>
      </xdr:nvSpPr>
      <xdr:spPr>
        <a:xfrm>
          <a:off x="6606540" y="14935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21</xdr:row>
      <xdr:rowOff>0</xdr:rowOff>
    </xdr:from>
    <xdr:ext cx="184731" cy="264560"/>
    <xdr:sp macro="" textlink="">
      <xdr:nvSpPr>
        <xdr:cNvPr id="17" name="16 CuadroTexto"/>
        <xdr:cNvSpPr txBox="1"/>
      </xdr:nvSpPr>
      <xdr:spPr>
        <a:xfrm>
          <a:off x="6606540" y="17068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21</xdr:row>
      <xdr:rowOff>0</xdr:rowOff>
    </xdr:from>
    <xdr:ext cx="184731" cy="264560"/>
    <xdr:sp macro="" textlink="">
      <xdr:nvSpPr>
        <xdr:cNvPr id="18" name="17 CuadroTexto"/>
        <xdr:cNvSpPr txBox="1"/>
      </xdr:nvSpPr>
      <xdr:spPr>
        <a:xfrm>
          <a:off x="6606540" y="17068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22</xdr:row>
      <xdr:rowOff>0</xdr:rowOff>
    </xdr:from>
    <xdr:ext cx="184731" cy="264560"/>
    <xdr:sp macro="" textlink="">
      <xdr:nvSpPr>
        <xdr:cNvPr id="19" name="18 CuadroTexto"/>
        <xdr:cNvSpPr txBox="1"/>
      </xdr:nvSpPr>
      <xdr:spPr>
        <a:xfrm>
          <a:off x="6606540" y="19202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22</xdr:row>
      <xdr:rowOff>0</xdr:rowOff>
    </xdr:from>
    <xdr:ext cx="184731" cy="264560"/>
    <xdr:sp macro="" textlink="">
      <xdr:nvSpPr>
        <xdr:cNvPr id="20" name="19 CuadroTexto"/>
        <xdr:cNvSpPr txBox="1"/>
      </xdr:nvSpPr>
      <xdr:spPr>
        <a:xfrm>
          <a:off x="6606540" y="19202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23</xdr:row>
      <xdr:rowOff>0</xdr:rowOff>
    </xdr:from>
    <xdr:ext cx="184731" cy="264560"/>
    <xdr:sp macro="" textlink="">
      <xdr:nvSpPr>
        <xdr:cNvPr id="21" name="20 CuadroTexto"/>
        <xdr:cNvSpPr txBox="1"/>
      </xdr:nvSpPr>
      <xdr:spPr>
        <a:xfrm>
          <a:off x="6606540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23</xdr:row>
      <xdr:rowOff>0</xdr:rowOff>
    </xdr:from>
    <xdr:ext cx="184731" cy="264560"/>
    <xdr:sp macro="" textlink="">
      <xdr:nvSpPr>
        <xdr:cNvPr id="22" name="21 CuadroTexto"/>
        <xdr:cNvSpPr txBox="1"/>
      </xdr:nvSpPr>
      <xdr:spPr>
        <a:xfrm>
          <a:off x="6606540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24</xdr:row>
      <xdr:rowOff>0</xdr:rowOff>
    </xdr:from>
    <xdr:ext cx="184731" cy="264560"/>
    <xdr:sp macro="" textlink="">
      <xdr:nvSpPr>
        <xdr:cNvPr id="23" name="22 CuadroTexto"/>
        <xdr:cNvSpPr txBox="1"/>
      </xdr:nvSpPr>
      <xdr:spPr>
        <a:xfrm>
          <a:off x="6606540" y="23469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24</xdr:row>
      <xdr:rowOff>0</xdr:rowOff>
    </xdr:from>
    <xdr:ext cx="184731" cy="264560"/>
    <xdr:sp macro="" textlink="">
      <xdr:nvSpPr>
        <xdr:cNvPr id="24" name="23 CuadroTexto"/>
        <xdr:cNvSpPr txBox="1"/>
      </xdr:nvSpPr>
      <xdr:spPr>
        <a:xfrm>
          <a:off x="6606540" y="23469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25</xdr:row>
      <xdr:rowOff>0</xdr:rowOff>
    </xdr:from>
    <xdr:ext cx="184731" cy="264560"/>
    <xdr:sp macro="" textlink="">
      <xdr:nvSpPr>
        <xdr:cNvPr id="25" name="24 CuadroTexto"/>
        <xdr:cNvSpPr txBox="1"/>
      </xdr:nvSpPr>
      <xdr:spPr>
        <a:xfrm>
          <a:off x="6606540" y="25603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25</xdr:row>
      <xdr:rowOff>0</xdr:rowOff>
    </xdr:from>
    <xdr:ext cx="184731" cy="264560"/>
    <xdr:sp macro="" textlink="">
      <xdr:nvSpPr>
        <xdr:cNvPr id="26" name="25 CuadroTexto"/>
        <xdr:cNvSpPr txBox="1"/>
      </xdr:nvSpPr>
      <xdr:spPr>
        <a:xfrm>
          <a:off x="6606540" y="25603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26</xdr:row>
      <xdr:rowOff>0</xdr:rowOff>
    </xdr:from>
    <xdr:ext cx="184731" cy="264560"/>
    <xdr:sp macro="" textlink="">
      <xdr:nvSpPr>
        <xdr:cNvPr id="27" name="26 CuadroTexto"/>
        <xdr:cNvSpPr txBox="1"/>
      </xdr:nvSpPr>
      <xdr:spPr>
        <a:xfrm>
          <a:off x="6606540" y="27736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26</xdr:row>
      <xdr:rowOff>0</xdr:rowOff>
    </xdr:from>
    <xdr:ext cx="184731" cy="264560"/>
    <xdr:sp macro="" textlink="">
      <xdr:nvSpPr>
        <xdr:cNvPr id="28" name="27 CuadroTexto"/>
        <xdr:cNvSpPr txBox="1"/>
      </xdr:nvSpPr>
      <xdr:spPr>
        <a:xfrm>
          <a:off x="6606540" y="27736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27</xdr:row>
      <xdr:rowOff>0</xdr:rowOff>
    </xdr:from>
    <xdr:ext cx="184731" cy="264560"/>
    <xdr:sp macro="" textlink="">
      <xdr:nvSpPr>
        <xdr:cNvPr id="29" name="28 CuadroTexto"/>
        <xdr:cNvSpPr txBox="1"/>
      </xdr:nvSpPr>
      <xdr:spPr>
        <a:xfrm>
          <a:off x="6606540" y="29870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27</xdr:row>
      <xdr:rowOff>0</xdr:rowOff>
    </xdr:from>
    <xdr:ext cx="184731" cy="264560"/>
    <xdr:sp macro="" textlink="">
      <xdr:nvSpPr>
        <xdr:cNvPr id="30" name="29 CuadroTexto"/>
        <xdr:cNvSpPr txBox="1"/>
      </xdr:nvSpPr>
      <xdr:spPr>
        <a:xfrm>
          <a:off x="6606540" y="29870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28</xdr:row>
      <xdr:rowOff>0</xdr:rowOff>
    </xdr:from>
    <xdr:ext cx="184731" cy="264560"/>
    <xdr:sp macro="" textlink="">
      <xdr:nvSpPr>
        <xdr:cNvPr id="31" name="30 CuadroTexto"/>
        <xdr:cNvSpPr txBox="1"/>
      </xdr:nvSpPr>
      <xdr:spPr>
        <a:xfrm>
          <a:off x="6606540" y="3200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28</xdr:row>
      <xdr:rowOff>0</xdr:rowOff>
    </xdr:from>
    <xdr:ext cx="184731" cy="264560"/>
    <xdr:sp macro="" textlink="">
      <xdr:nvSpPr>
        <xdr:cNvPr id="32" name="31 CuadroTexto"/>
        <xdr:cNvSpPr txBox="1"/>
      </xdr:nvSpPr>
      <xdr:spPr>
        <a:xfrm>
          <a:off x="6606540" y="3200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29</xdr:row>
      <xdr:rowOff>0</xdr:rowOff>
    </xdr:from>
    <xdr:ext cx="184731" cy="264560"/>
    <xdr:sp macro="" textlink="">
      <xdr:nvSpPr>
        <xdr:cNvPr id="33" name="32 CuadroTexto"/>
        <xdr:cNvSpPr txBox="1"/>
      </xdr:nvSpPr>
      <xdr:spPr>
        <a:xfrm>
          <a:off x="6606540" y="34137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29</xdr:row>
      <xdr:rowOff>0</xdr:rowOff>
    </xdr:from>
    <xdr:ext cx="184731" cy="264560"/>
    <xdr:sp macro="" textlink="">
      <xdr:nvSpPr>
        <xdr:cNvPr id="34" name="33 CuadroTexto"/>
        <xdr:cNvSpPr txBox="1"/>
      </xdr:nvSpPr>
      <xdr:spPr>
        <a:xfrm>
          <a:off x="6606540" y="34137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30</xdr:row>
      <xdr:rowOff>0</xdr:rowOff>
    </xdr:from>
    <xdr:ext cx="184731" cy="264560"/>
    <xdr:sp macro="" textlink="">
      <xdr:nvSpPr>
        <xdr:cNvPr id="35" name="34 CuadroTexto"/>
        <xdr:cNvSpPr txBox="1"/>
      </xdr:nvSpPr>
      <xdr:spPr>
        <a:xfrm>
          <a:off x="6606540" y="36271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30</xdr:row>
      <xdr:rowOff>0</xdr:rowOff>
    </xdr:from>
    <xdr:ext cx="184731" cy="264560"/>
    <xdr:sp macro="" textlink="">
      <xdr:nvSpPr>
        <xdr:cNvPr id="36" name="35 CuadroTexto"/>
        <xdr:cNvSpPr txBox="1"/>
      </xdr:nvSpPr>
      <xdr:spPr>
        <a:xfrm>
          <a:off x="6606540" y="36271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31</xdr:row>
      <xdr:rowOff>0</xdr:rowOff>
    </xdr:from>
    <xdr:ext cx="184731" cy="264560"/>
    <xdr:sp macro="" textlink="">
      <xdr:nvSpPr>
        <xdr:cNvPr id="37" name="36 CuadroTexto"/>
        <xdr:cNvSpPr txBox="1"/>
      </xdr:nvSpPr>
      <xdr:spPr>
        <a:xfrm>
          <a:off x="6606540" y="38404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31</xdr:row>
      <xdr:rowOff>0</xdr:rowOff>
    </xdr:from>
    <xdr:ext cx="184731" cy="264560"/>
    <xdr:sp macro="" textlink="">
      <xdr:nvSpPr>
        <xdr:cNvPr id="38" name="37 CuadroTexto"/>
        <xdr:cNvSpPr txBox="1"/>
      </xdr:nvSpPr>
      <xdr:spPr>
        <a:xfrm>
          <a:off x="6606540" y="38404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32</xdr:row>
      <xdr:rowOff>0</xdr:rowOff>
    </xdr:from>
    <xdr:ext cx="184731" cy="264560"/>
    <xdr:sp macro="" textlink="">
      <xdr:nvSpPr>
        <xdr:cNvPr id="39" name="38 CuadroTexto"/>
        <xdr:cNvSpPr txBox="1"/>
      </xdr:nvSpPr>
      <xdr:spPr>
        <a:xfrm>
          <a:off x="6606540" y="40538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32</xdr:row>
      <xdr:rowOff>0</xdr:rowOff>
    </xdr:from>
    <xdr:ext cx="184731" cy="264560"/>
    <xdr:sp macro="" textlink="">
      <xdr:nvSpPr>
        <xdr:cNvPr id="40" name="39 CuadroTexto"/>
        <xdr:cNvSpPr txBox="1"/>
      </xdr:nvSpPr>
      <xdr:spPr>
        <a:xfrm>
          <a:off x="6606540" y="40538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33</xdr:row>
      <xdr:rowOff>0</xdr:rowOff>
    </xdr:from>
    <xdr:ext cx="184731" cy="264560"/>
    <xdr:sp macro="" textlink="">
      <xdr:nvSpPr>
        <xdr:cNvPr id="41" name="40 CuadroTexto"/>
        <xdr:cNvSpPr txBox="1"/>
      </xdr:nvSpPr>
      <xdr:spPr>
        <a:xfrm>
          <a:off x="6606540" y="4267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33</xdr:row>
      <xdr:rowOff>0</xdr:rowOff>
    </xdr:from>
    <xdr:ext cx="184731" cy="264560"/>
    <xdr:sp macro="" textlink="">
      <xdr:nvSpPr>
        <xdr:cNvPr id="42" name="41 CuadroTexto"/>
        <xdr:cNvSpPr txBox="1"/>
      </xdr:nvSpPr>
      <xdr:spPr>
        <a:xfrm>
          <a:off x="6606540" y="4267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34</xdr:row>
      <xdr:rowOff>0</xdr:rowOff>
    </xdr:from>
    <xdr:ext cx="184731" cy="264560"/>
    <xdr:sp macro="" textlink="">
      <xdr:nvSpPr>
        <xdr:cNvPr id="43" name="42 CuadroTexto"/>
        <xdr:cNvSpPr txBox="1"/>
      </xdr:nvSpPr>
      <xdr:spPr>
        <a:xfrm>
          <a:off x="6606540" y="44805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34</xdr:row>
      <xdr:rowOff>0</xdr:rowOff>
    </xdr:from>
    <xdr:ext cx="184731" cy="264560"/>
    <xdr:sp macro="" textlink="">
      <xdr:nvSpPr>
        <xdr:cNvPr id="44" name="43 CuadroTexto"/>
        <xdr:cNvSpPr txBox="1"/>
      </xdr:nvSpPr>
      <xdr:spPr>
        <a:xfrm>
          <a:off x="6606540" y="44805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35</xdr:row>
      <xdr:rowOff>0</xdr:rowOff>
    </xdr:from>
    <xdr:ext cx="184731" cy="264560"/>
    <xdr:sp macro="" textlink="">
      <xdr:nvSpPr>
        <xdr:cNvPr id="45" name="44 CuadroTexto"/>
        <xdr:cNvSpPr txBox="1"/>
      </xdr:nvSpPr>
      <xdr:spPr>
        <a:xfrm>
          <a:off x="6606540" y="46939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35</xdr:row>
      <xdr:rowOff>0</xdr:rowOff>
    </xdr:from>
    <xdr:ext cx="184731" cy="264560"/>
    <xdr:sp macro="" textlink="">
      <xdr:nvSpPr>
        <xdr:cNvPr id="46" name="45 CuadroTexto"/>
        <xdr:cNvSpPr txBox="1"/>
      </xdr:nvSpPr>
      <xdr:spPr>
        <a:xfrm>
          <a:off x="6606540" y="46939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47" name="46 CuadroTexto"/>
        <xdr:cNvSpPr txBox="1"/>
      </xdr:nvSpPr>
      <xdr:spPr>
        <a:xfrm>
          <a:off x="6606540" y="49072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36</xdr:row>
      <xdr:rowOff>0</xdr:rowOff>
    </xdr:from>
    <xdr:ext cx="184731" cy="264560"/>
    <xdr:sp macro="" textlink="">
      <xdr:nvSpPr>
        <xdr:cNvPr id="48" name="47 CuadroTexto"/>
        <xdr:cNvSpPr txBox="1"/>
      </xdr:nvSpPr>
      <xdr:spPr>
        <a:xfrm>
          <a:off x="6606540" y="49072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37</xdr:row>
      <xdr:rowOff>0</xdr:rowOff>
    </xdr:from>
    <xdr:ext cx="184731" cy="264560"/>
    <xdr:sp macro="" textlink="">
      <xdr:nvSpPr>
        <xdr:cNvPr id="49" name="48 CuadroTexto"/>
        <xdr:cNvSpPr txBox="1"/>
      </xdr:nvSpPr>
      <xdr:spPr>
        <a:xfrm>
          <a:off x="6606540" y="51206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37</xdr:row>
      <xdr:rowOff>0</xdr:rowOff>
    </xdr:from>
    <xdr:ext cx="184731" cy="264560"/>
    <xdr:sp macro="" textlink="">
      <xdr:nvSpPr>
        <xdr:cNvPr id="50" name="49 CuadroTexto"/>
        <xdr:cNvSpPr txBox="1"/>
      </xdr:nvSpPr>
      <xdr:spPr>
        <a:xfrm>
          <a:off x="6606540" y="51206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38</xdr:row>
      <xdr:rowOff>0</xdr:rowOff>
    </xdr:from>
    <xdr:ext cx="184731" cy="264560"/>
    <xdr:sp macro="" textlink="">
      <xdr:nvSpPr>
        <xdr:cNvPr id="51" name="50 CuadroTexto"/>
        <xdr:cNvSpPr txBox="1"/>
      </xdr:nvSpPr>
      <xdr:spPr>
        <a:xfrm>
          <a:off x="6606540" y="533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38</xdr:row>
      <xdr:rowOff>0</xdr:rowOff>
    </xdr:from>
    <xdr:ext cx="184731" cy="264560"/>
    <xdr:sp macro="" textlink="">
      <xdr:nvSpPr>
        <xdr:cNvPr id="52" name="51 CuadroTexto"/>
        <xdr:cNvSpPr txBox="1"/>
      </xdr:nvSpPr>
      <xdr:spPr>
        <a:xfrm>
          <a:off x="6606540" y="533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39</xdr:row>
      <xdr:rowOff>0</xdr:rowOff>
    </xdr:from>
    <xdr:ext cx="184731" cy="264560"/>
    <xdr:sp macro="" textlink="">
      <xdr:nvSpPr>
        <xdr:cNvPr id="53" name="52 CuadroTexto"/>
        <xdr:cNvSpPr txBox="1"/>
      </xdr:nvSpPr>
      <xdr:spPr>
        <a:xfrm>
          <a:off x="6606540" y="5547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39</xdr:row>
      <xdr:rowOff>0</xdr:rowOff>
    </xdr:from>
    <xdr:ext cx="184731" cy="264560"/>
    <xdr:sp macro="" textlink="">
      <xdr:nvSpPr>
        <xdr:cNvPr id="54" name="53 CuadroTexto"/>
        <xdr:cNvSpPr txBox="1"/>
      </xdr:nvSpPr>
      <xdr:spPr>
        <a:xfrm>
          <a:off x="6606540" y="5547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40</xdr:row>
      <xdr:rowOff>0</xdr:rowOff>
    </xdr:from>
    <xdr:ext cx="184731" cy="264560"/>
    <xdr:sp macro="" textlink="">
      <xdr:nvSpPr>
        <xdr:cNvPr id="55" name="54 CuadroTexto"/>
        <xdr:cNvSpPr txBox="1"/>
      </xdr:nvSpPr>
      <xdr:spPr>
        <a:xfrm>
          <a:off x="6606540" y="57607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40</xdr:row>
      <xdr:rowOff>0</xdr:rowOff>
    </xdr:from>
    <xdr:ext cx="184731" cy="264560"/>
    <xdr:sp macro="" textlink="">
      <xdr:nvSpPr>
        <xdr:cNvPr id="56" name="55 CuadroTexto"/>
        <xdr:cNvSpPr txBox="1"/>
      </xdr:nvSpPr>
      <xdr:spPr>
        <a:xfrm>
          <a:off x="6606540" y="57607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41</xdr:row>
      <xdr:rowOff>0</xdr:rowOff>
    </xdr:from>
    <xdr:ext cx="184731" cy="264560"/>
    <xdr:sp macro="" textlink="">
      <xdr:nvSpPr>
        <xdr:cNvPr id="57" name="56 CuadroTexto"/>
        <xdr:cNvSpPr txBox="1"/>
      </xdr:nvSpPr>
      <xdr:spPr>
        <a:xfrm>
          <a:off x="6606540" y="59740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41</xdr:row>
      <xdr:rowOff>0</xdr:rowOff>
    </xdr:from>
    <xdr:ext cx="184731" cy="264560"/>
    <xdr:sp macro="" textlink="">
      <xdr:nvSpPr>
        <xdr:cNvPr id="58" name="57 CuadroTexto"/>
        <xdr:cNvSpPr txBox="1"/>
      </xdr:nvSpPr>
      <xdr:spPr>
        <a:xfrm>
          <a:off x="6606540" y="59740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42</xdr:row>
      <xdr:rowOff>0</xdr:rowOff>
    </xdr:from>
    <xdr:ext cx="184731" cy="264560"/>
    <xdr:sp macro="" textlink="">
      <xdr:nvSpPr>
        <xdr:cNvPr id="59" name="58 CuadroTexto"/>
        <xdr:cNvSpPr txBox="1"/>
      </xdr:nvSpPr>
      <xdr:spPr>
        <a:xfrm>
          <a:off x="6606540" y="61874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42</xdr:row>
      <xdr:rowOff>0</xdr:rowOff>
    </xdr:from>
    <xdr:ext cx="184731" cy="264560"/>
    <xdr:sp macro="" textlink="">
      <xdr:nvSpPr>
        <xdr:cNvPr id="60" name="59 CuadroTexto"/>
        <xdr:cNvSpPr txBox="1"/>
      </xdr:nvSpPr>
      <xdr:spPr>
        <a:xfrm>
          <a:off x="6606540" y="61874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7</xdr:col>
      <xdr:colOff>1455420</xdr:colOff>
      <xdr:row>43</xdr:row>
      <xdr:rowOff>0</xdr:rowOff>
    </xdr:from>
    <xdr:ext cx="184731" cy="264560"/>
    <xdr:sp macro="" textlink="">
      <xdr:nvSpPr>
        <xdr:cNvPr id="61" name="60 CuadroTexto"/>
        <xdr:cNvSpPr txBox="1"/>
      </xdr:nvSpPr>
      <xdr:spPr>
        <a:xfrm>
          <a:off x="6606540" y="6400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7</xdr:col>
      <xdr:colOff>1455420</xdr:colOff>
      <xdr:row>43</xdr:row>
      <xdr:rowOff>0</xdr:rowOff>
    </xdr:from>
    <xdr:ext cx="184731" cy="264560"/>
    <xdr:sp macro="" textlink="">
      <xdr:nvSpPr>
        <xdr:cNvPr id="62" name="61 CuadroTexto"/>
        <xdr:cNvSpPr txBox="1"/>
      </xdr:nvSpPr>
      <xdr:spPr>
        <a:xfrm>
          <a:off x="6606540" y="6400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7</xdr:col>
      <xdr:colOff>1455420</xdr:colOff>
      <xdr:row>44</xdr:row>
      <xdr:rowOff>0</xdr:rowOff>
    </xdr:from>
    <xdr:ext cx="184731" cy="264560"/>
    <xdr:sp macro="" textlink="">
      <xdr:nvSpPr>
        <xdr:cNvPr id="63" name="62 CuadroTexto"/>
        <xdr:cNvSpPr txBox="1"/>
      </xdr:nvSpPr>
      <xdr:spPr>
        <a:xfrm>
          <a:off x="6606540" y="66141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7</xdr:col>
      <xdr:colOff>1455420</xdr:colOff>
      <xdr:row>44</xdr:row>
      <xdr:rowOff>0</xdr:rowOff>
    </xdr:from>
    <xdr:ext cx="184731" cy="264560"/>
    <xdr:sp macro="" textlink="">
      <xdr:nvSpPr>
        <xdr:cNvPr id="64" name="63 CuadroTexto"/>
        <xdr:cNvSpPr txBox="1"/>
      </xdr:nvSpPr>
      <xdr:spPr>
        <a:xfrm>
          <a:off x="6606540" y="66141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7</xdr:col>
      <xdr:colOff>1455420</xdr:colOff>
      <xdr:row>45</xdr:row>
      <xdr:rowOff>0</xdr:rowOff>
    </xdr:from>
    <xdr:ext cx="184731" cy="264560"/>
    <xdr:sp macro="" textlink="">
      <xdr:nvSpPr>
        <xdr:cNvPr id="65" name="64 CuadroTexto"/>
        <xdr:cNvSpPr txBox="1"/>
      </xdr:nvSpPr>
      <xdr:spPr>
        <a:xfrm>
          <a:off x="6606540" y="68275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7</xdr:col>
      <xdr:colOff>1455420</xdr:colOff>
      <xdr:row>45</xdr:row>
      <xdr:rowOff>0</xdr:rowOff>
    </xdr:from>
    <xdr:ext cx="184731" cy="264560"/>
    <xdr:sp macro="" textlink="">
      <xdr:nvSpPr>
        <xdr:cNvPr id="66" name="65 CuadroTexto"/>
        <xdr:cNvSpPr txBox="1"/>
      </xdr:nvSpPr>
      <xdr:spPr>
        <a:xfrm>
          <a:off x="6606540" y="68275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7</xdr:col>
      <xdr:colOff>1455420</xdr:colOff>
      <xdr:row>46</xdr:row>
      <xdr:rowOff>0</xdr:rowOff>
    </xdr:from>
    <xdr:ext cx="184731" cy="264560"/>
    <xdr:sp macro="" textlink="">
      <xdr:nvSpPr>
        <xdr:cNvPr id="67" name="66 CuadroTexto"/>
        <xdr:cNvSpPr txBox="1"/>
      </xdr:nvSpPr>
      <xdr:spPr>
        <a:xfrm>
          <a:off x="6606540" y="70408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7</xdr:col>
      <xdr:colOff>1455420</xdr:colOff>
      <xdr:row>46</xdr:row>
      <xdr:rowOff>0</xdr:rowOff>
    </xdr:from>
    <xdr:ext cx="184731" cy="264560"/>
    <xdr:sp macro="" textlink="">
      <xdr:nvSpPr>
        <xdr:cNvPr id="68" name="67 CuadroTexto"/>
        <xdr:cNvSpPr txBox="1"/>
      </xdr:nvSpPr>
      <xdr:spPr>
        <a:xfrm>
          <a:off x="6606540" y="70408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7</xdr:col>
      <xdr:colOff>1455420</xdr:colOff>
      <xdr:row>47</xdr:row>
      <xdr:rowOff>0</xdr:rowOff>
    </xdr:from>
    <xdr:ext cx="184731" cy="264560"/>
    <xdr:sp macro="" textlink="">
      <xdr:nvSpPr>
        <xdr:cNvPr id="69" name="68 CuadroTexto"/>
        <xdr:cNvSpPr txBox="1"/>
      </xdr:nvSpPr>
      <xdr:spPr>
        <a:xfrm>
          <a:off x="6606540" y="72542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7</xdr:col>
      <xdr:colOff>1455420</xdr:colOff>
      <xdr:row>47</xdr:row>
      <xdr:rowOff>0</xdr:rowOff>
    </xdr:from>
    <xdr:ext cx="184731" cy="264560"/>
    <xdr:sp macro="" textlink="">
      <xdr:nvSpPr>
        <xdr:cNvPr id="70" name="69 CuadroTexto"/>
        <xdr:cNvSpPr txBox="1"/>
      </xdr:nvSpPr>
      <xdr:spPr>
        <a:xfrm>
          <a:off x="6606540" y="72542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7</xdr:col>
      <xdr:colOff>1455420</xdr:colOff>
      <xdr:row>48</xdr:row>
      <xdr:rowOff>0</xdr:rowOff>
    </xdr:from>
    <xdr:ext cx="184731" cy="264560"/>
    <xdr:sp macro="" textlink="">
      <xdr:nvSpPr>
        <xdr:cNvPr id="71" name="70 CuadroTexto"/>
        <xdr:cNvSpPr txBox="1"/>
      </xdr:nvSpPr>
      <xdr:spPr>
        <a:xfrm>
          <a:off x="6606540" y="7467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7</xdr:col>
      <xdr:colOff>1455420</xdr:colOff>
      <xdr:row>48</xdr:row>
      <xdr:rowOff>0</xdr:rowOff>
    </xdr:from>
    <xdr:ext cx="184731" cy="264560"/>
    <xdr:sp macro="" textlink="">
      <xdr:nvSpPr>
        <xdr:cNvPr id="72" name="71 CuadroTexto"/>
        <xdr:cNvSpPr txBox="1"/>
      </xdr:nvSpPr>
      <xdr:spPr>
        <a:xfrm>
          <a:off x="6606540" y="7467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7</xdr:col>
      <xdr:colOff>1455420</xdr:colOff>
      <xdr:row>49</xdr:row>
      <xdr:rowOff>0</xdr:rowOff>
    </xdr:from>
    <xdr:ext cx="184731" cy="264560"/>
    <xdr:sp macro="" textlink="">
      <xdr:nvSpPr>
        <xdr:cNvPr id="73" name="72 CuadroTexto"/>
        <xdr:cNvSpPr txBox="1"/>
      </xdr:nvSpPr>
      <xdr:spPr>
        <a:xfrm>
          <a:off x="6606540" y="76809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7</xdr:col>
      <xdr:colOff>1455420</xdr:colOff>
      <xdr:row>49</xdr:row>
      <xdr:rowOff>0</xdr:rowOff>
    </xdr:from>
    <xdr:ext cx="184731" cy="264560"/>
    <xdr:sp macro="" textlink="">
      <xdr:nvSpPr>
        <xdr:cNvPr id="74" name="73 CuadroTexto"/>
        <xdr:cNvSpPr txBox="1"/>
      </xdr:nvSpPr>
      <xdr:spPr>
        <a:xfrm>
          <a:off x="6606540" y="76809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50</xdr:row>
      <xdr:rowOff>0</xdr:rowOff>
    </xdr:from>
    <xdr:ext cx="184731" cy="264560"/>
    <xdr:sp macro="" textlink="">
      <xdr:nvSpPr>
        <xdr:cNvPr id="75" name="74 CuadroTexto"/>
        <xdr:cNvSpPr txBox="1"/>
      </xdr:nvSpPr>
      <xdr:spPr>
        <a:xfrm>
          <a:off x="6606540" y="78943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50</xdr:row>
      <xdr:rowOff>0</xdr:rowOff>
    </xdr:from>
    <xdr:ext cx="184731" cy="264560"/>
    <xdr:sp macro="" textlink="">
      <xdr:nvSpPr>
        <xdr:cNvPr id="76" name="75 CuadroTexto"/>
        <xdr:cNvSpPr txBox="1"/>
      </xdr:nvSpPr>
      <xdr:spPr>
        <a:xfrm>
          <a:off x="6606540" y="78943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51</xdr:row>
      <xdr:rowOff>0</xdr:rowOff>
    </xdr:from>
    <xdr:ext cx="184731" cy="264560"/>
    <xdr:sp macro="" textlink="">
      <xdr:nvSpPr>
        <xdr:cNvPr id="77" name="76 CuadroTexto"/>
        <xdr:cNvSpPr txBox="1"/>
      </xdr:nvSpPr>
      <xdr:spPr>
        <a:xfrm>
          <a:off x="6606540" y="81076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51</xdr:row>
      <xdr:rowOff>0</xdr:rowOff>
    </xdr:from>
    <xdr:ext cx="184731" cy="264560"/>
    <xdr:sp macro="" textlink="">
      <xdr:nvSpPr>
        <xdr:cNvPr id="78" name="77 CuadroTexto"/>
        <xdr:cNvSpPr txBox="1"/>
      </xdr:nvSpPr>
      <xdr:spPr>
        <a:xfrm>
          <a:off x="6606540" y="81076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80</xdr:row>
      <xdr:rowOff>0</xdr:rowOff>
    </xdr:from>
    <xdr:ext cx="184731" cy="264560"/>
    <xdr:sp macro="" textlink="">
      <xdr:nvSpPr>
        <xdr:cNvPr id="79" name="78 CuadroTexto"/>
        <xdr:cNvSpPr txBox="1"/>
      </xdr:nvSpPr>
      <xdr:spPr>
        <a:xfrm>
          <a:off x="6606540" y="83210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80</xdr:row>
      <xdr:rowOff>0</xdr:rowOff>
    </xdr:from>
    <xdr:ext cx="184731" cy="264560"/>
    <xdr:sp macro="" textlink="">
      <xdr:nvSpPr>
        <xdr:cNvPr id="80" name="79 CuadroTexto"/>
        <xdr:cNvSpPr txBox="1"/>
      </xdr:nvSpPr>
      <xdr:spPr>
        <a:xfrm>
          <a:off x="6606540" y="83210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6</xdr:col>
      <xdr:colOff>0</xdr:colOff>
      <xdr:row>80</xdr:row>
      <xdr:rowOff>0</xdr:rowOff>
    </xdr:from>
    <xdr:ext cx="184731" cy="272119"/>
    <xdr:sp macro="" textlink="">
      <xdr:nvSpPr>
        <xdr:cNvPr id="81" name="80 CuadroTexto"/>
        <xdr:cNvSpPr txBox="1"/>
      </xdr:nvSpPr>
      <xdr:spPr>
        <a:xfrm>
          <a:off x="4312920" y="213360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533400</xdr:colOff>
      <xdr:row>80</xdr:row>
      <xdr:rowOff>0</xdr:rowOff>
    </xdr:from>
    <xdr:ext cx="184731" cy="264560"/>
    <xdr:sp macro="" textlink="">
      <xdr:nvSpPr>
        <xdr:cNvPr id="82" name="81 CuadroTexto"/>
        <xdr:cNvSpPr txBox="1"/>
      </xdr:nvSpPr>
      <xdr:spPr>
        <a:xfrm>
          <a:off x="777240" y="213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80</xdr:row>
      <xdr:rowOff>0</xdr:rowOff>
    </xdr:from>
    <xdr:ext cx="184731" cy="272119"/>
    <xdr:sp macro="" textlink="">
      <xdr:nvSpPr>
        <xdr:cNvPr id="83" name="82 CuadroTexto"/>
        <xdr:cNvSpPr txBox="1"/>
      </xdr:nvSpPr>
      <xdr:spPr>
        <a:xfrm>
          <a:off x="4312920" y="213360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80</xdr:row>
      <xdr:rowOff>0</xdr:rowOff>
    </xdr:from>
    <xdr:ext cx="184731" cy="272119"/>
    <xdr:sp macro="" textlink="">
      <xdr:nvSpPr>
        <xdr:cNvPr id="84" name="83 CuadroTexto"/>
        <xdr:cNvSpPr txBox="1"/>
      </xdr:nvSpPr>
      <xdr:spPr>
        <a:xfrm>
          <a:off x="4312920" y="426720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80</xdr:row>
      <xdr:rowOff>0</xdr:rowOff>
    </xdr:from>
    <xdr:ext cx="184731" cy="272119"/>
    <xdr:sp macro="" textlink="">
      <xdr:nvSpPr>
        <xdr:cNvPr id="85" name="84 CuadroTexto"/>
        <xdr:cNvSpPr txBox="1"/>
      </xdr:nvSpPr>
      <xdr:spPr>
        <a:xfrm>
          <a:off x="4312920" y="426720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80</xdr:row>
      <xdr:rowOff>0</xdr:rowOff>
    </xdr:from>
    <xdr:ext cx="184731" cy="272119"/>
    <xdr:sp macro="" textlink="">
      <xdr:nvSpPr>
        <xdr:cNvPr id="86" name="85 CuadroTexto"/>
        <xdr:cNvSpPr txBox="1"/>
      </xdr:nvSpPr>
      <xdr:spPr>
        <a:xfrm>
          <a:off x="4312920" y="640080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80</xdr:row>
      <xdr:rowOff>0</xdr:rowOff>
    </xdr:from>
    <xdr:ext cx="184731" cy="272119"/>
    <xdr:sp macro="" textlink="">
      <xdr:nvSpPr>
        <xdr:cNvPr id="87" name="86 CuadroTexto"/>
        <xdr:cNvSpPr txBox="1"/>
      </xdr:nvSpPr>
      <xdr:spPr>
        <a:xfrm>
          <a:off x="4312920" y="640080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0</xdr:colOff>
      <xdr:row>1</xdr:row>
      <xdr:rowOff>0</xdr:rowOff>
    </xdr:from>
    <xdr:ext cx="184731" cy="264560"/>
    <xdr:sp macro="" textlink="">
      <xdr:nvSpPr>
        <xdr:cNvPr id="88" name="87 CuadroTexto"/>
        <xdr:cNvSpPr txBox="1"/>
      </xdr:nvSpPr>
      <xdr:spPr>
        <a:xfrm>
          <a:off x="243840" y="213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</xdr:row>
      <xdr:rowOff>0</xdr:rowOff>
    </xdr:from>
    <xdr:ext cx="184731" cy="264560"/>
    <xdr:sp macro="" textlink="">
      <xdr:nvSpPr>
        <xdr:cNvPr id="89" name="88 CuadroTexto"/>
        <xdr:cNvSpPr txBox="1"/>
      </xdr:nvSpPr>
      <xdr:spPr>
        <a:xfrm>
          <a:off x="243840" y="213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>
            <a:solidFill>
              <a:srgbClr val="FF0000"/>
            </a:solidFill>
          </a:endParaRPr>
        </a:p>
      </xdr:txBody>
    </xdr:sp>
    <xdr:clientData/>
  </xdr:oneCellAnchor>
  <xdr:oneCellAnchor>
    <xdr:from>
      <xdr:col>1</xdr:col>
      <xdr:colOff>0</xdr:colOff>
      <xdr:row>1</xdr:row>
      <xdr:rowOff>0</xdr:rowOff>
    </xdr:from>
    <xdr:ext cx="184731" cy="264560"/>
    <xdr:sp macro="" textlink="">
      <xdr:nvSpPr>
        <xdr:cNvPr id="90" name="89 CuadroTexto"/>
        <xdr:cNvSpPr txBox="1"/>
      </xdr:nvSpPr>
      <xdr:spPr>
        <a:xfrm>
          <a:off x="243840" y="213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</xdr:row>
      <xdr:rowOff>0</xdr:rowOff>
    </xdr:from>
    <xdr:ext cx="184731" cy="264560"/>
    <xdr:sp macro="" textlink="">
      <xdr:nvSpPr>
        <xdr:cNvPr id="91" name="90 CuadroTexto"/>
        <xdr:cNvSpPr txBox="1"/>
      </xdr:nvSpPr>
      <xdr:spPr>
        <a:xfrm>
          <a:off x="243840" y="213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</xdr:row>
      <xdr:rowOff>0</xdr:rowOff>
    </xdr:from>
    <xdr:ext cx="184731" cy="264560"/>
    <xdr:sp macro="" textlink="">
      <xdr:nvSpPr>
        <xdr:cNvPr id="92" name="91 CuadroTexto"/>
        <xdr:cNvSpPr txBox="1"/>
      </xdr:nvSpPr>
      <xdr:spPr>
        <a:xfrm>
          <a:off x="243840" y="213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93" name="92 CuadroTexto"/>
        <xdr:cNvSpPr txBox="1"/>
      </xdr:nvSpPr>
      <xdr:spPr>
        <a:xfrm>
          <a:off x="243840" y="4267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94" name="93 CuadroTexto"/>
        <xdr:cNvSpPr txBox="1"/>
      </xdr:nvSpPr>
      <xdr:spPr>
        <a:xfrm>
          <a:off x="243840" y="4267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</xdr:row>
      <xdr:rowOff>0</xdr:rowOff>
    </xdr:from>
    <xdr:ext cx="184731" cy="264560"/>
    <xdr:sp macro="" textlink="">
      <xdr:nvSpPr>
        <xdr:cNvPr id="95" name="94 CuadroTexto"/>
        <xdr:cNvSpPr txBox="1"/>
      </xdr:nvSpPr>
      <xdr:spPr>
        <a:xfrm>
          <a:off x="243840" y="6400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</xdr:row>
      <xdr:rowOff>0</xdr:rowOff>
    </xdr:from>
    <xdr:ext cx="184731" cy="264560"/>
    <xdr:sp macro="" textlink="">
      <xdr:nvSpPr>
        <xdr:cNvPr id="96" name="95 CuadroTexto"/>
        <xdr:cNvSpPr txBox="1"/>
      </xdr:nvSpPr>
      <xdr:spPr>
        <a:xfrm>
          <a:off x="243840" y="6400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97" name="96 CuadroTexto"/>
        <xdr:cNvSpPr txBox="1"/>
      </xdr:nvSpPr>
      <xdr:spPr>
        <a:xfrm>
          <a:off x="243840" y="8534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98" name="97 CuadroTexto"/>
        <xdr:cNvSpPr txBox="1"/>
      </xdr:nvSpPr>
      <xdr:spPr>
        <a:xfrm>
          <a:off x="243840" y="8534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7</xdr:row>
      <xdr:rowOff>0</xdr:rowOff>
    </xdr:from>
    <xdr:ext cx="184731" cy="264560"/>
    <xdr:sp macro="" textlink="">
      <xdr:nvSpPr>
        <xdr:cNvPr id="101" name="100 CuadroTexto"/>
        <xdr:cNvSpPr txBox="1"/>
      </xdr:nvSpPr>
      <xdr:spPr>
        <a:xfrm>
          <a:off x="243840" y="14935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7</xdr:row>
      <xdr:rowOff>0</xdr:rowOff>
    </xdr:from>
    <xdr:ext cx="184731" cy="264560"/>
    <xdr:sp macro="" textlink="">
      <xdr:nvSpPr>
        <xdr:cNvPr id="102" name="101 CuadroTexto"/>
        <xdr:cNvSpPr txBox="1"/>
      </xdr:nvSpPr>
      <xdr:spPr>
        <a:xfrm>
          <a:off x="243840" y="14935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8</xdr:row>
      <xdr:rowOff>0</xdr:rowOff>
    </xdr:from>
    <xdr:ext cx="184731" cy="264560"/>
    <xdr:sp macro="" textlink="">
      <xdr:nvSpPr>
        <xdr:cNvPr id="103" name="102 CuadroTexto"/>
        <xdr:cNvSpPr txBox="1"/>
      </xdr:nvSpPr>
      <xdr:spPr>
        <a:xfrm>
          <a:off x="243840" y="17068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8</xdr:row>
      <xdr:rowOff>0</xdr:rowOff>
    </xdr:from>
    <xdr:ext cx="184731" cy="264560"/>
    <xdr:sp macro="" textlink="">
      <xdr:nvSpPr>
        <xdr:cNvPr id="104" name="103 CuadroTexto"/>
        <xdr:cNvSpPr txBox="1"/>
      </xdr:nvSpPr>
      <xdr:spPr>
        <a:xfrm>
          <a:off x="243840" y="17068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9</xdr:row>
      <xdr:rowOff>0</xdr:rowOff>
    </xdr:from>
    <xdr:ext cx="184731" cy="264560"/>
    <xdr:sp macro="" textlink="">
      <xdr:nvSpPr>
        <xdr:cNvPr id="105" name="104 CuadroTexto"/>
        <xdr:cNvSpPr txBox="1"/>
      </xdr:nvSpPr>
      <xdr:spPr>
        <a:xfrm>
          <a:off x="243840" y="19202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9</xdr:row>
      <xdr:rowOff>0</xdr:rowOff>
    </xdr:from>
    <xdr:ext cx="184731" cy="264560"/>
    <xdr:sp macro="" textlink="">
      <xdr:nvSpPr>
        <xdr:cNvPr id="106" name="105 CuadroTexto"/>
        <xdr:cNvSpPr txBox="1"/>
      </xdr:nvSpPr>
      <xdr:spPr>
        <a:xfrm>
          <a:off x="243840" y="19202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10</xdr:row>
      <xdr:rowOff>0</xdr:rowOff>
    </xdr:from>
    <xdr:ext cx="184731" cy="264560"/>
    <xdr:sp macro="" textlink="">
      <xdr:nvSpPr>
        <xdr:cNvPr id="107" name="106 CuadroTexto"/>
        <xdr:cNvSpPr txBox="1"/>
      </xdr:nvSpPr>
      <xdr:spPr>
        <a:xfrm>
          <a:off x="243840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10</xdr:row>
      <xdr:rowOff>0</xdr:rowOff>
    </xdr:from>
    <xdr:ext cx="184731" cy="264560"/>
    <xdr:sp macro="" textlink="">
      <xdr:nvSpPr>
        <xdr:cNvPr id="108" name="107 CuadroTexto"/>
        <xdr:cNvSpPr txBox="1"/>
      </xdr:nvSpPr>
      <xdr:spPr>
        <a:xfrm>
          <a:off x="243840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11</xdr:row>
      <xdr:rowOff>0</xdr:rowOff>
    </xdr:from>
    <xdr:ext cx="184731" cy="264560"/>
    <xdr:sp macro="" textlink="">
      <xdr:nvSpPr>
        <xdr:cNvPr id="109" name="108 CuadroTexto"/>
        <xdr:cNvSpPr txBox="1"/>
      </xdr:nvSpPr>
      <xdr:spPr>
        <a:xfrm>
          <a:off x="243840" y="23469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11</xdr:row>
      <xdr:rowOff>0</xdr:rowOff>
    </xdr:from>
    <xdr:ext cx="184731" cy="264560"/>
    <xdr:sp macro="" textlink="">
      <xdr:nvSpPr>
        <xdr:cNvPr id="110" name="109 CuadroTexto"/>
        <xdr:cNvSpPr txBox="1"/>
      </xdr:nvSpPr>
      <xdr:spPr>
        <a:xfrm>
          <a:off x="243840" y="23469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12</xdr:row>
      <xdr:rowOff>0</xdr:rowOff>
    </xdr:from>
    <xdr:ext cx="184731" cy="264560"/>
    <xdr:sp macro="" textlink="">
      <xdr:nvSpPr>
        <xdr:cNvPr id="111" name="110 CuadroTexto"/>
        <xdr:cNvSpPr txBox="1"/>
      </xdr:nvSpPr>
      <xdr:spPr>
        <a:xfrm>
          <a:off x="243840" y="25603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12</xdr:row>
      <xdr:rowOff>0</xdr:rowOff>
    </xdr:from>
    <xdr:ext cx="184731" cy="264560"/>
    <xdr:sp macro="" textlink="">
      <xdr:nvSpPr>
        <xdr:cNvPr id="112" name="111 CuadroTexto"/>
        <xdr:cNvSpPr txBox="1"/>
      </xdr:nvSpPr>
      <xdr:spPr>
        <a:xfrm>
          <a:off x="243840" y="25603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13</xdr:row>
      <xdr:rowOff>0</xdr:rowOff>
    </xdr:from>
    <xdr:ext cx="184731" cy="264560"/>
    <xdr:sp macro="" textlink="">
      <xdr:nvSpPr>
        <xdr:cNvPr id="113" name="112 CuadroTexto"/>
        <xdr:cNvSpPr txBox="1"/>
      </xdr:nvSpPr>
      <xdr:spPr>
        <a:xfrm>
          <a:off x="243840" y="27736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13</xdr:row>
      <xdr:rowOff>0</xdr:rowOff>
    </xdr:from>
    <xdr:ext cx="184731" cy="264560"/>
    <xdr:sp macro="" textlink="">
      <xdr:nvSpPr>
        <xdr:cNvPr id="114" name="113 CuadroTexto"/>
        <xdr:cNvSpPr txBox="1"/>
      </xdr:nvSpPr>
      <xdr:spPr>
        <a:xfrm>
          <a:off x="243840" y="27736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14</xdr:row>
      <xdr:rowOff>0</xdr:rowOff>
    </xdr:from>
    <xdr:ext cx="184731" cy="264560"/>
    <xdr:sp macro="" textlink="">
      <xdr:nvSpPr>
        <xdr:cNvPr id="115" name="114 CuadroTexto"/>
        <xdr:cNvSpPr txBox="1"/>
      </xdr:nvSpPr>
      <xdr:spPr>
        <a:xfrm>
          <a:off x="243840" y="29870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14</xdr:row>
      <xdr:rowOff>0</xdr:rowOff>
    </xdr:from>
    <xdr:ext cx="184731" cy="264560"/>
    <xdr:sp macro="" textlink="">
      <xdr:nvSpPr>
        <xdr:cNvPr id="116" name="115 CuadroTexto"/>
        <xdr:cNvSpPr txBox="1"/>
      </xdr:nvSpPr>
      <xdr:spPr>
        <a:xfrm>
          <a:off x="243840" y="29870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15</xdr:row>
      <xdr:rowOff>0</xdr:rowOff>
    </xdr:from>
    <xdr:ext cx="184731" cy="264560"/>
    <xdr:sp macro="" textlink="">
      <xdr:nvSpPr>
        <xdr:cNvPr id="117" name="116 CuadroTexto"/>
        <xdr:cNvSpPr txBox="1"/>
      </xdr:nvSpPr>
      <xdr:spPr>
        <a:xfrm>
          <a:off x="243840" y="3200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15</xdr:row>
      <xdr:rowOff>0</xdr:rowOff>
    </xdr:from>
    <xdr:ext cx="184731" cy="264560"/>
    <xdr:sp macro="" textlink="">
      <xdr:nvSpPr>
        <xdr:cNvPr id="118" name="117 CuadroTexto"/>
        <xdr:cNvSpPr txBox="1"/>
      </xdr:nvSpPr>
      <xdr:spPr>
        <a:xfrm>
          <a:off x="243840" y="3200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16</xdr:row>
      <xdr:rowOff>0</xdr:rowOff>
    </xdr:from>
    <xdr:ext cx="184731" cy="264560"/>
    <xdr:sp macro="" textlink="">
      <xdr:nvSpPr>
        <xdr:cNvPr id="119" name="118 CuadroTexto"/>
        <xdr:cNvSpPr txBox="1"/>
      </xdr:nvSpPr>
      <xdr:spPr>
        <a:xfrm>
          <a:off x="243840" y="34137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16</xdr:row>
      <xdr:rowOff>0</xdr:rowOff>
    </xdr:from>
    <xdr:ext cx="184731" cy="264560"/>
    <xdr:sp macro="" textlink="">
      <xdr:nvSpPr>
        <xdr:cNvPr id="120" name="119 CuadroTexto"/>
        <xdr:cNvSpPr txBox="1"/>
      </xdr:nvSpPr>
      <xdr:spPr>
        <a:xfrm>
          <a:off x="243840" y="34137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17</xdr:row>
      <xdr:rowOff>0</xdr:rowOff>
    </xdr:from>
    <xdr:ext cx="184731" cy="264560"/>
    <xdr:sp macro="" textlink="">
      <xdr:nvSpPr>
        <xdr:cNvPr id="121" name="120 CuadroTexto"/>
        <xdr:cNvSpPr txBox="1"/>
      </xdr:nvSpPr>
      <xdr:spPr>
        <a:xfrm>
          <a:off x="243840" y="36271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17</xdr:row>
      <xdr:rowOff>0</xdr:rowOff>
    </xdr:from>
    <xdr:ext cx="184731" cy="264560"/>
    <xdr:sp macro="" textlink="">
      <xdr:nvSpPr>
        <xdr:cNvPr id="122" name="121 CuadroTexto"/>
        <xdr:cNvSpPr txBox="1"/>
      </xdr:nvSpPr>
      <xdr:spPr>
        <a:xfrm>
          <a:off x="243840" y="36271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18</xdr:row>
      <xdr:rowOff>0</xdr:rowOff>
    </xdr:from>
    <xdr:ext cx="184731" cy="264560"/>
    <xdr:sp macro="" textlink="">
      <xdr:nvSpPr>
        <xdr:cNvPr id="123" name="122 CuadroTexto"/>
        <xdr:cNvSpPr txBox="1"/>
      </xdr:nvSpPr>
      <xdr:spPr>
        <a:xfrm>
          <a:off x="243840" y="38404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18</xdr:row>
      <xdr:rowOff>0</xdr:rowOff>
    </xdr:from>
    <xdr:ext cx="184731" cy="264560"/>
    <xdr:sp macro="" textlink="">
      <xdr:nvSpPr>
        <xdr:cNvPr id="124" name="123 CuadroTexto"/>
        <xdr:cNvSpPr txBox="1"/>
      </xdr:nvSpPr>
      <xdr:spPr>
        <a:xfrm>
          <a:off x="243840" y="38404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19</xdr:row>
      <xdr:rowOff>0</xdr:rowOff>
    </xdr:from>
    <xdr:ext cx="184731" cy="264560"/>
    <xdr:sp macro="" textlink="">
      <xdr:nvSpPr>
        <xdr:cNvPr id="125" name="124 CuadroTexto"/>
        <xdr:cNvSpPr txBox="1"/>
      </xdr:nvSpPr>
      <xdr:spPr>
        <a:xfrm>
          <a:off x="243840" y="40538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19</xdr:row>
      <xdr:rowOff>0</xdr:rowOff>
    </xdr:from>
    <xdr:ext cx="184731" cy="264560"/>
    <xdr:sp macro="" textlink="">
      <xdr:nvSpPr>
        <xdr:cNvPr id="126" name="125 CuadroTexto"/>
        <xdr:cNvSpPr txBox="1"/>
      </xdr:nvSpPr>
      <xdr:spPr>
        <a:xfrm>
          <a:off x="243840" y="40538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20</xdr:row>
      <xdr:rowOff>0</xdr:rowOff>
    </xdr:from>
    <xdr:ext cx="184731" cy="264560"/>
    <xdr:sp macro="" textlink="">
      <xdr:nvSpPr>
        <xdr:cNvPr id="127" name="126 CuadroTexto"/>
        <xdr:cNvSpPr txBox="1"/>
      </xdr:nvSpPr>
      <xdr:spPr>
        <a:xfrm>
          <a:off x="243840" y="4267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20</xdr:row>
      <xdr:rowOff>0</xdr:rowOff>
    </xdr:from>
    <xdr:ext cx="184731" cy="264560"/>
    <xdr:sp macro="" textlink="">
      <xdr:nvSpPr>
        <xdr:cNvPr id="128" name="127 CuadroTexto"/>
        <xdr:cNvSpPr txBox="1"/>
      </xdr:nvSpPr>
      <xdr:spPr>
        <a:xfrm>
          <a:off x="243840" y="4267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21</xdr:row>
      <xdr:rowOff>0</xdr:rowOff>
    </xdr:from>
    <xdr:ext cx="184731" cy="264560"/>
    <xdr:sp macro="" textlink="">
      <xdr:nvSpPr>
        <xdr:cNvPr id="129" name="128 CuadroTexto"/>
        <xdr:cNvSpPr txBox="1"/>
      </xdr:nvSpPr>
      <xdr:spPr>
        <a:xfrm>
          <a:off x="243840" y="44805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21</xdr:row>
      <xdr:rowOff>0</xdr:rowOff>
    </xdr:from>
    <xdr:ext cx="184731" cy="264560"/>
    <xdr:sp macro="" textlink="">
      <xdr:nvSpPr>
        <xdr:cNvPr id="130" name="129 CuadroTexto"/>
        <xdr:cNvSpPr txBox="1"/>
      </xdr:nvSpPr>
      <xdr:spPr>
        <a:xfrm>
          <a:off x="243840" y="44805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22</xdr:row>
      <xdr:rowOff>0</xdr:rowOff>
    </xdr:from>
    <xdr:ext cx="184731" cy="264560"/>
    <xdr:sp macro="" textlink="">
      <xdr:nvSpPr>
        <xdr:cNvPr id="131" name="130 CuadroTexto"/>
        <xdr:cNvSpPr txBox="1"/>
      </xdr:nvSpPr>
      <xdr:spPr>
        <a:xfrm>
          <a:off x="243840" y="46939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22</xdr:row>
      <xdr:rowOff>0</xdr:rowOff>
    </xdr:from>
    <xdr:ext cx="184731" cy="264560"/>
    <xdr:sp macro="" textlink="">
      <xdr:nvSpPr>
        <xdr:cNvPr id="132" name="131 CuadroTexto"/>
        <xdr:cNvSpPr txBox="1"/>
      </xdr:nvSpPr>
      <xdr:spPr>
        <a:xfrm>
          <a:off x="243840" y="46939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23</xdr:row>
      <xdr:rowOff>0</xdr:rowOff>
    </xdr:from>
    <xdr:ext cx="184731" cy="264560"/>
    <xdr:sp macro="" textlink="">
      <xdr:nvSpPr>
        <xdr:cNvPr id="133" name="132 CuadroTexto"/>
        <xdr:cNvSpPr txBox="1"/>
      </xdr:nvSpPr>
      <xdr:spPr>
        <a:xfrm>
          <a:off x="243840" y="49072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23</xdr:row>
      <xdr:rowOff>0</xdr:rowOff>
    </xdr:from>
    <xdr:ext cx="184731" cy="264560"/>
    <xdr:sp macro="" textlink="">
      <xdr:nvSpPr>
        <xdr:cNvPr id="134" name="133 CuadroTexto"/>
        <xdr:cNvSpPr txBox="1"/>
      </xdr:nvSpPr>
      <xdr:spPr>
        <a:xfrm>
          <a:off x="243840" y="49072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24</xdr:row>
      <xdr:rowOff>0</xdr:rowOff>
    </xdr:from>
    <xdr:ext cx="184731" cy="264560"/>
    <xdr:sp macro="" textlink="">
      <xdr:nvSpPr>
        <xdr:cNvPr id="135" name="134 CuadroTexto"/>
        <xdr:cNvSpPr txBox="1"/>
      </xdr:nvSpPr>
      <xdr:spPr>
        <a:xfrm>
          <a:off x="243840" y="51206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24</xdr:row>
      <xdr:rowOff>0</xdr:rowOff>
    </xdr:from>
    <xdr:ext cx="184731" cy="264560"/>
    <xdr:sp macro="" textlink="">
      <xdr:nvSpPr>
        <xdr:cNvPr id="136" name="135 CuadroTexto"/>
        <xdr:cNvSpPr txBox="1"/>
      </xdr:nvSpPr>
      <xdr:spPr>
        <a:xfrm>
          <a:off x="243840" y="51206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25</xdr:row>
      <xdr:rowOff>0</xdr:rowOff>
    </xdr:from>
    <xdr:ext cx="184731" cy="264560"/>
    <xdr:sp macro="" textlink="">
      <xdr:nvSpPr>
        <xdr:cNvPr id="137" name="136 CuadroTexto"/>
        <xdr:cNvSpPr txBox="1"/>
      </xdr:nvSpPr>
      <xdr:spPr>
        <a:xfrm>
          <a:off x="243840" y="533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25</xdr:row>
      <xdr:rowOff>0</xdr:rowOff>
    </xdr:from>
    <xdr:ext cx="184731" cy="264560"/>
    <xdr:sp macro="" textlink="">
      <xdr:nvSpPr>
        <xdr:cNvPr id="138" name="137 CuadroTexto"/>
        <xdr:cNvSpPr txBox="1"/>
      </xdr:nvSpPr>
      <xdr:spPr>
        <a:xfrm>
          <a:off x="243840" y="5334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26</xdr:row>
      <xdr:rowOff>0</xdr:rowOff>
    </xdr:from>
    <xdr:ext cx="184731" cy="264560"/>
    <xdr:sp macro="" textlink="">
      <xdr:nvSpPr>
        <xdr:cNvPr id="139" name="138 CuadroTexto"/>
        <xdr:cNvSpPr txBox="1"/>
      </xdr:nvSpPr>
      <xdr:spPr>
        <a:xfrm>
          <a:off x="243840" y="5547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26</xdr:row>
      <xdr:rowOff>0</xdr:rowOff>
    </xdr:from>
    <xdr:ext cx="184731" cy="264560"/>
    <xdr:sp macro="" textlink="">
      <xdr:nvSpPr>
        <xdr:cNvPr id="140" name="139 CuadroTexto"/>
        <xdr:cNvSpPr txBox="1"/>
      </xdr:nvSpPr>
      <xdr:spPr>
        <a:xfrm>
          <a:off x="243840" y="5547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27</xdr:row>
      <xdr:rowOff>0</xdr:rowOff>
    </xdr:from>
    <xdr:ext cx="184731" cy="264560"/>
    <xdr:sp macro="" textlink="">
      <xdr:nvSpPr>
        <xdr:cNvPr id="141" name="140 CuadroTexto"/>
        <xdr:cNvSpPr txBox="1"/>
      </xdr:nvSpPr>
      <xdr:spPr>
        <a:xfrm>
          <a:off x="243840" y="57607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27</xdr:row>
      <xdr:rowOff>0</xdr:rowOff>
    </xdr:from>
    <xdr:ext cx="184731" cy="264560"/>
    <xdr:sp macro="" textlink="">
      <xdr:nvSpPr>
        <xdr:cNvPr id="142" name="141 CuadroTexto"/>
        <xdr:cNvSpPr txBox="1"/>
      </xdr:nvSpPr>
      <xdr:spPr>
        <a:xfrm>
          <a:off x="243840" y="57607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28</xdr:row>
      <xdr:rowOff>0</xdr:rowOff>
    </xdr:from>
    <xdr:ext cx="184731" cy="264560"/>
    <xdr:sp macro="" textlink="">
      <xdr:nvSpPr>
        <xdr:cNvPr id="143" name="142 CuadroTexto"/>
        <xdr:cNvSpPr txBox="1"/>
      </xdr:nvSpPr>
      <xdr:spPr>
        <a:xfrm>
          <a:off x="243840" y="59740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28</xdr:row>
      <xdr:rowOff>0</xdr:rowOff>
    </xdr:from>
    <xdr:ext cx="184731" cy="264560"/>
    <xdr:sp macro="" textlink="">
      <xdr:nvSpPr>
        <xdr:cNvPr id="144" name="143 CuadroTexto"/>
        <xdr:cNvSpPr txBox="1"/>
      </xdr:nvSpPr>
      <xdr:spPr>
        <a:xfrm>
          <a:off x="243840" y="59740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29</xdr:row>
      <xdr:rowOff>0</xdr:rowOff>
    </xdr:from>
    <xdr:ext cx="184731" cy="264560"/>
    <xdr:sp macro="" textlink="">
      <xdr:nvSpPr>
        <xdr:cNvPr id="145" name="144 CuadroTexto"/>
        <xdr:cNvSpPr txBox="1"/>
      </xdr:nvSpPr>
      <xdr:spPr>
        <a:xfrm>
          <a:off x="243840" y="61874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29</xdr:row>
      <xdr:rowOff>0</xdr:rowOff>
    </xdr:from>
    <xdr:ext cx="184731" cy="264560"/>
    <xdr:sp macro="" textlink="">
      <xdr:nvSpPr>
        <xdr:cNvPr id="146" name="145 CuadroTexto"/>
        <xdr:cNvSpPr txBox="1"/>
      </xdr:nvSpPr>
      <xdr:spPr>
        <a:xfrm>
          <a:off x="243840" y="61874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30</xdr:row>
      <xdr:rowOff>0</xdr:rowOff>
    </xdr:from>
    <xdr:ext cx="184731" cy="264560"/>
    <xdr:sp macro="" textlink="">
      <xdr:nvSpPr>
        <xdr:cNvPr id="147" name="146 CuadroTexto"/>
        <xdr:cNvSpPr txBox="1"/>
      </xdr:nvSpPr>
      <xdr:spPr>
        <a:xfrm>
          <a:off x="243840" y="6400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30</xdr:row>
      <xdr:rowOff>0</xdr:rowOff>
    </xdr:from>
    <xdr:ext cx="184731" cy="264560"/>
    <xdr:sp macro="" textlink="">
      <xdr:nvSpPr>
        <xdr:cNvPr id="148" name="147 CuadroTexto"/>
        <xdr:cNvSpPr txBox="1"/>
      </xdr:nvSpPr>
      <xdr:spPr>
        <a:xfrm>
          <a:off x="243840" y="6400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31</xdr:row>
      <xdr:rowOff>0</xdr:rowOff>
    </xdr:from>
    <xdr:ext cx="184731" cy="264560"/>
    <xdr:sp macro="" textlink="">
      <xdr:nvSpPr>
        <xdr:cNvPr id="149" name="148 CuadroTexto"/>
        <xdr:cNvSpPr txBox="1"/>
      </xdr:nvSpPr>
      <xdr:spPr>
        <a:xfrm>
          <a:off x="243840" y="66141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31</xdr:row>
      <xdr:rowOff>0</xdr:rowOff>
    </xdr:from>
    <xdr:ext cx="184731" cy="264560"/>
    <xdr:sp macro="" textlink="">
      <xdr:nvSpPr>
        <xdr:cNvPr id="150" name="149 CuadroTexto"/>
        <xdr:cNvSpPr txBox="1"/>
      </xdr:nvSpPr>
      <xdr:spPr>
        <a:xfrm>
          <a:off x="243840" y="66141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32</xdr:row>
      <xdr:rowOff>0</xdr:rowOff>
    </xdr:from>
    <xdr:ext cx="184731" cy="264560"/>
    <xdr:sp macro="" textlink="">
      <xdr:nvSpPr>
        <xdr:cNvPr id="151" name="150 CuadroTexto"/>
        <xdr:cNvSpPr txBox="1"/>
      </xdr:nvSpPr>
      <xdr:spPr>
        <a:xfrm>
          <a:off x="243840" y="68275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32</xdr:row>
      <xdr:rowOff>0</xdr:rowOff>
    </xdr:from>
    <xdr:ext cx="184731" cy="264560"/>
    <xdr:sp macro="" textlink="">
      <xdr:nvSpPr>
        <xdr:cNvPr id="152" name="151 CuadroTexto"/>
        <xdr:cNvSpPr txBox="1"/>
      </xdr:nvSpPr>
      <xdr:spPr>
        <a:xfrm>
          <a:off x="243840" y="68275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33</xdr:row>
      <xdr:rowOff>0</xdr:rowOff>
    </xdr:from>
    <xdr:ext cx="184731" cy="264560"/>
    <xdr:sp macro="" textlink="">
      <xdr:nvSpPr>
        <xdr:cNvPr id="153" name="152 CuadroTexto"/>
        <xdr:cNvSpPr txBox="1"/>
      </xdr:nvSpPr>
      <xdr:spPr>
        <a:xfrm>
          <a:off x="243840" y="70408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33</xdr:row>
      <xdr:rowOff>0</xdr:rowOff>
    </xdr:from>
    <xdr:ext cx="184731" cy="264560"/>
    <xdr:sp macro="" textlink="">
      <xdr:nvSpPr>
        <xdr:cNvPr id="154" name="153 CuadroTexto"/>
        <xdr:cNvSpPr txBox="1"/>
      </xdr:nvSpPr>
      <xdr:spPr>
        <a:xfrm>
          <a:off x="243840" y="70408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34</xdr:row>
      <xdr:rowOff>0</xdr:rowOff>
    </xdr:from>
    <xdr:ext cx="184731" cy="264560"/>
    <xdr:sp macro="" textlink="">
      <xdr:nvSpPr>
        <xdr:cNvPr id="155" name="154 CuadroTexto"/>
        <xdr:cNvSpPr txBox="1"/>
      </xdr:nvSpPr>
      <xdr:spPr>
        <a:xfrm>
          <a:off x="243840" y="72542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34</xdr:row>
      <xdr:rowOff>0</xdr:rowOff>
    </xdr:from>
    <xdr:ext cx="184731" cy="264560"/>
    <xdr:sp macro="" textlink="">
      <xdr:nvSpPr>
        <xdr:cNvPr id="156" name="155 CuadroTexto"/>
        <xdr:cNvSpPr txBox="1"/>
      </xdr:nvSpPr>
      <xdr:spPr>
        <a:xfrm>
          <a:off x="243840" y="72542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35</xdr:row>
      <xdr:rowOff>0</xdr:rowOff>
    </xdr:from>
    <xdr:ext cx="184731" cy="264560"/>
    <xdr:sp macro="" textlink="">
      <xdr:nvSpPr>
        <xdr:cNvPr id="157" name="156 CuadroTexto"/>
        <xdr:cNvSpPr txBox="1"/>
      </xdr:nvSpPr>
      <xdr:spPr>
        <a:xfrm>
          <a:off x="243840" y="7467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35</xdr:row>
      <xdr:rowOff>0</xdr:rowOff>
    </xdr:from>
    <xdr:ext cx="184731" cy="264560"/>
    <xdr:sp macro="" textlink="">
      <xdr:nvSpPr>
        <xdr:cNvPr id="158" name="157 CuadroTexto"/>
        <xdr:cNvSpPr txBox="1"/>
      </xdr:nvSpPr>
      <xdr:spPr>
        <a:xfrm>
          <a:off x="243840" y="7467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59" name="158 CuadroTexto"/>
        <xdr:cNvSpPr txBox="1"/>
      </xdr:nvSpPr>
      <xdr:spPr>
        <a:xfrm>
          <a:off x="243840" y="76809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160" name="159 CuadroTexto"/>
        <xdr:cNvSpPr txBox="1"/>
      </xdr:nvSpPr>
      <xdr:spPr>
        <a:xfrm>
          <a:off x="243840" y="76809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37</xdr:row>
      <xdr:rowOff>0</xdr:rowOff>
    </xdr:from>
    <xdr:ext cx="184731" cy="264560"/>
    <xdr:sp macro="" textlink="">
      <xdr:nvSpPr>
        <xdr:cNvPr id="161" name="160 CuadroTexto"/>
        <xdr:cNvSpPr txBox="1"/>
      </xdr:nvSpPr>
      <xdr:spPr>
        <a:xfrm>
          <a:off x="243840" y="78943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37</xdr:row>
      <xdr:rowOff>0</xdr:rowOff>
    </xdr:from>
    <xdr:ext cx="184731" cy="264560"/>
    <xdr:sp macro="" textlink="">
      <xdr:nvSpPr>
        <xdr:cNvPr id="162" name="161 CuadroTexto"/>
        <xdr:cNvSpPr txBox="1"/>
      </xdr:nvSpPr>
      <xdr:spPr>
        <a:xfrm>
          <a:off x="243840" y="78943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38</xdr:row>
      <xdr:rowOff>0</xdr:rowOff>
    </xdr:from>
    <xdr:ext cx="184731" cy="264560"/>
    <xdr:sp macro="" textlink="">
      <xdr:nvSpPr>
        <xdr:cNvPr id="163" name="162 CuadroTexto"/>
        <xdr:cNvSpPr txBox="1"/>
      </xdr:nvSpPr>
      <xdr:spPr>
        <a:xfrm>
          <a:off x="243840" y="81076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38</xdr:row>
      <xdr:rowOff>0</xdr:rowOff>
    </xdr:from>
    <xdr:ext cx="184731" cy="264560"/>
    <xdr:sp macro="" textlink="">
      <xdr:nvSpPr>
        <xdr:cNvPr id="164" name="163 CuadroTexto"/>
        <xdr:cNvSpPr txBox="1"/>
      </xdr:nvSpPr>
      <xdr:spPr>
        <a:xfrm>
          <a:off x="243840" y="81076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39</xdr:row>
      <xdr:rowOff>0</xdr:rowOff>
    </xdr:from>
    <xdr:ext cx="184731" cy="264560"/>
    <xdr:sp macro="" textlink="">
      <xdr:nvSpPr>
        <xdr:cNvPr id="165" name="164 CuadroTexto"/>
        <xdr:cNvSpPr txBox="1"/>
      </xdr:nvSpPr>
      <xdr:spPr>
        <a:xfrm>
          <a:off x="243840" y="83210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39</xdr:row>
      <xdr:rowOff>0</xdr:rowOff>
    </xdr:from>
    <xdr:ext cx="184731" cy="264560"/>
    <xdr:sp macro="" textlink="">
      <xdr:nvSpPr>
        <xdr:cNvPr id="166" name="165 CuadroTexto"/>
        <xdr:cNvSpPr txBox="1"/>
      </xdr:nvSpPr>
      <xdr:spPr>
        <a:xfrm>
          <a:off x="243840" y="83210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40</xdr:row>
      <xdr:rowOff>0</xdr:rowOff>
    </xdr:from>
    <xdr:ext cx="184731" cy="264560"/>
    <xdr:sp macro="" textlink="">
      <xdr:nvSpPr>
        <xdr:cNvPr id="167" name="166 CuadroTexto"/>
        <xdr:cNvSpPr txBox="1"/>
      </xdr:nvSpPr>
      <xdr:spPr>
        <a:xfrm>
          <a:off x="4335780" y="8534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40</xdr:row>
      <xdr:rowOff>0</xdr:rowOff>
    </xdr:from>
    <xdr:ext cx="184731" cy="264560"/>
    <xdr:sp macro="" textlink="">
      <xdr:nvSpPr>
        <xdr:cNvPr id="168" name="167 CuadroTexto"/>
        <xdr:cNvSpPr txBox="1"/>
      </xdr:nvSpPr>
      <xdr:spPr>
        <a:xfrm>
          <a:off x="4335780" y="8534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6</xdr:col>
      <xdr:colOff>0</xdr:colOff>
      <xdr:row>1</xdr:row>
      <xdr:rowOff>0</xdr:rowOff>
    </xdr:from>
    <xdr:ext cx="184731" cy="272119"/>
    <xdr:sp macro="" textlink="">
      <xdr:nvSpPr>
        <xdr:cNvPr id="169" name="168 CuadroTexto"/>
        <xdr:cNvSpPr txBox="1"/>
      </xdr:nvSpPr>
      <xdr:spPr>
        <a:xfrm>
          <a:off x="6606540" y="213360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533400</xdr:colOff>
      <xdr:row>1</xdr:row>
      <xdr:rowOff>0</xdr:rowOff>
    </xdr:from>
    <xdr:ext cx="184731" cy="264560"/>
    <xdr:sp macro="" textlink="">
      <xdr:nvSpPr>
        <xdr:cNvPr id="170" name="169 CuadroTexto"/>
        <xdr:cNvSpPr txBox="1"/>
      </xdr:nvSpPr>
      <xdr:spPr>
        <a:xfrm>
          <a:off x="777240" y="213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1</xdr:row>
      <xdr:rowOff>0</xdr:rowOff>
    </xdr:from>
    <xdr:ext cx="184731" cy="272119"/>
    <xdr:sp macro="" textlink="">
      <xdr:nvSpPr>
        <xdr:cNvPr id="171" name="170 CuadroTexto"/>
        <xdr:cNvSpPr txBox="1"/>
      </xdr:nvSpPr>
      <xdr:spPr>
        <a:xfrm>
          <a:off x="6606540" y="213360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2</xdr:row>
      <xdr:rowOff>0</xdr:rowOff>
    </xdr:from>
    <xdr:ext cx="184731" cy="272119"/>
    <xdr:sp macro="" textlink="">
      <xdr:nvSpPr>
        <xdr:cNvPr id="172" name="171 CuadroTexto"/>
        <xdr:cNvSpPr txBox="1"/>
      </xdr:nvSpPr>
      <xdr:spPr>
        <a:xfrm>
          <a:off x="6606540" y="426720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3</xdr:row>
      <xdr:rowOff>0</xdr:rowOff>
    </xdr:from>
    <xdr:ext cx="184731" cy="272119"/>
    <xdr:sp macro="" textlink="">
      <xdr:nvSpPr>
        <xdr:cNvPr id="173" name="172 CuadroTexto"/>
        <xdr:cNvSpPr txBox="1"/>
      </xdr:nvSpPr>
      <xdr:spPr>
        <a:xfrm>
          <a:off x="6606540" y="640080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3</xdr:row>
      <xdr:rowOff>0</xdr:rowOff>
    </xdr:from>
    <xdr:ext cx="184731" cy="272119"/>
    <xdr:sp macro="" textlink="">
      <xdr:nvSpPr>
        <xdr:cNvPr id="174" name="173 CuadroTexto"/>
        <xdr:cNvSpPr txBox="1"/>
      </xdr:nvSpPr>
      <xdr:spPr>
        <a:xfrm>
          <a:off x="6606540" y="640080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4</xdr:row>
      <xdr:rowOff>0</xdr:rowOff>
    </xdr:from>
    <xdr:ext cx="184731" cy="272119"/>
    <xdr:sp macro="" textlink="">
      <xdr:nvSpPr>
        <xdr:cNvPr id="175" name="174 CuadroTexto"/>
        <xdr:cNvSpPr txBox="1"/>
      </xdr:nvSpPr>
      <xdr:spPr>
        <a:xfrm>
          <a:off x="6606540" y="853440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4</xdr:row>
      <xdr:rowOff>0</xdr:rowOff>
    </xdr:from>
    <xdr:ext cx="184731" cy="272119"/>
    <xdr:sp macro="" textlink="">
      <xdr:nvSpPr>
        <xdr:cNvPr id="176" name="175 CuadroTexto"/>
        <xdr:cNvSpPr txBox="1"/>
      </xdr:nvSpPr>
      <xdr:spPr>
        <a:xfrm>
          <a:off x="6606540" y="853440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5</xdr:row>
      <xdr:rowOff>0</xdr:rowOff>
    </xdr:from>
    <xdr:ext cx="184731" cy="272119"/>
    <xdr:sp macro="" textlink="">
      <xdr:nvSpPr>
        <xdr:cNvPr id="177" name="176 CuadroTexto"/>
        <xdr:cNvSpPr txBox="1"/>
      </xdr:nvSpPr>
      <xdr:spPr>
        <a:xfrm>
          <a:off x="6606540" y="1066800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5</xdr:row>
      <xdr:rowOff>0</xdr:rowOff>
    </xdr:from>
    <xdr:ext cx="184731" cy="272119"/>
    <xdr:sp macro="" textlink="">
      <xdr:nvSpPr>
        <xdr:cNvPr id="178" name="177 CuadroTexto"/>
        <xdr:cNvSpPr txBox="1"/>
      </xdr:nvSpPr>
      <xdr:spPr>
        <a:xfrm>
          <a:off x="6606540" y="1066800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6</xdr:row>
      <xdr:rowOff>0</xdr:rowOff>
    </xdr:from>
    <xdr:ext cx="184731" cy="272119"/>
    <xdr:sp macro="" textlink="">
      <xdr:nvSpPr>
        <xdr:cNvPr id="179" name="178 CuadroTexto"/>
        <xdr:cNvSpPr txBox="1"/>
      </xdr:nvSpPr>
      <xdr:spPr>
        <a:xfrm>
          <a:off x="6606540" y="1280160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6</xdr:row>
      <xdr:rowOff>0</xdr:rowOff>
    </xdr:from>
    <xdr:ext cx="184731" cy="272119"/>
    <xdr:sp macro="" textlink="">
      <xdr:nvSpPr>
        <xdr:cNvPr id="180" name="179 CuadroTexto"/>
        <xdr:cNvSpPr txBox="1"/>
      </xdr:nvSpPr>
      <xdr:spPr>
        <a:xfrm>
          <a:off x="6606540" y="1280160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0</xdr:colOff>
      <xdr:row>7</xdr:row>
      <xdr:rowOff>0</xdr:rowOff>
    </xdr:from>
    <xdr:ext cx="184731" cy="264560"/>
    <xdr:sp macro="" textlink="">
      <xdr:nvSpPr>
        <xdr:cNvPr id="181" name="180 CuadroTexto"/>
        <xdr:cNvSpPr txBox="1"/>
      </xdr:nvSpPr>
      <xdr:spPr>
        <a:xfrm>
          <a:off x="243840" y="213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7</xdr:row>
      <xdr:rowOff>0</xdr:rowOff>
    </xdr:from>
    <xdr:ext cx="184731" cy="264560"/>
    <xdr:sp macro="" textlink="">
      <xdr:nvSpPr>
        <xdr:cNvPr id="182" name="181 CuadroTexto"/>
        <xdr:cNvSpPr txBox="1"/>
      </xdr:nvSpPr>
      <xdr:spPr>
        <a:xfrm>
          <a:off x="243840" y="213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>
            <a:solidFill>
              <a:srgbClr val="FF0000"/>
            </a:solidFill>
          </a:endParaRPr>
        </a:p>
      </xdr:txBody>
    </xdr:sp>
    <xdr:clientData/>
  </xdr:oneCellAnchor>
  <xdr:oneCellAnchor>
    <xdr:from>
      <xdr:col>1</xdr:col>
      <xdr:colOff>0</xdr:colOff>
      <xdr:row>7</xdr:row>
      <xdr:rowOff>0</xdr:rowOff>
    </xdr:from>
    <xdr:ext cx="184731" cy="264560"/>
    <xdr:sp macro="" textlink="">
      <xdr:nvSpPr>
        <xdr:cNvPr id="183" name="182 CuadroTexto"/>
        <xdr:cNvSpPr txBox="1"/>
      </xdr:nvSpPr>
      <xdr:spPr>
        <a:xfrm>
          <a:off x="243840" y="213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7</xdr:row>
      <xdr:rowOff>0</xdr:rowOff>
    </xdr:from>
    <xdr:ext cx="184731" cy="264560"/>
    <xdr:sp macro="" textlink="">
      <xdr:nvSpPr>
        <xdr:cNvPr id="184" name="183 CuadroTexto"/>
        <xdr:cNvSpPr txBox="1"/>
      </xdr:nvSpPr>
      <xdr:spPr>
        <a:xfrm>
          <a:off x="243840" y="213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7</xdr:row>
      <xdr:rowOff>0</xdr:rowOff>
    </xdr:from>
    <xdr:ext cx="184731" cy="264560"/>
    <xdr:sp macro="" textlink="">
      <xdr:nvSpPr>
        <xdr:cNvPr id="185" name="184 CuadroTexto"/>
        <xdr:cNvSpPr txBox="1"/>
      </xdr:nvSpPr>
      <xdr:spPr>
        <a:xfrm>
          <a:off x="243840" y="2133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8</xdr:row>
      <xdr:rowOff>0</xdr:rowOff>
    </xdr:from>
    <xdr:ext cx="184731" cy="264560"/>
    <xdr:sp macro="" textlink="">
      <xdr:nvSpPr>
        <xdr:cNvPr id="186" name="185 CuadroTexto"/>
        <xdr:cNvSpPr txBox="1"/>
      </xdr:nvSpPr>
      <xdr:spPr>
        <a:xfrm>
          <a:off x="243840" y="4267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8</xdr:row>
      <xdr:rowOff>0</xdr:rowOff>
    </xdr:from>
    <xdr:ext cx="184731" cy="264560"/>
    <xdr:sp macro="" textlink="">
      <xdr:nvSpPr>
        <xdr:cNvPr id="187" name="186 CuadroTexto"/>
        <xdr:cNvSpPr txBox="1"/>
      </xdr:nvSpPr>
      <xdr:spPr>
        <a:xfrm>
          <a:off x="243840" y="4267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9</xdr:row>
      <xdr:rowOff>0</xdr:rowOff>
    </xdr:from>
    <xdr:ext cx="184731" cy="264560"/>
    <xdr:sp macro="" textlink="">
      <xdr:nvSpPr>
        <xdr:cNvPr id="188" name="187 CuadroTexto"/>
        <xdr:cNvSpPr txBox="1"/>
      </xdr:nvSpPr>
      <xdr:spPr>
        <a:xfrm>
          <a:off x="243840" y="6400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9</xdr:row>
      <xdr:rowOff>0</xdr:rowOff>
    </xdr:from>
    <xdr:ext cx="184731" cy="264560"/>
    <xdr:sp macro="" textlink="">
      <xdr:nvSpPr>
        <xdr:cNvPr id="189" name="188 CuadroTexto"/>
        <xdr:cNvSpPr txBox="1"/>
      </xdr:nvSpPr>
      <xdr:spPr>
        <a:xfrm>
          <a:off x="243840" y="6400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10</xdr:row>
      <xdr:rowOff>0</xdr:rowOff>
    </xdr:from>
    <xdr:ext cx="184731" cy="264560"/>
    <xdr:sp macro="" textlink="">
      <xdr:nvSpPr>
        <xdr:cNvPr id="190" name="189 CuadroTexto"/>
        <xdr:cNvSpPr txBox="1"/>
      </xdr:nvSpPr>
      <xdr:spPr>
        <a:xfrm>
          <a:off x="243840" y="8534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10</xdr:row>
      <xdr:rowOff>0</xdr:rowOff>
    </xdr:from>
    <xdr:ext cx="184731" cy="264560"/>
    <xdr:sp macro="" textlink="">
      <xdr:nvSpPr>
        <xdr:cNvPr id="191" name="190 CuadroTexto"/>
        <xdr:cNvSpPr txBox="1"/>
      </xdr:nvSpPr>
      <xdr:spPr>
        <a:xfrm>
          <a:off x="243840" y="8534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11</xdr:row>
      <xdr:rowOff>0</xdr:rowOff>
    </xdr:from>
    <xdr:ext cx="184731" cy="264560"/>
    <xdr:sp macro="" textlink="">
      <xdr:nvSpPr>
        <xdr:cNvPr id="192" name="191 CuadroTexto"/>
        <xdr:cNvSpPr txBox="1"/>
      </xdr:nvSpPr>
      <xdr:spPr>
        <a:xfrm>
          <a:off x="24384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11</xdr:row>
      <xdr:rowOff>0</xdr:rowOff>
    </xdr:from>
    <xdr:ext cx="184731" cy="264560"/>
    <xdr:sp macro="" textlink="">
      <xdr:nvSpPr>
        <xdr:cNvPr id="193" name="192 CuadroTexto"/>
        <xdr:cNvSpPr txBox="1"/>
      </xdr:nvSpPr>
      <xdr:spPr>
        <a:xfrm>
          <a:off x="243840" y="1066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13</xdr:row>
      <xdr:rowOff>0</xdr:rowOff>
    </xdr:from>
    <xdr:ext cx="184731" cy="264560"/>
    <xdr:sp macro="" textlink="">
      <xdr:nvSpPr>
        <xdr:cNvPr id="194" name="193 CuadroTexto"/>
        <xdr:cNvSpPr txBox="1"/>
      </xdr:nvSpPr>
      <xdr:spPr>
        <a:xfrm>
          <a:off x="243840" y="14935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13</xdr:row>
      <xdr:rowOff>0</xdr:rowOff>
    </xdr:from>
    <xdr:ext cx="184731" cy="264560"/>
    <xdr:sp macro="" textlink="">
      <xdr:nvSpPr>
        <xdr:cNvPr id="195" name="194 CuadroTexto"/>
        <xdr:cNvSpPr txBox="1"/>
      </xdr:nvSpPr>
      <xdr:spPr>
        <a:xfrm>
          <a:off x="243840" y="14935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14</xdr:row>
      <xdr:rowOff>0</xdr:rowOff>
    </xdr:from>
    <xdr:ext cx="184731" cy="264560"/>
    <xdr:sp macro="" textlink="">
      <xdr:nvSpPr>
        <xdr:cNvPr id="196" name="195 CuadroTexto"/>
        <xdr:cNvSpPr txBox="1"/>
      </xdr:nvSpPr>
      <xdr:spPr>
        <a:xfrm>
          <a:off x="243840" y="17068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14</xdr:row>
      <xdr:rowOff>0</xdr:rowOff>
    </xdr:from>
    <xdr:ext cx="184731" cy="264560"/>
    <xdr:sp macro="" textlink="">
      <xdr:nvSpPr>
        <xdr:cNvPr id="197" name="196 CuadroTexto"/>
        <xdr:cNvSpPr txBox="1"/>
      </xdr:nvSpPr>
      <xdr:spPr>
        <a:xfrm>
          <a:off x="243840" y="17068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15</xdr:row>
      <xdr:rowOff>0</xdr:rowOff>
    </xdr:from>
    <xdr:ext cx="184731" cy="264560"/>
    <xdr:sp macro="" textlink="">
      <xdr:nvSpPr>
        <xdr:cNvPr id="198" name="197 CuadroTexto"/>
        <xdr:cNvSpPr txBox="1"/>
      </xdr:nvSpPr>
      <xdr:spPr>
        <a:xfrm>
          <a:off x="243840" y="19202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15</xdr:row>
      <xdr:rowOff>0</xdr:rowOff>
    </xdr:from>
    <xdr:ext cx="184731" cy="264560"/>
    <xdr:sp macro="" textlink="">
      <xdr:nvSpPr>
        <xdr:cNvPr id="199" name="198 CuadroTexto"/>
        <xdr:cNvSpPr txBox="1"/>
      </xdr:nvSpPr>
      <xdr:spPr>
        <a:xfrm>
          <a:off x="243840" y="19202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16</xdr:row>
      <xdr:rowOff>0</xdr:rowOff>
    </xdr:from>
    <xdr:ext cx="184731" cy="264560"/>
    <xdr:sp macro="" textlink="">
      <xdr:nvSpPr>
        <xdr:cNvPr id="200" name="199 CuadroTexto"/>
        <xdr:cNvSpPr txBox="1"/>
      </xdr:nvSpPr>
      <xdr:spPr>
        <a:xfrm>
          <a:off x="243840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16</xdr:row>
      <xdr:rowOff>0</xdr:rowOff>
    </xdr:from>
    <xdr:ext cx="184731" cy="264560"/>
    <xdr:sp macro="" textlink="">
      <xdr:nvSpPr>
        <xdr:cNvPr id="201" name="200 CuadroTexto"/>
        <xdr:cNvSpPr txBox="1"/>
      </xdr:nvSpPr>
      <xdr:spPr>
        <a:xfrm>
          <a:off x="243840" y="2133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17</xdr:row>
      <xdr:rowOff>0</xdr:rowOff>
    </xdr:from>
    <xdr:ext cx="184731" cy="264560"/>
    <xdr:sp macro="" textlink="">
      <xdr:nvSpPr>
        <xdr:cNvPr id="202" name="201 CuadroTexto"/>
        <xdr:cNvSpPr txBox="1"/>
      </xdr:nvSpPr>
      <xdr:spPr>
        <a:xfrm>
          <a:off x="243840" y="23469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17</xdr:row>
      <xdr:rowOff>0</xdr:rowOff>
    </xdr:from>
    <xdr:ext cx="184731" cy="264560"/>
    <xdr:sp macro="" textlink="">
      <xdr:nvSpPr>
        <xdr:cNvPr id="203" name="202 CuadroTexto"/>
        <xdr:cNvSpPr txBox="1"/>
      </xdr:nvSpPr>
      <xdr:spPr>
        <a:xfrm>
          <a:off x="243840" y="23469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18</xdr:row>
      <xdr:rowOff>0</xdr:rowOff>
    </xdr:from>
    <xdr:ext cx="184731" cy="264560"/>
    <xdr:sp macro="" textlink="">
      <xdr:nvSpPr>
        <xdr:cNvPr id="204" name="203 CuadroTexto"/>
        <xdr:cNvSpPr txBox="1"/>
      </xdr:nvSpPr>
      <xdr:spPr>
        <a:xfrm>
          <a:off x="243840" y="25603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18</xdr:row>
      <xdr:rowOff>0</xdr:rowOff>
    </xdr:from>
    <xdr:ext cx="184731" cy="264560"/>
    <xdr:sp macro="" textlink="">
      <xdr:nvSpPr>
        <xdr:cNvPr id="205" name="204 CuadroTexto"/>
        <xdr:cNvSpPr txBox="1"/>
      </xdr:nvSpPr>
      <xdr:spPr>
        <a:xfrm>
          <a:off x="243840" y="25603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19</xdr:row>
      <xdr:rowOff>0</xdr:rowOff>
    </xdr:from>
    <xdr:ext cx="184731" cy="264560"/>
    <xdr:sp macro="" textlink="">
      <xdr:nvSpPr>
        <xdr:cNvPr id="206" name="205 CuadroTexto"/>
        <xdr:cNvSpPr txBox="1"/>
      </xdr:nvSpPr>
      <xdr:spPr>
        <a:xfrm>
          <a:off x="243840" y="27736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19</xdr:row>
      <xdr:rowOff>0</xdr:rowOff>
    </xdr:from>
    <xdr:ext cx="184731" cy="264560"/>
    <xdr:sp macro="" textlink="">
      <xdr:nvSpPr>
        <xdr:cNvPr id="207" name="206 CuadroTexto"/>
        <xdr:cNvSpPr txBox="1"/>
      </xdr:nvSpPr>
      <xdr:spPr>
        <a:xfrm>
          <a:off x="243840" y="27736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20</xdr:row>
      <xdr:rowOff>0</xdr:rowOff>
    </xdr:from>
    <xdr:ext cx="184731" cy="264560"/>
    <xdr:sp macro="" textlink="">
      <xdr:nvSpPr>
        <xdr:cNvPr id="208" name="207 CuadroTexto"/>
        <xdr:cNvSpPr txBox="1"/>
      </xdr:nvSpPr>
      <xdr:spPr>
        <a:xfrm>
          <a:off x="243840" y="29870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20</xdr:row>
      <xdr:rowOff>0</xdr:rowOff>
    </xdr:from>
    <xdr:ext cx="184731" cy="264560"/>
    <xdr:sp macro="" textlink="">
      <xdr:nvSpPr>
        <xdr:cNvPr id="209" name="208 CuadroTexto"/>
        <xdr:cNvSpPr txBox="1"/>
      </xdr:nvSpPr>
      <xdr:spPr>
        <a:xfrm>
          <a:off x="243840" y="29870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21</xdr:row>
      <xdr:rowOff>0</xdr:rowOff>
    </xdr:from>
    <xdr:ext cx="184731" cy="264560"/>
    <xdr:sp macro="" textlink="">
      <xdr:nvSpPr>
        <xdr:cNvPr id="210" name="209 CuadroTexto"/>
        <xdr:cNvSpPr txBox="1"/>
      </xdr:nvSpPr>
      <xdr:spPr>
        <a:xfrm>
          <a:off x="243840" y="3200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21</xdr:row>
      <xdr:rowOff>0</xdr:rowOff>
    </xdr:from>
    <xdr:ext cx="184731" cy="264560"/>
    <xdr:sp macro="" textlink="">
      <xdr:nvSpPr>
        <xdr:cNvPr id="211" name="210 CuadroTexto"/>
        <xdr:cNvSpPr txBox="1"/>
      </xdr:nvSpPr>
      <xdr:spPr>
        <a:xfrm>
          <a:off x="243840" y="3200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22</xdr:row>
      <xdr:rowOff>0</xdr:rowOff>
    </xdr:from>
    <xdr:ext cx="184731" cy="264560"/>
    <xdr:sp macro="" textlink="">
      <xdr:nvSpPr>
        <xdr:cNvPr id="212" name="211 CuadroTexto"/>
        <xdr:cNvSpPr txBox="1"/>
      </xdr:nvSpPr>
      <xdr:spPr>
        <a:xfrm>
          <a:off x="243840" y="34137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22</xdr:row>
      <xdr:rowOff>0</xdr:rowOff>
    </xdr:from>
    <xdr:ext cx="184731" cy="264560"/>
    <xdr:sp macro="" textlink="">
      <xdr:nvSpPr>
        <xdr:cNvPr id="213" name="212 CuadroTexto"/>
        <xdr:cNvSpPr txBox="1"/>
      </xdr:nvSpPr>
      <xdr:spPr>
        <a:xfrm>
          <a:off x="243840" y="34137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23</xdr:row>
      <xdr:rowOff>0</xdr:rowOff>
    </xdr:from>
    <xdr:ext cx="184731" cy="264560"/>
    <xdr:sp macro="" textlink="">
      <xdr:nvSpPr>
        <xdr:cNvPr id="214" name="213 CuadroTexto"/>
        <xdr:cNvSpPr txBox="1"/>
      </xdr:nvSpPr>
      <xdr:spPr>
        <a:xfrm>
          <a:off x="243840" y="36271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23</xdr:row>
      <xdr:rowOff>0</xdr:rowOff>
    </xdr:from>
    <xdr:ext cx="184731" cy="264560"/>
    <xdr:sp macro="" textlink="">
      <xdr:nvSpPr>
        <xdr:cNvPr id="215" name="214 CuadroTexto"/>
        <xdr:cNvSpPr txBox="1"/>
      </xdr:nvSpPr>
      <xdr:spPr>
        <a:xfrm>
          <a:off x="243840" y="36271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24</xdr:row>
      <xdr:rowOff>0</xdr:rowOff>
    </xdr:from>
    <xdr:ext cx="184731" cy="264560"/>
    <xdr:sp macro="" textlink="">
      <xdr:nvSpPr>
        <xdr:cNvPr id="216" name="215 CuadroTexto"/>
        <xdr:cNvSpPr txBox="1"/>
      </xdr:nvSpPr>
      <xdr:spPr>
        <a:xfrm>
          <a:off x="243840" y="38404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24</xdr:row>
      <xdr:rowOff>0</xdr:rowOff>
    </xdr:from>
    <xdr:ext cx="184731" cy="264560"/>
    <xdr:sp macro="" textlink="">
      <xdr:nvSpPr>
        <xdr:cNvPr id="217" name="216 CuadroTexto"/>
        <xdr:cNvSpPr txBox="1"/>
      </xdr:nvSpPr>
      <xdr:spPr>
        <a:xfrm>
          <a:off x="243840" y="38404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25</xdr:row>
      <xdr:rowOff>0</xdr:rowOff>
    </xdr:from>
    <xdr:ext cx="184731" cy="264560"/>
    <xdr:sp macro="" textlink="">
      <xdr:nvSpPr>
        <xdr:cNvPr id="218" name="217 CuadroTexto"/>
        <xdr:cNvSpPr txBox="1"/>
      </xdr:nvSpPr>
      <xdr:spPr>
        <a:xfrm>
          <a:off x="243840" y="40538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25</xdr:row>
      <xdr:rowOff>0</xdr:rowOff>
    </xdr:from>
    <xdr:ext cx="184731" cy="264560"/>
    <xdr:sp macro="" textlink="">
      <xdr:nvSpPr>
        <xdr:cNvPr id="219" name="218 CuadroTexto"/>
        <xdr:cNvSpPr txBox="1"/>
      </xdr:nvSpPr>
      <xdr:spPr>
        <a:xfrm>
          <a:off x="243840" y="40538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26</xdr:row>
      <xdr:rowOff>0</xdr:rowOff>
    </xdr:from>
    <xdr:ext cx="184731" cy="264560"/>
    <xdr:sp macro="" textlink="">
      <xdr:nvSpPr>
        <xdr:cNvPr id="220" name="219 CuadroTexto"/>
        <xdr:cNvSpPr txBox="1"/>
      </xdr:nvSpPr>
      <xdr:spPr>
        <a:xfrm>
          <a:off x="243840" y="4267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26</xdr:row>
      <xdr:rowOff>0</xdr:rowOff>
    </xdr:from>
    <xdr:ext cx="184731" cy="264560"/>
    <xdr:sp macro="" textlink="">
      <xdr:nvSpPr>
        <xdr:cNvPr id="221" name="220 CuadroTexto"/>
        <xdr:cNvSpPr txBox="1"/>
      </xdr:nvSpPr>
      <xdr:spPr>
        <a:xfrm>
          <a:off x="243840" y="4267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27</xdr:row>
      <xdr:rowOff>0</xdr:rowOff>
    </xdr:from>
    <xdr:ext cx="184731" cy="264560"/>
    <xdr:sp macro="" textlink="">
      <xdr:nvSpPr>
        <xdr:cNvPr id="222" name="221 CuadroTexto"/>
        <xdr:cNvSpPr txBox="1"/>
      </xdr:nvSpPr>
      <xdr:spPr>
        <a:xfrm>
          <a:off x="243840" y="44805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27</xdr:row>
      <xdr:rowOff>0</xdr:rowOff>
    </xdr:from>
    <xdr:ext cx="184731" cy="264560"/>
    <xdr:sp macro="" textlink="">
      <xdr:nvSpPr>
        <xdr:cNvPr id="223" name="222 CuadroTexto"/>
        <xdr:cNvSpPr txBox="1"/>
      </xdr:nvSpPr>
      <xdr:spPr>
        <a:xfrm>
          <a:off x="243840" y="44805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28</xdr:row>
      <xdr:rowOff>0</xdr:rowOff>
    </xdr:from>
    <xdr:ext cx="184731" cy="264560"/>
    <xdr:sp macro="" textlink="">
      <xdr:nvSpPr>
        <xdr:cNvPr id="224" name="223 CuadroTexto"/>
        <xdr:cNvSpPr txBox="1"/>
      </xdr:nvSpPr>
      <xdr:spPr>
        <a:xfrm>
          <a:off x="243840" y="46939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28</xdr:row>
      <xdr:rowOff>0</xdr:rowOff>
    </xdr:from>
    <xdr:ext cx="184731" cy="264560"/>
    <xdr:sp macro="" textlink="">
      <xdr:nvSpPr>
        <xdr:cNvPr id="225" name="224 CuadroTexto"/>
        <xdr:cNvSpPr txBox="1"/>
      </xdr:nvSpPr>
      <xdr:spPr>
        <a:xfrm>
          <a:off x="243840" y="46939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33</xdr:row>
      <xdr:rowOff>0</xdr:rowOff>
    </xdr:from>
    <xdr:ext cx="184731" cy="264560"/>
    <xdr:sp macro="" textlink="">
      <xdr:nvSpPr>
        <xdr:cNvPr id="226" name="225 CuadroTexto"/>
        <xdr:cNvSpPr txBox="1"/>
      </xdr:nvSpPr>
      <xdr:spPr>
        <a:xfrm>
          <a:off x="243840" y="57607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33</xdr:row>
      <xdr:rowOff>0</xdr:rowOff>
    </xdr:from>
    <xdr:ext cx="184731" cy="264560"/>
    <xdr:sp macro="" textlink="">
      <xdr:nvSpPr>
        <xdr:cNvPr id="227" name="226 CuadroTexto"/>
        <xdr:cNvSpPr txBox="1"/>
      </xdr:nvSpPr>
      <xdr:spPr>
        <a:xfrm>
          <a:off x="243840" y="57607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34</xdr:row>
      <xdr:rowOff>0</xdr:rowOff>
    </xdr:from>
    <xdr:ext cx="184731" cy="264560"/>
    <xdr:sp macro="" textlink="">
      <xdr:nvSpPr>
        <xdr:cNvPr id="228" name="227 CuadroTexto"/>
        <xdr:cNvSpPr txBox="1"/>
      </xdr:nvSpPr>
      <xdr:spPr>
        <a:xfrm>
          <a:off x="243840" y="59740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34</xdr:row>
      <xdr:rowOff>0</xdr:rowOff>
    </xdr:from>
    <xdr:ext cx="184731" cy="264560"/>
    <xdr:sp macro="" textlink="">
      <xdr:nvSpPr>
        <xdr:cNvPr id="229" name="228 CuadroTexto"/>
        <xdr:cNvSpPr txBox="1"/>
      </xdr:nvSpPr>
      <xdr:spPr>
        <a:xfrm>
          <a:off x="243840" y="59740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35</xdr:row>
      <xdr:rowOff>0</xdr:rowOff>
    </xdr:from>
    <xdr:ext cx="184731" cy="264560"/>
    <xdr:sp macro="" textlink="">
      <xdr:nvSpPr>
        <xdr:cNvPr id="230" name="229 CuadroTexto"/>
        <xdr:cNvSpPr txBox="1"/>
      </xdr:nvSpPr>
      <xdr:spPr>
        <a:xfrm>
          <a:off x="243840" y="61874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35</xdr:row>
      <xdr:rowOff>0</xdr:rowOff>
    </xdr:from>
    <xdr:ext cx="184731" cy="264560"/>
    <xdr:sp macro="" textlink="">
      <xdr:nvSpPr>
        <xdr:cNvPr id="231" name="230 CuadroTexto"/>
        <xdr:cNvSpPr txBox="1"/>
      </xdr:nvSpPr>
      <xdr:spPr>
        <a:xfrm>
          <a:off x="243840" y="61874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2" name="231 CuadroTexto"/>
        <xdr:cNvSpPr txBox="1"/>
      </xdr:nvSpPr>
      <xdr:spPr>
        <a:xfrm>
          <a:off x="243840" y="6400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233" name="232 CuadroTexto"/>
        <xdr:cNvSpPr txBox="1"/>
      </xdr:nvSpPr>
      <xdr:spPr>
        <a:xfrm>
          <a:off x="243840" y="6400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37</xdr:row>
      <xdr:rowOff>0</xdr:rowOff>
    </xdr:from>
    <xdr:ext cx="184731" cy="264560"/>
    <xdr:sp macro="" textlink="">
      <xdr:nvSpPr>
        <xdr:cNvPr id="234" name="233 CuadroTexto"/>
        <xdr:cNvSpPr txBox="1"/>
      </xdr:nvSpPr>
      <xdr:spPr>
        <a:xfrm>
          <a:off x="243840" y="66141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37</xdr:row>
      <xdr:rowOff>0</xdr:rowOff>
    </xdr:from>
    <xdr:ext cx="184731" cy="264560"/>
    <xdr:sp macro="" textlink="">
      <xdr:nvSpPr>
        <xdr:cNvPr id="235" name="234 CuadroTexto"/>
        <xdr:cNvSpPr txBox="1"/>
      </xdr:nvSpPr>
      <xdr:spPr>
        <a:xfrm>
          <a:off x="243840" y="66141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38</xdr:row>
      <xdr:rowOff>0</xdr:rowOff>
    </xdr:from>
    <xdr:ext cx="184731" cy="264560"/>
    <xdr:sp macro="" textlink="">
      <xdr:nvSpPr>
        <xdr:cNvPr id="236" name="235 CuadroTexto"/>
        <xdr:cNvSpPr txBox="1"/>
      </xdr:nvSpPr>
      <xdr:spPr>
        <a:xfrm>
          <a:off x="243840" y="68275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38</xdr:row>
      <xdr:rowOff>0</xdr:rowOff>
    </xdr:from>
    <xdr:ext cx="184731" cy="264560"/>
    <xdr:sp macro="" textlink="">
      <xdr:nvSpPr>
        <xdr:cNvPr id="237" name="236 CuadroTexto"/>
        <xdr:cNvSpPr txBox="1"/>
      </xdr:nvSpPr>
      <xdr:spPr>
        <a:xfrm>
          <a:off x="243840" y="68275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39</xdr:row>
      <xdr:rowOff>0</xdr:rowOff>
    </xdr:from>
    <xdr:ext cx="184731" cy="264560"/>
    <xdr:sp macro="" textlink="">
      <xdr:nvSpPr>
        <xdr:cNvPr id="238" name="237 CuadroTexto"/>
        <xdr:cNvSpPr txBox="1"/>
      </xdr:nvSpPr>
      <xdr:spPr>
        <a:xfrm>
          <a:off x="243840" y="70408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39</xdr:row>
      <xdr:rowOff>0</xdr:rowOff>
    </xdr:from>
    <xdr:ext cx="184731" cy="264560"/>
    <xdr:sp macro="" textlink="">
      <xdr:nvSpPr>
        <xdr:cNvPr id="239" name="238 CuadroTexto"/>
        <xdr:cNvSpPr txBox="1"/>
      </xdr:nvSpPr>
      <xdr:spPr>
        <a:xfrm>
          <a:off x="243840" y="70408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40</xdr:row>
      <xdr:rowOff>0</xdr:rowOff>
    </xdr:from>
    <xdr:ext cx="184731" cy="264560"/>
    <xdr:sp macro="" textlink="">
      <xdr:nvSpPr>
        <xdr:cNvPr id="240" name="239 CuadroTexto"/>
        <xdr:cNvSpPr txBox="1"/>
      </xdr:nvSpPr>
      <xdr:spPr>
        <a:xfrm>
          <a:off x="243840" y="72542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40</xdr:row>
      <xdr:rowOff>0</xdr:rowOff>
    </xdr:from>
    <xdr:ext cx="184731" cy="264560"/>
    <xdr:sp macro="" textlink="">
      <xdr:nvSpPr>
        <xdr:cNvPr id="241" name="240 CuadroTexto"/>
        <xdr:cNvSpPr txBox="1"/>
      </xdr:nvSpPr>
      <xdr:spPr>
        <a:xfrm>
          <a:off x="243840" y="72542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41</xdr:row>
      <xdr:rowOff>0</xdr:rowOff>
    </xdr:from>
    <xdr:ext cx="184731" cy="264560"/>
    <xdr:sp macro="" textlink="">
      <xdr:nvSpPr>
        <xdr:cNvPr id="242" name="241 CuadroTexto"/>
        <xdr:cNvSpPr txBox="1"/>
      </xdr:nvSpPr>
      <xdr:spPr>
        <a:xfrm>
          <a:off x="243840" y="7467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41</xdr:row>
      <xdr:rowOff>0</xdr:rowOff>
    </xdr:from>
    <xdr:ext cx="184731" cy="264560"/>
    <xdr:sp macro="" textlink="">
      <xdr:nvSpPr>
        <xdr:cNvPr id="243" name="242 CuadroTexto"/>
        <xdr:cNvSpPr txBox="1"/>
      </xdr:nvSpPr>
      <xdr:spPr>
        <a:xfrm>
          <a:off x="243840" y="7467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42</xdr:row>
      <xdr:rowOff>0</xdr:rowOff>
    </xdr:from>
    <xdr:ext cx="184731" cy="264560"/>
    <xdr:sp macro="" textlink="">
      <xdr:nvSpPr>
        <xdr:cNvPr id="244" name="243 CuadroTexto"/>
        <xdr:cNvSpPr txBox="1"/>
      </xdr:nvSpPr>
      <xdr:spPr>
        <a:xfrm>
          <a:off x="243840" y="76809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42</xdr:row>
      <xdr:rowOff>0</xdr:rowOff>
    </xdr:from>
    <xdr:ext cx="184731" cy="264560"/>
    <xdr:sp macro="" textlink="">
      <xdr:nvSpPr>
        <xdr:cNvPr id="245" name="244 CuadroTexto"/>
        <xdr:cNvSpPr txBox="1"/>
      </xdr:nvSpPr>
      <xdr:spPr>
        <a:xfrm>
          <a:off x="243840" y="76809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43</xdr:row>
      <xdr:rowOff>0</xdr:rowOff>
    </xdr:from>
    <xdr:ext cx="184731" cy="264560"/>
    <xdr:sp macro="" textlink="">
      <xdr:nvSpPr>
        <xdr:cNvPr id="246" name="245 CuadroTexto"/>
        <xdr:cNvSpPr txBox="1"/>
      </xdr:nvSpPr>
      <xdr:spPr>
        <a:xfrm>
          <a:off x="243840" y="78943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43</xdr:row>
      <xdr:rowOff>0</xdr:rowOff>
    </xdr:from>
    <xdr:ext cx="184731" cy="264560"/>
    <xdr:sp macro="" textlink="">
      <xdr:nvSpPr>
        <xdr:cNvPr id="247" name="246 CuadroTexto"/>
        <xdr:cNvSpPr txBox="1"/>
      </xdr:nvSpPr>
      <xdr:spPr>
        <a:xfrm>
          <a:off x="243840" y="78943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44</xdr:row>
      <xdr:rowOff>0</xdr:rowOff>
    </xdr:from>
    <xdr:ext cx="184731" cy="264560"/>
    <xdr:sp macro="" textlink="">
      <xdr:nvSpPr>
        <xdr:cNvPr id="248" name="247 CuadroTexto"/>
        <xdr:cNvSpPr txBox="1"/>
      </xdr:nvSpPr>
      <xdr:spPr>
        <a:xfrm>
          <a:off x="243840" y="81076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44</xdr:row>
      <xdr:rowOff>0</xdr:rowOff>
    </xdr:from>
    <xdr:ext cx="184731" cy="264560"/>
    <xdr:sp macro="" textlink="">
      <xdr:nvSpPr>
        <xdr:cNvPr id="249" name="248 CuadroTexto"/>
        <xdr:cNvSpPr txBox="1"/>
      </xdr:nvSpPr>
      <xdr:spPr>
        <a:xfrm>
          <a:off x="243840" y="81076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45</xdr:row>
      <xdr:rowOff>0</xdr:rowOff>
    </xdr:from>
    <xdr:ext cx="184731" cy="264560"/>
    <xdr:sp macro="" textlink="">
      <xdr:nvSpPr>
        <xdr:cNvPr id="250" name="249 CuadroTexto"/>
        <xdr:cNvSpPr txBox="1"/>
      </xdr:nvSpPr>
      <xdr:spPr>
        <a:xfrm>
          <a:off x="243840" y="83210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45</xdr:row>
      <xdr:rowOff>0</xdr:rowOff>
    </xdr:from>
    <xdr:ext cx="184731" cy="264560"/>
    <xdr:sp macro="" textlink="">
      <xdr:nvSpPr>
        <xdr:cNvPr id="251" name="250 CuadroTexto"/>
        <xdr:cNvSpPr txBox="1"/>
      </xdr:nvSpPr>
      <xdr:spPr>
        <a:xfrm>
          <a:off x="243840" y="83210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46</xdr:row>
      <xdr:rowOff>0</xdr:rowOff>
    </xdr:from>
    <xdr:ext cx="184731" cy="264560"/>
    <xdr:sp macro="" textlink="">
      <xdr:nvSpPr>
        <xdr:cNvPr id="252" name="251 CuadroTexto"/>
        <xdr:cNvSpPr txBox="1"/>
      </xdr:nvSpPr>
      <xdr:spPr>
        <a:xfrm>
          <a:off x="243840" y="8534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46</xdr:row>
      <xdr:rowOff>0</xdr:rowOff>
    </xdr:from>
    <xdr:ext cx="184731" cy="264560"/>
    <xdr:sp macro="" textlink="">
      <xdr:nvSpPr>
        <xdr:cNvPr id="253" name="252 CuadroTexto"/>
        <xdr:cNvSpPr txBox="1"/>
      </xdr:nvSpPr>
      <xdr:spPr>
        <a:xfrm>
          <a:off x="243840" y="8534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47</xdr:row>
      <xdr:rowOff>0</xdr:rowOff>
    </xdr:from>
    <xdr:ext cx="184731" cy="264560"/>
    <xdr:sp macro="" textlink="">
      <xdr:nvSpPr>
        <xdr:cNvPr id="254" name="253 CuadroTexto"/>
        <xdr:cNvSpPr txBox="1"/>
      </xdr:nvSpPr>
      <xdr:spPr>
        <a:xfrm>
          <a:off x="243840" y="87477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47</xdr:row>
      <xdr:rowOff>0</xdr:rowOff>
    </xdr:from>
    <xdr:ext cx="184731" cy="264560"/>
    <xdr:sp macro="" textlink="">
      <xdr:nvSpPr>
        <xdr:cNvPr id="255" name="254 CuadroTexto"/>
        <xdr:cNvSpPr txBox="1"/>
      </xdr:nvSpPr>
      <xdr:spPr>
        <a:xfrm>
          <a:off x="243840" y="874776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48</xdr:row>
      <xdr:rowOff>0</xdr:rowOff>
    </xdr:from>
    <xdr:ext cx="184731" cy="264560"/>
    <xdr:sp macro="" textlink="">
      <xdr:nvSpPr>
        <xdr:cNvPr id="256" name="255 CuadroTexto"/>
        <xdr:cNvSpPr txBox="1"/>
      </xdr:nvSpPr>
      <xdr:spPr>
        <a:xfrm>
          <a:off x="243840" y="89611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48</xdr:row>
      <xdr:rowOff>0</xdr:rowOff>
    </xdr:from>
    <xdr:ext cx="184731" cy="264560"/>
    <xdr:sp macro="" textlink="">
      <xdr:nvSpPr>
        <xdr:cNvPr id="257" name="256 CuadroTexto"/>
        <xdr:cNvSpPr txBox="1"/>
      </xdr:nvSpPr>
      <xdr:spPr>
        <a:xfrm>
          <a:off x="243840" y="896112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49</xdr:row>
      <xdr:rowOff>0</xdr:rowOff>
    </xdr:from>
    <xdr:ext cx="184731" cy="264560"/>
    <xdr:sp macro="" textlink="">
      <xdr:nvSpPr>
        <xdr:cNvPr id="258" name="257 CuadroTexto"/>
        <xdr:cNvSpPr txBox="1"/>
      </xdr:nvSpPr>
      <xdr:spPr>
        <a:xfrm>
          <a:off x="243840" y="91744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49</xdr:row>
      <xdr:rowOff>0</xdr:rowOff>
    </xdr:from>
    <xdr:ext cx="184731" cy="264560"/>
    <xdr:sp macro="" textlink="">
      <xdr:nvSpPr>
        <xdr:cNvPr id="259" name="258 CuadroTexto"/>
        <xdr:cNvSpPr txBox="1"/>
      </xdr:nvSpPr>
      <xdr:spPr>
        <a:xfrm>
          <a:off x="243840" y="917448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50</xdr:row>
      <xdr:rowOff>0</xdr:rowOff>
    </xdr:from>
    <xdr:ext cx="184731" cy="264560"/>
    <xdr:sp macro="" textlink="">
      <xdr:nvSpPr>
        <xdr:cNvPr id="260" name="259 CuadroTexto"/>
        <xdr:cNvSpPr txBox="1"/>
      </xdr:nvSpPr>
      <xdr:spPr>
        <a:xfrm>
          <a:off x="4701540" y="93878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1455420</xdr:colOff>
      <xdr:row>50</xdr:row>
      <xdr:rowOff>0</xdr:rowOff>
    </xdr:from>
    <xdr:ext cx="184731" cy="264560"/>
    <xdr:sp macro="" textlink="">
      <xdr:nvSpPr>
        <xdr:cNvPr id="261" name="260 CuadroTexto"/>
        <xdr:cNvSpPr txBox="1"/>
      </xdr:nvSpPr>
      <xdr:spPr>
        <a:xfrm>
          <a:off x="4701540" y="938784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</xdr:row>
      <xdr:rowOff>0</xdr:rowOff>
    </xdr:from>
    <xdr:ext cx="184731" cy="264560"/>
    <xdr:sp macro="" textlink="">
      <xdr:nvSpPr>
        <xdr:cNvPr id="262" name="261 CuadroTexto"/>
        <xdr:cNvSpPr txBox="1"/>
      </xdr:nvSpPr>
      <xdr:spPr>
        <a:xfrm>
          <a:off x="23812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</xdr:row>
      <xdr:rowOff>0</xdr:rowOff>
    </xdr:from>
    <xdr:ext cx="184731" cy="264560"/>
    <xdr:sp macro="" textlink="">
      <xdr:nvSpPr>
        <xdr:cNvPr id="263" name="262 CuadroTexto"/>
        <xdr:cNvSpPr txBox="1"/>
      </xdr:nvSpPr>
      <xdr:spPr>
        <a:xfrm>
          <a:off x="23812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>
            <a:solidFill>
              <a:srgbClr val="FF0000"/>
            </a:solidFill>
          </a:endParaRPr>
        </a:p>
      </xdr:txBody>
    </xdr:sp>
    <xdr:clientData/>
  </xdr:oneCellAnchor>
  <xdr:oneCellAnchor>
    <xdr:from>
      <xdr:col>1</xdr:col>
      <xdr:colOff>0</xdr:colOff>
      <xdr:row>1</xdr:row>
      <xdr:rowOff>0</xdr:rowOff>
    </xdr:from>
    <xdr:ext cx="184731" cy="264560"/>
    <xdr:sp macro="" textlink="">
      <xdr:nvSpPr>
        <xdr:cNvPr id="264" name="263 CuadroTexto"/>
        <xdr:cNvSpPr txBox="1"/>
      </xdr:nvSpPr>
      <xdr:spPr>
        <a:xfrm>
          <a:off x="23812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</xdr:row>
      <xdr:rowOff>0</xdr:rowOff>
    </xdr:from>
    <xdr:ext cx="184731" cy="264560"/>
    <xdr:sp macro="" textlink="">
      <xdr:nvSpPr>
        <xdr:cNvPr id="265" name="264 CuadroTexto"/>
        <xdr:cNvSpPr txBox="1"/>
      </xdr:nvSpPr>
      <xdr:spPr>
        <a:xfrm>
          <a:off x="23812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</xdr:row>
      <xdr:rowOff>0</xdr:rowOff>
    </xdr:from>
    <xdr:ext cx="184731" cy="264560"/>
    <xdr:sp macro="" textlink="">
      <xdr:nvSpPr>
        <xdr:cNvPr id="266" name="265 CuadroTexto"/>
        <xdr:cNvSpPr txBox="1"/>
      </xdr:nvSpPr>
      <xdr:spPr>
        <a:xfrm>
          <a:off x="238125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67" name="266 CuadroTexto"/>
        <xdr:cNvSpPr txBox="1"/>
      </xdr:nvSpPr>
      <xdr:spPr>
        <a:xfrm>
          <a:off x="238125" y="419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</xdr:row>
      <xdr:rowOff>0</xdr:rowOff>
    </xdr:from>
    <xdr:ext cx="184731" cy="264560"/>
    <xdr:sp macro="" textlink="">
      <xdr:nvSpPr>
        <xdr:cNvPr id="268" name="267 CuadroTexto"/>
        <xdr:cNvSpPr txBox="1"/>
      </xdr:nvSpPr>
      <xdr:spPr>
        <a:xfrm>
          <a:off x="238125" y="419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</xdr:row>
      <xdr:rowOff>0</xdr:rowOff>
    </xdr:from>
    <xdr:ext cx="184731" cy="264560"/>
    <xdr:sp macro="" textlink="">
      <xdr:nvSpPr>
        <xdr:cNvPr id="269" name="268 CuadroTexto"/>
        <xdr:cNvSpPr txBox="1"/>
      </xdr:nvSpPr>
      <xdr:spPr>
        <a:xfrm>
          <a:off x="238125" y="628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</xdr:row>
      <xdr:rowOff>0</xdr:rowOff>
    </xdr:from>
    <xdr:ext cx="184731" cy="264560"/>
    <xdr:sp macro="" textlink="">
      <xdr:nvSpPr>
        <xdr:cNvPr id="270" name="269 CuadroTexto"/>
        <xdr:cNvSpPr txBox="1"/>
      </xdr:nvSpPr>
      <xdr:spPr>
        <a:xfrm>
          <a:off x="238125" y="628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71" name="270 CuadroTexto"/>
        <xdr:cNvSpPr txBox="1"/>
      </xdr:nvSpPr>
      <xdr:spPr>
        <a:xfrm>
          <a:off x="238125" y="838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</xdr:row>
      <xdr:rowOff>0</xdr:rowOff>
    </xdr:from>
    <xdr:ext cx="184731" cy="264560"/>
    <xdr:sp macro="" textlink="">
      <xdr:nvSpPr>
        <xdr:cNvPr id="272" name="271 CuadroTexto"/>
        <xdr:cNvSpPr txBox="1"/>
      </xdr:nvSpPr>
      <xdr:spPr>
        <a:xfrm>
          <a:off x="238125" y="8382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5</xdr:row>
      <xdr:rowOff>0</xdr:rowOff>
    </xdr:from>
    <xdr:ext cx="184731" cy="264560"/>
    <xdr:sp macro="" textlink="">
      <xdr:nvSpPr>
        <xdr:cNvPr id="273" name="272 CuadroTexto"/>
        <xdr:cNvSpPr txBox="1"/>
      </xdr:nvSpPr>
      <xdr:spPr>
        <a:xfrm>
          <a:off x="238125" y="1047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5</xdr:row>
      <xdr:rowOff>0</xdr:rowOff>
    </xdr:from>
    <xdr:ext cx="184731" cy="264560"/>
    <xdr:sp macro="" textlink="">
      <xdr:nvSpPr>
        <xdr:cNvPr id="274" name="273 CuadroTexto"/>
        <xdr:cNvSpPr txBox="1"/>
      </xdr:nvSpPr>
      <xdr:spPr>
        <a:xfrm>
          <a:off x="238125" y="10477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7</xdr:row>
      <xdr:rowOff>0</xdr:rowOff>
    </xdr:from>
    <xdr:ext cx="184731" cy="264560"/>
    <xdr:sp macro="" textlink="">
      <xdr:nvSpPr>
        <xdr:cNvPr id="275" name="274 CuadroTexto"/>
        <xdr:cNvSpPr txBox="1"/>
      </xdr:nvSpPr>
      <xdr:spPr>
        <a:xfrm>
          <a:off x="238125" y="1466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7</xdr:row>
      <xdr:rowOff>0</xdr:rowOff>
    </xdr:from>
    <xdr:ext cx="184731" cy="264560"/>
    <xdr:sp macro="" textlink="">
      <xdr:nvSpPr>
        <xdr:cNvPr id="276" name="275 CuadroTexto"/>
        <xdr:cNvSpPr txBox="1"/>
      </xdr:nvSpPr>
      <xdr:spPr>
        <a:xfrm>
          <a:off x="238125" y="1466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8</xdr:row>
      <xdr:rowOff>0</xdr:rowOff>
    </xdr:from>
    <xdr:ext cx="184731" cy="264560"/>
    <xdr:sp macro="" textlink="">
      <xdr:nvSpPr>
        <xdr:cNvPr id="277" name="276 CuadroTexto"/>
        <xdr:cNvSpPr txBox="1"/>
      </xdr:nvSpPr>
      <xdr:spPr>
        <a:xfrm>
          <a:off x="238125" y="1676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8</xdr:row>
      <xdr:rowOff>0</xdr:rowOff>
    </xdr:from>
    <xdr:ext cx="184731" cy="264560"/>
    <xdr:sp macro="" textlink="">
      <xdr:nvSpPr>
        <xdr:cNvPr id="278" name="277 CuadroTexto"/>
        <xdr:cNvSpPr txBox="1"/>
      </xdr:nvSpPr>
      <xdr:spPr>
        <a:xfrm>
          <a:off x="238125" y="1676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9</xdr:row>
      <xdr:rowOff>0</xdr:rowOff>
    </xdr:from>
    <xdr:ext cx="184731" cy="264560"/>
    <xdr:sp macro="" textlink="">
      <xdr:nvSpPr>
        <xdr:cNvPr id="279" name="278 CuadroTexto"/>
        <xdr:cNvSpPr txBox="1"/>
      </xdr:nvSpPr>
      <xdr:spPr>
        <a:xfrm>
          <a:off x="238125" y="1885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9</xdr:row>
      <xdr:rowOff>0</xdr:rowOff>
    </xdr:from>
    <xdr:ext cx="184731" cy="264560"/>
    <xdr:sp macro="" textlink="">
      <xdr:nvSpPr>
        <xdr:cNvPr id="280" name="279 CuadroTexto"/>
        <xdr:cNvSpPr txBox="1"/>
      </xdr:nvSpPr>
      <xdr:spPr>
        <a:xfrm>
          <a:off x="238125" y="1885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10</xdr:row>
      <xdr:rowOff>0</xdr:rowOff>
    </xdr:from>
    <xdr:ext cx="184731" cy="264560"/>
    <xdr:sp macro="" textlink="">
      <xdr:nvSpPr>
        <xdr:cNvPr id="281" name="280 CuadroTexto"/>
        <xdr:cNvSpPr txBox="1"/>
      </xdr:nvSpPr>
      <xdr:spPr>
        <a:xfrm>
          <a:off x="238125" y="2095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10</xdr:row>
      <xdr:rowOff>0</xdr:rowOff>
    </xdr:from>
    <xdr:ext cx="184731" cy="264560"/>
    <xdr:sp macro="" textlink="">
      <xdr:nvSpPr>
        <xdr:cNvPr id="282" name="281 CuadroTexto"/>
        <xdr:cNvSpPr txBox="1"/>
      </xdr:nvSpPr>
      <xdr:spPr>
        <a:xfrm>
          <a:off x="238125" y="2095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11</xdr:row>
      <xdr:rowOff>0</xdr:rowOff>
    </xdr:from>
    <xdr:ext cx="184731" cy="264560"/>
    <xdr:sp macro="" textlink="">
      <xdr:nvSpPr>
        <xdr:cNvPr id="283" name="282 CuadroTexto"/>
        <xdr:cNvSpPr txBox="1"/>
      </xdr:nvSpPr>
      <xdr:spPr>
        <a:xfrm>
          <a:off x="238125" y="2305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11</xdr:row>
      <xdr:rowOff>0</xdr:rowOff>
    </xdr:from>
    <xdr:ext cx="184731" cy="264560"/>
    <xdr:sp macro="" textlink="">
      <xdr:nvSpPr>
        <xdr:cNvPr id="284" name="283 CuadroTexto"/>
        <xdr:cNvSpPr txBox="1"/>
      </xdr:nvSpPr>
      <xdr:spPr>
        <a:xfrm>
          <a:off x="238125" y="2305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12</xdr:row>
      <xdr:rowOff>0</xdr:rowOff>
    </xdr:from>
    <xdr:ext cx="184731" cy="264560"/>
    <xdr:sp macro="" textlink="">
      <xdr:nvSpPr>
        <xdr:cNvPr id="285" name="284 CuadroTexto"/>
        <xdr:cNvSpPr txBox="1"/>
      </xdr:nvSpPr>
      <xdr:spPr>
        <a:xfrm>
          <a:off x="238125" y="2514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12</xdr:row>
      <xdr:rowOff>0</xdr:rowOff>
    </xdr:from>
    <xdr:ext cx="184731" cy="264560"/>
    <xdr:sp macro="" textlink="">
      <xdr:nvSpPr>
        <xdr:cNvPr id="286" name="285 CuadroTexto"/>
        <xdr:cNvSpPr txBox="1"/>
      </xdr:nvSpPr>
      <xdr:spPr>
        <a:xfrm>
          <a:off x="238125" y="2514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13</xdr:row>
      <xdr:rowOff>0</xdr:rowOff>
    </xdr:from>
    <xdr:ext cx="184731" cy="264560"/>
    <xdr:sp macro="" textlink="">
      <xdr:nvSpPr>
        <xdr:cNvPr id="287" name="286 CuadroTexto"/>
        <xdr:cNvSpPr txBox="1"/>
      </xdr:nvSpPr>
      <xdr:spPr>
        <a:xfrm>
          <a:off x="238125" y="2724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13</xdr:row>
      <xdr:rowOff>0</xdr:rowOff>
    </xdr:from>
    <xdr:ext cx="184731" cy="264560"/>
    <xdr:sp macro="" textlink="">
      <xdr:nvSpPr>
        <xdr:cNvPr id="288" name="287 CuadroTexto"/>
        <xdr:cNvSpPr txBox="1"/>
      </xdr:nvSpPr>
      <xdr:spPr>
        <a:xfrm>
          <a:off x="238125" y="2724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14</xdr:row>
      <xdr:rowOff>0</xdr:rowOff>
    </xdr:from>
    <xdr:ext cx="184731" cy="264560"/>
    <xdr:sp macro="" textlink="">
      <xdr:nvSpPr>
        <xdr:cNvPr id="289" name="288 CuadroTexto"/>
        <xdr:cNvSpPr txBox="1"/>
      </xdr:nvSpPr>
      <xdr:spPr>
        <a:xfrm>
          <a:off x="238125" y="2933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14</xdr:row>
      <xdr:rowOff>0</xdr:rowOff>
    </xdr:from>
    <xdr:ext cx="184731" cy="264560"/>
    <xdr:sp macro="" textlink="">
      <xdr:nvSpPr>
        <xdr:cNvPr id="290" name="289 CuadroTexto"/>
        <xdr:cNvSpPr txBox="1"/>
      </xdr:nvSpPr>
      <xdr:spPr>
        <a:xfrm>
          <a:off x="238125" y="2933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15</xdr:row>
      <xdr:rowOff>0</xdr:rowOff>
    </xdr:from>
    <xdr:ext cx="184731" cy="264560"/>
    <xdr:sp macro="" textlink="">
      <xdr:nvSpPr>
        <xdr:cNvPr id="291" name="290 CuadroTexto"/>
        <xdr:cNvSpPr txBox="1"/>
      </xdr:nvSpPr>
      <xdr:spPr>
        <a:xfrm>
          <a:off x="238125" y="3143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15</xdr:row>
      <xdr:rowOff>0</xdr:rowOff>
    </xdr:from>
    <xdr:ext cx="184731" cy="264560"/>
    <xdr:sp macro="" textlink="">
      <xdr:nvSpPr>
        <xdr:cNvPr id="292" name="291 CuadroTexto"/>
        <xdr:cNvSpPr txBox="1"/>
      </xdr:nvSpPr>
      <xdr:spPr>
        <a:xfrm>
          <a:off x="238125" y="3143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16</xdr:row>
      <xdr:rowOff>0</xdr:rowOff>
    </xdr:from>
    <xdr:ext cx="184731" cy="264560"/>
    <xdr:sp macro="" textlink="">
      <xdr:nvSpPr>
        <xdr:cNvPr id="293" name="292 CuadroTexto"/>
        <xdr:cNvSpPr txBox="1"/>
      </xdr:nvSpPr>
      <xdr:spPr>
        <a:xfrm>
          <a:off x="238125" y="3352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16</xdr:row>
      <xdr:rowOff>0</xdr:rowOff>
    </xdr:from>
    <xdr:ext cx="184731" cy="264560"/>
    <xdr:sp macro="" textlink="">
      <xdr:nvSpPr>
        <xdr:cNvPr id="294" name="293 CuadroTexto"/>
        <xdr:cNvSpPr txBox="1"/>
      </xdr:nvSpPr>
      <xdr:spPr>
        <a:xfrm>
          <a:off x="238125" y="3352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17</xdr:row>
      <xdr:rowOff>0</xdr:rowOff>
    </xdr:from>
    <xdr:ext cx="184731" cy="264560"/>
    <xdr:sp macro="" textlink="">
      <xdr:nvSpPr>
        <xdr:cNvPr id="295" name="294 CuadroTexto"/>
        <xdr:cNvSpPr txBox="1"/>
      </xdr:nvSpPr>
      <xdr:spPr>
        <a:xfrm>
          <a:off x="238125" y="3562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17</xdr:row>
      <xdr:rowOff>0</xdr:rowOff>
    </xdr:from>
    <xdr:ext cx="184731" cy="264560"/>
    <xdr:sp macro="" textlink="">
      <xdr:nvSpPr>
        <xdr:cNvPr id="296" name="295 CuadroTexto"/>
        <xdr:cNvSpPr txBox="1"/>
      </xdr:nvSpPr>
      <xdr:spPr>
        <a:xfrm>
          <a:off x="238125" y="3562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18</xdr:row>
      <xdr:rowOff>0</xdr:rowOff>
    </xdr:from>
    <xdr:ext cx="184731" cy="264560"/>
    <xdr:sp macro="" textlink="">
      <xdr:nvSpPr>
        <xdr:cNvPr id="297" name="296 CuadroTexto"/>
        <xdr:cNvSpPr txBox="1"/>
      </xdr:nvSpPr>
      <xdr:spPr>
        <a:xfrm>
          <a:off x="238125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18</xdr:row>
      <xdr:rowOff>0</xdr:rowOff>
    </xdr:from>
    <xdr:ext cx="184731" cy="264560"/>
    <xdr:sp macro="" textlink="">
      <xdr:nvSpPr>
        <xdr:cNvPr id="298" name="297 CuadroTexto"/>
        <xdr:cNvSpPr txBox="1"/>
      </xdr:nvSpPr>
      <xdr:spPr>
        <a:xfrm>
          <a:off x="238125" y="3771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19</xdr:row>
      <xdr:rowOff>0</xdr:rowOff>
    </xdr:from>
    <xdr:ext cx="184731" cy="264560"/>
    <xdr:sp macro="" textlink="">
      <xdr:nvSpPr>
        <xdr:cNvPr id="299" name="298 CuadroTexto"/>
        <xdr:cNvSpPr txBox="1"/>
      </xdr:nvSpPr>
      <xdr:spPr>
        <a:xfrm>
          <a:off x="238125" y="3981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19</xdr:row>
      <xdr:rowOff>0</xdr:rowOff>
    </xdr:from>
    <xdr:ext cx="184731" cy="264560"/>
    <xdr:sp macro="" textlink="">
      <xdr:nvSpPr>
        <xdr:cNvPr id="300" name="299 CuadroTexto"/>
        <xdr:cNvSpPr txBox="1"/>
      </xdr:nvSpPr>
      <xdr:spPr>
        <a:xfrm>
          <a:off x="238125" y="3981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20</xdr:row>
      <xdr:rowOff>0</xdr:rowOff>
    </xdr:from>
    <xdr:ext cx="184731" cy="264560"/>
    <xdr:sp macro="" textlink="">
      <xdr:nvSpPr>
        <xdr:cNvPr id="301" name="300 CuadroTexto"/>
        <xdr:cNvSpPr txBox="1"/>
      </xdr:nvSpPr>
      <xdr:spPr>
        <a:xfrm>
          <a:off x="238125" y="419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20</xdr:row>
      <xdr:rowOff>0</xdr:rowOff>
    </xdr:from>
    <xdr:ext cx="184731" cy="264560"/>
    <xdr:sp macro="" textlink="">
      <xdr:nvSpPr>
        <xdr:cNvPr id="302" name="301 CuadroTexto"/>
        <xdr:cNvSpPr txBox="1"/>
      </xdr:nvSpPr>
      <xdr:spPr>
        <a:xfrm>
          <a:off x="238125" y="4191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21</xdr:row>
      <xdr:rowOff>0</xdr:rowOff>
    </xdr:from>
    <xdr:ext cx="184731" cy="264560"/>
    <xdr:sp macro="" textlink="">
      <xdr:nvSpPr>
        <xdr:cNvPr id="303" name="302 CuadroTexto"/>
        <xdr:cNvSpPr txBox="1"/>
      </xdr:nvSpPr>
      <xdr:spPr>
        <a:xfrm>
          <a:off x="238125" y="4400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21</xdr:row>
      <xdr:rowOff>0</xdr:rowOff>
    </xdr:from>
    <xdr:ext cx="184731" cy="264560"/>
    <xdr:sp macro="" textlink="">
      <xdr:nvSpPr>
        <xdr:cNvPr id="304" name="303 CuadroTexto"/>
        <xdr:cNvSpPr txBox="1"/>
      </xdr:nvSpPr>
      <xdr:spPr>
        <a:xfrm>
          <a:off x="238125" y="4400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22</xdr:row>
      <xdr:rowOff>0</xdr:rowOff>
    </xdr:from>
    <xdr:ext cx="184731" cy="264560"/>
    <xdr:sp macro="" textlink="">
      <xdr:nvSpPr>
        <xdr:cNvPr id="305" name="304 CuadroTexto"/>
        <xdr:cNvSpPr txBox="1"/>
      </xdr:nvSpPr>
      <xdr:spPr>
        <a:xfrm>
          <a:off x="238125" y="4610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22</xdr:row>
      <xdr:rowOff>0</xdr:rowOff>
    </xdr:from>
    <xdr:ext cx="184731" cy="264560"/>
    <xdr:sp macro="" textlink="">
      <xdr:nvSpPr>
        <xdr:cNvPr id="306" name="305 CuadroTexto"/>
        <xdr:cNvSpPr txBox="1"/>
      </xdr:nvSpPr>
      <xdr:spPr>
        <a:xfrm>
          <a:off x="238125" y="4610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27</xdr:row>
      <xdr:rowOff>0</xdr:rowOff>
    </xdr:from>
    <xdr:ext cx="184731" cy="264560"/>
    <xdr:sp macro="" textlink="">
      <xdr:nvSpPr>
        <xdr:cNvPr id="307" name="306 CuadroTexto"/>
        <xdr:cNvSpPr txBox="1"/>
      </xdr:nvSpPr>
      <xdr:spPr>
        <a:xfrm>
          <a:off x="238125" y="5657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27</xdr:row>
      <xdr:rowOff>0</xdr:rowOff>
    </xdr:from>
    <xdr:ext cx="184731" cy="264560"/>
    <xdr:sp macro="" textlink="">
      <xdr:nvSpPr>
        <xdr:cNvPr id="308" name="307 CuadroTexto"/>
        <xdr:cNvSpPr txBox="1"/>
      </xdr:nvSpPr>
      <xdr:spPr>
        <a:xfrm>
          <a:off x="238125" y="5657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28</xdr:row>
      <xdr:rowOff>0</xdr:rowOff>
    </xdr:from>
    <xdr:ext cx="184731" cy="264560"/>
    <xdr:sp macro="" textlink="">
      <xdr:nvSpPr>
        <xdr:cNvPr id="309" name="308 CuadroTexto"/>
        <xdr:cNvSpPr txBox="1"/>
      </xdr:nvSpPr>
      <xdr:spPr>
        <a:xfrm>
          <a:off x="238125" y="586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28</xdr:row>
      <xdr:rowOff>0</xdr:rowOff>
    </xdr:from>
    <xdr:ext cx="184731" cy="264560"/>
    <xdr:sp macro="" textlink="">
      <xdr:nvSpPr>
        <xdr:cNvPr id="310" name="309 CuadroTexto"/>
        <xdr:cNvSpPr txBox="1"/>
      </xdr:nvSpPr>
      <xdr:spPr>
        <a:xfrm>
          <a:off x="238125" y="58674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29</xdr:row>
      <xdr:rowOff>0</xdr:rowOff>
    </xdr:from>
    <xdr:ext cx="184731" cy="264560"/>
    <xdr:sp macro="" textlink="">
      <xdr:nvSpPr>
        <xdr:cNvPr id="311" name="310 CuadroTexto"/>
        <xdr:cNvSpPr txBox="1"/>
      </xdr:nvSpPr>
      <xdr:spPr>
        <a:xfrm>
          <a:off x="238125" y="6076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29</xdr:row>
      <xdr:rowOff>0</xdr:rowOff>
    </xdr:from>
    <xdr:ext cx="184731" cy="264560"/>
    <xdr:sp macro="" textlink="">
      <xdr:nvSpPr>
        <xdr:cNvPr id="312" name="311 CuadroTexto"/>
        <xdr:cNvSpPr txBox="1"/>
      </xdr:nvSpPr>
      <xdr:spPr>
        <a:xfrm>
          <a:off x="238125" y="60769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30</xdr:row>
      <xdr:rowOff>0</xdr:rowOff>
    </xdr:from>
    <xdr:ext cx="184731" cy="264560"/>
    <xdr:sp macro="" textlink="">
      <xdr:nvSpPr>
        <xdr:cNvPr id="313" name="312 CuadroTexto"/>
        <xdr:cNvSpPr txBox="1"/>
      </xdr:nvSpPr>
      <xdr:spPr>
        <a:xfrm>
          <a:off x="238125" y="6286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30</xdr:row>
      <xdr:rowOff>0</xdr:rowOff>
    </xdr:from>
    <xdr:ext cx="184731" cy="264560"/>
    <xdr:sp macro="" textlink="">
      <xdr:nvSpPr>
        <xdr:cNvPr id="314" name="313 CuadroTexto"/>
        <xdr:cNvSpPr txBox="1"/>
      </xdr:nvSpPr>
      <xdr:spPr>
        <a:xfrm>
          <a:off x="238125" y="62865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31</xdr:row>
      <xdr:rowOff>0</xdr:rowOff>
    </xdr:from>
    <xdr:ext cx="184731" cy="264560"/>
    <xdr:sp macro="" textlink="">
      <xdr:nvSpPr>
        <xdr:cNvPr id="315" name="314 CuadroTexto"/>
        <xdr:cNvSpPr txBox="1"/>
      </xdr:nvSpPr>
      <xdr:spPr>
        <a:xfrm>
          <a:off x="238125" y="6496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31</xdr:row>
      <xdr:rowOff>0</xdr:rowOff>
    </xdr:from>
    <xdr:ext cx="184731" cy="264560"/>
    <xdr:sp macro="" textlink="">
      <xdr:nvSpPr>
        <xdr:cNvPr id="316" name="315 CuadroTexto"/>
        <xdr:cNvSpPr txBox="1"/>
      </xdr:nvSpPr>
      <xdr:spPr>
        <a:xfrm>
          <a:off x="238125" y="64960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32</xdr:row>
      <xdr:rowOff>0</xdr:rowOff>
    </xdr:from>
    <xdr:ext cx="184731" cy="264560"/>
    <xdr:sp macro="" textlink="">
      <xdr:nvSpPr>
        <xdr:cNvPr id="317" name="316 CuadroTexto"/>
        <xdr:cNvSpPr txBox="1"/>
      </xdr:nvSpPr>
      <xdr:spPr>
        <a:xfrm>
          <a:off x="238125" y="6705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32</xdr:row>
      <xdr:rowOff>0</xdr:rowOff>
    </xdr:from>
    <xdr:ext cx="184731" cy="264560"/>
    <xdr:sp macro="" textlink="">
      <xdr:nvSpPr>
        <xdr:cNvPr id="318" name="317 CuadroTexto"/>
        <xdr:cNvSpPr txBox="1"/>
      </xdr:nvSpPr>
      <xdr:spPr>
        <a:xfrm>
          <a:off x="238125" y="67056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33</xdr:row>
      <xdr:rowOff>0</xdr:rowOff>
    </xdr:from>
    <xdr:ext cx="184731" cy="264560"/>
    <xdr:sp macro="" textlink="">
      <xdr:nvSpPr>
        <xdr:cNvPr id="319" name="318 CuadroTexto"/>
        <xdr:cNvSpPr txBox="1"/>
      </xdr:nvSpPr>
      <xdr:spPr>
        <a:xfrm>
          <a:off x="238125" y="6915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33</xdr:row>
      <xdr:rowOff>0</xdr:rowOff>
    </xdr:from>
    <xdr:ext cx="184731" cy="264560"/>
    <xdr:sp macro="" textlink="">
      <xdr:nvSpPr>
        <xdr:cNvPr id="320" name="319 CuadroTexto"/>
        <xdr:cNvSpPr txBox="1"/>
      </xdr:nvSpPr>
      <xdr:spPr>
        <a:xfrm>
          <a:off x="238125" y="69151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34</xdr:row>
      <xdr:rowOff>0</xdr:rowOff>
    </xdr:from>
    <xdr:ext cx="184731" cy="264560"/>
    <xdr:sp macro="" textlink="">
      <xdr:nvSpPr>
        <xdr:cNvPr id="321" name="320 CuadroTexto"/>
        <xdr:cNvSpPr txBox="1"/>
      </xdr:nvSpPr>
      <xdr:spPr>
        <a:xfrm>
          <a:off x="238125" y="7124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34</xdr:row>
      <xdr:rowOff>0</xdr:rowOff>
    </xdr:from>
    <xdr:ext cx="184731" cy="264560"/>
    <xdr:sp macro="" textlink="">
      <xdr:nvSpPr>
        <xdr:cNvPr id="322" name="321 CuadroTexto"/>
        <xdr:cNvSpPr txBox="1"/>
      </xdr:nvSpPr>
      <xdr:spPr>
        <a:xfrm>
          <a:off x="238125" y="71247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35</xdr:row>
      <xdr:rowOff>0</xdr:rowOff>
    </xdr:from>
    <xdr:ext cx="184731" cy="264560"/>
    <xdr:sp macro="" textlink="">
      <xdr:nvSpPr>
        <xdr:cNvPr id="323" name="322 CuadroTexto"/>
        <xdr:cNvSpPr txBox="1"/>
      </xdr:nvSpPr>
      <xdr:spPr>
        <a:xfrm>
          <a:off x="238125" y="7334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35</xdr:row>
      <xdr:rowOff>0</xdr:rowOff>
    </xdr:from>
    <xdr:ext cx="184731" cy="264560"/>
    <xdr:sp macro="" textlink="">
      <xdr:nvSpPr>
        <xdr:cNvPr id="324" name="323 CuadroTexto"/>
        <xdr:cNvSpPr txBox="1"/>
      </xdr:nvSpPr>
      <xdr:spPr>
        <a:xfrm>
          <a:off x="238125" y="73342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25" name="324 CuadroTexto"/>
        <xdr:cNvSpPr txBox="1"/>
      </xdr:nvSpPr>
      <xdr:spPr>
        <a:xfrm>
          <a:off x="238125" y="7543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36</xdr:row>
      <xdr:rowOff>0</xdr:rowOff>
    </xdr:from>
    <xdr:ext cx="184731" cy="264560"/>
    <xdr:sp macro="" textlink="">
      <xdr:nvSpPr>
        <xdr:cNvPr id="326" name="325 CuadroTexto"/>
        <xdr:cNvSpPr txBox="1"/>
      </xdr:nvSpPr>
      <xdr:spPr>
        <a:xfrm>
          <a:off x="238125" y="75438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37</xdr:row>
      <xdr:rowOff>0</xdr:rowOff>
    </xdr:from>
    <xdr:ext cx="184731" cy="264560"/>
    <xdr:sp macro="" textlink="">
      <xdr:nvSpPr>
        <xdr:cNvPr id="327" name="326 CuadroTexto"/>
        <xdr:cNvSpPr txBox="1"/>
      </xdr:nvSpPr>
      <xdr:spPr>
        <a:xfrm>
          <a:off x="238125" y="7753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37</xdr:row>
      <xdr:rowOff>0</xdr:rowOff>
    </xdr:from>
    <xdr:ext cx="184731" cy="264560"/>
    <xdr:sp macro="" textlink="">
      <xdr:nvSpPr>
        <xdr:cNvPr id="328" name="327 CuadroTexto"/>
        <xdr:cNvSpPr txBox="1"/>
      </xdr:nvSpPr>
      <xdr:spPr>
        <a:xfrm>
          <a:off x="238125" y="77533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38</xdr:row>
      <xdr:rowOff>0</xdr:rowOff>
    </xdr:from>
    <xdr:ext cx="184731" cy="264560"/>
    <xdr:sp macro="" textlink="">
      <xdr:nvSpPr>
        <xdr:cNvPr id="329" name="328 CuadroTexto"/>
        <xdr:cNvSpPr txBox="1"/>
      </xdr:nvSpPr>
      <xdr:spPr>
        <a:xfrm>
          <a:off x="238125" y="7962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38</xdr:row>
      <xdr:rowOff>0</xdr:rowOff>
    </xdr:from>
    <xdr:ext cx="184731" cy="264560"/>
    <xdr:sp macro="" textlink="">
      <xdr:nvSpPr>
        <xdr:cNvPr id="330" name="329 CuadroTexto"/>
        <xdr:cNvSpPr txBox="1"/>
      </xdr:nvSpPr>
      <xdr:spPr>
        <a:xfrm>
          <a:off x="238125" y="79629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39</xdr:row>
      <xdr:rowOff>0</xdr:rowOff>
    </xdr:from>
    <xdr:ext cx="184731" cy="264560"/>
    <xdr:sp macro="" textlink="">
      <xdr:nvSpPr>
        <xdr:cNvPr id="331" name="330 CuadroTexto"/>
        <xdr:cNvSpPr txBox="1"/>
      </xdr:nvSpPr>
      <xdr:spPr>
        <a:xfrm>
          <a:off x="238125" y="8172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39</xdr:row>
      <xdr:rowOff>0</xdr:rowOff>
    </xdr:from>
    <xdr:ext cx="184731" cy="264560"/>
    <xdr:sp macro="" textlink="">
      <xdr:nvSpPr>
        <xdr:cNvPr id="332" name="331 CuadroTexto"/>
        <xdr:cNvSpPr txBox="1"/>
      </xdr:nvSpPr>
      <xdr:spPr>
        <a:xfrm>
          <a:off x="238125" y="81724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40</xdr:row>
      <xdr:rowOff>0</xdr:rowOff>
    </xdr:from>
    <xdr:ext cx="184731" cy="264560"/>
    <xdr:sp macro="" textlink="">
      <xdr:nvSpPr>
        <xdr:cNvPr id="333" name="332 CuadroTexto"/>
        <xdr:cNvSpPr txBox="1"/>
      </xdr:nvSpPr>
      <xdr:spPr>
        <a:xfrm>
          <a:off x="238125" y="8382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40</xdr:row>
      <xdr:rowOff>0</xdr:rowOff>
    </xdr:from>
    <xdr:ext cx="184731" cy="264560"/>
    <xdr:sp macro="" textlink="">
      <xdr:nvSpPr>
        <xdr:cNvPr id="334" name="333 CuadroTexto"/>
        <xdr:cNvSpPr txBox="1"/>
      </xdr:nvSpPr>
      <xdr:spPr>
        <a:xfrm>
          <a:off x="238125" y="83820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41</xdr:row>
      <xdr:rowOff>0</xdr:rowOff>
    </xdr:from>
    <xdr:ext cx="184731" cy="264560"/>
    <xdr:sp macro="" textlink="">
      <xdr:nvSpPr>
        <xdr:cNvPr id="335" name="334 CuadroTexto"/>
        <xdr:cNvSpPr txBox="1"/>
      </xdr:nvSpPr>
      <xdr:spPr>
        <a:xfrm>
          <a:off x="238125" y="8591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41</xdr:row>
      <xdr:rowOff>0</xdr:rowOff>
    </xdr:from>
    <xdr:ext cx="184731" cy="264560"/>
    <xdr:sp macro="" textlink="">
      <xdr:nvSpPr>
        <xdr:cNvPr id="336" name="335 CuadroTexto"/>
        <xdr:cNvSpPr txBox="1"/>
      </xdr:nvSpPr>
      <xdr:spPr>
        <a:xfrm>
          <a:off x="238125" y="8591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42</xdr:row>
      <xdr:rowOff>0</xdr:rowOff>
    </xdr:from>
    <xdr:ext cx="184731" cy="264560"/>
    <xdr:sp macro="" textlink="">
      <xdr:nvSpPr>
        <xdr:cNvPr id="337" name="336 CuadroTexto"/>
        <xdr:cNvSpPr txBox="1"/>
      </xdr:nvSpPr>
      <xdr:spPr>
        <a:xfrm>
          <a:off x="238125" y="8801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42</xdr:row>
      <xdr:rowOff>0</xdr:rowOff>
    </xdr:from>
    <xdr:ext cx="184731" cy="264560"/>
    <xdr:sp macro="" textlink="">
      <xdr:nvSpPr>
        <xdr:cNvPr id="338" name="337 CuadroTexto"/>
        <xdr:cNvSpPr txBox="1"/>
      </xdr:nvSpPr>
      <xdr:spPr>
        <a:xfrm>
          <a:off x="238125" y="880110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43</xdr:row>
      <xdr:rowOff>0</xdr:rowOff>
    </xdr:from>
    <xdr:ext cx="184731" cy="264560"/>
    <xdr:sp macro="" textlink="">
      <xdr:nvSpPr>
        <xdr:cNvPr id="339" name="338 CuadroTexto"/>
        <xdr:cNvSpPr txBox="1"/>
      </xdr:nvSpPr>
      <xdr:spPr>
        <a:xfrm>
          <a:off x="238125" y="9010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1</xdr:col>
      <xdr:colOff>0</xdr:colOff>
      <xdr:row>43</xdr:row>
      <xdr:rowOff>0</xdr:rowOff>
    </xdr:from>
    <xdr:ext cx="184731" cy="264560"/>
    <xdr:sp macro="" textlink="">
      <xdr:nvSpPr>
        <xdr:cNvPr id="340" name="339 CuadroTexto"/>
        <xdr:cNvSpPr txBox="1"/>
      </xdr:nvSpPr>
      <xdr:spPr>
        <a:xfrm>
          <a:off x="238125" y="90106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6</xdr:col>
      <xdr:colOff>0</xdr:colOff>
      <xdr:row>75</xdr:row>
      <xdr:rowOff>0</xdr:rowOff>
    </xdr:from>
    <xdr:ext cx="184731" cy="272119"/>
    <xdr:sp macro="" textlink="">
      <xdr:nvSpPr>
        <xdr:cNvPr id="359" name="358 CuadroTexto"/>
        <xdr:cNvSpPr txBox="1"/>
      </xdr:nvSpPr>
      <xdr:spPr>
        <a:xfrm>
          <a:off x="6429375" y="209550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1</xdr:col>
      <xdr:colOff>523875</xdr:colOff>
      <xdr:row>75</xdr:row>
      <xdr:rowOff>0</xdr:rowOff>
    </xdr:from>
    <xdr:ext cx="184731" cy="264560"/>
    <xdr:sp macro="" textlink="">
      <xdr:nvSpPr>
        <xdr:cNvPr id="360" name="359 CuadroTexto"/>
        <xdr:cNvSpPr txBox="1"/>
      </xdr:nvSpPr>
      <xdr:spPr>
        <a:xfrm>
          <a:off x="762000" y="2095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75</xdr:row>
      <xdr:rowOff>0</xdr:rowOff>
    </xdr:from>
    <xdr:ext cx="184731" cy="272119"/>
    <xdr:sp macro="" textlink="">
      <xdr:nvSpPr>
        <xdr:cNvPr id="361" name="360 CuadroTexto"/>
        <xdr:cNvSpPr txBox="1"/>
      </xdr:nvSpPr>
      <xdr:spPr>
        <a:xfrm>
          <a:off x="6429375" y="209550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76</xdr:row>
      <xdr:rowOff>0</xdr:rowOff>
    </xdr:from>
    <xdr:ext cx="184731" cy="272119"/>
    <xdr:sp macro="" textlink="">
      <xdr:nvSpPr>
        <xdr:cNvPr id="362" name="361 CuadroTexto"/>
        <xdr:cNvSpPr txBox="1"/>
      </xdr:nvSpPr>
      <xdr:spPr>
        <a:xfrm>
          <a:off x="6429375" y="419100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77</xdr:row>
      <xdr:rowOff>0</xdr:rowOff>
    </xdr:from>
    <xdr:ext cx="184731" cy="272119"/>
    <xdr:sp macro="" textlink="">
      <xdr:nvSpPr>
        <xdr:cNvPr id="363" name="362 CuadroTexto"/>
        <xdr:cNvSpPr txBox="1"/>
      </xdr:nvSpPr>
      <xdr:spPr>
        <a:xfrm>
          <a:off x="6429375" y="628650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77</xdr:row>
      <xdr:rowOff>0</xdr:rowOff>
    </xdr:from>
    <xdr:ext cx="184731" cy="272119"/>
    <xdr:sp macro="" textlink="">
      <xdr:nvSpPr>
        <xdr:cNvPr id="364" name="363 CuadroTexto"/>
        <xdr:cNvSpPr txBox="1"/>
      </xdr:nvSpPr>
      <xdr:spPr>
        <a:xfrm>
          <a:off x="6429375" y="628650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78</xdr:row>
      <xdr:rowOff>0</xdr:rowOff>
    </xdr:from>
    <xdr:ext cx="184731" cy="272119"/>
    <xdr:sp macro="" textlink="">
      <xdr:nvSpPr>
        <xdr:cNvPr id="365" name="364 CuadroTexto"/>
        <xdr:cNvSpPr txBox="1"/>
      </xdr:nvSpPr>
      <xdr:spPr>
        <a:xfrm>
          <a:off x="6429375" y="838200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78</xdr:row>
      <xdr:rowOff>0</xdr:rowOff>
    </xdr:from>
    <xdr:ext cx="184731" cy="272119"/>
    <xdr:sp macro="" textlink="">
      <xdr:nvSpPr>
        <xdr:cNvPr id="366" name="365 CuadroTexto"/>
        <xdr:cNvSpPr txBox="1"/>
      </xdr:nvSpPr>
      <xdr:spPr>
        <a:xfrm>
          <a:off x="6429375" y="838200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79</xdr:row>
      <xdr:rowOff>0</xdr:rowOff>
    </xdr:from>
    <xdr:ext cx="184731" cy="272119"/>
    <xdr:sp macro="" textlink="">
      <xdr:nvSpPr>
        <xdr:cNvPr id="367" name="366 CuadroTexto"/>
        <xdr:cNvSpPr txBox="1"/>
      </xdr:nvSpPr>
      <xdr:spPr>
        <a:xfrm>
          <a:off x="6429375" y="1047750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79</xdr:row>
      <xdr:rowOff>0</xdr:rowOff>
    </xdr:from>
    <xdr:ext cx="184731" cy="272119"/>
    <xdr:sp macro="" textlink="">
      <xdr:nvSpPr>
        <xdr:cNvPr id="368" name="367 CuadroTexto"/>
        <xdr:cNvSpPr txBox="1"/>
      </xdr:nvSpPr>
      <xdr:spPr>
        <a:xfrm>
          <a:off x="6429375" y="1047750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80</xdr:row>
      <xdr:rowOff>0</xdr:rowOff>
    </xdr:from>
    <xdr:ext cx="184731" cy="272119"/>
    <xdr:sp macro="" textlink="">
      <xdr:nvSpPr>
        <xdr:cNvPr id="369" name="368 CuadroTexto"/>
        <xdr:cNvSpPr txBox="1"/>
      </xdr:nvSpPr>
      <xdr:spPr>
        <a:xfrm>
          <a:off x="6429375" y="1257300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80</xdr:row>
      <xdr:rowOff>0</xdr:rowOff>
    </xdr:from>
    <xdr:ext cx="184731" cy="272119"/>
    <xdr:sp macro="" textlink="">
      <xdr:nvSpPr>
        <xdr:cNvPr id="370" name="369 CuadroTexto"/>
        <xdr:cNvSpPr txBox="1"/>
      </xdr:nvSpPr>
      <xdr:spPr>
        <a:xfrm>
          <a:off x="6429375" y="1257300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81</xdr:row>
      <xdr:rowOff>0</xdr:rowOff>
    </xdr:from>
    <xdr:ext cx="184731" cy="272119"/>
    <xdr:sp macro="" textlink="">
      <xdr:nvSpPr>
        <xdr:cNvPr id="371" name="370 CuadroTexto"/>
        <xdr:cNvSpPr txBox="1"/>
      </xdr:nvSpPr>
      <xdr:spPr>
        <a:xfrm>
          <a:off x="6429375" y="1466850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81</xdr:row>
      <xdr:rowOff>0</xdr:rowOff>
    </xdr:from>
    <xdr:ext cx="184731" cy="272119"/>
    <xdr:sp macro="" textlink="">
      <xdr:nvSpPr>
        <xdr:cNvPr id="372" name="371 CuadroTexto"/>
        <xdr:cNvSpPr txBox="1"/>
      </xdr:nvSpPr>
      <xdr:spPr>
        <a:xfrm>
          <a:off x="6429375" y="1466850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82</xdr:row>
      <xdr:rowOff>0</xdr:rowOff>
    </xdr:from>
    <xdr:ext cx="184731" cy="272119"/>
    <xdr:sp macro="" textlink="">
      <xdr:nvSpPr>
        <xdr:cNvPr id="373" name="372 CuadroTexto"/>
        <xdr:cNvSpPr txBox="1"/>
      </xdr:nvSpPr>
      <xdr:spPr>
        <a:xfrm>
          <a:off x="6429375" y="1676400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82</xdr:row>
      <xdr:rowOff>0</xdr:rowOff>
    </xdr:from>
    <xdr:ext cx="184731" cy="272119"/>
    <xdr:sp macro="" textlink="">
      <xdr:nvSpPr>
        <xdr:cNvPr id="374" name="373 CuadroTexto"/>
        <xdr:cNvSpPr txBox="1"/>
      </xdr:nvSpPr>
      <xdr:spPr>
        <a:xfrm>
          <a:off x="6429375" y="1676400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83</xdr:row>
      <xdr:rowOff>0</xdr:rowOff>
    </xdr:from>
    <xdr:ext cx="184731" cy="272119"/>
    <xdr:sp macro="" textlink="">
      <xdr:nvSpPr>
        <xdr:cNvPr id="375" name="374 CuadroTexto"/>
        <xdr:cNvSpPr txBox="1"/>
      </xdr:nvSpPr>
      <xdr:spPr>
        <a:xfrm>
          <a:off x="6429375" y="1885950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  <xdr:oneCellAnchor>
    <xdr:from>
      <xdr:col>6</xdr:col>
      <xdr:colOff>0</xdr:colOff>
      <xdr:row>83</xdr:row>
      <xdr:rowOff>0</xdr:rowOff>
    </xdr:from>
    <xdr:ext cx="184731" cy="272119"/>
    <xdr:sp macro="" textlink="">
      <xdr:nvSpPr>
        <xdr:cNvPr id="376" name="375 CuadroTexto"/>
        <xdr:cNvSpPr txBox="1"/>
      </xdr:nvSpPr>
      <xdr:spPr>
        <a:xfrm>
          <a:off x="6429375" y="1885950"/>
          <a:ext cx="184731" cy="2721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wrap="none" rtlCol="0" anchor="t">
          <a:spAutoFit/>
        </a:bodyPr>
        <a:lstStyle/>
        <a:p>
          <a:endParaRPr lang="es-MX"/>
        </a:p>
      </xdr:txBody>
    </xdr:sp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3"/>
  <dimension ref="A1:G8"/>
  <sheetViews>
    <sheetView workbookViewId="0">
      <selection activeCell="F8" sqref="F8"/>
    </sheetView>
  </sheetViews>
  <sheetFormatPr baseColWidth="10" defaultRowHeight="12.75" x14ac:dyDescent="0.2"/>
  <cols>
    <col min="1" max="1" width="21.28515625" customWidth="1"/>
    <col min="2" max="2" width="13.85546875" customWidth="1"/>
    <col min="3" max="3" width="9.7109375" customWidth="1"/>
    <col min="4" max="4" width="11.28515625" bestFit="1" customWidth="1"/>
    <col min="5" max="5" width="19.42578125" customWidth="1"/>
    <col min="6" max="6" width="29" customWidth="1"/>
    <col min="7" max="7" width="24.85546875" bestFit="1" customWidth="1"/>
  </cols>
  <sheetData>
    <row r="1" spans="1:7" ht="18" x14ac:dyDescent="0.25">
      <c r="A1" s="407" t="s">
        <v>37</v>
      </c>
      <c r="B1" s="407"/>
      <c r="C1" s="407"/>
      <c r="D1" s="407"/>
      <c r="E1" s="407"/>
      <c r="F1" s="407"/>
      <c r="G1" s="407"/>
    </row>
    <row r="2" spans="1:7" ht="18" x14ac:dyDescent="0.25">
      <c r="A2" s="407" t="s">
        <v>214</v>
      </c>
      <c r="B2" s="407"/>
      <c r="C2" s="407"/>
      <c r="D2" s="407"/>
      <c r="E2" s="407"/>
      <c r="F2" s="407"/>
      <c r="G2" s="407"/>
    </row>
    <row r="3" spans="1:7" ht="18" x14ac:dyDescent="0.25">
      <c r="A3" s="410" t="s">
        <v>38</v>
      </c>
      <c r="B3" s="410"/>
      <c r="C3" s="410"/>
      <c r="D3" s="410"/>
      <c r="E3" s="410"/>
      <c r="F3" s="410"/>
      <c r="G3" s="410"/>
    </row>
    <row r="4" spans="1:7" ht="18" x14ac:dyDescent="0.25">
      <c r="A4" s="411" t="s">
        <v>413</v>
      </c>
      <c r="B4" s="411"/>
      <c r="C4" s="411"/>
      <c r="D4" s="411"/>
      <c r="E4" s="411"/>
      <c r="F4" s="411"/>
      <c r="G4" s="411"/>
    </row>
    <row r="5" spans="1:7" x14ac:dyDescent="0.2">
      <c r="A5" s="57"/>
      <c r="B5" s="408"/>
      <c r="C5" s="408"/>
      <c r="D5" s="408"/>
      <c r="E5" s="408"/>
      <c r="F5" s="408"/>
      <c r="G5" s="58"/>
    </row>
    <row r="6" spans="1:7" x14ac:dyDescent="0.2">
      <c r="A6" s="59"/>
      <c r="B6" s="409"/>
      <c r="C6" s="409"/>
      <c r="D6" s="409"/>
      <c r="E6" s="409"/>
      <c r="F6" s="409"/>
      <c r="G6" s="60"/>
    </row>
    <row r="7" spans="1:7" ht="45" x14ac:dyDescent="0.2">
      <c r="A7" s="61" t="s">
        <v>39</v>
      </c>
      <c r="B7" s="61" t="s">
        <v>40</v>
      </c>
      <c r="C7" s="61" t="s">
        <v>41</v>
      </c>
      <c r="D7" s="61" t="s">
        <v>42</v>
      </c>
      <c r="E7" s="61" t="s">
        <v>43</v>
      </c>
      <c r="F7" s="61" t="s">
        <v>44</v>
      </c>
      <c r="G7" s="61" t="s">
        <v>45</v>
      </c>
    </row>
    <row r="8" spans="1:7" ht="344.25" x14ac:dyDescent="0.2">
      <c r="A8" s="62" t="s">
        <v>46</v>
      </c>
      <c r="B8" s="63" t="s">
        <v>47</v>
      </c>
      <c r="C8" s="63" t="s">
        <v>48</v>
      </c>
      <c r="D8" s="63" t="s">
        <v>49</v>
      </c>
      <c r="E8" s="64" t="s">
        <v>414</v>
      </c>
      <c r="F8" s="65" t="s">
        <v>175</v>
      </c>
      <c r="G8" s="66" t="s">
        <v>438</v>
      </c>
    </row>
  </sheetData>
  <mergeCells count="5">
    <mergeCell ref="A1:G1"/>
    <mergeCell ref="B5:F6"/>
    <mergeCell ref="A2:G2"/>
    <mergeCell ref="A3:G3"/>
    <mergeCell ref="A4:G4"/>
  </mergeCells>
  <phoneticPr fontId="37" type="noConversion"/>
  <pageMargins left="0.74803149606299213" right="0.15748031496062992" top="1.23" bottom="0.23622047244094491" header="0" footer="0"/>
  <pageSetup scale="95" orientation="landscape" verticalDpi="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2:DF5318"/>
  <sheetViews>
    <sheetView topLeftCell="A13" zoomScale="74" zoomScaleNormal="74" workbookViewId="0">
      <selection activeCell="L27" sqref="L27:L29"/>
    </sheetView>
  </sheetViews>
  <sheetFormatPr baseColWidth="10" defaultRowHeight="12.75" x14ac:dyDescent="0.2"/>
  <cols>
    <col min="1" max="1" width="40.7109375" style="8" customWidth="1"/>
    <col min="2" max="3" width="9.140625" style="6" customWidth="1"/>
    <col min="4" max="4" width="5.28515625" style="8" customWidth="1"/>
    <col min="5" max="5" width="23.140625" style="8" customWidth="1"/>
    <col min="6" max="6" width="14.140625" style="8" customWidth="1"/>
    <col min="7" max="7" width="6.5703125" style="6" customWidth="1"/>
    <col min="8" max="8" width="4.5703125" style="3" customWidth="1"/>
    <col min="9" max="9" width="18.85546875" style="4" customWidth="1"/>
    <col min="10" max="10" width="11.7109375" bestFit="1" customWidth="1"/>
    <col min="11" max="11" width="12.28515625" customWidth="1"/>
    <col min="12" max="12" width="12" customWidth="1"/>
    <col min="13" max="13" width="8.85546875" style="2" customWidth="1"/>
    <col min="14" max="14" width="8.28515625" style="2" customWidth="1"/>
    <col min="15" max="15" width="9.140625" style="2" customWidth="1"/>
    <col min="16" max="16" width="9" style="2" customWidth="1"/>
    <col min="17" max="17" width="8.42578125" style="2" customWidth="1"/>
    <col min="18" max="18" width="9" style="2" customWidth="1"/>
    <col min="19" max="19" width="10.7109375" style="2" hidden="1" customWidth="1"/>
    <col min="20" max="20" width="12.28515625" style="2" customWidth="1"/>
    <col min="21" max="21" width="40" style="2" customWidth="1"/>
    <col min="22" max="22" width="36.140625" style="2" customWidth="1"/>
    <col min="23" max="23" width="33.140625" style="2" customWidth="1"/>
    <col min="24" max="24" width="3" style="2" hidden="1" customWidth="1"/>
    <col min="25" max="25" width="10.85546875" style="2" customWidth="1"/>
    <col min="26" max="26" width="35.5703125" style="2" bestFit="1" customWidth="1"/>
    <col min="27" max="27" width="29.42578125" style="2" bestFit="1" customWidth="1"/>
    <col min="28" max="110" width="11.42578125" style="2" customWidth="1"/>
  </cols>
  <sheetData>
    <row r="2" spans="1:22" ht="18" x14ac:dyDescent="0.25">
      <c r="A2" s="434" t="s">
        <v>415</v>
      </c>
      <c r="B2" s="434"/>
      <c r="C2" s="434"/>
      <c r="D2" s="434"/>
      <c r="E2" s="434"/>
      <c r="F2" s="434"/>
      <c r="G2" s="434"/>
      <c r="H2" s="434"/>
      <c r="I2" s="434"/>
      <c r="J2" s="434"/>
      <c r="K2" s="434"/>
      <c r="L2" s="434"/>
      <c r="M2" s="434"/>
    </row>
    <row r="3" spans="1:22" ht="18" x14ac:dyDescent="0.25">
      <c r="A3" s="434" t="s">
        <v>213</v>
      </c>
      <c r="B3" s="434"/>
      <c r="C3" s="434"/>
      <c r="D3" s="434"/>
      <c r="E3" s="434"/>
      <c r="F3" s="434"/>
      <c r="G3" s="434"/>
      <c r="H3" s="434"/>
      <c r="I3" s="434"/>
      <c r="J3" s="434"/>
      <c r="K3" s="434"/>
      <c r="L3" s="434"/>
      <c r="M3" s="434"/>
    </row>
    <row r="4" spans="1:22" ht="18.75" thickBot="1" x14ac:dyDescent="0.3">
      <c r="A4" s="1"/>
      <c r="B4" s="1"/>
      <c r="C4" s="1"/>
      <c r="D4" s="1"/>
      <c r="E4" s="1"/>
      <c r="F4" s="1"/>
      <c r="G4" s="1"/>
    </row>
    <row r="5" spans="1:22" ht="21" customHeight="1" thickBot="1" x14ac:dyDescent="0.3">
      <c r="A5" s="435" t="s">
        <v>0</v>
      </c>
      <c r="B5" s="436"/>
      <c r="C5" s="439">
        <f>F5+F6</f>
        <v>3018</v>
      </c>
      <c r="D5" s="441" t="s">
        <v>2</v>
      </c>
      <c r="E5" s="442"/>
      <c r="F5" s="5">
        <f>J30</f>
        <v>1979</v>
      </c>
      <c r="H5" s="1"/>
      <c r="V5" s="2" t="s">
        <v>191</v>
      </c>
    </row>
    <row r="6" spans="1:22" ht="19.5" customHeight="1" thickBot="1" x14ac:dyDescent="0.3">
      <c r="A6" s="437"/>
      <c r="B6" s="438"/>
      <c r="C6" s="440"/>
      <c r="D6" s="443" t="s">
        <v>1</v>
      </c>
      <c r="E6" s="444"/>
      <c r="F6" s="5">
        <f>K30</f>
        <v>1039</v>
      </c>
      <c r="H6" s="1"/>
    </row>
    <row r="7" spans="1:22" ht="21" customHeight="1" thickBot="1" x14ac:dyDescent="0.3">
      <c r="A7" s="435" t="s">
        <v>3</v>
      </c>
      <c r="B7" s="436"/>
      <c r="C7" s="439">
        <f>F7+F8</f>
        <v>1313</v>
      </c>
      <c r="D7" s="443" t="s">
        <v>2</v>
      </c>
      <c r="E7" s="444"/>
      <c r="F7" s="7">
        <f>J18</f>
        <v>882</v>
      </c>
      <c r="H7" s="1"/>
    </row>
    <row r="8" spans="1:22" ht="16.5" customHeight="1" thickBot="1" x14ac:dyDescent="0.3">
      <c r="A8" s="437"/>
      <c r="B8" s="438"/>
      <c r="C8" s="440"/>
      <c r="D8" s="453" t="s">
        <v>1</v>
      </c>
      <c r="E8" s="454"/>
      <c r="F8" s="5">
        <f>K18</f>
        <v>431</v>
      </c>
      <c r="H8" s="1"/>
      <c r="I8" s="303" t="s">
        <v>301</v>
      </c>
    </row>
    <row r="9" spans="1:22" ht="12.75" customHeight="1" thickBot="1" x14ac:dyDescent="0.3">
      <c r="B9" s="9"/>
      <c r="C9" s="9"/>
      <c r="D9" s="9"/>
      <c r="E9" s="9"/>
      <c r="F9" s="9"/>
      <c r="G9" s="1"/>
      <c r="H9" s="1"/>
    </row>
    <row r="10" spans="1:22" ht="36" customHeight="1" thickBot="1" x14ac:dyDescent="0.3">
      <c r="A10" s="445" t="s">
        <v>4</v>
      </c>
      <c r="B10" s="446"/>
      <c r="C10" s="446"/>
      <c r="D10" s="447"/>
      <c r="E10" s="10">
        <f>B12+F12</f>
        <v>3016</v>
      </c>
      <c r="F10" s="9"/>
      <c r="G10" s="1"/>
      <c r="H10" s="1"/>
    </row>
    <row r="11" spans="1:22" ht="45.75" customHeight="1" thickBot="1" x14ac:dyDescent="0.3">
      <c r="A11" s="448" t="s">
        <v>5</v>
      </c>
      <c r="B11" s="449"/>
      <c r="C11" s="450"/>
      <c r="D11" s="9"/>
      <c r="E11" s="451" t="s">
        <v>6</v>
      </c>
      <c r="F11" s="451"/>
      <c r="I11" s="452" t="s">
        <v>420</v>
      </c>
      <c r="J11" s="452"/>
      <c r="K11" s="452"/>
      <c r="L11" s="452"/>
    </row>
    <row r="12" spans="1:22" ht="26.25" customHeight="1" x14ac:dyDescent="0.25">
      <c r="A12" s="15" t="s">
        <v>7</v>
      </c>
      <c r="B12" s="416">
        <f>B13+C17+B19+B20</f>
        <v>547</v>
      </c>
      <c r="C12" s="416"/>
      <c r="D12" s="9"/>
      <c r="E12" s="12" t="s">
        <v>8</v>
      </c>
      <c r="F12" s="251">
        <f>F13+F14+F15+F17</f>
        <v>2469</v>
      </c>
      <c r="I12" s="13" t="s">
        <v>9</v>
      </c>
      <c r="J12" s="13" t="s">
        <v>11</v>
      </c>
      <c r="K12" s="13" t="s">
        <v>10</v>
      </c>
      <c r="L12" s="14" t="s">
        <v>12</v>
      </c>
    </row>
    <row r="13" spans="1:22" ht="24.75" customHeight="1" x14ac:dyDescent="0.25">
      <c r="A13" s="15" t="s">
        <v>13</v>
      </c>
      <c r="B13" s="417">
        <f>B14+B15+B16</f>
        <v>97</v>
      </c>
      <c r="C13" s="418"/>
      <c r="D13" s="9"/>
      <c r="E13" s="15" t="s">
        <v>14</v>
      </c>
      <c r="F13" s="254">
        <v>99</v>
      </c>
      <c r="I13" s="16" t="s">
        <v>15</v>
      </c>
      <c r="J13" s="17">
        <v>59</v>
      </c>
      <c r="K13" s="17">
        <v>40</v>
      </c>
      <c r="L13" s="211">
        <f>J13+K13</f>
        <v>99</v>
      </c>
    </row>
    <row r="14" spans="1:22" ht="26.45" customHeight="1" x14ac:dyDescent="0.25">
      <c r="A14" s="15" t="s">
        <v>16</v>
      </c>
      <c r="B14" s="18">
        <v>83</v>
      </c>
      <c r="C14" s="19"/>
      <c r="D14" s="9"/>
      <c r="E14" s="15" t="s">
        <v>17</v>
      </c>
      <c r="F14" s="254">
        <v>299</v>
      </c>
      <c r="I14" s="16" t="s">
        <v>18</v>
      </c>
      <c r="J14" s="17">
        <v>198</v>
      </c>
      <c r="K14" s="17">
        <v>101</v>
      </c>
      <c r="L14" s="211">
        <f>J14+K14</f>
        <v>299</v>
      </c>
    </row>
    <row r="15" spans="1:22" ht="38.25" customHeight="1" x14ac:dyDescent="0.25">
      <c r="A15" s="198" t="s">
        <v>19</v>
      </c>
      <c r="B15" s="20">
        <v>0</v>
      </c>
      <c r="C15" s="21"/>
      <c r="D15" s="9"/>
      <c r="E15" s="15" t="s">
        <v>20</v>
      </c>
      <c r="F15" s="254">
        <v>1956</v>
      </c>
      <c r="I15" s="264" t="s">
        <v>264</v>
      </c>
      <c r="J15" s="17">
        <v>482</v>
      </c>
      <c r="K15" s="17">
        <v>221</v>
      </c>
      <c r="L15" s="211">
        <f>J15+K15</f>
        <v>703</v>
      </c>
    </row>
    <row r="16" spans="1:22" ht="38.25" customHeight="1" x14ac:dyDescent="0.25">
      <c r="A16" s="198" t="s">
        <v>21</v>
      </c>
      <c r="B16" s="20">
        <v>14</v>
      </c>
      <c r="C16" s="22"/>
      <c r="D16" s="9"/>
      <c r="E16" s="23" t="s">
        <v>219</v>
      </c>
      <c r="F16" s="292"/>
      <c r="H16" s="263"/>
      <c r="I16" s="264" t="s">
        <v>263</v>
      </c>
      <c r="J16" s="17">
        <v>101</v>
      </c>
      <c r="K16" s="17">
        <v>14</v>
      </c>
      <c r="L16" s="211">
        <f>J16+K16</f>
        <v>115</v>
      </c>
    </row>
    <row r="17" spans="1:22" ht="48" x14ac:dyDescent="0.25">
      <c r="A17" s="198" t="s">
        <v>22</v>
      </c>
      <c r="B17" s="24">
        <f>2+4</f>
        <v>6</v>
      </c>
      <c r="C17" s="430">
        <f>B17+B18</f>
        <v>17</v>
      </c>
      <c r="D17" s="9"/>
      <c r="E17" s="25" t="s">
        <v>23</v>
      </c>
      <c r="F17" s="254">
        <v>115</v>
      </c>
      <c r="I17" s="29" t="s">
        <v>25</v>
      </c>
      <c r="J17" s="17">
        <f>18+6+18</f>
        <v>42</v>
      </c>
      <c r="K17" s="17">
        <f>14+25+16</f>
        <v>55</v>
      </c>
      <c r="L17" s="211">
        <f>J17+K17</f>
        <v>97</v>
      </c>
    </row>
    <row r="18" spans="1:22" ht="48" x14ac:dyDescent="0.25">
      <c r="A18" s="199" t="s">
        <v>24</v>
      </c>
      <c r="B18" s="24">
        <f>9+0+2</f>
        <v>11</v>
      </c>
      <c r="C18" s="431"/>
      <c r="D18" s="9"/>
      <c r="E18" s="27" t="s">
        <v>220</v>
      </c>
      <c r="F18" s="28">
        <v>252</v>
      </c>
      <c r="I18" s="214" t="s">
        <v>12</v>
      </c>
      <c r="J18" s="30">
        <f>SUM(J13:J17)</f>
        <v>882</v>
      </c>
      <c r="K18" s="30">
        <f>SUM(K13:K17)</f>
        <v>431</v>
      </c>
      <c r="L18" s="30">
        <f>SUM(L13:L17)</f>
        <v>1313</v>
      </c>
    </row>
    <row r="19" spans="1:22" ht="48" x14ac:dyDescent="0.25">
      <c r="A19" s="200" t="s">
        <v>26</v>
      </c>
      <c r="B19" s="419">
        <f>153+50+86</f>
        <v>289</v>
      </c>
      <c r="C19" s="420"/>
      <c r="D19" s="26"/>
      <c r="E19" s="27" t="s">
        <v>27</v>
      </c>
      <c r="F19" s="230">
        <v>2103</v>
      </c>
      <c r="V19" s="8"/>
    </row>
    <row r="20" spans="1:22" ht="38.25" x14ac:dyDescent="0.25">
      <c r="A20" s="198" t="s">
        <v>28</v>
      </c>
      <c r="B20" s="419">
        <f>93+51</f>
        <v>144</v>
      </c>
      <c r="C20" s="420"/>
      <c r="D20" s="26"/>
      <c r="E20" s="31" t="s">
        <v>221</v>
      </c>
      <c r="F20" s="28">
        <v>504</v>
      </c>
      <c r="I20" s="412" t="s">
        <v>421</v>
      </c>
      <c r="J20" s="413"/>
      <c r="K20" s="413"/>
      <c r="L20" s="414"/>
      <c r="V20" s="8"/>
    </row>
    <row r="21" spans="1:22" ht="18" x14ac:dyDescent="0.25">
      <c r="A21" s="198" t="s">
        <v>29</v>
      </c>
      <c r="B21" s="432">
        <f>0</f>
        <v>0</v>
      </c>
      <c r="C21" s="433"/>
      <c r="D21" s="26"/>
      <c r="G21" s="32"/>
      <c r="H21" s="33"/>
      <c r="I21" s="354" t="s">
        <v>9</v>
      </c>
      <c r="J21" s="356" t="s">
        <v>11</v>
      </c>
      <c r="K21" s="356" t="s">
        <v>10</v>
      </c>
      <c r="L21" s="356" t="s">
        <v>12</v>
      </c>
      <c r="V21" s="8"/>
    </row>
    <row r="22" spans="1:22" ht="18" x14ac:dyDescent="0.25">
      <c r="A22" s="36" t="s">
        <v>30</v>
      </c>
      <c r="B22" s="422">
        <f>APOYOS!C22</f>
        <v>357218.45</v>
      </c>
      <c r="C22" s="423"/>
      <c r="D22" s="26"/>
      <c r="E22" s="34"/>
      <c r="F22" s="1"/>
      <c r="H22" s="35"/>
      <c r="I22" s="355"/>
      <c r="J22" s="357"/>
      <c r="K22" s="357"/>
      <c r="L22" s="357"/>
      <c r="V22" s="8"/>
    </row>
    <row r="23" spans="1:22" ht="26.25" customHeight="1" x14ac:dyDescent="0.2">
      <c r="A23" s="36" t="s">
        <v>31</v>
      </c>
      <c r="B23" s="422">
        <f>APOYOS!C19</f>
        <v>79418.45</v>
      </c>
      <c r="C23" s="423"/>
      <c r="D23" s="26"/>
      <c r="I23" s="37" t="s">
        <v>14</v>
      </c>
      <c r="J23" s="17">
        <v>59</v>
      </c>
      <c r="K23" s="17">
        <v>40</v>
      </c>
      <c r="L23" s="211">
        <f t="shared" ref="L23:L30" si="0">J23+K23</f>
        <v>99</v>
      </c>
      <c r="V23" s="8"/>
    </row>
    <row r="24" spans="1:22" ht="26.25" customHeight="1" x14ac:dyDescent="0.2">
      <c r="A24" s="36" t="s">
        <v>32</v>
      </c>
      <c r="B24" s="422">
        <f>APOYOS!G19</f>
        <v>277800</v>
      </c>
      <c r="C24" s="423"/>
      <c r="D24" s="26"/>
      <c r="I24" s="37" t="s">
        <v>17</v>
      </c>
      <c r="J24" s="17">
        <v>198</v>
      </c>
      <c r="K24" s="17">
        <v>101</v>
      </c>
      <c r="L24" s="211">
        <f t="shared" si="0"/>
        <v>299</v>
      </c>
      <c r="V24" s="8"/>
    </row>
    <row r="25" spans="1:22" ht="26.25" customHeight="1" x14ac:dyDescent="0.2">
      <c r="A25" s="197" t="s">
        <v>182</v>
      </c>
      <c r="B25" s="422">
        <v>0</v>
      </c>
      <c r="C25" s="423"/>
      <c r="D25" s="26"/>
      <c r="I25" s="37" t="s">
        <v>265</v>
      </c>
      <c r="J25" s="17">
        <v>77</v>
      </c>
      <c r="K25" s="17">
        <v>38</v>
      </c>
      <c r="L25" s="211">
        <f t="shared" si="0"/>
        <v>115</v>
      </c>
      <c r="V25" s="8"/>
    </row>
    <row r="26" spans="1:22" ht="26.25" customHeight="1" x14ac:dyDescent="0.2">
      <c r="A26" s="427" t="s">
        <v>266</v>
      </c>
      <c r="B26" s="428"/>
      <c r="C26" s="429"/>
      <c r="D26" s="26"/>
      <c r="I26" s="37" t="s">
        <v>173</v>
      </c>
      <c r="J26" s="400">
        <v>1374</v>
      </c>
      <c r="K26" s="400">
        <v>582</v>
      </c>
      <c r="L26" s="211">
        <f t="shared" si="0"/>
        <v>1956</v>
      </c>
      <c r="V26" s="8"/>
    </row>
    <row r="27" spans="1:22" ht="38.25" x14ac:dyDescent="0.2">
      <c r="A27" s="39" t="s">
        <v>33</v>
      </c>
      <c r="B27" s="217" t="s">
        <v>427</v>
      </c>
      <c r="C27" s="207"/>
      <c r="D27" s="38"/>
      <c r="I27" s="37" t="s">
        <v>25</v>
      </c>
      <c r="J27" s="17">
        <f>69+149+53-96</f>
        <v>175</v>
      </c>
      <c r="K27" s="17">
        <f>54+145+79-48</f>
        <v>230</v>
      </c>
      <c r="L27" s="211">
        <f t="shared" si="0"/>
        <v>405</v>
      </c>
      <c r="V27" s="8"/>
    </row>
    <row r="28" spans="1:22" ht="44.25" customHeight="1" x14ac:dyDescent="0.25">
      <c r="A28" s="42" t="s">
        <v>34</v>
      </c>
      <c r="B28" s="40"/>
      <c r="C28" s="43">
        <v>0</v>
      </c>
      <c r="D28" s="41"/>
      <c r="E28" s="421"/>
      <c r="F28" s="421"/>
      <c r="G28" s="421"/>
      <c r="H28" s="424"/>
      <c r="I28" s="37" t="s">
        <v>35</v>
      </c>
      <c r="J28" s="17">
        <v>0</v>
      </c>
      <c r="K28" s="401">
        <v>0</v>
      </c>
      <c r="L28" s="211">
        <f t="shared" si="0"/>
        <v>0</v>
      </c>
      <c r="V28" s="8"/>
    </row>
    <row r="29" spans="1:22" ht="25.5" x14ac:dyDescent="0.2">
      <c r="E29" s="425" t="s">
        <v>295</v>
      </c>
      <c r="F29" s="425"/>
      <c r="G29" s="425"/>
      <c r="H29" s="426"/>
      <c r="I29" s="37" t="s">
        <v>36</v>
      </c>
      <c r="J29" s="17">
        <f>58+38</f>
        <v>96</v>
      </c>
      <c r="K29" s="17">
        <f>35+13</f>
        <v>48</v>
      </c>
      <c r="L29" s="211">
        <f t="shared" si="0"/>
        <v>144</v>
      </c>
      <c r="V29" s="8"/>
    </row>
    <row r="30" spans="1:22" ht="30.75" customHeight="1" x14ac:dyDescent="0.25">
      <c r="E30" s="421"/>
      <c r="F30" s="421"/>
      <c r="G30" s="421"/>
      <c r="I30" s="44" t="s">
        <v>12</v>
      </c>
      <c r="J30" s="293">
        <f>SUM(J23:J29)</f>
        <v>1979</v>
      </c>
      <c r="K30" s="293">
        <f>SUM(K23:K29)</f>
        <v>1039</v>
      </c>
      <c r="L30" s="294">
        <f t="shared" si="0"/>
        <v>3018</v>
      </c>
      <c r="V30" s="8"/>
    </row>
    <row r="31" spans="1:22" ht="27" customHeight="1" x14ac:dyDescent="0.2">
      <c r="V31" s="8"/>
    </row>
    <row r="32" spans="1:22" ht="15" customHeight="1" x14ac:dyDescent="0.2">
      <c r="F32" s="415"/>
      <c r="G32" s="415"/>
      <c r="H32" s="35"/>
      <c r="V32" s="8"/>
    </row>
    <row r="33" spans="1:12" ht="15" x14ac:dyDescent="0.2">
      <c r="D33" s="47"/>
      <c r="E33" s="47"/>
      <c r="F33" s="47"/>
      <c r="G33" s="48"/>
      <c r="H33" s="33"/>
      <c r="I33" s="49"/>
    </row>
    <row r="34" spans="1:12" x14ac:dyDescent="0.2">
      <c r="A34" s="50"/>
      <c r="B34" s="50"/>
      <c r="C34" s="50"/>
      <c r="D34" s="50"/>
      <c r="I34" s="50"/>
      <c r="J34" s="50"/>
      <c r="K34" s="50"/>
      <c r="L34" s="50"/>
    </row>
    <row r="35" spans="1:12" x14ac:dyDescent="0.2">
      <c r="A35" s="51"/>
      <c r="B35" s="46"/>
      <c r="C35" s="46"/>
      <c r="D35" s="46"/>
      <c r="I35" s="52"/>
      <c r="J35" s="52"/>
      <c r="K35" s="53"/>
      <c r="L35" s="54"/>
    </row>
    <row r="36" spans="1:12" x14ac:dyDescent="0.2">
      <c r="A36" s="55"/>
      <c r="B36" s="56"/>
      <c r="C36" s="56"/>
      <c r="D36" s="56"/>
      <c r="I36" s="54"/>
      <c r="J36" s="54"/>
      <c r="K36" s="54"/>
      <c r="L36" s="2"/>
    </row>
    <row r="271" spans="2:2" x14ac:dyDescent="0.2">
      <c r="B271" s="6" t="s">
        <v>195</v>
      </c>
    </row>
    <row r="272" spans="2:2" x14ac:dyDescent="0.2">
      <c r="B272" s="6" t="s">
        <v>195</v>
      </c>
    </row>
    <row r="273" spans="2:2" x14ac:dyDescent="0.2">
      <c r="B273" s="6" t="s">
        <v>195</v>
      </c>
    </row>
    <row r="1063" spans="2:2" x14ac:dyDescent="0.2">
      <c r="B1063" s="6" t="s">
        <v>196</v>
      </c>
    </row>
    <row r="5002" spans="2:2" x14ac:dyDescent="0.2">
      <c r="B5002" s="6" t="s">
        <v>197</v>
      </c>
    </row>
    <row r="5003" spans="2:2" x14ac:dyDescent="0.2">
      <c r="B5003" s="6" t="s">
        <v>198</v>
      </c>
    </row>
    <row r="5045" spans="2:2" x14ac:dyDescent="0.2">
      <c r="B5045" s="6" t="s">
        <v>195</v>
      </c>
    </row>
    <row r="5056" spans="2:2" x14ac:dyDescent="0.2">
      <c r="B5056" s="6" t="s">
        <v>199</v>
      </c>
    </row>
    <row r="5058" spans="2:2" x14ac:dyDescent="0.2">
      <c r="B5058" s="6" t="s">
        <v>200</v>
      </c>
    </row>
    <row r="5240" spans="2:2" x14ac:dyDescent="0.2">
      <c r="B5240" s="6" t="s">
        <v>195</v>
      </c>
    </row>
    <row r="5241" spans="2:2" x14ac:dyDescent="0.2">
      <c r="B5241" s="6" t="s">
        <v>195</v>
      </c>
    </row>
    <row r="5253" spans="2:2" x14ac:dyDescent="0.2">
      <c r="B5253" s="6" t="s">
        <v>201</v>
      </c>
    </row>
    <row r="5313" spans="2:2" x14ac:dyDescent="0.2">
      <c r="B5313" s="6" t="s">
        <v>202</v>
      </c>
    </row>
    <row r="5318" spans="2:2" x14ac:dyDescent="0.2">
      <c r="B5318" s="6" t="s">
        <v>203</v>
      </c>
    </row>
  </sheetData>
  <mergeCells count="30">
    <mergeCell ref="A10:D10"/>
    <mergeCell ref="A11:C11"/>
    <mergeCell ref="E11:F11"/>
    <mergeCell ref="I11:L11"/>
    <mergeCell ref="A7:B8"/>
    <mergeCell ref="C7:C8"/>
    <mergeCell ref="D7:E7"/>
    <mergeCell ref="D8:E8"/>
    <mergeCell ref="A2:M2"/>
    <mergeCell ref="A3:M3"/>
    <mergeCell ref="A5:B6"/>
    <mergeCell ref="C5:C6"/>
    <mergeCell ref="D5:E5"/>
    <mergeCell ref="D6:E6"/>
    <mergeCell ref="I20:L20"/>
    <mergeCell ref="F32:G32"/>
    <mergeCell ref="B12:C12"/>
    <mergeCell ref="B13:C13"/>
    <mergeCell ref="B20:C20"/>
    <mergeCell ref="E30:G30"/>
    <mergeCell ref="B22:C22"/>
    <mergeCell ref="E28:H28"/>
    <mergeCell ref="E29:H29"/>
    <mergeCell ref="B23:C23"/>
    <mergeCell ref="B24:C24"/>
    <mergeCell ref="B25:C25"/>
    <mergeCell ref="A26:C26"/>
    <mergeCell ref="C17:C18"/>
    <mergeCell ref="B19:C19"/>
    <mergeCell ref="B21:C21"/>
  </mergeCells>
  <phoneticPr fontId="37" type="noConversion"/>
  <pageMargins left="1.04" right="0.28000000000000003" top="0.31496062992125984" bottom="0.31496062992125984" header="0" footer="0"/>
  <pageSetup scale="65" orientation="landscape" verticalDpi="0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2"/>
  <sheetViews>
    <sheetView workbookViewId="0">
      <selection activeCell="C8" sqref="C8"/>
    </sheetView>
  </sheetViews>
  <sheetFormatPr baseColWidth="10" defaultColWidth="11.42578125" defaultRowHeight="20.100000000000001" customHeight="1" x14ac:dyDescent="0.2"/>
  <cols>
    <col min="1" max="1" width="45" style="67" customWidth="1"/>
    <col min="2" max="2" width="10.28515625" style="67" customWidth="1"/>
    <col min="3" max="3" width="23.140625" style="67" bestFit="1" customWidth="1"/>
    <col min="4" max="4" width="8.140625" style="78" bestFit="1" customWidth="1"/>
    <col min="5" max="5" width="28" style="67" customWidth="1"/>
    <col min="6" max="6" width="8.140625" style="78" bestFit="1" customWidth="1"/>
    <col min="7" max="7" width="28.85546875" style="67" bestFit="1" customWidth="1"/>
    <col min="8" max="16384" width="11.42578125" style="67"/>
  </cols>
  <sheetData>
    <row r="1" spans="1:13" ht="20.100000000000001" customHeight="1" x14ac:dyDescent="0.2">
      <c r="A1" s="461" t="s">
        <v>212</v>
      </c>
      <c r="B1" s="461"/>
      <c r="C1" s="461"/>
      <c r="D1" s="461"/>
      <c r="E1" s="461"/>
      <c r="F1" s="461"/>
      <c r="G1" s="461"/>
    </row>
    <row r="2" spans="1:13" ht="20.100000000000001" customHeight="1" x14ac:dyDescent="0.2">
      <c r="A2" s="461" t="s">
        <v>50</v>
      </c>
      <c r="B2" s="461"/>
      <c r="C2" s="461"/>
      <c r="D2" s="461"/>
      <c r="E2" s="461"/>
      <c r="F2" s="461"/>
      <c r="G2" s="461"/>
    </row>
    <row r="3" spans="1:13" ht="20.100000000000001" customHeight="1" x14ac:dyDescent="0.2">
      <c r="A3" s="461" t="s">
        <v>416</v>
      </c>
      <c r="B3" s="461"/>
      <c r="C3" s="461"/>
      <c r="D3" s="461"/>
      <c r="E3" s="461"/>
      <c r="F3" s="461"/>
      <c r="G3" s="461"/>
    </row>
    <row r="4" spans="1:13" ht="20.100000000000001" customHeight="1" thickBot="1" x14ac:dyDescent="0.25">
      <c r="A4" s="462" t="s">
        <v>51</v>
      </c>
      <c r="B4" s="462"/>
      <c r="C4" s="462"/>
      <c r="D4" s="462"/>
      <c r="E4" s="462"/>
      <c r="F4" s="462"/>
      <c r="G4" s="462"/>
    </row>
    <row r="5" spans="1:13" ht="20.100000000000001" customHeight="1" thickBot="1" x14ac:dyDescent="0.25">
      <c r="A5" s="463" t="s">
        <v>253</v>
      </c>
      <c r="B5" s="464"/>
      <c r="C5" s="464"/>
      <c r="D5" s="464"/>
      <c r="E5" s="464"/>
      <c r="F5" s="464"/>
      <c r="G5" s="465"/>
    </row>
    <row r="6" spans="1:13" ht="43.5" thickBot="1" x14ac:dyDescent="0.25">
      <c r="A6" s="69" t="s">
        <v>52</v>
      </c>
      <c r="B6" s="70" t="s">
        <v>256</v>
      </c>
      <c r="C6" s="70" t="s">
        <v>54</v>
      </c>
      <c r="D6" s="71" t="s">
        <v>53</v>
      </c>
      <c r="E6" s="70" t="s">
        <v>55</v>
      </c>
      <c r="F6" s="71" t="s">
        <v>53</v>
      </c>
      <c r="G6" s="70" t="s">
        <v>56</v>
      </c>
      <c r="H6" s="72"/>
      <c r="I6" s="72"/>
      <c r="J6" s="72"/>
      <c r="K6" s="72"/>
      <c r="L6" s="72"/>
      <c r="M6" s="72"/>
    </row>
    <row r="7" spans="1:13" ht="20.100000000000001" customHeight="1" x14ac:dyDescent="0.2">
      <c r="A7" s="73" t="s">
        <v>88</v>
      </c>
      <c r="B7" s="74">
        <v>34</v>
      </c>
      <c r="C7" s="75">
        <v>66279</v>
      </c>
      <c r="D7" s="76"/>
      <c r="E7" s="75"/>
      <c r="F7" s="76"/>
      <c r="G7" s="75"/>
    </row>
    <row r="8" spans="1:13" ht="20.100000000000001" customHeight="1" x14ac:dyDescent="0.2">
      <c r="A8" s="77" t="s">
        <v>302</v>
      </c>
      <c r="B8" s="74">
        <v>3</v>
      </c>
      <c r="C8" s="75">
        <v>4095</v>
      </c>
      <c r="D8" s="76"/>
      <c r="E8" s="75"/>
      <c r="F8" s="76"/>
      <c r="G8" s="75"/>
    </row>
    <row r="9" spans="1:13" ht="20.100000000000001" customHeight="1" thickBot="1" x14ac:dyDescent="0.25">
      <c r="A9" s="77" t="s">
        <v>422</v>
      </c>
      <c r="B9" s="74">
        <v>1</v>
      </c>
      <c r="C9" s="75">
        <v>1000</v>
      </c>
      <c r="D9" s="76"/>
      <c r="E9" s="75"/>
      <c r="F9" s="76"/>
      <c r="G9" s="75"/>
    </row>
    <row r="10" spans="1:13" ht="24.75" customHeight="1" thickBot="1" x14ac:dyDescent="0.3">
      <c r="A10" s="370" t="s">
        <v>57</v>
      </c>
      <c r="B10" s="371">
        <f>SUM(B7:B9)</f>
        <v>38</v>
      </c>
      <c r="C10" s="372">
        <f>SUM(C7:C9)</f>
        <v>71374</v>
      </c>
      <c r="D10" s="377"/>
      <c r="E10" s="378"/>
      <c r="F10" s="377"/>
      <c r="G10" s="378"/>
    </row>
    <row r="11" spans="1:13" s="79" customFormat="1" ht="24.75" customHeight="1" thickBot="1" x14ac:dyDescent="0.25">
      <c r="A11" s="463" t="s">
        <v>304</v>
      </c>
      <c r="B11" s="464"/>
      <c r="C11" s="464"/>
      <c r="D11" s="464"/>
      <c r="E11" s="464"/>
      <c r="F11" s="464"/>
      <c r="G11" s="465"/>
    </row>
    <row r="12" spans="1:13" s="79" customFormat="1" ht="27.6" customHeight="1" x14ac:dyDescent="0.2">
      <c r="A12" s="361" t="s">
        <v>52</v>
      </c>
      <c r="B12" s="70" t="s">
        <v>256</v>
      </c>
      <c r="C12" s="70" t="s">
        <v>54</v>
      </c>
      <c r="D12" s="71" t="s">
        <v>53</v>
      </c>
      <c r="E12" s="70" t="s">
        <v>55</v>
      </c>
      <c r="F12" s="71" t="s">
        <v>53</v>
      </c>
      <c r="G12" s="70" t="s">
        <v>56</v>
      </c>
    </row>
    <row r="13" spans="1:13" s="79" customFormat="1" ht="24.75" customHeight="1" x14ac:dyDescent="0.2">
      <c r="A13" s="362" t="s">
        <v>302</v>
      </c>
      <c r="B13" s="364">
        <v>6</v>
      </c>
      <c r="C13" s="365">
        <v>3081</v>
      </c>
      <c r="D13" s="362"/>
      <c r="E13" s="362"/>
      <c r="F13" s="364"/>
      <c r="G13" s="364"/>
    </row>
    <row r="14" spans="1:13" s="79" customFormat="1" ht="24.75" customHeight="1" x14ac:dyDescent="0.2">
      <c r="A14" s="363" t="s">
        <v>423</v>
      </c>
      <c r="B14" s="364">
        <v>4</v>
      </c>
      <c r="C14" s="365">
        <v>4963.45</v>
      </c>
      <c r="D14" s="366"/>
      <c r="E14" s="365"/>
      <c r="F14" s="366"/>
      <c r="G14" s="365"/>
    </row>
    <row r="15" spans="1:13" s="79" customFormat="1" ht="24.75" customHeight="1" x14ac:dyDescent="0.2">
      <c r="A15" s="363" t="s">
        <v>254</v>
      </c>
      <c r="B15" s="364"/>
      <c r="C15" s="365"/>
      <c r="D15" s="366"/>
      <c r="E15" s="365"/>
      <c r="F15" s="366">
        <v>13</v>
      </c>
      <c r="G15" s="365">
        <v>79800</v>
      </c>
    </row>
    <row r="16" spans="1:13" s="79" customFormat="1" ht="24.75" customHeight="1" thickBot="1" x14ac:dyDescent="0.25">
      <c r="A16" s="373" t="s">
        <v>255</v>
      </c>
      <c r="B16" s="367"/>
      <c r="C16" s="368"/>
      <c r="D16" s="366"/>
      <c r="E16" s="365"/>
      <c r="F16" s="366">
        <v>30</v>
      </c>
      <c r="G16" s="365">
        <v>198000</v>
      </c>
    </row>
    <row r="17" spans="1:8" s="79" customFormat="1" ht="20.100000000000001" customHeight="1" thickBot="1" x14ac:dyDescent="0.3">
      <c r="A17" s="374" t="s">
        <v>57</v>
      </c>
      <c r="B17" s="371">
        <f>SUM(B13:B16)</f>
        <v>10</v>
      </c>
      <c r="C17" s="372">
        <f>SUM(C13:C16)</f>
        <v>8044.45</v>
      </c>
      <c r="D17" s="379"/>
      <c r="E17" s="380"/>
      <c r="F17" s="381">
        <f>SUM(F15:F16)</f>
        <v>43</v>
      </c>
      <c r="G17" s="382">
        <f>SUM(G15:G16)</f>
        <v>277800</v>
      </c>
    </row>
    <row r="18" spans="1:8" s="79" customFormat="1" ht="20.100000000000001" customHeight="1" thickBot="1" x14ac:dyDescent="0.25">
      <c r="A18" s="470" t="s">
        <v>31</v>
      </c>
      <c r="B18" s="471"/>
      <c r="C18" s="472"/>
      <c r="D18" s="473" t="s">
        <v>424</v>
      </c>
      <c r="E18" s="474"/>
      <c r="F18" s="474"/>
      <c r="G18" s="475"/>
    </row>
    <row r="19" spans="1:8" ht="20.100000000000001" customHeight="1" thickBot="1" x14ac:dyDescent="0.3">
      <c r="A19" s="369" t="s">
        <v>303</v>
      </c>
      <c r="B19" s="375" t="s">
        <v>58</v>
      </c>
      <c r="C19" s="376">
        <f>C10+C17</f>
        <v>79418.45</v>
      </c>
      <c r="D19" s="466" t="s">
        <v>303</v>
      </c>
      <c r="E19" s="467"/>
      <c r="F19" s="383" t="s">
        <v>425</v>
      </c>
      <c r="G19" s="384">
        <f>G17</f>
        <v>277800</v>
      </c>
    </row>
    <row r="20" spans="1:8" ht="20.100000000000001" customHeight="1" thickBot="1" x14ac:dyDescent="0.3">
      <c r="A20" s="82">
        <f>B10+B17</f>
        <v>48</v>
      </c>
      <c r="B20" s="83"/>
      <c r="C20" s="84"/>
      <c r="D20" s="468">
        <f>F17</f>
        <v>43</v>
      </c>
      <c r="E20" s="469"/>
      <c r="F20" s="83"/>
      <c r="G20" s="84"/>
    </row>
    <row r="21" spans="1:8" ht="20.100000000000001" customHeight="1" x14ac:dyDescent="0.25">
      <c r="A21" s="296"/>
      <c r="B21" s="83"/>
      <c r="C21" s="84"/>
      <c r="D21" s="296"/>
      <c r="E21" s="296"/>
      <c r="F21" s="83"/>
      <c r="G21" s="84"/>
    </row>
    <row r="22" spans="1:8" ht="20.100000000000001" customHeight="1" x14ac:dyDescent="0.3">
      <c r="A22" s="387" t="s">
        <v>426</v>
      </c>
      <c r="B22" s="388">
        <f>A20+D20</f>
        <v>91</v>
      </c>
      <c r="C22" s="389">
        <f>C19+G19</f>
        <v>357218.45</v>
      </c>
      <c r="D22" s="296"/>
      <c r="E22" s="296"/>
      <c r="F22" s="83"/>
      <c r="G22" s="84"/>
    </row>
    <row r="23" spans="1:8" ht="20.100000000000001" customHeight="1" thickBot="1" x14ac:dyDescent="0.25">
      <c r="A23" s="79"/>
      <c r="B23" s="385"/>
      <c r="C23" s="386"/>
      <c r="D23" s="385"/>
      <c r="E23" s="386"/>
      <c r="F23" s="68"/>
      <c r="G23" s="85"/>
    </row>
    <row r="24" spans="1:8" ht="20.100000000000001" customHeight="1" thickBot="1" x14ac:dyDescent="0.25">
      <c r="A24" s="455" t="s">
        <v>292</v>
      </c>
      <c r="B24" s="456"/>
      <c r="C24" s="456"/>
      <c r="D24" s="456"/>
      <c r="E24" s="456"/>
      <c r="F24" s="456"/>
      <c r="G24" s="457"/>
    </row>
    <row r="25" spans="1:8" ht="26.45" customHeight="1" thickBot="1" x14ac:dyDescent="0.25">
      <c r="A25" s="69" t="s">
        <v>52</v>
      </c>
      <c r="B25" s="70" t="s">
        <v>256</v>
      </c>
      <c r="C25" s="70" t="s">
        <v>54</v>
      </c>
      <c r="D25" s="71" t="s">
        <v>53</v>
      </c>
      <c r="E25" s="70" t="s">
        <v>55</v>
      </c>
      <c r="F25" s="71" t="s">
        <v>53</v>
      </c>
      <c r="G25" s="70" t="s">
        <v>56</v>
      </c>
    </row>
    <row r="26" spans="1:8" ht="20.100000000000001" customHeight="1" thickBot="1" x14ac:dyDescent="0.25">
      <c r="A26" s="80" t="s">
        <v>293</v>
      </c>
      <c r="B26" s="81" t="s">
        <v>58</v>
      </c>
      <c r="C26" s="458"/>
      <c r="D26" s="459"/>
      <c r="E26" s="459"/>
      <c r="F26" s="459"/>
      <c r="G26" s="459"/>
    </row>
    <row r="27" spans="1:8" ht="20.100000000000001" customHeight="1" thickBot="1" x14ac:dyDescent="0.3">
      <c r="A27" s="82">
        <v>0</v>
      </c>
      <c r="B27" s="83"/>
      <c r="C27" s="84"/>
      <c r="D27" s="83"/>
      <c r="E27" s="84"/>
      <c r="F27" s="83"/>
      <c r="G27" s="84"/>
    </row>
    <row r="28" spans="1:8" ht="20.100000000000001" customHeight="1" x14ac:dyDescent="0.25">
      <c r="A28" s="296"/>
      <c r="B28" s="83"/>
      <c r="C28" s="84"/>
      <c r="D28" s="83"/>
      <c r="E28" s="84"/>
      <c r="F28" s="83"/>
      <c r="G28" s="84"/>
    </row>
    <row r="29" spans="1:8" ht="20.100000000000001" customHeight="1" x14ac:dyDescent="0.4">
      <c r="A29" s="295"/>
      <c r="G29" s="460" t="s">
        <v>297</v>
      </c>
      <c r="H29" s="460"/>
    </row>
    <row r="30" spans="1:8" ht="20.100000000000001" customHeight="1" x14ac:dyDescent="0.4">
      <c r="G30" s="460" t="s">
        <v>296</v>
      </c>
      <c r="H30" s="460"/>
    </row>
    <row r="32" spans="1:8" ht="20.100000000000001" customHeight="1" x14ac:dyDescent="0.25">
      <c r="A32" s="390" t="s">
        <v>312</v>
      </c>
      <c r="B32" s="391"/>
      <c r="C32" s="391"/>
      <c r="D32" s="392"/>
      <c r="E32" s="391"/>
      <c r="F32" s="392"/>
    </row>
  </sheetData>
  <mergeCells count="14">
    <mergeCell ref="A24:G24"/>
    <mergeCell ref="C26:G26"/>
    <mergeCell ref="G29:H29"/>
    <mergeCell ref="G30:H30"/>
    <mergeCell ref="A1:G1"/>
    <mergeCell ref="A2:G2"/>
    <mergeCell ref="A3:G3"/>
    <mergeCell ref="A4:G4"/>
    <mergeCell ref="A11:G11"/>
    <mergeCell ref="D19:E19"/>
    <mergeCell ref="D20:E20"/>
    <mergeCell ref="A18:C18"/>
    <mergeCell ref="D18:G18"/>
    <mergeCell ref="A5:G5"/>
  </mergeCells>
  <phoneticPr fontId="37" type="noConversion"/>
  <pageMargins left="0.47244094488188981" right="0.15748031496062992" top="0.23622047244094491" bottom="0.15748031496062992" header="0" footer="0"/>
  <pageSetup scale="80" orientation="landscape" verticalDpi="0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F72"/>
  <sheetViews>
    <sheetView topLeftCell="A26" workbookViewId="0">
      <selection sqref="A1:I48"/>
    </sheetView>
  </sheetViews>
  <sheetFormatPr baseColWidth="10" defaultColWidth="11.42578125" defaultRowHeight="12.75" x14ac:dyDescent="0.2"/>
  <cols>
    <col min="1" max="1" width="39.85546875" style="90" customWidth="1"/>
    <col min="2" max="2" width="7.85546875" style="121" bestFit="1" customWidth="1"/>
    <col min="3" max="3" width="4" style="90" bestFit="1" customWidth="1"/>
    <col min="4" max="4" width="4.5703125" style="90" customWidth="1"/>
    <col min="5" max="5" width="3.85546875" style="90" customWidth="1"/>
    <col min="6" max="6" width="42.7109375" style="90" customWidth="1"/>
    <col min="7" max="7" width="7.7109375" style="90" customWidth="1"/>
    <col min="8" max="8" width="15.85546875" style="90" customWidth="1"/>
    <col min="9" max="9" width="14.85546875" style="90" customWidth="1"/>
    <col min="10" max="32" width="11.5703125" customWidth="1"/>
    <col min="33" max="16384" width="11.42578125" style="90"/>
  </cols>
  <sheetData>
    <row r="1" spans="1:9" x14ac:dyDescent="0.2">
      <c r="A1" s="484"/>
      <c r="B1" s="485"/>
      <c r="C1" s="485"/>
      <c r="D1" s="485"/>
      <c r="E1" s="485"/>
      <c r="F1" s="485"/>
      <c r="G1" s="485"/>
      <c r="H1" s="485"/>
      <c r="I1" s="486"/>
    </row>
    <row r="2" spans="1:9" ht="16.5" customHeight="1" x14ac:dyDescent="0.3">
      <c r="A2" s="487" t="s">
        <v>233</v>
      </c>
      <c r="B2" s="488"/>
      <c r="C2" s="488"/>
      <c r="D2" s="488"/>
      <c r="E2" s="488"/>
      <c r="F2" s="488"/>
      <c r="G2" s="488"/>
      <c r="H2" s="488"/>
      <c r="I2" s="489"/>
    </row>
    <row r="3" spans="1:9" ht="24.75" customHeight="1" x14ac:dyDescent="0.3">
      <c r="A3" s="487" t="s">
        <v>25</v>
      </c>
      <c r="B3" s="488"/>
      <c r="C3" s="488"/>
      <c r="D3" s="488"/>
      <c r="E3" s="488"/>
      <c r="F3" s="488"/>
      <c r="G3" s="488"/>
      <c r="H3" s="488"/>
      <c r="I3" s="489"/>
    </row>
    <row r="4" spans="1:9" ht="28.5" customHeight="1" thickBot="1" x14ac:dyDescent="0.4">
      <c r="A4" s="490" t="s">
        <v>413</v>
      </c>
      <c r="B4" s="491"/>
      <c r="C4" s="491"/>
      <c r="D4" s="491"/>
      <c r="E4" s="491"/>
      <c r="F4" s="491"/>
      <c r="G4" s="491"/>
      <c r="H4" s="491"/>
      <c r="I4" s="492"/>
    </row>
    <row r="5" spans="1:9" s="170" customFormat="1" ht="13.5" customHeight="1" x14ac:dyDescent="0.2">
      <c r="A5" s="168" t="s">
        <v>267</v>
      </c>
      <c r="B5" s="481">
        <f>B6+B7</f>
        <v>97</v>
      </c>
      <c r="C5" s="482"/>
      <c r="D5" s="483"/>
      <c r="E5" s="169"/>
      <c r="F5" s="168" t="s">
        <v>60</v>
      </c>
      <c r="G5" s="493">
        <f>G6+G7</f>
        <v>549</v>
      </c>
      <c r="H5" s="493"/>
      <c r="I5" s="493"/>
    </row>
    <row r="6" spans="1:9" s="170" customFormat="1" ht="18.75" customHeight="1" x14ac:dyDescent="0.2">
      <c r="A6" s="256" t="s">
        <v>1</v>
      </c>
      <c r="B6" s="480">
        <f>14+25+16</f>
        <v>55</v>
      </c>
      <c r="C6" s="480"/>
      <c r="D6" s="480"/>
      <c r="E6" s="171"/>
      <c r="F6" s="256" t="s">
        <v>1</v>
      </c>
      <c r="G6" s="480">
        <f>54+145+79</f>
        <v>278</v>
      </c>
      <c r="H6" s="480"/>
      <c r="I6" s="480"/>
    </row>
    <row r="7" spans="1:9" s="170" customFormat="1" ht="13.5" customHeight="1" x14ac:dyDescent="0.25">
      <c r="A7" s="255" t="s">
        <v>2</v>
      </c>
      <c r="B7" s="479">
        <f>6+18+18</f>
        <v>42</v>
      </c>
      <c r="C7" s="479"/>
      <c r="D7" s="479"/>
      <c r="E7" s="172"/>
      <c r="F7" s="173" t="s">
        <v>2</v>
      </c>
      <c r="G7" s="480">
        <f>53+69+149</f>
        <v>271</v>
      </c>
      <c r="H7" s="480"/>
      <c r="I7" s="480"/>
    </row>
    <row r="8" spans="1:9" ht="18.75" customHeight="1" thickBot="1" x14ac:dyDescent="0.25">
      <c r="A8" s="494" t="s">
        <v>3</v>
      </c>
      <c r="B8" s="257" t="s">
        <v>61</v>
      </c>
      <c r="C8" s="257" t="s">
        <v>62</v>
      </c>
      <c r="D8" s="257" t="s">
        <v>63</v>
      </c>
      <c r="E8" s="86"/>
      <c r="F8" s="494" t="s">
        <v>29</v>
      </c>
      <c r="G8" s="87" t="s">
        <v>61</v>
      </c>
      <c r="H8" s="257" t="s">
        <v>62</v>
      </c>
      <c r="I8" s="257" t="s">
        <v>63</v>
      </c>
    </row>
    <row r="9" spans="1:9" ht="18.75" customHeight="1" thickBot="1" x14ac:dyDescent="0.25">
      <c r="A9" s="495"/>
      <c r="B9" s="174">
        <f>B11+B33+B36</f>
        <v>97</v>
      </c>
      <c r="C9" s="175">
        <f>C11+C33+C36</f>
        <v>34</v>
      </c>
      <c r="D9" s="175">
        <f>D11+D33+D36</f>
        <v>63</v>
      </c>
      <c r="E9" s="86"/>
      <c r="F9" s="495"/>
      <c r="G9" s="174"/>
      <c r="H9" s="175"/>
      <c r="I9" s="175"/>
    </row>
    <row r="10" spans="1:9" ht="13.5" customHeight="1" thickBot="1" x14ac:dyDescent="0.25">
      <c r="A10" s="496" t="s">
        <v>64</v>
      </c>
      <c r="B10" s="88" t="s">
        <v>171</v>
      </c>
      <c r="C10" s="88" t="s">
        <v>62</v>
      </c>
      <c r="D10" s="88" t="s">
        <v>65</v>
      </c>
      <c r="F10" s="496" t="s">
        <v>66</v>
      </c>
      <c r="G10" s="91" t="s">
        <v>61</v>
      </c>
      <c r="H10" s="91" t="s">
        <v>62</v>
      </c>
      <c r="I10" s="91" t="s">
        <v>65</v>
      </c>
    </row>
    <row r="11" spans="1:9" ht="13.5" customHeight="1" x14ac:dyDescent="0.2">
      <c r="A11" s="497"/>
      <c r="B11" s="91">
        <f>B12+B13+B14+B15+B16+B17+B18+B19+B20+B21+B22+B23+B24+B25+B26+B27+B28+B29+B30+B31</f>
        <v>83</v>
      </c>
      <c r="C11" s="91">
        <f>C12+C13+C14+C15+C16+C17+C18+C19+C20+C21+C22+C23+C24+C25+C26+C27+C28+C29+C30+C31</f>
        <v>22</v>
      </c>
      <c r="D11" s="91">
        <f>D12+D13+D14+D15+D16+D17+D18+D19+D20+D21+D22+D23+D24+D25+D26+D27+D28+D29+D30+D31</f>
        <v>61</v>
      </c>
      <c r="F11" s="497"/>
      <c r="G11" s="91">
        <f>G12+G14+G16+G20+G22+G24+G25+G28</f>
        <v>0</v>
      </c>
      <c r="H11" s="91">
        <f>H12+H14+H16+H20+H28</f>
        <v>0</v>
      </c>
      <c r="I11" s="91">
        <f>I16+I22+I24+I25+I28</f>
        <v>0</v>
      </c>
    </row>
    <row r="12" spans="1:9" x14ac:dyDescent="0.2">
      <c r="A12" s="95" t="s">
        <v>257</v>
      </c>
      <c r="B12" s="101">
        <v>3</v>
      </c>
      <c r="C12" s="92">
        <v>3</v>
      </c>
      <c r="D12" s="92"/>
      <c r="F12" s="95" t="s">
        <v>257</v>
      </c>
      <c r="G12" s="101"/>
      <c r="H12" s="92"/>
      <c r="I12" s="92"/>
    </row>
    <row r="13" spans="1:9" x14ac:dyDescent="0.2">
      <c r="A13" s="95" t="s">
        <v>268</v>
      </c>
      <c r="B13" s="101"/>
      <c r="C13" s="92"/>
      <c r="D13" s="92"/>
      <c r="F13" s="95" t="s">
        <v>268</v>
      </c>
      <c r="G13" s="101"/>
      <c r="H13" s="92"/>
      <c r="I13" s="92"/>
    </row>
    <row r="14" spans="1:9" x14ac:dyDescent="0.2">
      <c r="A14" s="95" t="s">
        <v>269</v>
      </c>
      <c r="B14" s="101">
        <v>5</v>
      </c>
      <c r="C14" s="92">
        <v>3</v>
      </c>
      <c r="D14" s="92">
        <v>2</v>
      </c>
      <c r="F14" s="95" t="s">
        <v>269</v>
      </c>
      <c r="G14" s="101"/>
      <c r="H14" s="92"/>
      <c r="I14" s="92"/>
    </row>
    <row r="15" spans="1:9" x14ac:dyDescent="0.2">
      <c r="A15" s="95" t="s">
        <v>270</v>
      </c>
      <c r="B15" s="101"/>
      <c r="C15" s="92"/>
      <c r="D15" s="92"/>
      <c r="F15" s="95" t="s">
        <v>270</v>
      </c>
      <c r="G15" s="101"/>
      <c r="H15" s="92"/>
      <c r="I15" s="92"/>
    </row>
    <row r="16" spans="1:9" x14ac:dyDescent="0.2">
      <c r="A16" s="95" t="s">
        <v>271</v>
      </c>
      <c r="B16" s="101">
        <v>2</v>
      </c>
      <c r="C16" s="92">
        <v>2</v>
      </c>
      <c r="D16" s="92"/>
      <c r="F16" s="95" t="s">
        <v>271</v>
      </c>
      <c r="G16" s="101"/>
      <c r="H16" s="92"/>
      <c r="I16" s="92"/>
    </row>
    <row r="17" spans="1:9" x14ac:dyDescent="0.2">
      <c r="A17" s="96" t="s">
        <v>272</v>
      </c>
      <c r="B17" s="101"/>
      <c r="C17" s="92"/>
      <c r="D17" s="92"/>
      <c r="F17" s="96" t="s">
        <v>272</v>
      </c>
      <c r="G17" s="201"/>
      <c r="H17" s="97"/>
      <c r="I17" s="92"/>
    </row>
    <row r="18" spans="1:9" x14ac:dyDescent="0.2">
      <c r="A18" s="95" t="s">
        <v>273</v>
      </c>
      <c r="B18" s="101">
        <v>2</v>
      </c>
      <c r="C18" s="92">
        <v>1</v>
      </c>
      <c r="D18" s="92">
        <v>1</v>
      </c>
      <c r="F18" s="95" t="s">
        <v>273</v>
      </c>
      <c r="G18" s="101"/>
      <c r="H18" s="92"/>
      <c r="I18" s="92"/>
    </row>
    <row r="19" spans="1:9" x14ac:dyDescent="0.2">
      <c r="A19" s="95" t="s">
        <v>274</v>
      </c>
      <c r="B19" s="101"/>
      <c r="C19" s="92"/>
      <c r="D19" s="92"/>
      <c r="F19" s="95" t="s">
        <v>274</v>
      </c>
      <c r="G19" s="101"/>
      <c r="H19" s="92"/>
      <c r="I19" s="92"/>
    </row>
    <row r="20" spans="1:9" x14ac:dyDescent="0.2">
      <c r="A20" s="95" t="s">
        <v>190</v>
      </c>
      <c r="B20" s="101"/>
      <c r="C20" s="92"/>
      <c r="D20" s="92"/>
      <c r="F20" s="95" t="s">
        <v>190</v>
      </c>
      <c r="G20" s="101"/>
      <c r="H20" s="92"/>
      <c r="I20" s="92"/>
    </row>
    <row r="21" spans="1:9" x14ac:dyDescent="0.2">
      <c r="A21" s="95" t="s">
        <v>275</v>
      </c>
      <c r="B21" s="101">
        <v>43</v>
      </c>
      <c r="C21" s="92">
        <v>2</v>
      </c>
      <c r="D21" s="92">
        <v>41</v>
      </c>
      <c r="F21" s="95" t="s">
        <v>275</v>
      </c>
      <c r="G21" s="101"/>
      <c r="H21" s="92"/>
      <c r="I21" s="92"/>
    </row>
    <row r="22" spans="1:9" x14ac:dyDescent="0.2">
      <c r="A22" s="95" t="s">
        <v>67</v>
      </c>
      <c r="B22" s="101"/>
      <c r="C22" s="92"/>
      <c r="D22" s="92"/>
      <c r="F22" s="95" t="s">
        <v>67</v>
      </c>
      <c r="G22" s="101"/>
      <c r="H22" s="92"/>
      <c r="I22" s="92"/>
    </row>
    <row r="23" spans="1:9" x14ac:dyDescent="0.2">
      <c r="A23" s="95" t="s">
        <v>68</v>
      </c>
      <c r="B23" s="101"/>
      <c r="C23" s="92"/>
      <c r="D23" s="92"/>
      <c r="F23" s="95" t="s">
        <v>68</v>
      </c>
      <c r="G23" s="101"/>
      <c r="H23" s="92"/>
      <c r="I23" s="92"/>
    </row>
    <row r="24" spans="1:9" x14ac:dyDescent="0.2">
      <c r="A24" s="96" t="s">
        <v>251</v>
      </c>
      <c r="B24" s="101"/>
      <c r="C24" s="92"/>
      <c r="D24" s="92"/>
      <c r="F24" s="96" t="s">
        <v>251</v>
      </c>
      <c r="G24" s="201"/>
      <c r="H24" s="97"/>
      <c r="I24" s="92"/>
    </row>
    <row r="25" spans="1:9" x14ac:dyDescent="0.2">
      <c r="A25" s="95" t="s">
        <v>69</v>
      </c>
      <c r="B25" s="101"/>
      <c r="C25" s="92"/>
      <c r="D25" s="92"/>
      <c r="F25" s="95" t="s">
        <v>69</v>
      </c>
      <c r="G25" s="101"/>
      <c r="H25" s="92"/>
      <c r="I25" s="92"/>
    </row>
    <row r="26" spans="1:9" x14ac:dyDescent="0.2">
      <c r="A26" s="95" t="s">
        <v>70</v>
      </c>
      <c r="B26" s="101"/>
      <c r="C26" s="92"/>
      <c r="D26" s="92"/>
      <c r="F26" s="95" t="s">
        <v>70</v>
      </c>
      <c r="G26" s="101"/>
      <c r="H26" s="92"/>
      <c r="I26" s="92"/>
    </row>
    <row r="27" spans="1:9" x14ac:dyDescent="0.2">
      <c r="A27" s="95" t="s">
        <v>258</v>
      </c>
      <c r="B27" s="101"/>
      <c r="C27" s="92"/>
      <c r="D27" s="92"/>
      <c r="F27" s="95" t="s">
        <v>258</v>
      </c>
      <c r="G27" s="101"/>
      <c r="H27" s="92"/>
      <c r="I27" s="92"/>
    </row>
    <row r="28" spans="1:9" x14ac:dyDescent="0.2">
      <c r="A28" s="96" t="s">
        <v>252</v>
      </c>
      <c r="B28" s="101"/>
      <c r="C28" s="92"/>
      <c r="D28" s="92"/>
      <c r="F28" s="96" t="s">
        <v>252</v>
      </c>
      <c r="G28" s="201"/>
      <c r="H28" s="97"/>
      <c r="I28" s="92"/>
    </row>
    <row r="29" spans="1:9" x14ac:dyDescent="0.2">
      <c r="A29" s="95" t="s">
        <v>276</v>
      </c>
      <c r="B29" s="298"/>
      <c r="C29" s="92"/>
      <c r="D29" s="92"/>
      <c r="F29" s="95" t="s">
        <v>276</v>
      </c>
      <c r="G29" s="101"/>
      <c r="H29" s="92"/>
      <c r="I29" s="92"/>
    </row>
    <row r="30" spans="1:9" x14ac:dyDescent="0.2">
      <c r="A30" s="120" t="s">
        <v>277</v>
      </c>
      <c r="B30" s="275">
        <v>28</v>
      </c>
      <c r="C30" s="297">
        <v>11</v>
      </c>
      <c r="D30" s="92">
        <v>17</v>
      </c>
      <c r="F30" s="95" t="s">
        <v>259</v>
      </c>
      <c r="G30" s="101"/>
      <c r="H30" s="92"/>
      <c r="I30" s="92"/>
    </row>
    <row r="31" spans="1:9" ht="13.5" thickBot="1" x14ac:dyDescent="0.25">
      <c r="A31" s="95" t="s">
        <v>98</v>
      </c>
      <c r="B31" s="101"/>
      <c r="C31" s="92"/>
      <c r="D31" s="92"/>
      <c r="F31" s="95" t="s">
        <v>98</v>
      </c>
      <c r="G31" s="101"/>
      <c r="H31" s="92"/>
      <c r="I31" s="92"/>
    </row>
    <row r="32" spans="1:9" ht="13.5" thickBot="1" x14ac:dyDescent="0.25">
      <c r="A32" s="259" t="s">
        <v>71</v>
      </c>
      <c r="B32" s="91" t="s">
        <v>61</v>
      </c>
      <c r="C32" s="91" t="s">
        <v>62</v>
      </c>
      <c r="D32" s="91" t="s">
        <v>65</v>
      </c>
      <c r="F32" s="496" t="s">
        <v>72</v>
      </c>
      <c r="G32" s="91" t="s">
        <v>61</v>
      </c>
      <c r="H32" s="91" t="s">
        <v>62</v>
      </c>
      <c r="I32" s="91" t="s">
        <v>65</v>
      </c>
    </row>
    <row r="33" spans="1:9" ht="13.5" customHeight="1" thickBot="1" x14ac:dyDescent="0.25">
      <c r="A33" s="258"/>
      <c r="B33" s="91"/>
      <c r="C33" s="91"/>
      <c r="D33" s="91"/>
      <c r="F33" s="498"/>
      <c r="G33" s="91">
        <v>1</v>
      </c>
      <c r="H33" s="178"/>
      <c r="I33" s="91">
        <v>1</v>
      </c>
    </row>
    <row r="34" spans="1:9" ht="13.5" thickBot="1" x14ac:dyDescent="0.25">
      <c r="A34" s="98" t="s">
        <v>98</v>
      </c>
      <c r="B34" s="101"/>
      <c r="C34" s="92"/>
      <c r="D34" s="92"/>
      <c r="F34" s="100"/>
      <c r="G34" s="101">
        <v>1</v>
      </c>
      <c r="H34" s="177"/>
      <c r="I34" s="92">
        <v>1</v>
      </c>
    </row>
    <row r="35" spans="1:9" ht="13.5" thickBot="1" x14ac:dyDescent="0.25">
      <c r="A35" s="260" t="s">
        <v>278</v>
      </c>
      <c r="B35" s="91" t="s">
        <v>61</v>
      </c>
      <c r="C35" s="91" t="s">
        <v>62</v>
      </c>
      <c r="D35" s="91" t="s">
        <v>65</v>
      </c>
      <c r="F35" s="476" t="s">
        <v>73</v>
      </c>
      <c r="G35" s="89" t="s">
        <v>61</v>
      </c>
      <c r="H35" s="89" t="s">
        <v>62</v>
      </c>
      <c r="I35" s="89" t="s">
        <v>65</v>
      </c>
    </row>
    <row r="36" spans="1:9" x14ac:dyDescent="0.2">
      <c r="A36" s="261"/>
      <c r="B36" s="91">
        <f>B37+B39+B40</f>
        <v>14</v>
      </c>
      <c r="C36" s="91">
        <f>C37+C39+C40</f>
        <v>12</v>
      </c>
      <c r="D36" s="91">
        <f>D37+D39+D40</f>
        <v>2</v>
      </c>
      <c r="F36" s="477"/>
      <c r="G36" s="91">
        <v>3</v>
      </c>
      <c r="H36" s="91">
        <v>1</v>
      </c>
      <c r="I36" s="91">
        <v>2</v>
      </c>
    </row>
    <row r="37" spans="1:9" x14ac:dyDescent="0.2">
      <c r="A37" s="94" t="s">
        <v>279</v>
      </c>
      <c r="B37" s="203">
        <v>14</v>
      </c>
      <c r="C37" s="192">
        <v>12</v>
      </c>
      <c r="D37" s="192">
        <v>2</v>
      </c>
      <c r="F37" s="95" t="s">
        <v>279</v>
      </c>
      <c r="G37" s="101"/>
      <c r="H37" s="177"/>
      <c r="I37" s="95"/>
    </row>
    <row r="38" spans="1:9" x14ac:dyDescent="0.2">
      <c r="A38" s="95" t="s">
        <v>75</v>
      </c>
      <c r="B38" s="176"/>
      <c r="C38" s="93"/>
      <c r="D38" s="93"/>
      <c r="F38" s="95" t="s">
        <v>75</v>
      </c>
      <c r="G38" s="101"/>
      <c r="H38" s="92"/>
      <c r="I38" s="92"/>
    </row>
    <row r="39" spans="1:9" x14ac:dyDescent="0.2">
      <c r="A39" s="95" t="s">
        <v>76</v>
      </c>
      <c r="B39" s="203"/>
      <c r="C39" s="92"/>
      <c r="D39" s="92"/>
      <c r="F39" s="95" t="s">
        <v>76</v>
      </c>
      <c r="G39" s="101"/>
      <c r="H39" s="92"/>
      <c r="I39" s="92"/>
    </row>
    <row r="40" spans="1:9" x14ac:dyDescent="0.2">
      <c r="A40" s="95" t="s">
        <v>35</v>
      </c>
      <c r="B40" s="203"/>
      <c r="C40" s="92"/>
      <c r="D40" s="92"/>
      <c r="F40" s="95" t="s">
        <v>35</v>
      </c>
      <c r="G40" s="101"/>
      <c r="H40" s="92"/>
      <c r="I40" s="92"/>
    </row>
    <row r="41" spans="1:9" x14ac:dyDescent="0.2">
      <c r="A41" s="95" t="s">
        <v>280</v>
      </c>
      <c r="B41" s="101"/>
      <c r="C41" s="92"/>
      <c r="D41" s="92"/>
      <c r="F41" s="95" t="s">
        <v>78</v>
      </c>
      <c r="G41" s="101"/>
      <c r="H41" s="92"/>
      <c r="I41" s="92"/>
    </row>
    <row r="42" spans="1:9" x14ac:dyDescent="0.2">
      <c r="A42" s="95" t="s">
        <v>79</v>
      </c>
      <c r="B42" s="101"/>
      <c r="C42" s="92"/>
      <c r="D42" s="92"/>
      <c r="F42" s="95" t="s">
        <v>79</v>
      </c>
      <c r="G42" s="101"/>
      <c r="H42" s="92"/>
      <c r="I42" s="92"/>
    </row>
    <row r="43" spans="1:9" x14ac:dyDescent="0.2">
      <c r="A43" s="98" t="s">
        <v>281</v>
      </c>
      <c r="B43" s="176"/>
      <c r="C43" s="93"/>
      <c r="D43" s="92"/>
      <c r="F43" s="98" t="s">
        <v>260</v>
      </c>
      <c r="G43" s="101"/>
      <c r="H43" s="92"/>
      <c r="I43" s="92"/>
    </row>
    <row r="44" spans="1:9" x14ac:dyDescent="0.2">
      <c r="A44" s="202" t="s">
        <v>282</v>
      </c>
      <c r="B44" s="291">
        <f>199+378+849</f>
        <v>1426</v>
      </c>
      <c r="H44" s="104"/>
      <c r="I44" s="179"/>
    </row>
    <row r="45" spans="1:9" x14ac:dyDescent="0.2">
      <c r="A45" s="329" t="s">
        <v>294</v>
      </c>
      <c r="B45" s="266">
        <f>35+43+22</f>
        <v>100</v>
      </c>
      <c r="H45" s="104"/>
      <c r="I45" s="104"/>
    </row>
    <row r="46" spans="1:9" x14ac:dyDescent="0.2">
      <c r="A46" s="288" t="s">
        <v>65</v>
      </c>
      <c r="B46" s="275">
        <f>26+2+2</f>
        <v>30</v>
      </c>
      <c r="F46" s="90" t="s">
        <v>298</v>
      </c>
      <c r="H46" s="104"/>
      <c r="I46" s="104"/>
    </row>
    <row r="47" spans="1:9" x14ac:dyDescent="0.2">
      <c r="A47" s="288" t="s">
        <v>283</v>
      </c>
      <c r="B47" s="275">
        <f>20+41+9</f>
        <v>70</v>
      </c>
      <c r="F47" s="90" t="s">
        <v>299</v>
      </c>
      <c r="H47" s="104"/>
      <c r="I47" s="104"/>
    </row>
    <row r="48" spans="1:9" x14ac:dyDescent="0.2">
      <c r="A48" s="289" t="s">
        <v>284</v>
      </c>
      <c r="B48" s="290">
        <f>814+156+356</f>
        <v>1326</v>
      </c>
      <c r="F48" s="121"/>
      <c r="H48" s="104"/>
      <c r="I48" s="104"/>
    </row>
    <row r="49" spans="6:9" x14ac:dyDescent="0.2">
      <c r="F49" s="121"/>
      <c r="H49" s="104"/>
      <c r="I49" s="104"/>
    </row>
    <row r="50" spans="6:9" x14ac:dyDescent="0.2">
      <c r="H50" s="104"/>
      <c r="I50" s="104"/>
    </row>
    <row r="51" spans="6:9" x14ac:dyDescent="0.2">
      <c r="H51" s="478"/>
      <c r="I51" s="478"/>
    </row>
    <row r="52" spans="6:9" x14ac:dyDescent="0.2">
      <c r="H52" s="104"/>
      <c r="I52" s="104"/>
    </row>
    <row r="53" spans="6:9" x14ac:dyDescent="0.2">
      <c r="H53" s="104"/>
      <c r="I53" s="104"/>
    </row>
    <row r="54" spans="6:9" x14ac:dyDescent="0.2">
      <c r="H54" s="104"/>
      <c r="I54" s="104"/>
    </row>
    <row r="55" spans="6:9" x14ac:dyDescent="0.2">
      <c r="H55" s="179"/>
      <c r="I55" s="179"/>
    </row>
    <row r="56" spans="6:9" x14ac:dyDescent="0.2">
      <c r="H56" s="179"/>
      <c r="I56" s="179"/>
    </row>
    <row r="57" spans="6:9" x14ac:dyDescent="0.2">
      <c r="H57" s="179"/>
      <c r="I57" s="179"/>
    </row>
    <row r="58" spans="6:9" x14ac:dyDescent="0.2">
      <c r="H58" s="179"/>
      <c r="I58" s="179"/>
    </row>
    <row r="59" spans="6:9" x14ac:dyDescent="0.2">
      <c r="H59" s="114"/>
      <c r="I59" s="114"/>
    </row>
    <row r="64" spans="6:9" x14ac:dyDescent="0.2">
      <c r="H64" s="105"/>
      <c r="I64" s="105"/>
    </row>
    <row r="65" spans="5:9" x14ac:dyDescent="0.2">
      <c r="H65" s="105"/>
      <c r="I65" s="105"/>
    </row>
    <row r="66" spans="5:9" ht="15.75" customHeight="1" x14ac:dyDescent="0.2">
      <c r="H66" s="105"/>
      <c r="I66" s="105"/>
    </row>
    <row r="67" spans="5:9" x14ac:dyDescent="0.2">
      <c r="H67" s="105"/>
      <c r="I67" s="105"/>
    </row>
    <row r="68" spans="5:9" x14ac:dyDescent="0.2">
      <c r="H68" s="105"/>
      <c r="I68" s="105"/>
    </row>
    <row r="69" spans="5:9" x14ac:dyDescent="0.2">
      <c r="H69" s="105"/>
      <c r="I69" s="105"/>
    </row>
    <row r="70" spans="5:9" x14ac:dyDescent="0.2">
      <c r="F70" s="105"/>
      <c r="G70" s="105"/>
      <c r="H70" s="105"/>
      <c r="I70" s="105"/>
    </row>
    <row r="71" spans="5:9" x14ac:dyDescent="0.2">
      <c r="E71" s="105"/>
      <c r="F71" s="105"/>
      <c r="G71" s="105"/>
      <c r="H71" s="105"/>
      <c r="I71" s="105"/>
    </row>
    <row r="72" spans="5:9" x14ac:dyDescent="0.2">
      <c r="E72" s="105"/>
    </row>
  </sheetData>
  <mergeCells count="17">
    <mergeCell ref="A8:A9"/>
    <mergeCell ref="F8:F9"/>
    <mergeCell ref="A10:A11"/>
    <mergeCell ref="F10:F11"/>
    <mergeCell ref="F32:F33"/>
    <mergeCell ref="A1:I1"/>
    <mergeCell ref="A2:I2"/>
    <mergeCell ref="A3:I3"/>
    <mergeCell ref="A4:I4"/>
    <mergeCell ref="G5:I5"/>
    <mergeCell ref="F35:F36"/>
    <mergeCell ref="H51:I51"/>
    <mergeCell ref="B7:D7"/>
    <mergeCell ref="G7:I7"/>
    <mergeCell ref="B5:D5"/>
    <mergeCell ref="B6:D6"/>
    <mergeCell ref="G6:I6"/>
  </mergeCells>
  <phoneticPr fontId="37" type="noConversion"/>
  <pageMargins left="0.94" right="0.74803149606299213" top="0.39" bottom="0.16" header="0" footer="0"/>
  <pageSetup scale="85" fitToHeight="2" orientation="landscape" verticalDpi="0" r:id="rId1"/>
  <headerFooter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0"/>
  <sheetViews>
    <sheetView workbookViewId="0">
      <selection sqref="A1:J59"/>
    </sheetView>
  </sheetViews>
  <sheetFormatPr baseColWidth="10" defaultRowHeight="12.75" x14ac:dyDescent="0.2"/>
  <cols>
    <col min="1" max="1" width="57" style="90" customWidth="1"/>
    <col min="2" max="2" width="16.28515625" style="90" customWidth="1"/>
    <col min="3" max="3" width="16.85546875" style="90" customWidth="1"/>
    <col min="4" max="4" width="0.28515625" style="90" hidden="1" customWidth="1"/>
    <col min="5" max="5" width="9.7109375" style="90" hidden="1" customWidth="1"/>
    <col min="6" max="6" width="9.5703125" style="90" hidden="1" customWidth="1"/>
    <col min="7" max="7" width="9.7109375" style="90" hidden="1" customWidth="1"/>
    <col min="8" max="9" width="11.42578125" style="90" hidden="1" customWidth="1"/>
    <col min="10" max="10" width="37.7109375" style="90" bestFit="1" customWidth="1"/>
    <col min="11" max="11" width="28.85546875" style="90" customWidth="1"/>
    <col min="12" max="23" width="11.42578125" style="90" customWidth="1"/>
  </cols>
  <sheetData>
    <row r="1" spans="1:23" ht="21" x14ac:dyDescent="0.35">
      <c r="A1" s="502" t="s">
        <v>80</v>
      </c>
      <c r="B1" s="502"/>
      <c r="C1" s="502"/>
      <c r="D1" s="502"/>
      <c r="E1" s="502"/>
      <c r="F1" s="502"/>
      <c r="M1" s="106"/>
      <c r="N1" s="106"/>
    </row>
    <row r="2" spans="1:23" ht="24" thickBot="1" x14ac:dyDescent="0.4">
      <c r="A2" s="503" t="s">
        <v>417</v>
      </c>
      <c r="B2" s="504"/>
      <c r="C2" s="504"/>
      <c r="D2" s="504"/>
      <c r="E2" s="504"/>
      <c r="F2" s="504"/>
      <c r="G2" s="504"/>
      <c r="H2" s="504"/>
      <c r="I2" s="505"/>
      <c r="M2" s="107"/>
      <c r="N2" s="107"/>
    </row>
    <row r="3" spans="1:23" ht="23.25" customHeight="1" thickBot="1" x14ac:dyDescent="0.25">
      <c r="A3" s="108" t="s">
        <v>81</v>
      </c>
      <c r="B3" s="108" t="s">
        <v>82</v>
      </c>
      <c r="C3" s="108" t="s">
        <v>83</v>
      </c>
      <c r="E3" s="506"/>
      <c r="F3" s="506"/>
      <c r="M3" s="102"/>
      <c r="N3" s="104"/>
    </row>
    <row r="4" spans="1:23" x14ac:dyDescent="0.2">
      <c r="A4" s="109" t="s">
        <v>285</v>
      </c>
      <c r="B4" s="110"/>
      <c r="C4" s="110">
        <v>3</v>
      </c>
      <c r="E4" s="102"/>
      <c r="F4" s="103"/>
      <c r="M4" s="102"/>
      <c r="N4" s="104"/>
    </row>
    <row r="5" spans="1:23" x14ac:dyDescent="0.2">
      <c r="A5" s="90" t="s">
        <v>85</v>
      </c>
      <c r="B5" s="112"/>
      <c r="C5" s="112"/>
      <c r="E5" s="102"/>
      <c r="F5" s="103"/>
      <c r="M5" s="102"/>
      <c r="N5" s="102"/>
    </row>
    <row r="6" spans="1:23" x14ac:dyDescent="0.2">
      <c r="A6" s="95" t="s">
        <v>86</v>
      </c>
      <c r="B6" s="112"/>
      <c r="C6" s="112"/>
      <c r="E6" s="102"/>
      <c r="F6" s="103"/>
      <c r="M6" s="102"/>
      <c r="N6" s="102"/>
    </row>
    <row r="7" spans="1:23" x14ac:dyDescent="0.2">
      <c r="A7" s="90" t="s">
        <v>87</v>
      </c>
      <c r="B7" s="112"/>
      <c r="C7" s="112"/>
      <c r="E7" s="102"/>
      <c r="F7" s="103"/>
      <c r="M7" s="102"/>
      <c r="N7" s="102"/>
    </row>
    <row r="8" spans="1:23" x14ac:dyDescent="0.2">
      <c r="A8" s="111" t="s">
        <v>88</v>
      </c>
      <c r="B8" s="112"/>
      <c r="C8" s="112"/>
      <c r="E8" s="102"/>
      <c r="F8" s="103"/>
      <c r="M8" s="102"/>
      <c r="N8" s="102"/>
    </row>
    <row r="9" spans="1:23" x14ac:dyDescent="0.2">
      <c r="A9" s="95" t="s">
        <v>89</v>
      </c>
      <c r="B9" s="92"/>
      <c r="C9" s="92"/>
      <c r="E9" s="102"/>
      <c r="F9" s="103"/>
      <c r="G9" s="102"/>
      <c r="H9" s="102"/>
      <c r="I9" s="102"/>
      <c r="J9" s="102"/>
      <c r="K9" s="102"/>
      <c r="L9" s="102"/>
      <c r="M9" s="102"/>
      <c r="N9" s="102"/>
      <c r="O9" s="102"/>
      <c r="P9" s="102"/>
      <c r="Q9" s="102"/>
      <c r="R9" s="102"/>
      <c r="S9" s="102"/>
      <c r="T9" s="102"/>
      <c r="U9" s="102"/>
      <c r="V9" s="102"/>
      <c r="W9" s="102"/>
    </row>
    <row r="10" spans="1:23" x14ac:dyDescent="0.2">
      <c r="A10" s="95" t="s">
        <v>90</v>
      </c>
      <c r="B10" s="92"/>
      <c r="C10" s="92"/>
      <c r="E10" s="102"/>
      <c r="F10" s="103"/>
      <c r="M10" s="102"/>
      <c r="N10" s="102"/>
    </row>
    <row r="11" spans="1:23" x14ac:dyDescent="0.2">
      <c r="A11" s="95" t="s">
        <v>91</v>
      </c>
      <c r="B11" s="92"/>
      <c r="C11" s="92"/>
      <c r="E11" s="102"/>
      <c r="F11" s="103"/>
      <c r="M11" s="102"/>
      <c r="N11" s="102"/>
    </row>
    <row r="12" spans="1:23" x14ac:dyDescent="0.2">
      <c r="A12" s="95" t="s">
        <v>92</v>
      </c>
      <c r="B12" s="92"/>
      <c r="C12" s="92"/>
      <c r="E12" s="102"/>
      <c r="F12" s="103"/>
      <c r="M12" s="102"/>
      <c r="N12" s="102"/>
    </row>
    <row r="13" spans="1:23" x14ac:dyDescent="0.2">
      <c r="A13" s="95" t="s">
        <v>93</v>
      </c>
      <c r="B13" s="92"/>
      <c r="C13" s="92"/>
      <c r="E13" s="102"/>
      <c r="F13" s="103"/>
      <c r="M13" s="102"/>
      <c r="N13" s="102"/>
    </row>
    <row r="14" spans="1:23" x14ac:dyDescent="0.2">
      <c r="A14" s="95" t="s">
        <v>94</v>
      </c>
      <c r="B14" s="92"/>
      <c r="C14" s="92"/>
      <c r="E14" s="105"/>
      <c r="F14" s="106"/>
      <c r="M14" s="102"/>
      <c r="N14" s="102"/>
    </row>
    <row r="15" spans="1:23" x14ac:dyDescent="0.2">
      <c r="A15" s="111" t="s">
        <v>95</v>
      </c>
      <c r="B15" s="112"/>
      <c r="C15" s="112">
        <v>2</v>
      </c>
      <c r="E15" s="102"/>
      <c r="F15" s="104"/>
      <c r="M15" s="102"/>
      <c r="N15" s="102"/>
    </row>
    <row r="16" spans="1:23" x14ac:dyDescent="0.2">
      <c r="A16" s="111" t="s">
        <v>96</v>
      </c>
      <c r="B16" s="112"/>
      <c r="C16" s="112"/>
      <c r="E16" s="102"/>
      <c r="F16" s="104"/>
      <c r="M16" s="113"/>
      <c r="N16" s="102"/>
    </row>
    <row r="17" spans="1:14" x14ac:dyDescent="0.2">
      <c r="A17" s="111" t="s">
        <v>97</v>
      </c>
      <c r="B17" s="112"/>
      <c r="C17" s="112"/>
      <c r="E17" s="102"/>
      <c r="F17" s="104"/>
      <c r="M17" s="113"/>
      <c r="N17" s="102"/>
    </row>
    <row r="18" spans="1:14" x14ac:dyDescent="0.2">
      <c r="A18" s="95" t="s">
        <v>98</v>
      </c>
      <c r="B18" s="92"/>
      <c r="C18" s="92"/>
      <c r="E18" s="102"/>
      <c r="F18" s="104"/>
      <c r="M18" s="102"/>
      <c r="N18" s="102"/>
    </row>
    <row r="19" spans="1:14" x14ac:dyDescent="0.2">
      <c r="A19" s="95" t="s">
        <v>99</v>
      </c>
      <c r="B19" s="92">
        <v>1</v>
      </c>
      <c r="C19" s="92"/>
      <c r="E19" s="102"/>
      <c r="F19" s="104"/>
      <c r="M19" s="102"/>
      <c r="N19" s="102"/>
    </row>
    <row r="20" spans="1:14" x14ac:dyDescent="0.2">
      <c r="A20" s="95" t="s">
        <v>100</v>
      </c>
      <c r="B20" s="92"/>
      <c r="C20" s="92"/>
      <c r="E20" s="102"/>
      <c r="F20" s="104"/>
      <c r="M20" s="102"/>
      <c r="N20" s="102"/>
    </row>
    <row r="21" spans="1:14" x14ac:dyDescent="0.2">
      <c r="A21" s="95" t="s">
        <v>101</v>
      </c>
      <c r="B21" s="92"/>
      <c r="C21" s="92"/>
      <c r="E21" s="102"/>
      <c r="F21" s="104"/>
      <c r="M21" s="102"/>
      <c r="N21" s="102"/>
    </row>
    <row r="22" spans="1:14" x14ac:dyDescent="0.2">
      <c r="A22" s="95" t="s">
        <v>102</v>
      </c>
      <c r="B22" s="92"/>
      <c r="C22" s="92"/>
      <c r="E22" s="102"/>
      <c r="F22" s="104"/>
      <c r="M22" s="102"/>
      <c r="N22" s="102"/>
    </row>
    <row r="23" spans="1:14" x14ac:dyDescent="0.2">
      <c r="A23" s="95" t="s">
        <v>103</v>
      </c>
      <c r="B23" s="92">
        <v>1</v>
      </c>
      <c r="C23" s="92"/>
      <c r="E23" s="102"/>
      <c r="F23" s="104"/>
      <c r="M23" s="102"/>
      <c r="N23" s="102"/>
    </row>
    <row r="24" spans="1:14" x14ac:dyDescent="0.2">
      <c r="A24" s="95" t="s">
        <v>104</v>
      </c>
      <c r="B24" s="92">
        <v>1</v>
      </c>
      <c r="C24" s="92"/>
      <c r="E24" s="102"/>
      <c r="F24" s="104"/>
      <c r="M24" s="102"/>
      <c r="N24" s="102"/>
    </row>
    <row r="25" spans="1:14" x14ac:dyDescent="0.2">
      <c r="A25" s="95" t="s">
        <v>105</v>
      </c>
      <c r="B25" s="92"/>
      <c r="C25" s="92"/>
      <c r="E25" s="102"/>
      <c r="F25" s="104"/>
      <c r="M25" s="102"/>
      <c r="N25" s="102"/>
    </row>
    <row r="26" spans="1:14" x14ac:dyDescent="0.2">
      <c r="A26" s="95" t="s">
        <v>106</v>
      </c>
      <c r="B26" s="92"/>
      <c r="C26" s="92"/>
      <c r="E26" s="102"/>
      <c r="F26" s="104"/>
      <c r="M26" s="102"/>
      <c r="N26" s="102"/>
    </row>
    <row r="27" spans="1:14" x14ac:dyDescent="0.2">
      <c r="A27" s="95" t="s">
        <v>107</v>
      </c>
      <c r="B27" s="92">
        <v>3</v>
      </c>
      <c r="C27" s="92"/>
      <c r="E27" s="102"/>
      <c r="F27" s="104"/>
      <c r="M27" s="102"/>
      <c r="N27" s="102"/>
    </row>
    <row r="28" spans="1:14" x14ac:dyDescent="0.2">
      <c r="A28" s="95" t="s">
        <v>108</v>
      </c>
      <c r="B28" s="92"/>
      <c r="C28" s="92"/>
      <c r="D28" s="114"/>
      <c r="E28" s="114"/>
      <c r="F28" s="107"/>
      <c r="M28" s="102"/>
      <c r="N28" s="102"/>
    </row>
    <row r="29" spans="1:14" x14ac:dyDescent="0.2">
      <c r="A29" s="95" t="s">
        <v>109</v>
      </c>
      <c r="B29" s="92"/>
      <c r="C29" s="92"/>
      <c r="D29" s="114"/>
      <c r="E29" s="114"/>
      <c r="F29" s="107"/>
      <c r="M29" s="102"/>
      <c r="N29" s="102"/>
    </row>
    <row r="30" spans="1:14" x14ac:dyDescent="0.2">
      <c r="A30" s="95" t="s">
        <v>110</v>
      </c>
      <c r="B30" s="92"/>
      <c r="C30" s="92"/>
      <c r="D30" s="114"/>
      <c r="E30" s="114"/>
      <c r="F30" s="107"/>
      <c r="M30" s="102"/>
      <c r="N30" s="102"/>
    </row>
    <row r="31" spans="1:14" x14ac:dyDescent="0.2">
      <c r="A31" s="95" t="s">
        <v>111</v>
      </c>
      <c r="B31" s="92"/>
      <c r="C31" s="92"/>
      <c r="D31" s="114"/>
      <c r="E31" s="114"/>
      <c r="F31" s="107"/>
      <c r="M31" s="102"/>
      <c r="N31" s="102"/>
    </row>
    <row r="32" spans="1:14" x14ac:dyDescent="0.2">
      <c r="A32" s="95" t="s">
        <v>112</v>
      </c>
      <c r="B32" s="92"/>
      <c r="C32" s="92">
        <v>2</v>
      </c>
      <c r="D32" s="114"/>
      <c r="E32" s="114"/>
      <c r="F32" s="107"/>
      <c r="M32" s="102"/>
      <c r="N32" s="102"/>
    </row>
    <row r="33" spans="1:23" ht="13.5" thickBot="1" x14ac:dyDescent="0.25">
      <c r="A33" s="115" t="s">
        <v>428</v>
      </c>
      <c r="B33" s="99"/>
      <c r="C33" s="99">
        <v>4</v>
      </c>
      <c r="D33" s="114"/>
      <c r="E33" s="114"/>
      <c r="F33" s="107"/>
      <c r="M33" s="102"/>
      <c r="N33" s="102"/>
    </row>
    <row r="34" spans="1:23" ht="25.5" customHeight="1" thickBot="1" x14ac:dyDescent="0.25">
      <c r="A34" s="116"/>
      <c r="B34" s="117">
        <f>SUM(B5:B33)</f>
        <v>6</v>
      </c>
      <c r="C34" s="117">
        <f>SUM(C4:C33)</f>
        <v>11</v>
      </c>
      <c r="D34" s="107"/>
      <c r="E34" s="114"/>
      <c r="F34" s="107"/>
      <c r="J34" s="213"/>
      <c r="M34" s="102"/>
      <c r="N34" s="102"/>
    </row>
    <row r="35" spans="1:23" ht="21.75" thickBot="1" x14ac:dyDescent="0.4">
      <c r="A35" s="507" t="s">
        <v>113</v>
      </c>
      <c r="B35" s="507"/>
      <c r="C35" s="507"/>
      <c r="D35" s="507"/>
      <c r="E35" s="507"/>
      <c r="F35" s="507"/>
      <c r="M35" s="102"/>
      <c r="N35" s="102"/>
    </row>
    <row r="36" spans="1:23" ht="21" x14ac:dyDescent="0.35">
      <c r="A36" s="510" t="s">
        <v>9</v>
      </c>
      <c r="B36" s="510" t="s">
        <v>114</v>
      </c>
      <c r="C36" s="213"/>
      <c r="D36" s="262"/>
      <c r="E36" s="262"/>
      <c r="F36" s="262"/>
      <c r="M36" s="102"/>
      <c r="N36" s="102"/>
    </row>
    <row r="37" spans="1:23" ht="21.75" thickBot="1" x14ac:dyDescent="0.4">
      <c r="A37" s="511"/>
      <c r="B37" s="512"/>
      <c r="C37" s="213"/>
      <c r="D37" s="262"/>
      <c r="E37" s="262"/>
      <c r="F37" s="262"/>
      <c r="M37" s="102"/>
      <c r="N37" s="102"/>
    </row>
    <row r="38" spans="1:23" ht="15" customHeight="1" x14ac:dyDescent="0.35">
      <c r="A38" s="98" t="s">
        <v>178</v>
      </c>
      <c r="B38" s="92">
        <f>4+5+3</f>
        <v>12</v>
      </c>
      <c r="C38" s="213"/>
      <c r="D38" s="262"/>
      <c r="E38" s="262"/>
      <c r="F38" s="262"/>
      <c r="M38" s="102"/>
      <c r="N38" s="102"/>
    </row>
    <row r="39" spans="1:23" ht="15" customHeight="1" x14ac:dyDescent="0.35">
      <c r="A39" s="98" t="s">
        <v>286</v>
      </c>
      <c r="B39" s="92">
        <v>5</v>
      </c>
      <c r="C39" s="213"/>
      <c r="D39" s="262"/>
      <c r="E39" s="262"/>
      <c r="F39" s="262"/>
      <c r="M39" s="102"/>
      <c r="N39" s="102"/>
    </row>
    <row r="40" spans="1:23" ht="15" customHeight="1" x14ac:dyDescent="0.35">
      <c r="A40" s="98" t="s">
        <v>179</v>
      </c>
      <c r="B40" s="92">
        <v>30</v>
      </c>
      <c r="C40" s="213"/>
      <c r="D40" s="262"/>
      <c r="E40" s="262"/>
      <c r="F40" s="262"/>
      <c r="M40" s="102"/>
      <c r="N40" s="102"/>
    </row>
    <row r="41" spans="1:23" ht="15" customHeight="1" x14ac:dyDescent="0.35">
      <c r="A41" s="95" t="s">
        <v>116</v>
      </c>
      <c r="B41" s="92">
        <v>24</v>
      </c>
      <c r="C41" s="213"/>
      <c r="D41" s="262"/>
      <c r="E41" s="262"/>
      <c r="F41" s="262"/>
      <c r="M41" s="102"/>
      <c r="N41" s="102"/>
    </row>
    <row r="42" spans="1:23" ht="15" customHeight="1" x14ac:dyDescent="0.35">
      <c r="A42" s="95" t="s">
        <v>117</v>
      </c>
      <c r="B42" s="92">
        <f>17+21</f>
        <v>38</v>
      </c>
      <c r="C42" s="213"/>
      <c r="D42" s="262"/>
      <c r="E42" s="262"/>
      <c r="F42" s="262"/>
      <c r="M42" s="102"/>
      <c r="N42" s="102"/>
    </row>
    <row r="43" spans="1:23" ht="15" customHeight="1" x14ac:dyDescent="0.35">
      <c r="A43" s="115" t="s">
        <v>287</v>
      </c>
      <c r="B43" s="99">
        <f>2+4+23</f>
        <v>29</v>
      </c>
      <c r="C43" s="213"/>
      <c r="D43" s="262"/>
      <c r="E43" s="262"/>
      <c r="F43" s="262"/>
      <c r="M43" s="102"/>
      <c r="N43" s="102"/>
    </row>
    <row r="44" spans="1:23" ht="15" customHeight="1" x14ac:dyDescent="0.35">
      <c r="A44" s="249" t="s">
        <v>288</v>
      </c>
      <c r="B44" s="99">
        <f>3+85+7</f>
        <v>95</v>
      </c>
      <c r="C44" s="213"/>
      <c r="D44" s="262"/>
      <c r="E44" s="262"/>
      <c r="F44" s="262"/>
      <c r="M44" s="102"/>
      <c r="N44" s="102"/>
    </row>
    <row r="45" spans="1:23" ht="15" customHeight="1" x14ac:dyDescent="0.35">
      <c r="A45" s="249" t="s">
        <v>245</v>
      </c>
      <c r="B45" s="99">
        <f>0+0+5</f>
        <v>5</v>
      </c>
      <c r="C45" s="213"/>
      <c r="D45" s="262"/>
      <c r="E45" s="262"/>
      <c r="F45" s="262"/>
      <c r="M45" s="102"/>
      <c r="N45" s="102"/>
    </row>
    <row r="46" spans="1:23" ht="15" customHeight="1" x14ac:dyDescent="0.35">
      <c r="A46" s="249" t="s">
        <v>246</v>
      </c>
      <c r="B46" s="267">
        <f>5+17+15</f>
        <v>37</v>
      </c>
      <c r="C46" s="213"/>
      <c r="D46" s="262"/>
      <c r="E46" s="262"/>
      <c r="F46" s="262"/>
      <c r="M46" s="102"/>
      <c r="N46" s="102"/>
    </row>
    <row r="47" spans="1:23" ht="15" customHeight="1" thickBot="1" x14ac:dyDescent="0.4">
      <c r="A47" s="249" t="s">
        <v>289</v>
      </c>
      <c r="B47" s="267">
        <f>1+10+3</f>
        <v>14</v>
      </c>
      <c r="C47" s="213"/>
      <c r="D47" s="262"/>
      <c r="E47" s="262"/>
      <c r="F47" s="262"/>
      <c r="M47" s="102"/>
      <c r="N47" s="102"/>
    </row>
    <row r="48" spans="1:23" s="119" customFormat="1" ht="15" customHeight="1" thickBot="1" x14ac:dyDescent="0.4">
      <c r="A48" s="268" t="s">
        <v>12</v>
      </c>
      <c r="B48" s="269">
        <f>SUM(B38:B47)</f>
        <v>289</v>
      </c>
      <c r="C48" s="213"/>
      <c r="D48" s="262"/>
      <c r="E48" s="262"/>
      <c r="F48" s="262"/>
      <c r="G48" s="118"/>
      <c r="H48" s="118"/>
      <c r="K48" s="118"/>
      <c r="L48" s="118"/>
      <c r="M48" s="105"/>
      <c r="N48" s="105"/>
      <c r="O48" s="118"/>
      <c r="P48" s="118"/>
      <c r="Q48" s="118"/>
      <c r="R48" s="118"/>
      <c r="S48" s="118"/>
      <c r="T48" s="118"/>
      <c r="U48" s="118"/>
      <c r="V48" s="118"/>
      <c r="W48" s="118"/>
    </row>
    <row r="49" spans="1:23" s="127" customFormat="1" ht="15" customHeight="1" thickBot="1" x14ac:dyDescent="0.4">
      <c r="A49" s="270"/>
      <c r="B49" s="114"/>
      <c r="C49" s="262"/>
      <c r="D49" s="262"/>
      <c r="E49" s="262"/>
      <c r="F49" s="262"/>
      <c r="G49" s="105"/>
      <c r="H49" s="105"/>
      <c r="K49" s="105"/>
      <c r="L49" s="105"/>
      <c r="M49" s="105"/>
      <c r="N49" s="105"/>
      <c r="O49" s="105"/>
      <c r="P49" s="105"/>
      <c r="Q49" s="105"/>
      <c r="R49" s="105"/>
      <c r="S49" s="105"/>
      <c r="T49" s="105"/>
      <c r="U49" s="105"/>
      <c r="V49" s="105"/>
      <c r="W49" s="105"/>
    </row>
    <row r="50" spans="1:23" ht="15" customHeight="1" x14ac:dyDescent="0.2">
      <c r="A50" s="513" t="s">
        <v>118</v>
      </c>
      <c r="B50" s="515" t="s">
        <v>119</v>
      </c>
      <c r="C50" s="515" t="s">
        <v>120</v>
      </c>
      <c r="D50" s="271"/>
      <c r="E50" s="272"/>
      <c r="F50" s="508" t="s">
        <v>120</v>
      </c>
      <c r="G50" s="102"/>
      <c r="H50" s="102"/>
      <c r="M50" s="102"/>
      <c r="N50" s="102"/>
    </row>
    <row r="51" spans="1:23" ht="15" customHeight="1" x14ac:dyDescent="0.2">
      <c r="A51" s="514"/>
      <c r="B51" s="515"/>
      <c r="C51" s="515"/>
      <c r="D51" s="273"/>
      <c r="E51" s="274"/>
      <c r="F51" s="509"/>
      <c r="G51" s="102"/>
      <c r="H51" s="102"/>
      <c r="M51" s="102"/>
      <c r="N51" s="102"/>
    </row>
    <row r="52" spans="1:23" ht="15" customHeight="1" x14ac:dyDescent="0.2">
      <c r="A52" s="120" t="s">
        <v>121</v>
      </c>
      <c r="B52" s="499" t="s">
        <v>429</v>
      </c>
      <c r="C52" s="275">
        <v>0</v>
      </c>
      <c r="D52" s="276"/>
      <c r="E52" s="277"/>
      <c r="F52" s="112">
        <v>10</v>
      </c>
      <c r="G52" s="102"/>
      <c r="H52" s="102"/>
      <c r="M52" s="102"/>
      <c r="N52" s="102"/>
    </row>
    <row r="53" spans="1:23" ht="15" customHeight="1" x14ac:dyDescent="0.2">
      <c r="A53" s="120" t="s">
        <v>122</v>
      </c>
      <c r="B53" s="500"/>
      <c r="C53" s="275">
        <v>51</v>
      </c>
      <c r="D53" s="276"/>
      <c r="E53" s="277"/>
      <c r="F53" s="112"/>
      <c r="G53" s="102"/>
      <c r="H53" s="102"/>
      <c r="M53" s="102"/>
      <c r="N53" s="102"/>
    </row>
    <row r="54" spans="1:23" ht="15" customHeight="1" x14ac:dyDescent="0.2">
      <c r="A54" s="120" t="s">
        <v>313</v>
      </c>
      <c r="B54" s="501"/>
      <c r="C54" s="278">
        <v>93</v>
      </c>
      <c r="D54" s="279"/>
      <c r="E54" s="280"/>
      <c r="F54" s="112"/>
      <c r="G54" s="102"/>
      <c r="H54" s="102"/>
      <c r="M54" s="102"/>
      <c r="N54" s="102"/>
    </row>
    <row r="55" spans="1:23" ht="15" customHeight="1" thickBot="1" x14ac:dyDescent="0.35">
      <c r="B55" s="281" t="s">
        <v>12</v>
      </c>
      <c r="C55" s="282">
        <f>SUM(C52:C54)</f>
        <v>144</v>
      </c>
      <c r="D55" s="283"/>
      <c r="E55" s="284"/>
      <c r="F55" s="285">
        <v>10</v>
      </c>
      <c r="G55" s="102"/>
      <c r="H55" s="102"/>
      <c r="M55" s="102"/>
      <c r="N55" s="102"/>
    </row>
    <row r="56" spans="1:23" ht="15.75" x14ac:dyDescent="0.25">
      <c r="A56" s="265"/>
      <c r="B56" s="102"/>
      <c r="C56" s="102"/>
      <c r="D56" s="105"/>
      <c r="E56" s="105"/>
      <c r="F56" s="105"/>
      <c r="G56" s="102"/>
      <c r="H56" s="102"/>
      <c r="M56" s="102"/>
      <c r="N56" s="102"/>
    </row>
    <row r="57" spans="1:23" x14ac:dyDescent="0.2">
      <c r="A57" s="90" t="s">
        <v>298</v>
      </c>
      <c r="B57" s="102"/>
      <c r="C57" s="102"/>
      <c r="D57" s="102"/>
      <c r="E57" s="102"/>
      <c r="F57" s="102"/>
      <c r="G57" s="102"/>
      <c r="H57" s="102"/>
      <c r="M57" s="102"/>
    </row>
    <row r="58" spans="1:23" x14ac:dyDescent="0.2">
      <c r="A58" s="90" t="s">
        <v>299</v>
      </c>
      <c r="M58" s="102"/>
    </row>
    <row r="59" spans="1:23" x14ac:dyDescent="0.2">
      <c r="M59" s="102"/>
    </row>
    <row r="60" spans="1:23" x14ac:dyDescent="0.2">
      <c r="M60" s="102"/>
    </row>
    <row r="65" spans="1:12" x14ac:dyDescent="0.2">
      <c r="A65" s="105"/>
      <c r="B65" s="105"/>
      <c r="H65" s="102"/>
      <c r="I65" s="102"/>
      <c r="J65" s="102"/>
      <c r="K65" s="102"/>
      <c r="L65" s="102"/>
    </row>
    <row r="66" spans="1:12" x14ac:dyDescent="0.2">
      <c r="A66" s="105"/>
      <c r="B66" s="105"/>
      <c r="H66" s="102"/>
      <c r="I66" s="102"/>
      <c r="J66" s="102"/>
      <c r="K66" s="102"/>
      <c r="L66" s="102"/>
    </row>
    <row r="67" spans="1:12" x14ac:dyDescent="0.2">
      <c r="A67" s="105"/>
      <c r="B67" s="105"/>
      <c r="H67" s="102"/>
      <c r="I67" s="102"/>
      <c r="J67" s="102"/>
      <c r="K67" s="102"/>
      <c r="L67" s="102"/>
    </row>
    <row r="68" spans="1:12" x14ac:dyDescent="0.2">
      <c r="H68" s="102"/>
      <c r="I68" s="102"/>
      <c r="J68" s="102"/>
      <c r="K68" s="102"/>
      <c r="L68" s="102"/>
    </row>
    <row r="69" spans="1:12" x14ac:dyDescent="0.2">
      <c r="H69" s="102"/>
      <c r="I69" s="102"/>
      <c r="J69" s="102"/>
      <c r="K69" s="102"/>
      <c r="L69" s="102"/>
    </row>
    <row r="70" spans="1:12" x14ac:dyDescent="0.2">
      <c r="H70" s="102"/>
    </row>
    <row r="71" spans="1:12" x14ac:dyDescent="0.2">
      <c r="H71" s="102"/>
    </row>
    <row r="72" spans="1:12" x14ac:dyDescent="0.2">
      <c r="H72" s="102"/>
    </row>
    <row r="73" spans="1:12" x14ac:dyDescent="0.2">
      <c r="H73" s="102"/>
    </row>
    <row r="74" spans="1:12" x14ac:dyDescent="0.2">
      <c r="H74" s="102"/>
    </row>
    <row r="75" spans="1:12" x14ac:dyDescent="0.2">
      <c r="H75" s="102"/>
    </row>
    <row r="76" spans="1:12" x14ac:dyDescent="0.2">
      <c r="H76" s="102"/>
    </row>
    <row r="77" spans="1:12" x14ac:dyDescent="0.2">
      <c r="H77" s="102"/>
    </row>
    <row r="78" spans="1:12" x14ac:dyDescent="0.2">
      <c r="H78" s="102"/>
    </row>
    <row r="79" spans="1:12" x14ac:dyDescent="0.2">
      <c r="H79" s="102"/>
    </row>
    <row r="80" spans="1:12" x14ac:dyDescent="0.2">
      <c r="H80" s="102"/>
    </row>
    <row r="81" spans="1:8" x14ac:dyDescent="0.2">
      <c r="H81" s="102"/>
    </row>
    <row r="82" spans="1:8" x14ac:dyDescent="0.2">
      <c r="H82" s="102"/>
    </row>
    <row r="83" spans="1:8" x14ac:dyDescent="0.2">
      <c r="H83" s="102"/>
    </row>
    <row r="88" spans="1:8" x14ac:dyDescent="0.2">
      <c r="B88" s="103"/>
    </row>
    <row r="89" spans="1:8" x14ac:dyDescent="0.2">
      <c r="B89" s="103"/>
    </row>
    <row r="90" spans="1:8" x14ac:dyDescent="0.2">
      <c r="B90" s="103"/>
    </row>
    <row r="91" spans="1:8" x14ac:dyDescent="0.2">
      <c r="B91" s="103"/>
    </row>
    <row r="92" spans="1:8" x14ac:dyDescent="0.2">
      <c r="A92" s="114"/>
      <c r="H92" s="102"/>
    </row>
    <row r="93" spans="1:8" x14ac:dyDescent="0.2">
      <c r="H93" s="102"/>
    </row>
    <row r="94" spans="1:8" x14ac:dyDescent="0.2">
      <c r="H94" s="102"/>
    </row>
    <row r="95" spans="1:8" x14ac:dyDescent="0.2">
      <c r="B95" s="103"/>
    </row>
    <row r="96" spans="1:8" x14ac:dyDescent="0.2">
      <c r="B96" s="103"/>
    </row>
    <row r="97" spans="2:11" x14ac:dyDescent="0.2">
      <c r="B97" s="103"/>
    </row>
    <row r="100" spans="2:11" x14ac:dyDescent="0.2">
      <c r="K100" s="121"/>
    </row>
  </sheetData>
  <mergeCells count="11">
    <mergeCell ref="B52:B54"/>
    <mergeCell ref="A1:F1"/>
    <mergeCell ref="A2:I2"/>
    <mergeCell ref="E3:F3"/>
    <mergeCell ref="A35:F35"/>
    <mergeCell ref="F50:F51"/>
    <mergeCell ref="A36:A37"/>
    <mergeCell ref="B36:B37"/>
    <mergeCell ref="A50:A51"/>
    <mergeCell ref="B50:B51"/>
    <mergeCell ref="C50:C51"/>
  </mergeCells>
  <phoneticPr fontId="37" type="noConversion"/>
  <pageMargins left="0.9055118110236221" right="0.74803149606299213" top="0.15748031496062992" bottom="0.15748031496062992" header="0" footer="0"/>
  <pageSetup scale="70" orientation="landscape" verticalDpi="0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51"/>
  <sheetViews>
    <sheetView tabSelected="1" topLeftCell="A111" zoomScale="74" zoomScaleNormal="74" workbookViewId="0">
      <selection sqref="A1:AF1"/>
    </sheetView>
  </sheetViews>
  <sheetFormatPr baseColWidth="10" defaultColWidth="11.42578125" defaultRowHeight="12.75" x14ac:dyDescent="0.2"/>
  <cols>
    <col min="1" max="1" width="44" style="180" customWidth="1"/>
    <col min="2" max="2" width="3.5703125" style="180" bestFit="1" customWidth="1"/>
    <col min="3" max="3" width="7.140625" style="180" bestFit="1" customWidth="1"/>
    <col min="4" max="5" width="3.5703125" style="189" bestFit="1" customWidth="1"/>
    <col min="6" max="6" width="8" style="189" bestFit="1" customWidth="1"/>
    <col min="7" max="7" width="4.7109375" style="189" bestFit="1" customWidth="1"/>
    <col min="8" max="8" width="3.5703125" style="189" bestFit="1" customWidth="1"/>
    <col min="9" max="9" width="8.5703125" style="189" bestFit="1" customWidth="1"/>
    <col min="10" max="10" width="4.7109375" style="189" bestFit="1" customWidth="1"/>
    <col min="11" max="11" width="3.5703125" style="189" bestFit="1" customWidth="1"/>
    <col min="12" max="12" width="9" style="189" bestFit="1" customWidth="1"/>
    <col min="13" max="13" width="4.42578125" style="189" bestFit="1" customWidth="1"/>
    <col min="14" max="14" width="11.5703125" style="180" bestFit="1" customWidth="1"/>
    <col min="15" max="15" width="3.5703125" style="180" bestFit="1" customWidth="1"/>
    <col min="16" max="16" width="4.7109375" style="189" bestFit="1" customWidth="1"/>
    <col min="17" max="17" width="11.7109375" style="189" bestFit="1" customWidth="1"/>
    <col min="18" max="18" width="3.5703125" style="189" bestFit="1" customWidth="1"/>
    <col min="19" max="19" width="4.7109375" style="189" bestFit="1" customWidth="1"/>
    <col min="20" max="20" width="11.7109375" style="189" bestFit="1" customWidth="1"/>
    <col min="21" max="21" width="3.5703125" style="189" bestFit="1" customWidth="1"/>
    <col min="22" max="22" width="4.7109375" style="189" bestFit="1" customWidth="1"/>
    <col min="23" max="23" width="13.42578125" style="189" bestFit="1" customWidth="1"/>
    <col min="24" max="24" width="3.5703125" style="189" bestFit="1" customWidth="1"/>
    <col min="25" max="25" width="4.7109375" style="189" bestFit="1" customWidth="1"/>
    <col min="26" max="26" width="13.42578125" style="189" bestFit="1" customWidth="1"/>
    <col min="27" max="27" width="3.5703125" style="189" bestFit="1" customWidth="1"/>
    <col min="28" max="28" width="4.7109375" style="189" bestFit="1" customWidth="1"/>
    <col min="29" max="29" width="15.5703125" style="189" bestFit="1" customWidth="1"/>
    <col min="30" max="31" width="4.7109375" style="189" bestFit="1" customWidth="1"/>
    <col min="32" max="32" width="9" style="250" bestFit="1" customWidth="1"/>
    <col min="33" max="16384" width="11.42578125" style="180"/>
  </cols>
  <sheetData>
    <row r="1" spans="1:32" ht="16.5" x14ac:dyDescent="0.3">
      <c r="A1" s="520" t="s">
        <v>59</v>
      </c>
      <c r="B1" s="521"/>
      <c r="C1" s="521"/>
      <c r="D1" s="521"/>
      <c r="E1" s="521"/>
      <c r="F1" s="521"/>
      <c r="G1" s="521"/>
      <c r="H1" s="521"/>
      <c r="I1" s="521"/>
      <c r="J1" s="521"/>
      <c r="K1" s="521"/>
      <c r="L1" s="521"/>
      <c r="M1" s="521"/>
      <c r="N1" s="521"/>
      <c r="O1" s="521"/>
      <c r="P1" s="521"/>
      <c r="Q1" s="521"/>
      <c r="R1" s="521"/>
      <c r="S1" s="521"/>
      <c r="T1" s="521"/>
      <c r="U1" s="521"/>
      <c r="V1" s="521"/>
      <c r="W1" s="521"/>
      <c r="X1" s="521"/>
      <c r="Y1" s="521"/>
      <c r="Z1" s="521"/>
      <c r="AA1" s="521"/>
      <c r="AB1" s="521"/>
      <c r="AC1" s="521"/>
      <c r="AD1" s="521"/>
      <c r="AE1" s="521"/>
      <c r="AF1" s="522"/>
    </row>
    <row r="2" spans="1:32" ht="16.5" x14ac:dyDescent="0.3">
      <c r="A2" s="487" t="s">
        <v>233</v>
      </c>
      <c r="B2" s="488"/>
      <c r="C2" s="488"/>
      <c r="D2" s="488"/>
      <c r="E2" s="488"/>
      <c r="F2" s="488"/>
      <c r="G2" s="488"/>
      <c r="H2" s="488"/>
      <c r="I2" s="488"/>
      <c r="J2" s="488"/>
      <c r="K2" s="488"/>
      <c r="L2" s="488"/>
      <c r="M2" s="488"/>
      <c r="N2" s="488"/>
      <c r="O2" s="488"/>
      <c r="P2" s="488"/>
      <c r="Q2" s="488"/>
      <c r="R2" s="488"/>
      <c r="S2" s="488"/>
      <c r="T2" s="488"/>
      <c r="U2" s="488"/>
      <c r="V2" s="488"/>
      <c r="W2" s="488"/>
      <c r="X2" s="488"/>
      <c r="Y2" s="488"/>
      <c r="Z2" s="488"/>
      <c r="AA2" s="488"/>
      <c r="AB2" s="488"/>
      <c r="AC2" s="488"/>
      <c r="AD2" s="488"/>
      <c r="AE2" s="488"/>
      <c r="AF2" s="489"/>
    </row>
    <row r="3" spans="1:32" ht="25.5" customHeight="1" thickBot="1" x14ac:dyDescent="0.35">
      <c r="A3" s="523" t="s">
        <v>413</v>
      </c>
      <c r="B3" s="524"/>
      <c r="C3" s="524"/>
      <c r="D3" s="524"/>
      <c r="E3" s="524"/>
      <c r="F3" s="524"/>
      <c r="G3" s="524"/>
      <c r="H3" s="524"/>
      <c r="I3" s="524"/>
      <c r="J3" s="524"/>
      <c r="K3" s="524"/>
      <c r="L3" s="524"/>
      <c r="M3" s="524"/>
      <c r="N3" s="524"/>
      <c r="O3" s="524"/>
      <c r="P3" s="524"/>
      <c r="Q3" s="524"/>
      <c r="R3" s="524"/>
      <c r="S3" s="524"/>
      <c r="T3" s="524"/>
      <c r="U3" s="524"/>
      <c r="V3" s="524"/>
      <c r="W3" s="524"/>
      <c r="X3" s="524"/>
      <c r="Y3" s="524"/>
      <c r="Z3" s="524"/>
      <c r="AA3" s="524"/>
      <c r="AB3" s="524"/>
      <c r="AC3" s="524"/>
      <c r="AD3" s="524"/>
      <c r="AE3" s="524"/>
      <c r="AF3" s="525"/>
    </row>
    <row r="4" spans="1:32" ht="21.75" customHeight="1" x14ac:dyDescent="0.2">
      <c r="A4" s="526" t="s">
        <v>234</v>
      </c>
      <c r="B4" s="528"/>
      <c r="C4" s="529"/>
      <c r="D4" s="530"/>
      <c r="E4" s="231"/>
      <c r="F4" s="231"/>
      <c r="G4" s="305"/>
      <c r="H4" s="231"/>
      <c r="I4" s="231"/>
      <c r="J4" s="305"/>
      <c r="K4" s="231"/>
      <c r="L4" s="231"/>
      <c r="M4" s="231"/>
      <c r="N4" s="528"/>
      <c r="O4" s="529"/>
      <c r="P4" s="530"/>
      <c r="Q4" s="231"/>
      <c r="R4" s="231"/>
      <c r="S4" s="305"/>
      <c r="T4" s="231"/>
      <c r="U4" s="231"/>
      <c r="V4" s="305"/>
      <c r="W4" s="231"/>
      <c r="X4" s="231"/>
      <c r="Y4" s="305"/>
      <c r="Z4" s="231"/>
      <c r="AA4" s="231"/>
      <c r="AB4" s="305"/>
      <c r="AC4" s="231"/>
      <c r="AD4" s="231"/>
      <c r="AE4" s="305"/>
      <c r="AF4" s="531" t="s">
        <v>12</v>
      </c>
    </row>
    <row r="5" spans="1:32" ht="13.5" thickBot="1" x14ac:dyDescent="0.25">
      <c r="A5" s="527"/>
      <c r="B5" s="232"/>
      <c r="C5" s="233" t="s">
        <v>235</v>
      </c>
      <c r="D5" s="191"/>
      <c r="E5" s="232"/>
      <c r="F5" s="233" t="s">
        <v>236</v>
      </c>
      <c r="G5" s="191"/>
      <c r="H5" s="232"/>
      <c r="I5" s="233" t="s">
        <v>237</v>
      </c>
      <c r="J5" s="191"/>
      <c r="K5" s="232"/>
      <c r="L5" s="233" t="s">
        <v>238</v>
      </c>
      <c r="M5" s="191"/>
      <c r="N5" s="232" t="s">
        <v>239</v>
      </c>
      <c r="O5" s="233"/>
      <c r="P5" s="191"/>
      <c r="Q5" s="232" t="s">
        <v>240</v>
      </c>
      <c r="R5" s="233"/>
      <c r="S5" s="191"/>
      <c r="T5" s="232" t="s">
        <v>241</v>
      </c>
      <c r="U5" s="233"/>
      <c r="V5" s="191"/>
      <c r="W5" s="232" t="s">
        <v>242</v>
      </c>
      <c r="X5" s="233"/>
      <c r="Y5" s="191"/>
      <c r="Z5" s="232" t="s">
        <v>243</v>
      </c>
      <c r="AA5" s="233"/>
      <c r="AB5" s="191"/>
      <c r="AC5" s="232" t="s">
        <v>244</v>
      </c>
      <c r="AD5" s="233"/>
      <c r="AE5" s="191"/>
      <c r="AF5" s="532"/>
    </row>
    <row r="6" spans="1:32" s="237" customFormat="1" ht="12.75" customHeight="1" x14ac:dyDescent="0.2">
      <c r="A6" s="304" t="s">
        <v>64</v>
      </c>
      <c r="B6" s="234" t="s">
        <v>11</v>
      </c>
      <c r="C6" s="235" t="s">
        <v>10</v>
      </c>
      <c r="D6" s="235" t="s">
        <v>123</v>
      </c>
      <c r="E6" s="234" t="s">
        <v>11</v>
      </c>
      <c r="F6" s="235" t="s">
        <v>10</v>
      </c>
      <c r="G6" s="235" t="s">
        <v>123</v>
      </c>
      <c r="H6" s="234" t="s">
        <v>11</v>
      </c>
      <c r="I6" s="235" t="s">
        <v>10</v>
      </c>
      <c r="J6" s="235" t="s">
        <v>123</v>
      </c>
      <c r="K6" s="234" t="s">
        <v>11</v>
      </c>
      <c r="L6" s="235" t="s">
        <v>10</v>
      </c>
      <c r="M6" s="235" t="s">
        <v>123</v>
      </c>
      <c r="N6" s="234" t="s">
        <v>11</v>
      </c>
      <c r="O6" s="235" t="s">
        <v>10</v>
      </c>
      <c r="P6" s="235" t="s">
        <v>123</v>
      </c>
      <c r="Q6" s="234" t="s">
        <v>11</v>
      </c>
      <c r="R6" s="235" t="s">
        <v>10</v>
      </c>
      <c r="S6" s="235" t="s">
        <v>123</v>
      </c>
      <c r="T6" s="234" t="s">
        <v>11</v>
      </c>
      <c r="U6" s="235" t="s">
        <v>10</v>
      </c>
      <c r="V6" s="235" t="s">
        <v>123</v>
      </c>
      <c r="W6" s="234" t="s">
        <v>11</v>
      </c>
      <c r="X6" s="235" t="s">
        <v>10</v>
      </c>
      <c r="Y6" s="235" t="s">
        <v>123</v>
      </c>
      <c r="Z6" s="234" t="s">
        <v>11</v>
      </c>
      <c r="AA6" s="235" t="s">
        <v>10</v>
      </c>
      <c r="AB6" s="235" t="s">
        <v>123</v>
      </c>
      <c r="AC6" s="234" t="s">
        <v>11</v>
      </c>
      <c r="AD6" s="235" t="s">
        <v>10</v>
      </c>
      <c r="AE6" s="235" t="s">
        <v>123</v>
      </c>
      <c r="AF6" s="236">
        <f>AF9+AF11+AF13+AF16+AF7</f>
        <v>55</v>
      </c>
    </row>
    <row r="7" spans="1:32" s="239" customFormat="1" ht="15.75" x14ac:dyDescent="0.25">
      <c r="A7" s="95" t="s">
        <v>257</v>
      </c>
      <c r="B7" s="122"/>
      <c r="C7" s="122"/>
      <c r="D7" s="124"/>
      <c r="E7" s="238"/>
      <c r="F7" s="238"/>
      <c r="G7" s="238"/>
      <c r="H7" s="238"/>
      <c r="I7" s="238"/>
      <c r="J7" s="238"/>
      <c r="K7" s="238"/>
      <c r="L7" s="238"/>
      <c r="M7" s="238"/>
      <c r="N7" s="122">
        <v>1</v>
      </c>
      <c r="O7" s="122"/>
      <c r="P7" s="124">
        <v>1</v>
      </c>
      <c r="Q7" s="238"/>
      <c r="R7" s="238"/>
      <c r="S7" s="238"/>
      <c r="T7" s="238">
        <v>1</v>
      </c>
      <c r="U7" s="238">
        <v>1</v>
      </c>
      <c r="V7" s="238">
        <v>2</v>
      </c>
      <c r="W7" s="238"/>
      <c r="X7" s="238"/>
      <c r="Y7" s="238"/>
      <c r="Z7" s="238"/>
      <c r="AA7" s="238"/>
      <c r="AB7" s="238"/>
      <c r="AC7" s="238"/>
      <c r="AD7" s="238"/>
      <c r="AE7" s="238"/>
      <c r="AF7" s="204">
        <f>D7+G7+J7+M7+P7+S7+V7+Y7+AB7+AE7</f>
        <v>3</v>
      </c>
    </row>
    <row r="8" spans="1:32" s="183" customFormat="1" ht="15.75" x14ac:dyDescent="0.25">
      <c r="A8" s="95" t="s">
        <v>268</v>
      </c>
      <c r="B8" s="66"/>
      <c r="C8" s="181"/>
      <c r="D8" s="182"/>
      <c r="E8" s="181"/>
      <c r="F8" s="181"/>
      <c r="G8" s="182"/>
      <c r="H8" s="181"/>
      <c r="I8" s="181"/>
      <c r="J8" s="182"/>
      <c r="K8" s="181"/>
      <c r="L8" s="181"/>
      <c r="M8" s="182"/>
      <c r="N8" s="66"/>
      <c r="O8" s="181"/>
      <c r="P8" s="182"/>
      <c r="Q8" s="181"/>
      <c r="R8" s="181"/>
      <c r="S8" s="182"/>
      <c r="T8" s="181"/>
      <c r="U8" s="181"/>
      <c r="V8" s="182"/>
      <c r="W8" s="181"/>
      <c r="X8" s="181"/>
      <c r="Y8" s="182"/>
      <c r="Z8" s="181"/>
      <c r="AA8" s="181"/>
      <c r="AB8" s="182"/>
      <c r="AC8" s="181"/>
      <c r="AD8" s="181"/>
      <c r="AE8" s="182"/>
      <c r="AF8" s="205"/>
    </row>
    <row r="9" spans="1:32" s="183" customFormat="1" ht="15.75" x14ac:dyDescent="0.25">
      <c r="A9" s="95" t="s">
        <v>269</v>
      </c>
      <c r="B9" s="66"/>
      <c r="C9" s="181"/>
      <c r="D9" s="182"/>
      <c r="E9" s="181"/>
      <c r="F9" s="181"/>
      <c r="G9" s="182"/>
      <c r="H9" s="181"/>
      <c r="I9" s="181"/>
      <c r="J9" s="182"/>
      <c r="K9" s="181"/>
      <c r="L9" s="181">
        <v>1</v>
      </c>
      <c r="M9" s="182">
        <v>1</v>
      </c>
      <c r="N9" s="66">
        <v>3</v>
      </c>
      <c r="O9" s="181"/>
      <c r="P9" s="182">
        <v>3</v>
      </c>
      <c r="Q9" s="181">
        <v>1</v>
      </c>
      <c r="R9" s="181"/>
      <c r="S9" s="182">
        <v>1</v>
      </c>
      <c r="T9" s="181"/>
      <c r="U9" s="181"/>
      <c r="V9" s="182"/>
      <c r="W9" s="181"/>
      <c r="X9" s="181"/>
      <c r="Y9" s="182"/>
      <c r="Z9" s="181"/>
      <c r="AA9" s="181"/>
      <c r="AB9" s="182"/>
      <c r="AC9" s="181"/>
      <c r="AD9" s="181"/>
      <c r="AE9" s="182"/>
      <c r="AF9" s="204">
        <f>D9+G9+J9+M9+P9+S9+V9+Y9+AB9+AE9</f>
        <v>5</v>
      </c>
    </row>
    <row r="10" spans="1:32" s="183" customFormat="1" ht="15.75" x14ac:dyDescent="0.25">
      <c r="A10" s="95" t="s">
        <v>270</v>
      </c>
      <c r="B10" s="122"/>
      <c r="C10" s="122"/>
      <c r="D10" s="124"/>
      <c r="E10" s="122"/>
      <c r="F10" s="122"/>
      <c r="G10" s="124"/>
      <c r="H10" s="122"/>
      <c r="I10" s="122"/>
      <c r="J10" s="124"/>
      <c r="K10" s="122"/>
      <c r="L10" s="122"/>
      <c r="M10" s="124"/>
      <c r="N10" s="122"/>
      <c r="O10" s="122"/>
      <c r="P10" s="124"/>
      <c r="Q10" s="122"/>
      <c r="R10" s="122"/>
      <c r="S10" s="124"/>
      <c r="T10" s="122"/>
      <c r="U10" s="122"/>
      <c r="V10" s="124"/>
      <c r="W10" s="122"/>
      <c r="X10" s="122"/>
      <c r="Y10" s="124"/>
      <c r="Z10" s="122"/>
      <c r="AA10" s="122"/>
      <c r="AB10" s="124"/>
      <c r="AC10" s="122"/>
      <c r="AD10" s="122"/>
      <c r="AE10" s="124"/>
      <c r="AF10" s="205"/>
    </row>
    <row r="11" spans="1:32" s="183" customFormat="1" ht="15.75" x14ac:dyDescent="0.25">
      <c r="A11" s="95" t="s">
        <v>271</v>
      </c>
      <c r="B11" s="122"/>
      <c r="C11" s="122"/>
      <c r="D11" s="124"/>
      <c r="E11" s="122"/>
      <c r="F11" s="122"/>
      <c r="G11" s="124"/>
      <c r="H11" s="122"/>
      <c r="I11" s="122"/>
      <c r="J11" s="124"/>
      <c r="K11" s="122"/>
      <c r="L11" s="122"/>
      <c r="M11" s="124"/>
      <c r="N11" s="122">
        <v>1</v>
      </c>
      <c r="O11" s="122">
        <v>1</v>
      </c>
      <c r="P11" s="124">
        <v>2</v>
      </c>
      <c r="Q11" s="122"/>
      <c r="R11" s="122"/>
      <c r="S11" s="124"/>
      <c r="T11" s="122"/>
      <c r="U11" s="122"/>
      <c r="V11" s="124"/>
      <c r="W11" s="122"/>
      <c r="X11" s="122"/>
      <c r="Y11" s="124"/>
      <c r="Z11" s="122"/>
      <c r="AA11" s="122"/>
      <c r="AB11" s="124"/>
      <c r="AC11" s="122"/>
      <c r="AD11" s="122"/>
      <c r="AE11" s="124"/>
      <c r="AF11" s="204">
        <f>D11+G11+J11+M11+P11+S11+V11+Y11+AB11+AE11</f>
        <v>2</v>
      </c>
    </row>
    <row r="12" spans="1:32" s="183" customFormat="1" ht="15.75" x14ac:dyDescent="0.25">
      <c r="A12" s="96" t="s">
        <v>272</v>
      </c>
      <c r="B12" s="66"/>
      <c r="C12" s="181"/>
      <c r="D12" s="182"/>
      <c r="E12" s="181"/>
      <c r="F12" s="181"/>
      <c r="G12" s="182"/>
      <c r="H12" s="181"/>
      <c r="I12" s="181"/>
      <c r="J12" s="182"/>
      <c r="K12" s="181"/>
      <c r="L12" s="181"/>
      <c r="M12" s="182"/>
      <c r="N12" s="66"/>
      <c r="O12" s="181"/>
      <c r="P12" s="182"/>
      <c r="Q12" s="181"/>
      <c r="R12" s="181"/>
      <c r="S12" s="182"/>
      <c r="T12" s="181"/>
      <c r="U12" s="181"/>
      <c r="V12" s="182"/>
      <c r="W12" s="181"/>
      <c r="X12" s="181"/>
      <c r="Y12" s="182"/>
      <c r="Z12" s="181"/>
      <c r="AA12" s="181"/>
      <c r="AB12" s="182"/>
      <c r="AC12" s="181"/>
      <c r="AD12" s="181"/>
      <c r="AE12" s="182"/>
      <c r="AF12" s="205"/>
    </row>
    <row r="13" spans="1:32" s="183" customFormat="1" ht="15.75" x14ac:dyDescent="0.25">
      <c r="A13" s="95" t="s">
        <v>273</v>
      </c>
      <c r="B13" s="66"/>
      <c r="C13" s="181"/>
      <c r="D13" s="182"/>
      <c r="E13" s="181"/>
      <c r="F13" s="181"/>
      <c r="G13" s="182"/>
      <c r="H13" s="181">
        <v>1</v>
      </c>
      <c r="I13" s="181"/>
      <c r="J13" s="182">
        <v>1</v>
      </c>
      <c r="K13" s="181"/>
      <c r="L13" s="181"/>
      <c r="M13" s="182"/>
      <c r="N13" s="66"/>
      <c r="O13" s="181"/>
      <c r="P13" s="182"/>
      <c r="Q13" s="181"/>
      <c r="R13" s="181"/>
      <c r="S13" s="182"/>
      <c r="T13" s="181"/>
      <c r="U13" s="181"/>
      <c r="V13" s="182"/>
      <c r="W13" s="181"/>
      <c r="X13" s="181"/>
      <c r="Y13" s="182"/>
      <c r="Z13" s="181"/>
      <c r="AA13" s="181"/>
      <c r="AB13" s="182"/>
      <c r="AC13" s="181">
        <v>1</v>
      </c>
      <c r="AD13" s="181"/>
      <c r="AE13" s="182">
        <v>1</v>
      </c>
      <c r="AF13" s="205">
        <v>2</v>
      </c>
    </row>
    <row r="14" spans="1:32" s="183" customFormat="1" ht="15.75" x14ac:dyDescent="0.25">
      <c r="A14" s="95" t="s">
        <v>274</v>
      </c>
      <c r="B14" s="122"/>
      <c r="C14" s="122"/>
      <c r="D14" s="124"/>
      <c r="E14" s="122"/>
      <c r="F14" s="122"/>
      <c r="G14" s="124"/>
      <c r="H14" s="122"/>
      <c r="I14" s="122"/>
      <c r="J14" s="124"/>
      <c r="K14" s="122"/>
      <c r="L14" s="122"/>
      <c r="M14" s="124"/>
      <c r="N14" s="122"/>
      <c r="O14" s="122"/>
      <c r="P14" s="124"/>
      <c r="Q14" s="122"/>
      <c r="R14" s="122"/>
      <c r="S14" s="124"/>
      <c r="T14" s="122"/>
      <c r="U14" s="122"/>
      <c r="V14" s="124"/>
      <c r="W14" s="122"/>
      <c r="X14" s="122"/>
      <c r="Y14" s="124"/>
      <c r="Z14" s="122"/>
      <c r="AA14" s="122"/>
      <c r="AB14" s="124"/>
      <c r="AC14" s="122"/>
      <c r="AD14" s="122"/>
      <c r="AE14" s="124"/>
      <c r="AF14" s="205"/>
    </row>
    <row r="15" spans="1:32" s="183" customFormat="1" ht="15.75" x14ac:dyDescent="0.25">
      <c r="A15" s="95" t="s">
        <v>190</v>
      </c>
      <c r="B15" s="122"/>
      <c r="C15" s="122"/>
      <c r="D15" s="124"/>
      <c r="E15" s="122"/>
      <c r="F15" s="122"/>
      <c r="G15" s="124"/>
      <c r="H15" s="122"/>
      <c r="I15" s="122"/>
      <c r="J15" s="124"/>
      <c r="K15" s="122"/>
      <c r="L15" s="122"/>
      <c r="M15" s="124"/>
      <c r="N15" s="122"/>
      <c r="O15" s="122"/>
      <c r="P15" s="124"/>
      <c r="Q15" s="122"/>
      <c r="R15" s="122"/>
      <c r="S15" s="124"/>
      <c r="T15" s="122"/>
      <c r="U15" s="122"/>
      <c r="V15" s="124"/>
      <c r="W15" s="122"/>
      <c r="X15" s="122"/>
      <c r="Y15" s="124"/>
      <c r="Z15" s="122"/>
      <c r="AA15" s="122"/>
      <c r="AB15" s="124"/>
      <c r="AC15" s="122"/>
      <c r="AD15" s="122"/>
      <c r="AE15" s="124"/>
      <c r="AF15" s="205"/>
    </row>
    <row r="16" spans="1:32" s="183" customFormat="1" ht="15.75" x14ac:dyDescent="0.25">
      <c r="A16" s="95" t="s">
        <v>275</v>
      </c>
      <c r="B16" s="122"/>
      <c r="C16" s="122"/>
      <c r="D16" s="124"/>
      <c r="E16" s="124"/>
      <c r="F16" s="124"/>
      <c r="G16" s="124"/>
      <c r="H16" s="124"/>
      <c r="I16" s="124"/>
      <c r="J16" s="124"/>
      <c r="K16" s="124"/>
      <c r="L16" s="124"/>
      <c r="M16" s="124"/>
      <c r="N16" s="122">
        <v>5</v>
      </c>
      <c r="O16" s="122">
        <v>4</v>
      </c>
      <c r="P16" s="124">
        <v>9</v>
      </c>
      <c r="Q16" s="124">
        <v>3</v>
      </c>
      <c r="R16" s="124">
        <v>0</v>
      </c>
      <c r="S16" s="124">
        <v>3</v>
      </c>
      <c r="T16" s="124">
        <v>9</v>
      </c>
      <c r="U16" s="124">
        <v>3</v>
      </c>
      <c r="V16" s="124">
        <v>10</v>
      </c>
      <c r="W16" s="124">
        <v>7</v>
      </c>
      <c r="X16" s="124">
        <v>3</v>
      </c>
      <c r="Y16" s="124">
        <v>10</v>
      </c>
      <c r="Z16" s="124">
        <v>3</v>
      </c>
      <c r="AA16" s="124">
        <v>4</v>
      </c>
      <c r="AB16" s="124">
        <v>7</v>
      </c>
      <c r="AC16" s="124">
        <v>2</v>
      </c>
      <c r="AD16" s="124">
        <v>2</v>
      </c>
      <c r="AE16" s="124">
        <v>4</v>
      </c>
      <c r="AF16" s="204">
        <f>D16+G16+J16+M16+P16+S16+V16+Y16+AB16+AE16</f>
        <v>43</v>
      </c>
    </row>
    <row r="17" spans="1:32" s="183" customFormat="1" ht="15.75" x14ac:dyDescent="0.25">
      <c r="A17" s="95" t="s">
        <v>67</v>
      </c>
      <c r="B17" s="122"/>
      <c r="C17" s="122"/>
      <c r="D17" s="124"/>
      <c r="E17" s="122"/>
      <c r="F17" s="122"/>
      <c r="G17" s="124"/>
      <c r="H17" s="122"/>
      <c r="I17" s="122"/>
      <c r="J17" s="124"/>
      <c r="K17" s="122"/>
      <c r="L17" s="122"/>
      <c r="M17" s="124"/>
      <c r="N17" s="122"/>
      <c r="O17" s="122"/>
      <c r="P17" s="124"/>
      <c r="Q17" s="122"/>
      <c r="R17" s="122"/>
      <c r="S17" s="124"/>
      <c r="T17" s="122"/>
      <c r="U17" s="122"/>
      <c r="V17" s="124"/>
      <c r="W17" s="122"/>
      <c r="X17" s="122"/>
      <c r="Y17" s="124"/>
      <c r="Z17" s="122"/>
      <c r="AA17" s="122"/>
      <c r="AB17" s="124"/>
      <c r="AC17" s="122"/>
      <c r="AD17" s="122"/>
      <c r="AE17" s="124"/>
      <c r="AF17" s="205"/>
    </row>
    <row r="18" spans="1:32" s="183" customFormat="1" x14ac:dyDescent="0.2">
      <c r="A18" s="95" t="s">
        <v>68</v>
      </c>
      <c r="B18" s="122"/>
      <c r="C18" s="122"/>
      <c r="D18" s="124"/>
      <c r="E18" s="122"/>
      <c r="F18" s="122"/>
      <c r="G18" s="124"/>
      <c r="H18" s="122"/>
      <c r="I18" s="122"/>
      <c r="J18" s="124"/>
      <c r="K18" s="122"/>
      <c r="L18" s="122"/>
      <c r="M18" s="124"/>
      <c r="N18" s="122"/>
      <c r="O18" s="122"/>
      <c r="P18" s="124"/>
      <c r="Q18" s="122"/>
      <c r="R18" s="122"/>
      <c r="S18" s="124"/>
      <c r="T18" s="122"/>
      <c r="U18" s="122"/>
      <c r="V18" s="124"/>
      <c r="W18" s="122"/>
      <c r="X18" s="122"/>
      <c r="Y18" s="124"/>
      <c r="Z18" s="122"/>
      <c r="AA18" s="122"/>
      <c r="AB18" s="124"/>
      <c r="AC18" s="122"/>
      <c r="AD18" s="122"/>
      <c r="AE18" s="124"/>
      <c r="AF18" s="125"/>
    </row>
    <row r="19" spans="1:32" s="183" customFormat="1" ht="15.75" x14ac:dyDescent="0.25">
      <c r="A19" s="96" t="s">
        <v>251</v>
      </c>
      <c r="B19" s="122"/>
      <c r="C19" s="122"/>
      <c r="D19" s="124"/>
      <c r="E19" s="122"/>
      <c r="F19" s="122"/>
      <c r="G19" s="124"/>
      <c r="H19" s="122"/>
      <c r="I19" s="122"/>
      <c r="J19" s="124"/>
      <c r="K19" s="122"/>
      <c r="L19" s="122"/>
      <c r="M19" s="124"/>
      <c r="N19" s="122"/>
      <c r="O19" s="122"/>
      <c r="P19" s="124"/>
      <c r="Q19" s="122"/>
      <c r="R19" s="122"/>
      <c r="S19" s="124"/>
      <c r="T19" s="122"/>
      <c r="U19" s="122"/>
      <c r="V19" s="124"/>
      <c r="W19" s="122"/>
      <c r="X19" s="122"/>
      <c r="Y19" s="124"/>
      <c r="Z19" s="122"/>
      <c r="AA19" s="122"/>
      <c r="AB19" s="124"/>
      <c r="AC19" s="122"/>
      <c r="AD19" s="122"/>
      <c r="AE19" s="124"/>
      <c r="AF19" s="205"/>
    </row>
    <row r="20" spans="1:32" s="183" customFormat="1" ht="15.75" x14ac:dyDescent="0.25">
      <c r="A20" s="95" t="s">
        <v>69</v>
      </c>
      <c r="B20" s="122"/>
      <c r="C20" s="122"/>
      <c r="D20" s="124"/>
      <c r="E20" s="122"/>
      <c r="F20" s="122"/>
      <c r="G20" s="124"/>
      <c r="H20" s="122"/>
      <c r="I20" s="122"/>
      <c r="J20" s="124"/>
      <c r="K20" s="122"/>
      <c r="L20" s="122"/>
      <c r="M20" s="124"/>
      <c r="N20" s="122"/>
      <c r="O20" s="122"/>
      <c r="P20" s="124"/>
      <c r="Q20" s="122"/>
      <c r="R20" s="122"/>
      <c r="S20" s="124"/>
      <c r="T20" s="122"/>
      <c r="U20" s="122"/>
      <c r="V20" s="124"/>
      <c r="W20" s="122"/>
      <c r="X20" s="122"/>
      <c r="Y20" s="124"/>
      <c r="Z20" s="122"/>
      <c r="AA20" s="122"/>
      <c r="AB20" s="124"/>
      <c r="AC20" s="122"/>
      <c r="AD20" s="122"/>
      <c r="AE20" s="124"/>
      <c r="AF20" s="205"/>
    </row>
    <row r="21" spans="1:32" s="183" customFormat="1" ht="15.75" x14ac:dyDescent="0.25">
      <c r="A21" s="95" t="s">
        <v>70</v>
      </c>
      <c r="B21" s="122"/>
      <c r="C21" s="122"/>
      <c r="D21" s="124"/>
      <c r="E21" s="122"/>
      <c r="F21" s="122"/>
      <c r="G21" s="124"/>
      <c r="H21" s="122"/>
      <c r="I21" s="122"/>
      <c r="J21" s="124"/>
      <c r="K21" s="122"/>
      <c r="L21" s="122"/>
      <c r="M21" s="124"/>
      <c r="N21" s="122"/>
      <c r="O21" s="122"/>
      <c r="P21" s="124"/>
      <c r="Q21" s="122"/>
      <c r="R21" s="122"/>
      <c r="S21" s="124"/>
      <c r="T21" s="122"/>
      <c r="U21" s="122"/>
      <c r="V21" s="124"/>
      <c r="W21" s="122"/>
      <c r="X21" s="122"/>
      <c r="Y21" s="124"/>
      <c r="Z21" s="122"/>
      <c r="AA21" s="122"/>
      <c r="AB21" s="124"/>
      <c r="AC21" s="122"/>
      <c r="AD21" s="122"/>
      <c r="AE21" s="124"/>
      <c r="AF21" s="205"/>
    </row>
    <row r="22" spans="1:32" s="183" customFormat="1" ht="15.75" x14ac:dyDescent="0.25">
      <c r="A22" s="95" t="s">
        <v>258</v>
      </c>
      <c r="B22" s="122"/>
      <c r="C22" s="122"/>
      <c r="D22" s="124"/>
      <c r="E22" s="122"/>
      <c r="F22" s="122"/>
      <c r="G22" s="124"/>
      <c r="H22" s="122"/>
      <c r="I22" s="122"/>
      <c r="J22" s="124"/>
      <c r="K22" s="122"/>
      <c r="L22" s="122"/>
      <c r="M22" s="124"/>
      <c r="N22" s="122"/>
      <c r="O22" s="122"/>
      <c r="P22" s="124"/>
      <c r="Q22" s="122"/>
      <c r="R22" s="122"/>
      <c r="S22" s="124"/>
      <c r="T22" s="122"/>
      <c r="U22" s="122"/>
      <c r="V22" s="124"/>
      <c r="W22" s="122"/>
      <c r="X22" s="122"/>
      <c r="Y22" s="124"/>
      <c r="Z22" s="122"/>
      <c r="AA22" s="122"/>
      <c r="AB22" s="124"/>
      <c r="AC22" s="122"/>
      <c r="AD22" s="122"/>
      <c r="AE22" s="124"/>
      <c r="AF22" s="205"/>
    </row>
    <row r="23" spans="1:32" s="183" customFormat="1" ht="15.75" x14ac:dyDescent="0.25">
      <c r="A23" s="96" t="s">
        <v>252</v>
      </c>
      <c r="B23" s="122"/>
      <c r="C23" s="122"/>
      <c r="D23" s="124"/>
      <c r="E23" s="124"/>
      <c r="F23" s="124"/>
      <c r="G23" s="124"/>
      <c r="H23" s="124"/>
      <c r="I23" s="124"/>
      <c r="J23" s="124"/>
      <c r="K23" s="124"/>
      <c r="L23" s="124"/>
      <c r="M23" s="124"/>
      <c r="N23" s="122"/>
      <c r="O23" s="122"/>
      <c r="P23" s="124"/>
      <c r="Q23" s="124"/>
      <c r="R23" s="124"/>
      <c r="S23" s="124"/>
      <c r="T23" s="124"/>
      <c r="U23" s="124"/>
      <c r="V23" s="124"/>
      <c r="W23" s="124"/>
      <c r="X23" s="124"/>
      <c r="Y23" s="124"/>
      <c r="Z23" s="124"/>
      <c r="AA23" s="124"/>
      <c r="AB23" s="124"/>
      <c r="AC23" s="124"/>
      <c r="AD23" s="124"/>
      <c r="AE23" s="124"/>
      <c r="AF23" s="205"/>
    </row>
    <row r="24" spans="1:32" s="183" customFormat="1" ht="15.75" x14ac:dyDescent="0.25">
      <c r="A24" s="95" t="s">
        <v>276</v>
      </c>
      <c r="B24" s="122"/>
      <c r="C24" s="122"/>
      <c r="D24" s="124"/>
      <c r="E24" s="124"/>
      <c r="F24" s="124"/>
      <c r="G24" s="124"/>
      <c r="H24" s="124"/>
      <c r="I24" s="124"/>
      <c r="J24" s="124"/>
      <c r="K24" s="124"/>
      <c r="L24" s="124"/>
      <c r="M24" s="124"/>
      <c r="N24" s="122"/>
      <c r="O24" s="122"/>
      <c r="P24" s="124"/>
      <c r="Q24" s="124"/>
      <c r="R24" s="124"/>
      <c r="S24" s="124"/>
      <c r="T24" s="124"/>
      <c r="U24" s="124"/>
      <c r="V24" s="124"/>
      <c r="W24" s="124"/>
      <c r="X24" s="124"/>
      <c r="Y24" s="124"/>
      <c r="Z24" s="124"/>
      <c r="AA24" s="124"/>
      <c r="AB24" s="124"/>
      <c r="AC24" s="124"/>
      <c r="AD24" s="124"/>
      <c r="AE24" s="124"/>
      <c r="AF24" s="205"/>
    </row>
    <row r="25" spans="1:32" s="183" customFormat="1" ht="15.75" x14ac:dyDescent="0.25">
      <c r="A25" s="202" t="s">
        <v>277</v>
      </c>
      <c r="B25" s="122"/>
      <c r="C25" s="122"/>
      <c r="D25" s="124"/>
      <c r="E25" s="124"/>
      <c r="F25" s="124"/>
      <c r="G25" s="124"/>
      <c r="H25" s="124"/>
      <c r="I25" s="124"/>
      <c r="J25" s="124"/>
      <c r="K25" s="124"/>
      <c r="L25" s="124"/>
      <c r="M25" s="124"/>
      <c r="N25" s="122"/>
      <c r="O25" s="122"/>
      <c r="P25" s="124"/>
      <c r="Q25" s="124"/>
      <c r="R25" s="124"/>
      <c r="S25" s="124"/>
      <c r="T25" s="124"/>
      <c r="U25" s="124"/>
      <c r="V25" s="124"/>
      <c r="W25" s="124"/>
      <c r="X25" s="124"/>
      <c r="Y25" s="124"/>
      <c r="Z25" s="124"/>
      <c r="AA25" s="124"/>
      <c r="AB25" s="124"/>
      <c r="AC25" s="124"/>
      <c r="AD25" s="124"/>
      <c r="AE25" s="124"/>
      <c r="AF25" s="205"/>
    </row>
    <row r="26" spans="1:32" s="183" customFormat="1" ht="16.5" thickBot="1" x14ac:dyDescent="0.3">
      <c r="A26" s="95" t="s">
        <v>260</v>
      </c>
      <c r="B26" s="122"/>
      <c r="C26" s="122"/>
      <c r="D26" s="124"/>
      <c r="E26" s="124"/>
      <c r="F26" s="124"/>
      <c r="G26" s="124"/>
      <c r="H26" s="124"/>
      <c r="I26" s="124"/>
      <c r="J26" s="124"/>
      <c r="K26" s="124"/>
      <c r="L26" s="124"/>
      <c r="M26" s="124"/>
      <c r="N26" s="122"/>
      <c r="O26" s="122"/>
      <c r="P26" s="124"/>
      <c r="Q26" s="124"/>
      <c r="R26" s="124"/>
      <c r="S26" s="124"/>
      <c r="T26" s="124"/>
      <c r="U26" s="124"/>
      <c r="V26" s="124"/>
      <c r="W26" s="124"/>
      <c r="X26" s="124"/>
      <c r="Y26" s="124"/>
      <c r="Z26" s="124"/>
      <c r="AA26" s="124"/>
      <c r="AB26" s="124"/>
      <c r="AC26" s="124"/>
      <c r="AD26" s="124"/>
      <c r="AE26" s="124"/>
      <c r="AF26" s="205"/>
    </row>
    <row r="27" spans="1:32" ht="13.9" customHeight="1" x14ac:dyDescent="0.2">
      <c r="A27" s="516" t="s">
        <v>184</v>
      </c>
      <c r="B27" s="233"/>
      <c r="C27" s="233" t="s">
        <v>235</v>
      </c>
      <c r="D27" s="191"/>
      <c r="E27" s="232"/>
      <c r="F27" s="233" t="s">
        <v>236</v>
      </c>
      <c r="G27" s="191"/>
      <c r="H27" s="232"/>
      <c r="I27" s="233" t="s">
        <v>237</v>
      </c>
      <c r="J27" s="191"/>
      <c r="K27" s="232"/>
      <c r="L27" s="233" t="s">
        <v>238</v>
      </c>
      <c r="M27" s="191"/>
      <c r="N27" s="232" t="s">
        <v>239</v>
      </c>
      <c r="O27" s="233"/>
      <c r="P27" s="191"/>
      <c r="Q27" s="232" t="s">
        <v>240</v>
      </c>
      <c r="R27" s="233"/>
      <c r="S27" s="191"/>
      <c r="T27" s="232" t="s">
        <v>241</v>
      </c>
      <c r="U27" s="233"/>
      <c r="V27" s="191"/>
      <c r="W27" s="232" t="s">
        <v>242</v>
      </c>
      <c r="X27" s="233"/>
      <c r="Y27" s="191"/>
      <c r="Z27" s="232" t="s">
        <v>243</v>
      </c>
      <c r="AA27" s="233"/>
      <c r="AB27" s="191"/>
      <c r="AC27" s="232" t="s">
        <v>244</v>
      </c>
      <c r="AD27" s="233"/>
      <c r="AE27" s="191"/>
      <c r="AF27" s="518">
        <f>AF29+AF30+AF31+AF32+AF33+AF34+AF35+AF36+AF37+AF38+AF39+AF40+AF41+AF42</f>
        <v>28</v>
      </c>
    </row>
    <row r="28" spans="1:32" s="183" customFormat="1" ht="14.45" customHeight="1" thickBot="1" x14ac:dyDescent="0.25">
      <c r="A28" s="517"/>
      <c r="B28" s="309" t="s">
        <v>11</v>
      </c>
      <c r="C28" s="310" t="s">
        <v>10</v>
      </c>
      <c r="D28" s="310" t="s">
        <v>123</v>
      </c>
      <c r="E28" s="234" t="s">
        <v>11</v>
      </c>
      <c r="F28" s="310" t="s">
        <v>10</v>
      </c>
      <c r="G28" s="310" t="s">
        <v>123</v>
      </c>
      <c r="H28" s="234" t="s">
        <v>11</v>
      </c>
      <c r="I28" s="310" t="s">
        <v>10</v>
      </c>
      <c r="J28" s="310" t="s">
        <v>123</v>
      </c>
      <c r="K28" s="234" t="s">
        <v>11</v>
      </c>
      <c r="L28" s="310" t="s">
        <v>10</v>
      </c>
      <c r="M28" s="310" t="s">
        <v>123</v>
      </c>
      <c r="N28" s="234" t="s">
        <v>11</v>
      </c>
      <c r="O28" s="310" t="s">
        <v>10</v>
      </c>
      <c r="P28" s="310" t="s">
        <v>123</v>
      </c>
      <c r="Q28" s="234" t="s">
        <v>11</v>
      </c>
      <c r="R28" s="310" t="s">
        <v>10</v>
      </c>
      <c r="S28" s="310" t="s">
        <v>123</v>
      </c>
      <c r="T28" s="234" t="s">
        <v>11</v>
      </c>
      <c r="U28" s="310" t="s">
        <v>10</v>
      </c>
      <c r="V28" s="310" t="s">
        <v>123</v>
      </c>
      <c r="W28" s="234" t="s">
        <v>11</v>
      </c>
      <c r="X28" s="310" t="s">
        <v>10</v>
      </c>
      <c r="Y28" s="310" t="s">
        <v>123</v>
      </c>
      <c r="Z28" s="234" t="s">
        <v>11</v>
      </c>
      <c r="AA28" s="310" t="s">
        <v>10</v>
      </c>
      <c r="AB28" s="310" t="s">
        <v>123</v>
      </c>
      <c r="AC28" s="234" t="s">
        <v>11</v>
      </c>
      <c r="AD28" s="310" t="s">
        <v>10</v>
      </c>
      <c r="AE28" s="310" t="s">
        <v>123</v>
      </c>
      <c r="AF28" s="519"/>
    </row>
    <row r="29" spans="1:32" s="183" customFormat="1" ht="15.75" x14ac:dyDescent="0.25">
      <c r="A29" s="95" t="s">
        <v>257</v>
      </c>
      <c r="B29" s="66"/>
      <c r="C29" s="181">
        <v>1</v>
      </c>
      <c r="D29" s="182">
        <v>1</v>
      </c>
      <c r="E29" s="181"/>
      <c r="F29" s="181"/>
      <c r="G29" s="182"/>
      <c r="H29" s="181"/>
      <c r="I29" s="181"/>
      <c r="J29" s="182"/>
      <c r="K29" s="181"/>
      <c r="L29" s="181"/>
      <c r="M29" s="182"/>
      <c r="N29" s="66"/>
      <c r="O29" s="181"/>
      <c r="P29" s="182"/>
      <c r="Q29" s="181"/>
      <c r="R29" s="181"/>
      <c r="S29" s="182"/>
      <c r="T29" s="181"/>
      <c r="U29" s="181"/>
      <c r="V29" s="182"/>
      <c r="W29" s="181"/>
      <c r="X29" s="181"/>
      <c r="Y29" s="182"/>
      <c r="Z29" s="181"/>
      <c r="AA29" s="181"/>
      <c r="AB29" s="182"/>
      <c r="AC29" s="181"/>
      <c r="AD29" s="181"/>
      <c r="AE29" s="182"/>
      <c r="AF29" s="205">
        <v>1</v>
      </c>
    </row>
    <row r="30" spans="1:32" s="183" customFormat="1" ht="15.75" x14ac:dyDescent="0.25">
      <c r="A30" s="95" t="s">
        <v>269</v>
      </c>
      <c r="B30" s="122"/>
      <c r="C30" s="122"/>
      <c r="D30" s="124"/>
      <c r="E30" s="122"/>
      <c r="F30" s="122"/>
      <c r="G30" s="124"/>
      <c r="H30" s="122"/>
      <c r="I30" s="122"/>
      <c r="J30" s="124"/>
      <c r="K30" s="122"/>
      <c r="L30" s="122"/>
      <c r="M30" s="124"/>
      <c r="N30" s="122"/>
      <c r="O30" s="122"/>
      <c r="P30" s="124"/>
      <c r="Q30" s="122"/>
      <c r="R30" s="122"/>
      <c r="S30" s="124"/>
      <c r="T30" s="122"/>
      <c r="U30" s="122"/>
      <c r="V30" s="124"/>
      <c r="W30" s="122"/>
      <c r="X30" s="122"/>
      <c r="Y30" s="124"/>
      <c r="Z30" s="122"/>
      <c r="AA30" s="122"/>
      <c r="AB30" s="124"/>
      <c r="AC30" s="122"/>
      <c r="AD30" s="122"/>
      <c r="AE30" s="124"/>
      <c r="AF30" s="205"/>
    </row>
    <row r="31" spans="1:32" s="183" customFormat="1" ht="15.75" x14ac:dyDescent="0.25">
      <c r="A31" s="95" t="s">
        <v>271</v>
      </c>
      <c r="B31" s="66"/>
      <c r="C31" s="181"/>
      <c r="D31" s="182"/>
      <c r="E31" s="181"/>
      <c r="F31" s="181"/>
      <c r="G31" s="182"/>
      <c r="H31" s="181"/>
      <c r="I31" s="181"/>
      <c r="J31" s="182"/>
      <c r="K31" s="181"/>
      <c r="L31" s="181"/>
      <c r="M31" s="182"/>
      <c r="N31" s="66"/>
      <c r="O31" s="181">
        <v>1</v>
      </c>
      <c r="P31" s="182">
        <v>1</v>
      </c>
      <c r="Q31" s="181"/>
      <c r="R31" s="181"/>
      <c r="S31" s="182"/>
      <c r="T31" s="181"/>
      <c r="U31" s="181"/>
      <c r="V31" s="182"/>
      <c r="W31" s="181"/>
      <c r="X31" s="181"/>
      <c r="Y31" s="182"/>
      <c r="Z31" s="181"/>
      <c r="AA31" s="181"/>
      <c r="AB31" s="182"/>
      <c r="AC31" s="181"/>
      <c r="AD31" s="181"/>
      <c r="AE31" s="182"/>
      <c r="AF31" s="205">
        <v>1</v>
      </c>
    </row>
    <row r="32" spans="1:32" s="183" customFormat="1" ht="15.75" x14ac:dyDescent="0.25">
      <c r="A32" s="95" t="s">
        <v>273</v>
      </c>
      <c r="B32" s="122"/>
      <c r="C32" s="122"/>
      <c r="D32" s="124"/>
      <c r="E32" s="122"/>
      <c r="F32" s="122"/>
      <c r="G32" s="124"/>
      <c r="H32" s="122"/>
      <c r="I32" s="122"/>
      <c r="J32" s="124"/>
      <c r="K32" s="122"/>
      <c r="L32" s="122"/>
      <c r="M32" s="124"/>
      <c r="N32" s="122"/>
      <c r="O32" s="122">
        <v>1</v>
      </c>
      <c r="P32" s="124">
        <v>1</v>
      </c>
      <c r="Q32" s="122"/>
      <c r="R32" s="122"/>
      <c r="S32" s="124"/>
      <c r="T32" s="122"/>
      <c r="U32" s="122"/>
      <c r="V32" s="124"/>
      <c r="W32" s="122"/>
      <c r="X32" s="122"/>
      <c r="Y32" s="124"/>
      <c r="Z32" s="122"/>
      <c r="AA32" s="122"/>
      <c r="AB32" s="124"/>
      <c r="AC32" s="122"/>
      <c r="AD32" s="122"/>
      <c r="AE32" s="124"/>
      <c r="AF32" s="205">
        <v>1</v>
      </c>
    </row>
    <row r="33" spans="1:32" s="183" customFormat="1" ht="15.75" x14ac:dyDescent="0.25">
      <c r="A33" s="95" t="s">
        <v>190</v>
      </c>
      <c r="B33" s="122"/>
      <c r="C33" s="122"/>
      <c r="D33" s="124"/>
      <c r="E33" s="122"/>
      <c r="F33" s="122"/>
      <c r="G33" s="124"/>
      <c r="H33" s="122"/>
      <c r="I33" s="122"/>
      <c r="J33" s="124"/>
      <c r="K33" s="122"/>
      <c r="L33" s="122"/>
      <c r="M33" s="124"/>
      <c r="N33" s="122"/>
      <c r="O33" s="122"/>
      <c r="P33" s="124"/>
      <c r="Q33" s="122"/>
      <c r="R33" s="122"/>
      <c r="S33" s="124"/>
      <c r="T33" s="122"/>
      <c r="U33" s="122"/>
      <c r="V33" s="124"/>
      <c r="W33" s="122"/>
      <c r="X33" s="122"/>
      <c r="Y33" s="124"/>
      <c r="Z33" s="122"/>
      <c r="AA33" s="122"/>
      <c r="AB33" s="124"/>
      <c r="AC33" s="122"/>
      <c r="AD33" s="122"/>
      <c r="AE33" s="124"/>
      <c r="AF33" s="205"/>
    </row>
    <row r="34" spans="1:32" s="183" customFormat="1" ht="15.75" x14ac:dyDescent="0.25">
      <c r="A34" s="311" t="s">
        <v>67</v>
      </c>
      <c r="B34" s="122"/>
      <c r="C34" s="122"/>
      <c r="D34" s="124"/>
      <c r="E34" s="122"/>
      <c r="F34" s="122"/>
      <c r="G34" s="124"/>
      <c r="H34" s="122"/>
      <c r="I34" s="122"/>
      <c r="J34" s="124"/>
      <c r="K34" s="122"/>
      <c r="L34" s="122"/>
      <c r="M34" s="124"/>
      <c r="N34" s="122"/>
      <c r="O34" s="122">
        <v>2</v>
      </c>
      <c r="P34" s="124">
        <v>2</v>
      </c>
      <c r="Q34" s="122"/>
      <c r="R34" s="122"/>
      <c r="S34" s="124"/>
      <c r="T34" s="122">
        <v>1</v>
      </c>
      <c r="U34" s="122">
        <v>2</v>
      </c>
      <c r="V34" s="124">
        <v>3</v>
      </c>
      <c r="W34" s="122">
        <v>2</v>
      </c>
      <c r="X34" s="122">
        <v>1</v>
      </c>
      <c r="Y34" s="124">
        <v>3</v>
      </c>
      <c r="Z34" s="122"/>
      <c r="AA34" s="122"/>
      <c r="AB34" s="124"/>
      <c r="AC34" s="122">
        <v>1</v>
      </c>
      <c r="AD34" s="122"/>
      <c r="AE34" s="124">
        <v>1</v>
      </c>
      <c r="AF34" s="204">
        <f>D34+G34+J34+M34+P34+S34+V34+Y34+AB34+AE34</f>
        <v>9</v>
      </c>
    </row>
    <row r="35" spans="1:32" s="183" customFormat="1" ht="15.75" x14ac:dyDescent="0.25">
      <c r="A35" s="311" t="s">
        <v>68</v>
      </c>
      <c r="B35" s="122"/>
      <c r="C35" s="122"/>
      <c r="D35" s="124"/>
      <c r="E35" s="122"/>
      <c r="F35" s="122"/>
      <c r="G35" s="124"/>
      <c r="H35" s="122"/>
      <c r="I35" s="122"/>
      <c r="J35" s="124"/>
      <c r="K35" s="122"/>
      <c r="L35" s="122"/>
      <c r="M35" s="124"/>
      <c r="N35" s="122"/>
      <c r="O35" s="122"/>
      <c r="P35" s="124"/>
      <c r="Q35" s="122"/>
      <c r="R35" s="122"/>
      <c r="S35" s="124"/>
      <c r="T35" s="122"/>
      <c r="U35" s="122"/>
      <c r="V35" s="124"/>
      <c r="W35" s="122"/>
      <c r="X35" s="122"/>
      <c r="Y35" s="124"/>
      <c r="Z35" s="122"/>
      <c r="AA35" s="122"/>
      <c r="AB35" s="124"/>
      <c r="AC35" s="122">
        <v>1</v>
      </c>
      <c r="AD35" s="122"/>
      <c r="AE35" s="124">
        <v>1</v>
      </c>
      <c r="AF35" s="205">
        <v>1</v>
      </c>
    </row>
    <row r="36" spans="1:32" s="183" customFormat="1" ht="15.75" x14ac:dyDescent="0.25">
      <c r="A36" s="312" t="s">
        <v>305</v>
      </c>
      <c r="B36" s="122"/>
      <c r="C36" s="122"/>
      <c r="D36" s="124"/>
      <c r="E36" s="122"/>
      <c r="F36" s="122"/>
      <c r="G36" s="124"/>
      <c r="H36" s="122">
        <v>1</v>
      </c>
      <c r="I36" s="122"/>
      <c r="J36" s="124">
        <v>1</v>
      </c>
      <c r="K36" s="122">
        <v>1</v>
      </c>
      <c r="L36" s="122"/>
      <c r="M36" s="124">
        <v>1</v>
      </c>
      <c r="N36" s="122">
        <v>2</v>
      </c>
      <c r="O36" s="122"/>
      <c r="P36" s="124">
        <v>2</v>
      </c>
      <c r="Q36" s="122"/>
      <c r="R36" s="122"/>
      <c r="S36" s="124"/>
      <c r="T36" s="122">
        <v>2</v>
      </c>
      <c r="U36" s="122"/>
      <c r="V36" s="124">
        <v>2</v>
      </c>
      <c r="W36" s="122">
        <v>1</v>
      </c>
      <c r="X36" s="122"/>
      <c r="Y36" s="124">
        <v>1</v>
      </c>
      <c r="Z36" s="122">
        <v>2</v>
      </c>
      <c r="AA36" s="122">
        <v>2</v>
      </c>
      <c r="AB36" s="124">
        <v>4</v>
      </c>
      <c r="AC36" s="122"/>
      <c r="AD36" s="122"/>
      <c r="AE36" s="124"/>
      <c r="AF36" s="205">
        <v>11</v>
      </c>
    </row>
    <row r="37" spans="1:32" s="183" customFormat="1" ht="15.75" x14ac:dyDescent="0.25">
      <c r="A37" s="311" t="s">
        <v>69</v>
      </c>
      <c r="B37" s="122"/>
      <c r="C37" s="122"/>
      <c r="D37" s="124"/>
      <c r="E37" s="122"/>
      <c r="F37" s="122"/>
      <c r="G37" s="124"/>
      <c r="H37" s="122"/>
      <c r="I37" s="122"/>
      <c r="J37" s="124"/>
      <c r="K37" s="122"/>
      <c r="L37" s="122"/>
      <c r="M37" s="124"/>
      <c r="N37" s="122"/>
      <c r="O37" s="122"/>
      <c r="P37" s="124"/>
      <c r="Q37" s="122"/>
      <c r="R37" s="122"/>
      <c r="S37" s="124"/>
      <c r="T37" s="122"/>
      <c r="U37" s="122"/>
      <c r="V37" s="124"/>
      <c r="W37" s="122"/>
      <c r="X37" s="122">
        <v>1</v>
      </c>
      <c r="Y37" s="124">
        <v>1</v>
      </c>
      <c r="Z37" s="122"/>
      <c r="AA37" s="122"/>
      <c r="AB37" s="124"/>
      <c r="AC37" s="122"/>
      <c r="AD37" s="122"/>
      <c r="AE37" s="124"/>
      <c r="AF37" s="205">
        <v>1</v>
      </c>
    </row>
    <row r="38" spans="1:32" s="183" customFormat="1" ht="15.75" x14ac:dyDescent="0.25">
      <c r="A38" s="311" t="s">
        <v>70</v>
      </c>
      <c r="B38" s="122"/>
      <c r="C38" s="122"/>
      <c r="D38" s="124"/>
      <c r="E38" s="122"/>
      <c r="F38" s="122"/>
      <c r="G38" s="124"/>
      <c r="H38" s="122"/>
      <c r="I38" s="122"/>
      <c r="J38" s="124"/>
      <c r="K38" s="122"/>
      <c r="L38" s="122"/>
      <c r="M38" s="124"/>
      <c r="N38" s="122"/>
      <c r="O38" s="122"/>
      <c r="P38" s="124"/>
      <c r="Q38" s="122"/>
      <c r="R38" s="122"/>
      <c r="S38" s="124"/>
      <c r="T38" s="122"/>
      <c r="U38" s="122"/>
      <c r="V38" s="124"/>
      <c r="W38" s="122"/>
      <c r="X38" s="122"/>
      <c r="Y38" s="124"/>
      <c r="Z38" s="122"/>
      <c r="AA38" s="122"/>
      <c r="AB38" s="124"/>
      <c r="AC38" s="122"/>
      <c r="AD38" s="122"/>
      <c r="AE38" s="124"/>
      <c r="AF38" s="205"/>
    </row>
    <row r="39" spans="1:32" s="183" customFormat="1" ht="15.75" x14ac:dyDescent="0.25">
      <c r="A39" s="311" t="s">
        <v>306</v>
      </c>
      <c r="B39" s="122"/>
      <c r="C39" s="122"/>
      <c r="D39" s="124"/>
      <c r="E39" s="122"/>
      <c r="F39" s="122"/>
      <c r="G39" s="124"/>
      <c r="H39" s="122"/>
      <c r="I39" s="122"/>
      <c r="J39" s="124"/>
      <c r="K39" s="122"/>
      <c r="L39" s="122"/>
      <c r="M39" s="124"/>
      <c r="N39" s="122"/>
      <c r="O39" s="122"/>
      <c r="P39" s="124"/>
      <c r="Q39" s="122"/>
      <c r="R39" s="122"/>
      <c r="S39" s="124"/>
      <c r="T39" s="122"/>
      <c r="U39" s="122"/>
      <c r="V39" s="124"/>
      <c r="W39" s="122"/>
      <c r="X39" s="122">
        <v>2</v>
      </c>
      <c r="Y39" s="124">
        <v>2</v>
      </c>
      <c r="Z39" s="122"/>
      <c r="AA39" s="122"/>
      <c r="AB39" s="124"/>
      <c r="AC39" s="122"/>
      <c r="AD39" s="122"/>
      <c r="AE39" s="124"/>
      <c r="AF39" s="205">
        <v>2</v>
      </c>
    </row>
    <row r="40" spans="1:32" s="183" customFormat="1" ht="15.75" x14ac:dyDescent="0.25">
      <c r="A40" s="312" t="s">
        <v>252</v>
      </c>
      <c r="B40" s="122"/>
      <c r="C40" s="122"/>
      <c r="D40" s="124"/>
      <c r="E40" s="122"/>
      <c r="F40" s="122"/>
      <c r="G40" s="124"/>
      <c r="H40" s="122"/>
      <c r="I40" s="122"/>
      <c r="J40" s="124"/>
      <c r="K40" s="122"/>
      <c r="L40" s="122"/>
      <c r="M40" s="124"/>
      <c r="N40" s="122"/>
      <c r="O40" s="122"/>
      <c r="P40" s="124"/>
      <c r="Q40" s="122"/>
      <c r="R40" s="122"/>
      <c r="S40" s="124"/>
      <c r="T40" s="122"/>
      <c r="U40" s="122"/>
      <c r="V40" s="124"/>
      <c r="W40" s="122"/>
      <c r="X40" s="122"/>
      <c r="Y40" s="124"/>
      <c r="Z40" s="122">
        <v>1</v>
      </c>
      <c r="AA40" s="122"/>
      <c r="AB40" s="124">
        <v>1</v>
      </c>
      <c r="AC40" s="122"/>
      <c r="AD40" s="122"/>
      <c r="AE40" s="124"/>
      <c r="AF40" s="205">
        <v>1</v>
      </c>
    </row>
    <row r="41" spans="1:32" s="183" customFormat="1" ht="15.75" x14ac:dyDescent="0.25">
      <c r="A41" s="311" t="s">
        <v>276</v>
      </c>
      <c r="B41" s="122"/>
      <c r="C41" s="122"/>
      <c r="D41" s="124"/>
      <c r="E41" s="122"/>
      <c r="F41" s="122"/>
      <c r="G41" s="124"/>
      <c r="H41" s="122"/>
      <c r="I41" s="122"/>
      <c r="J41" s="124"/>
      <c r="K41" s="122"/>
      <c r="L41" s="122"/>
      <c r="M41" s="124"/>
      <c r="N41" s="122"/>
      <c r="O41" s="122"/>
      <c r="P41" s="124"/>
      <c r="Q41" s="122"/>
      <c r="R41" s="122"/>
      <c r="S41" s="124"/>
      <c r="T41" s="122"/>
      <c r="U41" s="122"/>
      <c r="V41" s="124"/>
      <c r="W41" s="122"/>
      <c r="X41" s="122"/>
      <c r="Y41" s="124"/>
      <c r="Z41" s="122"/>
      <c r="AA41" s="122"/>
      <c r="AB41" s="124"/>
      <c r="AC41" s="122"/>
      <c r="AD41" s="122"/>
      <c r="AE41" s="124"/>
      <c r="AF41" s="205"/>
    </row>
    <row r="42" spans="1:32" s="183" customFormat="1" ht="16.5" thickBot="1" x14ac:dyDescent="0.3">
      <c r="A42" s="95" t="s">
        <v>98</v>
      </c>
      <c r="B42" s="122"/>
      <c r="C42" s="122"/>
      <c r="D42" s="124"/>
      <c r="E42" s="240"/>
      <c r="F42" s="240"/>
      <c r="G42" s="241"/>
      <c r="H42" s="240"/>
      <c r="I42" s="240"/>
      <c r="J42" s="241"/>
      <c r="K42" s="240"/>
      <c r="L42" s="240"/>
      <c r="M42" s="241"/>
      <c r="N42" s="122"/>
      <c r="O42" s="122"/>
      <c r="P42" s="124"/>
      <c r="Q42" s="240"/>
      <c r="R42" s="240"/>
      <c r="S42" s="241"/>
      <c r="T42" s="240"/>
      <c r="U42" s="240"/>
      <c r="V42" s="241"/>
      <c r="W42" s="240"/>
      <c r="X42" s="240"/>
      <c r="Y42" s="241"/>
      <c r="Z42" s="240"/>
      <c r="AA42" s="240"/>
      <c r="AB42" s="241"/>
      <c r="AC42" s="240"/>
      <c r="AD42" s="240"/>
      <c r="AE42" s="241"/>
      <c r="AF42" s="242"/>
    </row>
    <row r="43" spans="1:32" s="183" customFormat="1" ht="12.75" customHeight="1" x14ac:dyDescent="0.2">
      <c r="A43" s="313"/>
      <c r="B43" s="233"/>
      <c r="C43" s="233" t="s">
        <v>235</v>
      </c>
      <c r="D43" s="191"/>
      <c r="E43" s="232"/>
      <c r="F43" s="233" t="s">
        <v>236</v>
      </c>
      <c r="G43" s="191"/>
      <c r="H43" s="232"/>
      <c r="I43" s="233" t="s">
        <v>237</v>
      </c>
      <c r="J43" s="191"/>
      <c r="K43" s="232"/>
      <c r="L43" s="233" t="s">
        <v>238</v>
      </c>
      <c r="M43" s="191"/>
      <c r="N43" s="232" t="s">
        <v>239</v>
      </c>
      <c r="O43" s="233"/>
      <c r="P43" s="191"/>
      <c r="Q43" s="232" t="s">
        <v>240</v>
      </c>
      <c r="R43" s="233"/>
      <c r="S43" s="191"/>
      <c r="T43" s="232" t="s">
        <v>241</v>
      </c>
      <c r="U43" s="233"/>
      <c r="V43" s="191"/>
      <c r="W43" s="232" t="s">
        <v>242</v>
      </c>
      <c r="X43" s="233"/>
      <c r="Y43" s="191"/>
      <c r="Z43" s="232" t="s">
        <v>243</v>
      </c>
      <c r="AA43" s="233"/>
      <c r="AB43" s="191"/>
      <c r="AC43" s="232" t="s">
        <v>244</v>
      </c>
      <c r="AD43" s="233"/>
      <c r="AE43" s="191"/>
      <c r="AF43" s="533"/>
    </row>
    <row r="44" spans="1:32" s="183" customFormat="1" ht="13.5" customHeight="1" thickBot="1" x14ac:dyDescent="0.25">
      <c r="A44" s="314" t="s">
        <v>185</v>
      </c>
      <c r="B44" s="309" t="s">
        <v>11</v>
      </c>
      <c r="C44" s="310" t="s">
        <v>10</v>
      </c>
      <c r="D44" s="310" t="s">
        <v>123</v>
      </c>
      <c r="E44" s="234" t="s">
        <v>11</v>
      </c>
      <c r="F44" s="310" t="s">
        <v>10</v>
      </c>
      <c r="G44" s="310" t="s">
        <v>123</v>
      </c>
      <c r="H44" s="234" t="s">
        <v>11</v>
      </c>
      <c r="I44" s="310" t="s">
        <v>10</v>
      </c>
      <c r="J44" s="310" t="s">
        <v>123</v>
      </c>
      <c r="K44" s="234" t="s">
        <v>11</v>
      </c>
      <c r="L44" s="310" t="s">
        <v>10</v>
      </c>
      <c r="M44" s="310" t="s">
        <v>123</v>
      </c>
      <c r="N44" s="234" t="s">
        <v>11</v>
      </c>
      <c r="O44" s="310" t="s">
        <v>10</v>
      </c>
      <c r="P44" s="310" t="s">
        <v>123</v>
      </c>
      <c r="Q44" s="234" t="s">
        <v>11</v>
      </c>
      <c r="R44" s="310" t="s">
        <v>10</v>
      </c>
      <c r="S44" s="310" t="s">
        <v>123</v>
      </c>
      <c r="T44" s="234" t="s">
        <v>11</v>
      </c>
      <c r="U44" s="310" t="s">
        <v>10</v>
      </c>
      <c r="V44" s="310" t="s">
        <v>123</v>
      </c>
      <c r="W44" s="234" t="s">
        <v>11</v>
      </c>
      <c r="X44" s="310" t="s">
        <v>10</v>
      </c>
      <c r="Y44" s="310" t="s">
        <v>123</v>
      </c>
      <c r="Z44" s="234" t="s">
        <v>11</v>
      </c>
      <c r="AA44" s="310" t="s">
        <v>10</v>
      </c>
      <c r="AB44" s="310" t="s">
        <v>123</v>
      </c>
      <c r="AC44" s="234" t="s">
        <v>11</v>
      </c>
      <c r="AD44" s="310" t="s">
        <v>10</v>
      </c>
      <c r="AE44" s="310" t="s">
        <v>123</v>
      </c>
      <c r="AF44" s="534"/>
    </row>
    <row r="45" spans="1:32" s="183" customFormat="1" ht="13.5" customHeight="1" thickBot="1" x14ac:dyDescent="0.25">
      <c r="A45" s="188"/>
      <c r="B45" s="315"/>
      <c r="C45" s="244"/>
      <c r="D45" s="245"/>
      <c r="E45" s="243"/>
      <c r="F45" s="244"/>
      <c r="G45" s="245"/>
      <c r="H45" s="243"/>
      <c r="I45" s="244"/>
      <c r="J45" s="245"/>
      <c r="K45" s="243"/>
      <c r="L45" s="244"/>
      <c r="M45" s="245"/>
      <c r="N45" s="66"/>
      <c r="O45" s="181"/>
      <c r="P45" s="182"/>
      <c r="Q45" s="243"/>
      <c r="R45" s="244"/>
      <c r="S45" s="245"/>
      <c r="T45" s="243"/>
      <c r="U45" s="244"/>
      <c r="V45" s="245"/>
      <c r="W45" s="243"/>
      <c r="X45" s="244"/>
      <c r="Y45" s="245"/>
      <c r="Z45" s="243"/>
      <c r="AA45" s="244"/>
      <c r="AB45" s="245"/>
      <c r="AC45" s="243"/>
      <c r="AD45" s="244"/>
      <c r="AE45" s="245"/>
      <c r="AF45" s="124"/>
    </row>
    <row r="46" spans="1:32" s="183" customFormat="1" ht="13.5" customHeight="1" x14ac:dyDescent="0.2">
      <c r="A46" s="313" t="s">
        <v>186</v>
      </c>
      <c r="B46" s="316"/>
      <c r="C46" s="316" t="s">
        <v>235</v>
      </c>
      <c r="D46" s="317"/>
      <c r="E46" s="318"/>
      <c r="F46" s="316" t="s">
        <v>236</v>
      </c>
      <c r="G46" s="317"/>
      <c r="H46" s="318"/>
      <c r="I46" s="316" t="s">
        <v>237</v>
      </c>
      <c r="J46" s="317"/>
      <c r="K46" s="318"/>
      <c r="L46" s="316" t="s">
        <v>238</v>
      </c>
      <c r="M46" s="317"/>
      <c r="N46" s="318" t="s">
        <v>239</v>
      </c>
      <c r="O46" s="316"/>
      <c r="P46" s="317"/>
      <c r="Q46" s="318" t="s">
        <v>240</v>
      </c>
      <c r="R46" s="316"/>
      <c r="S46" s="317"/>
      <c r="T46" s="318" t="s">
        <v>241</v>
      </c>
      <c r="U46" s="316"/>
      <c r="V46" s="317"/>
      <c r="W46" s="318" t="s">
        <v>242</v>
      </c>
      <c r="X46" s="316"/>
      <c r="Y46" s="317"/>
      <c r="Z46" s="318" t="s">
        <v>243</v>
      </c>
      <c r="AA46" s="316"/>
      <c r="AB46" s="317"/>
      <c r="AC46" s="318" t="s">
        <v>244</v>
      </c>
      <c r="AD46" s="316"/>
      <c r="AE46" s="317"/>
      <c r="AF46" s="535">
        <v>14</v>
      </c>
    </row>
    <row r="47" spans="1:32" s="183" customFormat="1" ht="13.5" thickBot="1" x14ac:dyDescent="0.25">
      <c r="A47" s="314"/>
      <c r="B47" s="309" t="s">
        <v>11</v>
      </c>
      <c r="C47" s="310" t="s">
        <v>10</v>
      </c>
      <c r="D47" s="310" t="s">
        <v>123</v>
      </c>
      <c r="E47" s="234" t="s">
        <v>11</v>
      </c>
      <c r="F47" s="310" t="s">
        <v>10</v>
      </c>
      <c r="G47" s="310" t="s">
        <v>123</v>
      </c>
      <c r="H47" s="234" t="s">
        <v>11</v>
      </c>
      <c r="I47" s="310" t="s">
        <v>10</v>
      </c>
      <c r="J47" s="310" t="s">
        <v>123</v>
      </c>
      <c r="K47" s="234" t="s">
        <v>11</v>
      </c>
      <c r="L47" s="310" t="s">
        <v>10</v>
      </c>
      <c r="M47" s="310" t="s">
        <v>123</v>
      </c>
      <c r="N47" s="234" t="s">
        <v>11</v>
      </c>
      <c r="O47" s="310" t="s">
        <v>10</v>
      </c>
      <c r="P47" s="310" t="s">
        <v>123</v>
      </c>
      <c r="Q47" s="234" t="s">
        <v>11</v>
      </c>
      <c r="R47" s="310" t="s">
        <v>10</v>
      </c>
      <c r="S47" s="310" t="s">
        <v>123</v>
      </c>
      <c r="T47" s="234" t="s">
        <v>11</v>
      </c>
      <c r="U47" s="310" t="s">
        <v>10</v>
      </c>
      <c r="V47" s="310" t="s">
        <v>123</v>
      </c>
      <c r="W47" s="234" t="s">
        <v>11</v>
      </c>
      <c r="X47" s="310" t="s">
        <v>10</v>
      </c>
      <c r="Y47" s="310" t="s">
        <v>123</v>
      </c>
      <c r="Z47" s="234" t="s">
        <v>11</v>
      </c>
      <c r="AA47" s="310" t="s">
        <v>10</v>
      </c>
      <c r="AB47" s="310" t="s">
        <v>123</v>
      </c>
      <c r="AC47" s="234" t="s">
        <v>11</v>
      </c>
      <c r="AD47" s="310" t="s">
        <v>10</v>
      </c>
      <c r="AE47" s="310" t="s">
        <v>123</v>
      </c>
      <c r="AF47" s="536"/>
    </row>
    <row r="48" spans="1:32" s="183" customFormat="1" ht="12.75" customHeight="1" x14ac:dyDescent="0.25">
      <c r="A48" s="94" t="s">
        <v>279</v>
      </c>
      <c r="B48" s="122"/>
      <c r="C48" s="122"/>
      <c r="D48" s="124"/>
      <c r="E48" s="122"/>
      <c r="F48" s="122">
        <v>1</v>
      </c>
      <c r="G48" s="124">
        <v>1</v>
      </c>
      <c r="H48" s="122"/>
      <c r="I48" s="122"/>
      <c r="J48" s="124"/>
      <c r="K48" s="122">
        <v>1</v>
      </c>
      <c r="L48" s="122"/>
      <c r="M48" s="124">
        <v>1</v>
      </c>
      <c r="N48" s="122">
        <v>1</v>
      </c>
      <c r="O48" s="122">
        <v>1</v>
      </c>
      <c r="P48" s="124">
        <v>2</v>
      </c>
      <c r="Q48" s="122"/>
      <c r="R48" s="122">
        <v>2</v>
      </c>
      <c r="S48" s="124">
        <v>2</v>
      </c>
      <c r="T48" s="122"/>
      <c r="U48" s="122">
        <v>2</v>
      </c>
      <c r="V48" s="124">
        <v>2</v>
      </c>
      <c r="W48" s="122">
        <v>3</v>
      </c>
      <c r="X48" s="122">
        <v>3</v>
      </c>
      <c r="Y48" s="124">
        <v>6</v>
      </c>
      <c r="Z48" s="122"/>
      <c r="AA48" s="122"/>
      <c r="AB48" s="124"/>
      <c r="AC48" s="122"/>
      <c r="AD48" s="122"/>
      <c r="AE48" s="124"/>
      <c r="AF48" s="204">
        <f>D48+G48+J48+M48+P48+S48+V48+Y48+AB48+AE48</f>
        <v>14</v>
      </c>
    </row>
    <row r="49" spans="1:32" s="183" customFormat="1" ht="13.5" customHeight="1" x14ac:dyDescent="0.25">
      <c r="A49" s="95" t="s">
        <v>75</v>
      </c>
      <c r="B49" s="122"/>
      <c r="C49" s="122"/>
      <c r="D49" s="124"/>
      <c r="E49" s="122"/>
      <c r="F49" s="122"/>
      <c r="G49" s="124"/>
      <c r="H49" s="122"/>
      <c r="I49" s="122"/>
      <c r="J49" s="124"/>
      <c r="K49" s="122"/>
      <c r="L49" s="122"/>
      <c r="M49" s="124"/>
      <c r="N49" s="122"/>
      <c r="O49" s="122"/>
      <c r="P49" s="124"/>
      <c r="Q49" s="122"/>
      <c r="R49" s="122"/>
      <c r="S49" s="124"/>
      <c r="T49" s="122"/>
      <c r="U49" s="122"/>
      <c r="V49" s="124"/>
      <c r="W49" s="122"/>
      <c r="X49" s="122"/>
      <c r="Y49" s="124"/>
      <c r="Z49" s="122"/>
      <c r="AA49" s="122"/>
      <c r="AB49" s="124"/>
      <c r="AC49" s="122"/>
      <c r="AD49" s="122"/>
      <c r="AE49" s="124"/>
      <c r="AF49" s="205"/>
    </row>
    <row r="50" spans="1:32" s="183" customFormat="1" ht="15.75" x14ac:dyDescent="0.25">
      <c r="A50" s="95" t="s">
        <v>76</v>
      </c>
      <c r="B50" s="122"/>
      <c r="C50" s="122"/>
      <c r="D50" s="124"/>
      <c r="E50" s="122"/>
      <c r="F50" s="122"/>
      <c r="G50" s="124"/>
      <c r="H50" s="122"/>
      <c r="I50" s="122"/>
      <c r="J50" s="124"/>
      <c r="K50" s="122"/>
      <c r="L50" s="122"/>
      <c r="M50" s="124"/>
      <c r="N50" s="122"/>
      <c r="O50" s="122"/>
      <c r="P50" s="124"/>
      <c r="Q50" s="122"/>
      <c r="R50" s="122"/>
      <c r="S50" s="124"/>
      <c r="T50" s="122"/>
      <c r="U50" s="122"/>
      <c r="V50" s="124"/>
      <c r="W50" s="122"/>
      <c r="X50" s="122"/>
      <c r="Y50" s="124"/>
      <c r="Z50" s="122"/>
      <c r="AA50" s="122"/>
      <c r="AB50" s="124"/>
      <c r="AC50" s="122"/>
      <c r="AD50" s="122"/>
      <c r="AE50" s="124"/>
      <c r="AF50" s="205"/>
    </row>
    <row r="51" spans="1:32" s="183" customFormat="1" ht="15.75" x14ac:dyDescent="0.25">
      <c r="A51" s="95" t="s">
        <v>35</v>
      </c>
      <c r="B51" s="122"/>
      <c r="C51" s="122"/>
      <c r="D51" s="124"/>
      <c r="E51" s="122"/>
      <c r="F51" s="122"/>
      <c r="G51" s="124"/>
      <c r="H51" s="122"/>
      <c r="I51" s="122"/>
      <c r="J51" s="124"/>
      <c r="K51" s="122"/>
      <c r="L51" s="122"/>
      <c r="M51" s="124"/>
      <c r="N51" s="122"/>
      <c r="O51" s="122"/>
      <c r="P51" s="124"/>
      <c r="Q51" s="122"/>
      <c r="R51" s="122"/>
      <c r="S51" s="124"/>
      <c r="T51" s="122"/>
      <c r="U51" s="122"/>
      <c r="V51" s="124"/>
      <c r="W51" s="122"/>
      <c r="X51" s="122"/>
      <c r="Y51" s="124"/>
      <c r="Z51" s="122"/>
      <c r="AA51" s="122"/>
      <c r="AB51" s="124"/>
      <c r="AC51" s="122"/>
      <c r="AD51" s="122"/>
      <c r="AE51" s="124"/>
      <c r="AF51" s="205"/>
    </row>
    <row r="52" spans="1:32" s="183" customFormat="1" x14ac:dyDescent="0.2">
      <c r="A52" s="95" t="s">
        <v>280</v>
      </c>
      <c r="B52" s="122"/>
      <c r="C52" s="122"/>
      <c r="D52" s="124"/>
      <c r="E52" s="122"/>
      <c r="F52" s="122"/>
      <c r="G52" s="124"/>
      <c r="H52" s="122"/>
      <c r="I52" s="122"/>
      <c r="J52" s="124"/>
      <c r="K52" s="122"/>
      <c r="L52" s="122"/>
      <c r="M52" s="124"/>
      <c r="N52" s="122"/>
      <c r="O52" s="122"/>
      <c r="P52" s="124"/>
      <c r="Q52" s="122"/>
      <c r="R52" s="122"/>
      <c r="S52" s="124"/>
      <c r="T52" s="122"/>
      <c r="U52" s="122"/>
      <c r="V52" s="124"/>
      <c r="W52" s="122"/>
      <c r="X52" s="122"/>
      <c r="Y52" s="124"/>
      <c r="Z52" s="122"/>
      <c r="AA52" s="122"/>
      <c r="AB52" s="124"/>
      <c r="AC52" s="122"/>
      <c r="AD52" s="122"/>
      <c r="AE52" s="124"/>
      <c r="AF52" s="122"/>
    </row>
    <row r="53" spans="1:32" s="183" customFormat="1" x14ac:dyDescent="0.2">
      <c r="A53" s="95" t="s">
        <v>79</v>
      </c>
      <c r="B53" s="122"/>
      <c r="C53" s="122"/>
      <c r="D53" s="124"/>
      <c r="E53" s="181"/>
      <c r="F53" s="181"/>
      <c r="G53" s="182"/>
      <c r="H53" s="181"/>
      <c r="I53" s="181"/>
      <c r="J53" s="182"/>
      <c r="K53" s="181"/>
      <c r="L53" s="181"/>
      <c r="M53" s="182"/>
      <c r="N53" s="122"/>
      <c r="O53" s="122"/>
      <c r="P53" s="124"/>
      <c r="Q53" s="181"/>
      <c r="R53" s="181"/>
      <c r="S53" s="182"/>
      <c r="T53" s="181"/>
      <c r="U53" s="181"/>
      <c r="V53" s="182"/>
      <c r="W53" s="181"/>
      <c r="X53" s="181"/>
      <c r="Y53" s="182"/>
      <c r="Z53" s="181"/>
      <c r="AA53" s="181"/>
      <c r="AB53" s="182"/>
      <c r="AC53" s="181"/>
      <c r="AD53" s="181"/>
      <c r="AE53" s="182"/>
      <c r="AF53" s="122"/>
    </row>
    <row r="54" spans="1:32" s="183" customFormat="1" ht="13.5" thickBot="1" x14ac:dyDescent="0.25">
      <c r="A54" s="98" t="s">
        <v>307</v>
      </c>
      <c r="B54" s="66"/>
      <c r="C54" s="181"/>
      <c r="D54" s="182"/>
      <c r="E54" s="330"/>
      <c r="F54" s="330"/>
      <c r="G54" s="331"/>
      <c r="H54" s="330"/>
      <c r="I54" s="330"/>
      <c r="J54" s="331"/>
      <c r="K54" s="330"/>
      <c r="L54" s="330"/>
      <c r="M54" s="331"/>
      <c r="N54" s="66"/>
      <c r="O54" s="181"/>
      <c r="P54" s="182"/>
      <c r="Q54" s="330"/>
      <c r="R54" s="330"/>
      <c r="S54" s="331"/>
      <c r="T54" s="330"/>
      <c r="U54" s="330"/>
      <c r="V54" s="331"/>
      <c r="W54" s="330"/>
      <c r="X54" s="330"/>
      <c r="Y54" s="331"/>
      <c r="Z54" s="330"/>
      <c r="AA54" s="330"/>
      <c r="AB54" s="331"/>
      <c r="AC54" s="330"/>
      <c r="AD54" s="330"/>
      <c r="AE54" s="331"/>
      <c r="AF54" s="124"/>
    </row>
    <row r="55" spans="1:32" s="183" customFormat="1" ht="13.5" customHeight="1" x14ac:dyDescent="0.2">
      <c r="A55" s="313" t="s">
        <v>187</v>
      </c>
      <c r="B55" s="232"/>
      <c r="C55" s="233" t="s">
        <v>235</v>
      </c>
      <c r="D55" s="191"/>
      <c r="E55" s="232"/>
      <c r="F55" s="233" t="s">
        <v>236</v>
      </c>
      <c r="G55" s="191"/>
      <c r="H55" s="232"/>
      <c r="I55" s="233" t="s">
        <v>237</v>
      </c>
      <c r="J55" s="191"/>
      <c r="K55" s="232"/>
      <c r="L55" s="233" t="s">
        <v>238</v>
      </c>
      <c r="M55" s="191"/>
      <c r="N55" s="232" t="s">
        <v>239</v>
      </c>
      <c r="O55" s="233"/>
      <c r="P55" s="191"/>
      <c r="Q55" s="232" t="s">
        <v>240</v>
      </c>
      <c r="R55" s="233"/>
      <c r="S55" s="191"/>
      <c r="T55" s="232" t="s">
        <v>241</v>
      </c>
      <c r="U55" s="233"/>
      <c r="V55" s="191"/>
      <c r="W55" s="232" t="s">
        <v>242</v>
      </c>
      <c r="X55" s="233"/>
      <c r="Y55" s="191"/>
      <c r="Z55" s="232" t="s">
        <v>243</v>
      </c>
      <c r="AA55" s="233"/>
      <c r="AB55" s="191"/>
      <c r="AC55" s="232" t="s">
        <v>244</v>
      </c>
      <c r="AD55" s="233"/>
      <c r="AE55" s="191"/>
      <c r="AF55" s="535">
        <f>AF57+AF69+AF73+AF77+AF80+AF85+AF86+AF87</f>
        <v>17</v>
      </c>
    </row>
    <row r="56" spans="1:32" s="183" customFormat="1" ht="13.5" customHeight="1" thickBot="1" x14ac:dyDescent="0.25">
      <c r="A56" s="314"/>
      <c r="B56" s="234" t="s">
        <v>11</v>
      </c>
      <c r="C56" s="310" t="s">
        <v>10</v>
      </c>
      <c r="D56" s="310" t="s">
        <v>123</v>
      </c>
      <c r="E56" s="234" t="s">
        <v>11</v>
      </c>
      <c r="F56" s="310" t="s">
        <v>10</v>
      </c>
      <c r="G56" s="310" t="s">
        <v>123</v>
      </c>
      <c r="H56" s="234" t="s">
        <v>11</v>
      </c>
      <c r="I56" s="310" t="s">
        <v>10</v>
      </c>
      <c r="J56" s="310" t="s">
        <v>123</v>
      </c>
      <c r="K56" s="234" t="s">
        <v>11</v>
      </c>
      <c r="L56" s="310" t="s">
        <v>10</v>
      </c>
      <c r="M56" s="310" t="s">
        <v>123</v>
      </c>
      <c r="N56" s="234" t="s">
        <v>11</v>
      </c>
      <c r="O56" s="310" t="s">
        <v>10</v>
      </c>
      <c r="P56" s="310" t="s">
        <v>123</v>
      </c>
      <c r="Q56" s="234" t="s">
        <v>11</v>
      </c>
      <c r="R56" s="310" t="s">
        <v>10</v>
      </c>
      <c r="S56" s="310" t="s">
        <v>123</v>
      </c>
      <c r="T56" s="234" t="s">
        <v>11</v>
      </c>
      <c r="U56" s="310" t="s">
        <v>10</v>
      </c>
      <c r="V56" s="310" t="s">
        <v>123</v>
      </c>
      <c r="W56" s="234" t="s">
        <v>11</v>
      </c>
      <c r="X56" s="310" t="s">
        <v>10</v>
      </c>
      <c r="Y56" s="310" t="s">
        <v>123</v>
      </c>
      <c r="Z56" s="234" t="s">
        <v>11</v>
      </c>
      <c r="AA56" s="310" t="s">
        <v>10</v>
      </c>
      <c r="AB56" s="310" t="s">
        <v>123</v>
      </c>
      <c r="AC56" s="234" t="s">
        <v>11</v>
      </c>
      <c r="AD56" s="310" t="s">
        <v>10</v>
      </c>
      <c r="AE56" s="310" t="s">
        <v>123</v>
      </c>
      <c r="AF56" s="519"/>
    </row>
    <row r="57" spans="1:32" s="183" customFormat="1" ht="12.75" customHeight="1" x14ac:dyDescent="0.25">
      <c r="A57" s="185" t="s">
        <v>285</v>
      </c>
      <c r="B57" s="243"/>
      <c r="C57" s="244"/>
      <c r="D57" s="245"/>
      <c r="E57" s="243"/>
      <c r="F57" s="244"/>
      <c r="G57" s="245"/>
      <c r="H57" s="243"/>
      <c r="I57" s="244"/>
      <c r="J57" s="245"/>
      <c r="K57" s="243"/>
      <c r="L57" s="244"/>
      <c r="M57" s="245"/>
      <c r="N57" s="243"/>
      <c r="O57" s="244"/>
      <c r="P57" s="245"/>
      <c r="Q57" s="243"/>
      <c r="R57" s="244"/>
      <c r="S57" s="245"/>
      <c r="T57" s="243">
        <v>1</v>
      </c>
      <c r="U57" s="244">
        <v>1</v>
      </c>
      <c r="V57" s="245">
        <v>2</v>
      </c>
      <c r="W57" s="243"/>
      <c r="X57" s="244">
        <v>1</v>
      </c>
      <c r="Y57" s="245">
        <v>1</v>
      </c>
      <c r="Z57" s="243"/>
      <c r="AA57" s="244"/>
      <c r="AB57" s="245"/>
      <c r="AC57" s="243"/>
      <c r="AD57" s="244"/>
      <c r="AE57" s="245"/>
      <c r="AF57" s="204">
        <f>D57+G57+J57+M57+P57+S57+V57+Y57+AB57+AE57</f>
        <v>3</v>
      </c>
    </row>
    <row r="58" spans="1:32" s="183" customFormat="1" ht="13.5" customHeight="1" x14ac:dyDescent="0.25">
      <c r="A58" s="125" t="s">
        <v>84</v>
      </c>
      <c r="B58" s="122"/>
      <c r="C58" s="122"/>
      <c r="D58" s="124"/>
      <c r="E58" s="122"/>
      <c r="F58" s="122"/>
      <c r="G58" s="124"/>
      <c r="H58" s="122"/>
      <c r="I58" s="122"/>
      <c r="J58" s="124"/>
      <c r="K58" s="122"/>
      <c r="L58" s="122"/>
      <c r="M58" s="124"/>
      <c r="N58" s="122"/>
      <c r="O58" s="122"/>
      <c r="P58" s="124"/>
      <c r="Q58" s="122"/>
      <c r="R58" s="122"/>
      <c r="S58" s="124"/>
      <c r="T58" s="122"/>
      <c r="U58" s="122"/>
      <c r="V58" s="124"/>
      <c r="W58" s="122"/>
      <c r="X58" s="122"/>
      <c r="Y58" s="124"/>
      <c r="Z58" s="122"/>
      <c r="AA58" s="122"/>
      <c r="AB58" s="124"/>
      <c r="AC58" s="122"/>
      <c r="AD58" s="122"/>
      <c r="AE58" s="124"/>
      <c r="AF58" s="205"/>
    </row>
    <row r="59" spans="1:32" s="183" customFormat="1" ht="15.75" x14ac:dyDescent="0.25">
      <c r="A59" s="180" t="s">
        <v>85</v>
      </c>
      <c r="B59" s="122"/>
      <c r="C59" s="122"/>
      <c r="D59" s="124"/>
      <c r="E59" s="122"/>
      <c r="F59" s="122"/>
      <c r="G59" s="124"/>
      <c r="H59" s="122"/>
      <c r="I59" s="122"/>
      <c r="J59" s="124"/>
      <c r="K59" s="122"/>
      <c r="L59" s="122"/>
      <c r="M59" s="124"/>
      <c r="N59" s="122"/>
      <c r="O59" s="122"/>
      <c r="P59" s="124"/>
      <c r="Q59" s="122"/>
      <c r="R59" s="122"/>
      <c r="S59" s="124"/>
      <c r="T59" s="122"/>
      <c r="U59" s="122"/>
      <c r="V59" s="124"/>
      <c r="W59" s="122"/>
      <c r="X59" s="122"/>
      <c r="Y59" s="124"/>
      <c r="Z59" s="122"/>
      <c r="AA59" s="122"/>
      <c r="AB59" s="124"/>
      <c r="AC59" s="122"/>
      <c r="AD59" s="122"/>
      <c r="AE59" s="124"/>
      <c r="AF59" s="205"/>
    </row>
    <row r="60" spans="1:32" s="183" customFormat="1" ht="15.75" x14ac:dyDescent="0.25">
      <c r="A60" s="186" t="s">
        <v>86</v>
      </c>
      <c r="B60" s="125"/>
      <c r="C60" s="122"/>
      <c r="D60" s="124"/>
      <c r="E60" s="122"/>
      <c r="F60" s="122"/>
      <c r="G60" s="124"/>
      <c r="H60" s="122"/>
      <c r="I60" s="122"/>
      <c r="J60" s="124"/>
      <c r="K60" s="122"/>
      <c r="L60" s="122"/>
      <c r="M60" s="124"/>
      <c r="N60" s="125"/>
      <c r="O60" s="122"/>
      <c r="P60" s="124"/>
      <c r="Q60" s="122"/>
      <c r="R60" s="122"/>
      <c r="S60" s="124"/>
      <c r="T60" s="122"/>
      <c r="U60" s="122"/>
      <c r="V60" s="124"/>
      <c r="W60" s="122"/>
      <c r="X60" s="122"/>
      <c r="Y60" s="124"/>
      <c r="Z60" s="122"/>
      <c r="AA60" s="122"/>
      <c r="AB60" s="124"/>
      <c r="AC60" s="122"/>
      <c r="AD60" s="122"/>
      <c r="AE60" s="124"/>
      <c r="AF60" s="205"/>
    </row>
    <row r="61" spans="1:32" s="183" customFormat="1" ht="15.75" x14ac:dyDescent="0.25">
      <c r="A61" s="180" t="s">
        <v>87</v>
      </c>
      <c r="B61" s="125"/>
      <c r="C61" s="246"/>
      <c r="D61" s="247"/>
      <c r="E61" s="246"/>
      <c r="F61" s="246"/>
      <c r="G61" s="247"/>
      <c r="H61" s="246"/>
      <c r="I61" s="246"/>
      <c r="J61" s="247"/>
      <c r="K61" s="246"/>
      <c r="L61" s="246"/>
      <c r="M61" s="247"/>
      <c r="N61" s="125"/>
      <c r="O61" s="246"/>
      <c r="P61" s="247"/>
      <c r="Q61" s="246"/>
      <c r="R61" s="246"/>
      <c r="S61" s="247"/>
      <c r="T61" s="246"/>
      <c r="U61" s="246"/>
      <c r="V61" s="247"/>
      <c r="W61" s="246"/>
      <c r="X61" s="246"/>
      <c r="Y61" s="247"/>
      <c r="Z61" s="246"/>
      <c r="AA61" s="246"/>
      <c r="AB61" s="247"/>
      <c r="AC61" s="246"/>
      <c r="AD61" s="246"/>
      <c r="AE61" s="247"/>
      <c r="AF61" s="205"/>
    </row>
    <row r="62" spans="1:32" s="183" customFormat="1" ht="15.75" x14ac:dyDescent="0.25">
      <c r="A62" s="125" t="s">
        <v>88</v>
      </c>
      <c r="B62" s="125"/>
      <c r="C62" s="125"/>
      <c r="D62" s="123"/>
      <c r="E62" s="125"/>
      <c r="F62" s="125"/>
      <c r="G62" s="123"/>
      <c r="H62" s="125"/>
      <c r="I62" s="125"/>
      <c r="J62" s="123"/>
      <c r="K62" s="125"/>
      <c r="L62" s="125"/>
      <c r="M62" s="123"/>
      <c r="N62" s="125"/>
      <c r="O62" s="125"/>
      <c r="P62" s="123"/>
      <c r="Q62" s="125"/>
      <c r="R62" s="125"/>
      <c r="S62" s="123"/>
      <c r="T62" s="125"/>
      <c r="U62" s="125"/>
      <c r="V62" s="123"/>
      <c r="W62" s="125"/>
      <c r="X62" s="125"/>
      <c r="Y62" s="123"/>
      <c r="Z62" s="125"/>
      <c r="AA62" s="125"/>
      <c r="AB62" s="123"/>
      <c r="AC62" s="125"/>
      <c r="AD62" s="125"/>
      <c r="AE62" s="123"/>
      <c r="AF62" s="205"/>
    </row>
    <row r="63" spans="1:32" s="183" customFormat="1" ht="15.75" x14ac:dyDescent="0.25">
      <c r="A63" s="186" t="s">
        <v>89</v>
      </c>
      <c r="B63" s="125"/>
      <c r="C63" s="125"/>
      <c r="D63" s="123"/>
      <c r="E63" s="125"/>
      <c r="F63" s="125"/>
      <c r="G63" s="123"/>
      <c r="H63" s="125"/>
      <c r="I63" s="125"/>
      <c r="J63" s="123"/>
      <c r="K63" s="125"/>
      <c r="L63" s="125"/>
      <c r="M63" s="123"/>
      <c r="N63" s="125"/>
      <c r="O63" s="125"/>
      <c r="P63" s="123"/>
      <c r="Q63" s="125"/>
      <c r="R63" s="125"/>
      <c r="S63" s="123"/>
      <c r="T63" s="125"/>
      <c r="U63" s="125"/>
      <c r="V63" s="123"/>
      <c r="W63" s="125"/>
      <c r="X63" s="125"/>
      <c r="Y63" s="123"/>
      <c r="Z63" s="125"/>
      <c r="AA63" s="125"/>
      <c r="AB63" s="123"/>
      <c r="AC63" s="125"/>
      <c r="AD63" s="125"/>
      <c r="AE63" s="123"/>
      <c r="AF63" s="205"/>
    </row>
    <row r="64" spans="1:32" s="183" customFormat="1" ht="15.75" x14ac:dyDescent="0.25">
      <c r="A64" s="186" t="s">
        <v>90</v>
      </c>
      <c r="B64" s="246"/>
      <c r="C64" s="246"/>
      <c r="D64" s="247"/>
      <c r="E64" s="246"/>
      <c r="F64" s="246"/>
      <c r="G64" s="247"/>
      <c r="H64" s="246"/>
      <c r="I64" s="246"/>
      <c r="J64" s="247"/>
      <c r="K64" s="246"/>
      <c r="L64" s="246"/>
      <c r="M64" s="247"/>
      <c r="N64" s="246"/>
      <c r="O64" s="246"/>
      <c r="P64" s="247"/>
      <c r="Q64" s="246"/>
      <c r="R64" s="246"/>
      <c r="S64" s="247"/>
      <c r="T64" s="246"/>
      <c r="U64" s="246"/>
      <c r="V64" s="247"/>
      <c r="W64" s="246"/>
      <c r="X64" s="246"/>
      <c r="Y64" s="247"/>
      <c r="Z64" s="246"/>
      <c r="AA64" s="246"/>
      <c r="AB64" s="247"/>
      <c r="AC64" s="246"/>
      <c r="AD64" s="246"/>
      <c r="AE64" s="247"/>
      <c r="AF64" s="205"/>
    </row>
    <row r="65" spans="1:32" s="183" customFormat="1" ht="15.75" x14ac:dyDescent="0.25">
      <c r="A65" s="186" t="s">
        <v>91</v>
      </c>
      <c r="B65" s="246"/>
      <c r="C65" s="246"/>
      <c r="D65" s="247"/>
      <c r="E65" s="246"/>
      <c r="F65" s="246"/>
      <c r="G65" s="247"/>
      <c r="H65" s="246"/>
      <c r="I65" s="246"/>
      <c r="J65" s="247"/>
      <c r="K65" s="246"/>
      <c r="L65" s="246"/>
      <c r="M65" s="247"/>
      <c r="N65" s="246"/>
      <c r="O65" s="246"/>
      <c r="P65" s="247"/>
      <c r="Q65" s="246"/>
      <c r="R65" s="246"/>
      <c r="S65" s="247"/>
      <c r="T65" s="246"/>
      <c r="U65" s="246"/>
      <c r="V65" s="247"/>
      <c r="W65" s="246"/>
      <c r="X65" s="246"/>
      <c r="Y65" s="247"/>
      <c r="Z65" s="246"/>
      <c r="AA65" s="246"/>
      <c r="AB65" s="247"/>
      <c r="AC65" s="246"/>
      <c r="AD65" s="246"/>
      <c r="AE65" s="247"/>
      <c r="AF65" s="205"/>
    </row>
    <row r="66" spans="1:32" s="183" customFormat="1" ht="15.75" x14ac:dyDescent="0.25">
      <c r="A66" s="186" t="s">
        <v>92</v>
      </c>
      <c r="B66" s="246"/>
      <c r="C66" s="246"/>
      <c r="D66" s="247"/>
      <c r="E66" s="246"/>
      <c r="F66" s="246"/>
      <c r="G66" s="247"/>
      <c r="H66" s="246"/>
      <c r="I66" s="246"/>
      <c r="J66" s="247"/>
      <c r="K66" s="246"/>
      <c r="L66" s="246"/>
      <c r="M66" s="247"/>
      <c r="N66" s="246"/>
      <c r="O66" s="246"/>
      <c r="P66" s="247"/>
      <c r="Q66" s="246"/>
      <c r="R66" s="246"/>
      <c r="S66" s="247"/>
      <c r="T66" s="246"/>
      <c r="U66" s="246"/>
      <c r="V66" s="247"/>
      <c r="W66" s="246"/>
      <c r="X66" s="246"/>
      <c r="Y66" s="247"/>
      <c r="Z66" s="246"/>
      <c r="AA66" s="246"/>
      <c r="AB66" s="247"/>
      <c r="AC66" s="246"/>
      <c r="AD66" s="246"/>
      <c r="AE66" s="247"/>
      <c r="AF66" s="205"/>
    </row>
    <row r="67" spans="1:32" s="183" customFormat="1" ht="15.75" x14ac:dyDescent="0.25">
      <c r="A67" s="186" t="s">
        <v>93</v>
      </c>
      <c r="B67" s="246"/>
      <c r="C67" s="246"/>
      <c r="D67" s="247"/>
      <c r="E67" s="246"/>
      <c r="F67" s="246"/>
      <c r="G67" s="247"/>
      <c r="H67" s="246"/>
      <c r="I67" s="246"/>
      <c r="J67" s="247"/>
      <c r="K67" s="246"/>
      <c r="L67" s="246"/>
      <c r="M67" s="247"/>
      <c r="N67" s="246"/>
      <c r="O67" s="246"/>
      <c r="P67" s="247"/>
      <c r="Q67" s="246"/>
      <c r="R67" s="246"/>
      <c r="S67" s="247"/>
      <c r="T67" s="246"/>
      <c r="U67" s="246"/>
      <c r="V67" s="247"/>
      <c r="W67" s="246"/>
      <c r="X67" s="246"/>
      <c r="Y67" s="247"/>
      <c r="Z67" s="246"/>
      <c r="AA67" s="246"/>
      <c r="AB67" s="247"/>
      <c r="AC67" s="246"/>
      <c r="AD67" s="246"/>
      <c r="AE67" s="247"/>
      <c r="AF67" s="205"/>
    </row>
    <row r="68" spans="1:32" s="183" customFormat="1" ht="15" customHeight="1" x14ac:dyDescent="0.25">
      <c r="A68" s="186" t="s">
        <v>94</v>
      </c>
      <c r="B68" s="246"/>
      <c r="C68" s="246"/>
      <c r="D68" s="247"/>
      <c r="E68" s="246"/>
      <c r="F68" s="246"/>
      <c r="G68" s="247"/>
      <c r="H68" s="246"/>
      <c r="I68" s="246"/>
      <c r="J68" s="247"/>
      <c r="K68" s="246"/>
      <c r="L68" s="246"/>
      <c r="M68" s="247"/>
      <c r="N68" s="246"/>
      <c r="O68" s="246"/>
      <c r="P68" s="247"/>
      <c r="Q68" s="246"/>
      <c r="R68" s="246"/>
      <c r="S68" s="247"/>
      <c r="T68" s="246"/>
      <c r="U68" s="246"/>
      <c r="V68" s="247"/>
      <c r="W68" s="246"/>
      <c r="X68" s="246"/>
      <c r="Y68" s="247"/>
      <c r="Z68" s="246"/>
      <c r="AA68" s="246"/>
      <c r="AB68" s="247"/>
      <c r="AC68" s="246"/>
      <c r="AD68" s="246"/>
      <c r="AE68" s="247"/>
      <c r="AF68" s="205"/>
    </row>
    <row r="69" spans="1:32" s="183" customFormat="1" ht="15.75" x14ac:dyDescent="0.25">
      <c r="A69" s="125" t="s">
        <v>95</v>
      </c>
      <c r="B69" s="246"/>
      <c r="C69" s="246"/>
      <c r="D69" s="247"/>
      <c r="E69" s="246"/>
      <c r="F69" s="246"/>
      <c r="G69" s="247"/>
      <c r="H69" s="246"/>
      <c r="I69" s="246"/>
      <c r="J69" s="247"/>
      <c r="K69" s="246"/>
      <c r="L69" s="246"/>
      <c r="M69" s="247"/>
      <c r="N69" s="246"/>
      <c r="O69" s="246"/>
      <c r="P69" s="247"/>
      <c r="Q69" s="246"/>
      <c r="R69" s="246"/>
      <c r="S69" s="247"/>
      <c r="T69" s="246">
        <v>1</v>
      </c>
      <c r="U69" s="246"/>
      <c r="V69" s="247">
        <v>1</v>
      </c>
      <c r="W69" s="246"/>
      <c r="X69" s="246">
        <v>1</v>
      </c>
      <c r="Y69" s="247">
        <v>1</v>
      </c>
      <c r="Z69" s="246"/>
      <c r="AA69" s="246"/>
      <c r="AB69" s="247"/>
      <c r="AC69" s="246"/>
      <c r="AD69" s="246"/>
      <c r="AE69" s="247"/>
      <c r="AF69" s="204">
        <f>D69+G69+J69+M69+P69+S69+V69+Y69+AB69+AE69</f>
        <v>2</v>
      </c>
    </row>
    <row r="70" spans="1:32" s="183" customFormat="1" ht="15.75" x14ac:dyDescent="0.25">
      <c r="A70" s="125" t="s">
        <v>96</v>
      </c>
      <c r="B70" s="246"/>
      <c r="C70" s="246"/>
      <c r="D70" s="247"/>
      <c r="E70" s="246"/>
      <c r="F70" s="246"/>
      <c r="G70" s="247"/>
      <c r="H70" s="246"/>
      <c r="I70" s="246"/>
      <c r="J70" s="247"/>
      <c r="K70" s="246"/>
      <c r="L70" s="246"/>
      <c r="M70" s="247"/>
      <c r="N70" s="246"/>
      <c r="O70" s="246"/>
      <c r="P70" s="247"/>
      <c r="Q70" s="246"/>
      <c r="R70" s="246"/>
      <c r="S70" s="247"/>
      <c r="T70" s="246"/>
      <c r="U70" s="246"/>
      <c r="V70" s="247"/>
      <c r="W70" s="246"/>
      <c r="X70" s="246"/>
      <c r="Y70" s="247"/>
      <c r="Z70" s="246"/>
      <c r="AA70" s="246"/>
      <c r="AB70" s="247"/>
      <c r="AC70" s="246"/>
      <c r="AD70" s="246"/>
      <c r="AE70" s="247"/>
      <c r="AF70" s="205"/>
    </row>
    <row r="71" spans="1:32" s="183" customFormat="1" ht="15.75" x14ac:dyDescent="0.25">
      <c r="A71" s="125" t="s">
        <v>97</v>
      </c>
      <c r="B71" s="246"/>
      <c r="C71" s="246"/>
      <c r="D71" s="247"/>
      <c r="E71" s="246"/>
      <c r="F71" s="246"/>
      <c r="G71" s="247"/>
      <c r="H71" s="246"/>
      <c r="I71" s="246"/>
      <c r="J71" s="247"/>
      <c r="K71" s="246"/>
      <c r="L71" s="246"/>
      <c r="M71" s="247"/>
      <c r="N71" s="246"/>
      <c r="O71" s="246"/>
      <c r="P71" s="247"/>
      <c r="Q71" s="246"/>
      <c r="R71" s="246"/>
      <c r="S71" s="247"/>
      <c r="T71" s="246"/>
      <c r="U71" s="246"/>
      <c r="V71" s="247"/>
      <c r="W71" s="246"/>
      <c r="X71" s="246"/>
      <c r="Y71" s="247"/>
      <c r="Z71" s="246"/>
      <c r="AA71" s="246"/>
      <c r="AB71" s="247"/>
      <c r="AC71" s="246"/>
      <c r="AD71" s="246"/>
      <c r="AE71" s="247"/>
      <c r="AF71" s="205"/>
    </row>
    <row r="72" spans="1:32" s="183" customFormat="1" ht="15.75" x14ac:dyDescent="0.25">
      <c r="A72" s="186" t="s">
        <v>308</v>
      </c>
      <c r="B72" s="248"/>
      <c r="C72" s="125"/>
      <c r="D72" s="123"/>
      <c r="E72" s="125"/>
      <c r="F72" s="125"/>
      <c r="G72" s="123"/>
      <c r="H72" s="125"/>
      <c r="I72" s="125"/>
      <c r="J72" s="123"/>
      <c r="K72" s="125"/>
      <c r="L72" s="125"/>
      <c r="M72" s="123"/>
      <c r="N72" s="248"/>
      <c r="O72" s="125"/>
      <c r="P72" s="123"/>
      <c r="Q72" s="125"/>
      <c r="R72" s="125"/>
      <c r="S72" s="123"/>
      <c r="T72" s="125"/>
      <c r="U72" s="125"/>
      <c r="V72" s="123"/>
      <c r="W72" s="125"/>
      <c r="X72" s="125"/>
      <c r="Y72" s="123"/>
      <c r="Z72" s="125"/>
      <c r="AA72" s="125"/>
      <c r="AB72" s="123"/>
      <c r="AC72" s="125"/>
      <c r="AD72" s="125"/>
      <c r="AE72" s="123"/>
      <c r="AF72" s="205"/>
    </row>
    <row r="73" spans="1:32" s="183" customFormat="1" ht="15.75" x14ac:dyDescent="0.25">
      <c r="A73" s="186" t="s">
        <v>99</v>
      </c>
      <c r="B73" s="248"/>
      <c r="C73" s="125"/>
      <c r="D73" s="123"/>
      <c r="E73" s="125"/>
      <c r="F73" s="125"/>
      <c r="G73" s="123"/>
      <c r="H73" s="125"/>
      <c r="I73" s="125"/>
      <c r="J73" s="123"/>
      <c r="K73" s="125"/>
      <c r="L73" s="125"/>
      <c r="M73" s="123"/>
      <c r="N73" s="248"/>
      <c r="O73" s="125"/>
      <c r="P73" s="123"/>
      <c r="Q73" s="125"/>
      <c r="R73" s="125"/>
      <c r="S73" s="123"/>
      <c r="T73" s="125"/>
      <c r="U73" s="125"/>
      <c r="V73" s="123"/>
      <c r="W73" s="125"/>
      <c r="X73" s="125"/>
      <c r="Y73" s="123"/>
      <c r="Z73" s="125"/>
      <c r="AA73" s="125"/>
      <c r="AB73" s="123"/>
      <c r="AC73" s="125"/>
      <c r="AD73" s="125">
        <v>1</v>
      </c>
      <c r="AE73" s="123">
        <v>1</v>
      </c>
      <c r="AF73" s="205">
        <v>1</v>
      </c>
    </row>
    <row r="74" spans="1:32" s="183" customFormat="1" ht="15.75" x14ac:dyDescent="0.25">
      <c r="A74" s="186" t="s">
        <v>100</v>
      </c>
      <c r="B74" s="125"/>
      <c r="C74" s="125"/>
      <c r="D74" s="123"/>
      <c r="E74" s="125"/>
      <c r="F74" s="125"/>
      <c r="G74" s="123"/>
      <c r="H74" s="125"/>
      <c r="I74" s="125"/>
      <c r="J74" s="123"/>
      <c r="K74" s="125"/>
      <c r="L74" s="125"/>
      <c r="M74" s="123"/>
      <c r="N74" s="125"/>
      <c r="O74" s="125"/>
      <c r="P74" s="123"/>
      <c r="Q74" s="125"/>
      <c r="R74" s="125"/>
      <c r="S74" s="123"/>
      <c r="T74" s="125"/>
      <c r="U74" s="125"/>
      <c r="V74" s="123"/>
      <c r="W74" s="125"/>
      <c r="X74" s="125"/>
      <c r="Y74" s="123"/>
      <c r="Z74" s="125"/>
      <c r="AA74" s="125"/>
      <c r="AB74" s="123"/>
      <c r="AC74" s="125"/>
      <c r="AD74" s="125"/>
      <c r="AE74" s="123"/>
      <c r="AF74" s="205"/>
    </row>
    <row r="75" spans="1:32" s="183" customFormat="1" ht="15.75" x14ac:dyDescent="0.25">
      <c r="A75" s="186" t="s">
        <v>101</v>
      </c>
      <c r="B75" s="125"/>
      <c r="C75" s="246"/>
      <c r="D75" s="247"/>
      <c r="E75" s="246"/>
      <c r="F75" s="246"/>
      <c r="G75" s="247"/>
      <c r="H75" s="246"/>
      <c r="I75" s="246"/>
      <c r="J75" s="247"/>
      <c r="K75" s="246"/>
      <c r="L75" s="246"/>
      <c r="M75" s="247"/>
      <c r="N75" s="125"/>
      <c r="O75" s="246"/>
      <c r="P75" s="247"/>
      <c r="Q75" s="246"/>
      <c r="R75" s="246"/>
      <c r="S75" s="247"/>
      <c r="T75" s="246"/>
      <c r="U75" s="246"/>
      <c r="V75" s="247"/>
      <c r="W75" s="246"/>
      <c r="X75" s="246"/>
      <c r="Y75" s="247"/>
      <c r="Z75" s="246"/>
      <c r="AA75" s="246"/>
      <c r="AB75" s="247"/>
      <c r="AC75" s="246"/>
      <c r="AD75" s="246"/>
      <c r="AE75" s="247"/>
      <c r="AF75" s="205"/>
    </row>
    <row r="76" spans="1:32" s="183" customFormat="1" ht="15.75" x14ac:dyDescent="0.25">
      <c r="A76" s="186" t="s">
        <v>102</v>
      </c>
      <c r="B76" s="248"/>
      <c r="C76" s="246"/>
      <c r="D76" s="247"/>
      <c r="E76" s="246"/>
      <c r="F76" s="246"/>
      <c r="G76" s="247"/>
      <c r="H76" s="246"/>
      <c r="I76" s="246"/>
      <c r="J76" s="247"/>
      <c r="K76" s="246"/>
      <c r="L76" s="246"/>
      <c r="M76" s="247"/>
      <c r="N76" s="248"/>
      <c r="O76" s="246"/>
      <c r="P76" s="247"/>
      <c r="Q76" s="246"/>
      <c r="R76" s="246"/>
      <c r="S76" s="247"/>
      <c r="T76" s="246"/>
      <c r="U76" s="246"/>
      <c r="V76" s="247"/>
      <c r="W76" s="246"/>
      <c r="X76" s="246"/>
      <c r="Y76" s="247"/>
      <c r="Z76" s="246"/>
      <c r="AA76" s="246"/>
      <c r="AB76" s="247"/>
      <c r="AC76" s="246"/>
      <c r="AD76" s="246"/>
      <c r="AE76" s="247"/>
      <c r="AF76" s="205"/>
    </row>
    <row r="77" spans="1:32" s="183" customFormat="1" ht="15.75" x14ac:dyDescent="0.25">
      <c r="A77" s="186" t="s">
        <v>103</v>
      </c>
      <c r="B77" s="125"/>
      <c r="C77" s="125"/>
      <c r="D77" s="123"/>
      <c r="E77" s="125"/>
      <c r="F77" s="125"/>
      <c r="G77" s="123"/>
      <c r="H77" s="125"/>
      <c r="I77" s="125"/>
      <c r="J77" s="123"/>
      <c r="K77" s="125"/>
      <c r="L77" s="125"/>
      <c r="M77" s="123"/>
      <c r="N77" s="125"/>
      <c r="O77" s="125"/>
      <c r="P77" s="123"/>
      <c r="Q77" s="125"/>
      <c r="R77" s="125"/>
      <c r="S77" s="123"/>
      <c r="T77" s="125"/>
      <c r="U77" s="125"/>
      <c r="V77" s="123"/>
      <c r="W77" s="125"/>
      <c r="X77" s="125">
        <v>1</v>
      </c>
      <c r="Y77" s="123">
        <v>1</v>
      </c>
      <c r="Z77" s="125">
        <v>1</v>
      </c>
      <c r="AA77" s="125"/>
      <c r="AB77" s="123">
        <v>1</v>
      </c>
      <c r="AC77" s="125"/>
      <c r="AD77" s="125"/>
      <c r="AE77" s="123"/>
      <c r="AF77" s="204">
        <f>D77+G77+J77+M77+P77+S77+V77+Y77+AB77+AE77</f>
        <v>2</v>
      </c>
    </row>
    <row r="78" spans="1:32" s="183" customFormat="1" ht="15.75" x14ac:dyDescent="0.25">
      <c r="A78" s="186" t="s">
        <v>104</v>
      </c>
      <c r="B78" s="125"/>
      <c r="C78" s="125"/>
      <c r="D78" s="123"/>
      <c r="E78" s="125"/>
      <c r="F78" s="125"/>
      <c r="G78" s="123"/>
      <c r="H78" s="125"/>
      <c r="I78" s="125"/>
      <c r="J78" s="123"/>
      <c r="K78" s="125"/>
      <c r="L78" s="125"/>
      <c r="M78" s="123"/>
      <c r="N78" s="125"/>
      <c r="O78" s="125"/>
      <c r="P78" s="123"/>
      <c r="Q78" s="125"/>
      <c r="R78" s="125"/>
      <c r="S78" s="123"/>
      <c r="T78" s="125"/>
      <c r="U78" s="125"/>
      <c r="V78" s="123"/>
      <c r="W78" s="125"/>
      <c r="X78" s="125"/>
      <c r="Y78" s="123"/>
      <c r="Z78" s="125"/>
      <c r="AA78" s="125"/>
      <c r="AB78" s="123"/>
      <c r="AC78" s="125"/>
      <c r="AD78" s="125"/>
      <c r="AE78" s="123"/>
      <c r="AF78" s="205"/>
    </row>
    <row r="79" spans="1:32" s="183" customFormat="1" ht="15.75" x14ac:dyDescent="0.25">
      <c r="A79" s="186" t="s">
        <v>105</v>
      </c>
      <c r="B79" s="248"/>
      <c r="C79" s="246"/>
      <c r="D79" s="247"/>
      <c r="E79" s="246"/>
      <c r="F79" s="246"/>
      <c r="G79" s="247"/>
      <c r="H79" s="246"/>
      <c r="I79" s="246"/>
      <c r="J79" s="247"/>
      <c r="K79" s="246"/>
      <c r="L79" s="246"/>
      <c r="M79" s="247"/>
      <c r="N79" s="248"/>
      <c r="O79" s="246"/>
      <c r="P79" s="247"/>
      <c r="Q79" s="246"/>
      <c r="R79" s="246"/>
      <c r="S79" s="247"/>
      <c r="T79" s="246"/>
      <c r="U79" s="246"/>
      <c r="V79" s="247"/>
      <c r="W79" s="246"/>
      <c r="X79" s="246"/>
      <c r="Y79" s="247"/>
      <c r="Z79" s="246"/>
      <c r="AA79" s="246"/>
      <c r="AB79" s="247"/>
      <c r="AC79" s="246"/>
      <c r="AD79" s="246"/>
      <c r="AE79" s="247"/>
      <c r="AF79" s="205"/>
    </row>
    <row r="80" spans="1:32" s="183" customFormat="1" ht="15.75" x14ac:dyDescent="0.25">
      <c r="A80" s="186" t="s">
        <v>106</v>
      </c>
      <c r="B80" s="125"/>
      <c r="C80" s="246"/>
      <c r="D80" s="247"/>
      <c r="E80" s="246"/>
      <c r="F80" s="246"/>
      <c r="G80" s="247"/>
      <c r="H80" s="246"/>
      <c r="I80" s="246"/>
      <c r="J80" s="247"/>
      <c r="K80" s="246"/>
      <c r="L80" s="246"/>
      <c r="M80" s="247"/>
      <c r="N80" s="125">
        <v>1</v>
      </c>
      <c r="O80" s="246"/>
      <c r="P80" s="247">
        <v>1</v>
      </c>
      <c r="Q80" s="246"/>
      <c r="R80" s="246"/>
      <c r="S80" s="247"/>
      <c r="T80" s="246"/>
      <c r="U80" s="246"/>
      <c r="V80" s="247"/>
      <c r="W80" s="246">
        <v>1</v>
      </c>
      <c r="X80" s="246"/>
      <c r="Y80" s="247">
        <v>1</v>
      </c>
      <c r="Z80" s="246">
        <v>1</v>
      </c>
      <c r="AA80" s="246"/>
      <c r="AB80" s="247">
        <v>1</v>
      </c>
      <c r="AC80" s="246"/>
      <c r="AD80" s="246"/>
      <c r="AE80" s="247"/>
      <c r="AF80" s="204">
        <f>D80+G80+J80+M80+P80+S80+V80+Y80+AB80+AE80</f>
        <v>3</v>
      </c>
    </row>
    <row r="81" spans="1:32" s="183" customFormat="1" ht="15.75" x14ac:dyDescent="0.25">
      <c r="A81" s="186" t="s">
        <v>107</v>
      </c>
      <c r="B81" s="125"/>
      <c r="C81" s="246"/>
      <c r="D81" s="247"/>
      <c r="E81" s="246"/>
      <c r="F81" s="246"/>
      <c r="G81" s="247"/>
      <c r="H81" s="246"/>
      <c r="I81" s="246"/>
      <c r="J81" s="247"/>
      <c r="K81" s="246"/>
      <c r="L81" s="246"/>
      <c r="M81" s="247"/>
      <c r="N81" s="125"/>
      <c r="O81" s="246"/>
      <c r="P81" s="247"/>
      <c r="Q81" s="246"/>
      <c r="R81" s="246"/>
      <c r="S81" s="247"/>
      <c r="T81" s="246"/>
      <c r="U81" s="246"/>
      <c r="V81" s="247"/>
      <c r="W81" s="246"/>
      <c r="X81" s="246"/>
      <c r="Y81" s="247"/>
      <c r="Z81" s="246"/>
      <c r="AA81" s="246"/>
      <c r="AB81" s="247"/>
      <c r="AC81" s="246"/>
      <c r="AD81" s="246"/>
      <c r="AE81" s="247"/>
      <c r="AF81" s="205"/>
    </row>
    <row r="82" spans="1:32" s="183" customFormat="1" ht="15.75" x14ac:dyDescent="0.25">
      <c r="A82" s="186" t="s">
        <v>108</v>
      </c>
      <c r="B82" s="125"/>
      <c r="C82" s="125"/>
      <c r="D82" s="123"/>
      <c r="E82" s="125"/>
      <c r="F82" s="125"/>
      <c r="G82" s="123"/>
      <c r="H82" s="125"/>
      <c r="I82" s="125"/>
      <c r="J82" s="123"/>
      <c r="K82" s="125"/>
      <c r="L82" s="125"/>
      <c r="M82" s="123"/>
      <c r="N82" s="125"/>
      <c r="O82" s="125"/>
      <c r="P82" s="123"/>
      <c r="Q82" s="125"/>
      <c r="R82" s="125"/>
      <c r="S82" s="123"/>
      <c r="T82" s="125"/>
      <c r="U82" s="125"/>
      <c r="V82" s="123"/>
      <c r="W82" s="125"/>
      <c r="X82" s="125"/>
      <c r="Y82" s="123"/>
      <c r="Z82" s="125"/>
      <c r="AA82" s="125"/>
      <c r="AB82" s="123"/>
      <c r="AC82" s="125"/>
      <c r="AD82" s="125"/>
      <c r="AE82" s="123"/>
      <c r="AF82" s="205"/>
    </row>
    <row r="83" spans="1:32" s="183" customFormat="1" ht="15.75" x14ac:dyDescent="0.25">
      <c r="A83" s="186" t="s">
        <v>109</v>
      </c>
      <c r="B83" s="125"/>
      <c r="C83" s="125"/>
      <c r="D83" s="123"/>
      <c r="E83" s="125"/>
      <c r="F83" s="125"/>
      <c r="G83" s="123"/>
      <c r="H83" s="125"/>
      <c r="I83" s="125"/>
      <c r="J83" s="123"/>
      <c r="K83" s="125"/>
      <c r="L83" s="125"/>
      <c r="M83" s="123"/>
      <c r="N83" s="125"/>
      <c r="O83" s="125"/>
      <c r="P83" s="123"/>
      <c r="Q83" s="125"/>
      <c r="R83" s="125"/>
      <c r="S83" s="123"/>
      <c r="T83" s="125"/>
      <c r="U83" s="125"/>
      <c r="V83" s="123"/>
      <c r="W83" s="125"/>
      <c r="X83" s="125"/>
      <c r="Y83" s="123"/>
      <c r="Z83" s="125"/>
      <c r="AA83" s="125"/>
      <c r="AB83" s="123"/>
      <c r="AC83" s="125"/>
      <c r="AD83" s="125"/>
      <c r="AE83" s="123"/>
      <c r="AF83" s="205"/>
    </row>
    <row r="84" spans="1:32" s="183" customFormat="1" ht="15.75" x14ac:dyDescent="0.25">
      <c r="A84" s="186" t="s">
        <v>110</v>
      </c>
      <c r="B84" s="125"/>
      <c r="C84" s="125"/>
      <c r="D84" s="123"/>
      <c r="E84" s="125"/>
      <c r="F84" s="125"/>
      <c r="G84" s="123"/>
      <c r="H84" s="125"/>
      <c r="I84" s="125"/>
      <c r="J84" s="123"/>
      <c r="K84" s="125"/>
      <c r="L84" s="125"/>
      <c r="M84" s="123"/>
      <c r="N84" s="125"/>
      <c r="O84" s="125"/>
      <c r="P84" s="123"/>
      <c r="Q84" s="125"/>
      <c r="R84" s="125"/>
      <c r="S84" s="123"/>
      <c r="T84" s="125"/>
      <c r="U84" s="125"/>
      <c r="V84" s="123"/>
      <c r="W84" s="125"/>
      <c r="X84" s="125"/>
      <c r="Y84" s="123"/>
      <c r="Z84" s="125"/>
      <c r="AA84" s="125"/>
      <c r="AB84" s="123"/>
      <c r="AC84" s="125"/>
      <c r="AD84" s="125"/>
      <c r="AE84" s="123"/>
      <c r="AF84" s="205"/>
    </row>
    <row r="85" spans="1:32" s="183" customFormat="1" ht="15.75" x14ac:dyDescent="0.25">
      <c r="A85" s="186" t="s">
        <v>111</v>
      </c>
      <c r="B85" s="125"/>
      <c r="C85" s="125"/>
      <c r="D85" s="123"/>
      <c r="E85" s="125"/>
      <c r="F85" s="125"/>
      <c r="G85" s="123"/>
      <c r="H85" s="125"/>
      <c r="I85" s="125"/>
      <c r="J85" s="123"/>
      <c r="K85" s="125"/>
      <c r="L85" s="125"/>
      <c r="M85" s="123"/>
      <c r="N85" s="125"/>
      <c r="O85" s="125"/>
      <c r="P85" s="123"/>
      <c r="Q85" s="125"/>
      <c r="R85" s="125"/>
      <c r="S85" s="123"/>
      <c r="T85" s="125">
        <v>1</v>
      </c>
      <c r="U85" s="125"/>
      <c r="V85" s="123">
        <v>1</v>
      </c>
      <c r="W85" s="125"/>
      <c r="X85" s="125"/>
      <c r="Y85" s="123"/>
      <c r="Z85" s="125"/>
      <c r="AA85" s="125"/>
      <c r="AB85" s="123"/>
      <c r="AC85" s="125"/>
      <c r="AD85" s="125"/>
      <c r="AE85" s="123"/>
      <c r="AF85" s="204">
        <f>D85+G85+J85+M85+P85+S85+V85+Y85+AB85+AE85</f>
        <v>1</v>
      </c>
    </row>
    <row r="86" spans="1:32" s="183" customFormat="1" ht="15.75" x14ac:dyDescent="0.25">
      <c r="A86" s="186" t="s">
        <v>112</v>
      </c>
      <c r="B86" s="125"/>
      <c r="C86" s="125"/>
      <c r="D86" s="123"/>
      <c r="E86" s="125"/>
      <c r="F86" s="125"/>
      <c r="G86" s="123"/>
      <c r="H86" s="125"/>
      <c r="I86" s="125"/>
      <c r="J86" s="123"/>
      <c r="K86" s="125"/>
      <c r="L86" s="125"/>
      <c r="M86" s="123"/>
      <c r="N86" s="125"/>
      <c r="O86" s="125"/>
      <c r="P86" s="123"/>
      <c r="Q86" s="125"/>
      <c r="R86" s="125"/>
      <c r="S86" s="123"/>
      <c r="T86" s="125"/>
      <c r="U86" s="125"/>
      <c r="V86" s="123"/>
      <c r="W86" s="125"/>
      <c r="X86" s="125"/>
      <c r="Y86" s="123"/>
      <c r="Z86" s="125">
        <v>1</v>
      </c>
      <c r="AA86" s="125"/>
      <c r="AB86" s="123">
        <v>1</v>
      </c>
      <c r="AC86" s="125"/>
      <c r="AD86" s="125"/>
      <c r="AE86" s="123"/>
      <c r="AF86" s="204">
        <f>D86+G86+J86+M86+P86+S86+V86+Y86+AB86+AE86</f>
        <v>1</v>
      </c>
    </row>
    <row r="87" spans="1:32" s="183" customFormat="1" ht="16.5" thickBot="1" x14ac:dyDescent="0.3">
      <c r="A87" s="187" t="s">
        <v>260</v>
      </c>
      <c r="B87" s="125"/>
      <c r="C87" s="125"/>
      <c r="D87" s="123"/>
      <c r="E87" s="125"/>
      <c r="F87" s="125"/>
      <c r="G87" s="123"/>
      <c r="H87" s="125"/>
      <c r="I87" s="125"/>
      <c r="J87" s="123"/>
      <c r="K87" s="125"/>
      <c r="L87" s="125"/>
      <c r="M87" s="123"/>
      <c r="N87" s="125"/>
      <c r="O87" s="125"/>
      <c r="P87" s="123"/>
      <c r="Q87" s="125"/>
      <c r="R87" s="125"/>
      <c r="S87" s="123"/>
      <c r="T87" s="125">
        <v>2</v>
      </c>
      <c r="U87" s="125"/>
      <c r="V87" s="123">
        <v>2</v>
      </c>
      <c r="W87" s="125"/>
      <c r="X87" s="125">
        <v>2</v>
      </c>
      <c r="Y87" s="123">
        <v>2</v>
      </c>
      <c r="Z87" s="125"/>
      <c r="AA87" s="125"/>
      <c r="AB87" s="123"/>
      <c r="AC87" s="125"/>
      <c r="AD87" s="125"/>
      <c r="AE87" s="123"/>
      <c r="AF87" s="204">
        <f>D87+G87+J87+M87+P87+S87+V87+Y87+AB87+AE87</f>
        <v>4</v>
      </c>
    </row>
    <row r="88" spans="1:32" s="183" customFormat="1" x14ac:dyDescent="0.2">
      <c r="A88" s="313" t="s">
        <v>188</v>
      </c>
      <c r="B88" s="232"/>
      <c r="C88" s="233" t="s">
        <v>235</v>
      </c>
      <c r="D88" s="191"/>
      <c r="E88" s="232"/>
      <c r="F88" s="233" t="s">
        <v>236</v>
      </c>
      <c r="G88" s="191"/>
      <c r="H88" s="232"/>
      <c r="I88" s="233" t="s">
        <v>237</v>
      </c>
      <c r="J88" s="191"/>
      <c r="K88" s="232"/>
      <c r="L88" s="233" t="s">
        <v>238</v>
      </c>
      <c r="M88" s="191"/>
      <c r="N88" s="232" t="s">
        <v>239</v>
      </c>
      <c r="O88" s="233"/>
      <c r="P88" s="191"/>
      <c r="Q88" s="232" t="s">
        <v>240</v>
      </c>
      <c r="R88" s="233"/>
      <c r="S88" s="191"/>
      <c r="T88" s="232" t="s">
        <v>241</v>
      </c>
      <c r="U88" s="233"/>
      <c r="V88" s="191"/>
      <c r="W88" s="232" t="s">
        <v>242</v>
      </c>
      <c r="X88" s="233"/>
      <c r="Y88" s="191"/>
      <c r="Z88" s="232" t="s">
        <v>243</v>
      </c>
      <c r="AA88" s="233"/>
      <c r="AB88" s="191"/>
      <c r="AC88" s="232" t="s">
        <v>244</v>
      </c>
      <c r="AD88" s="233"/>
      <c r="AE88" s="191"/>
      <c r="AF88" s="535">
        <f>AF90+AF91+AF92+AF93+AF94+AF95+AF96+AF97+AF98+AF99</f>
        <v>289</v>
      </c>
    </row>
    <row r="89" spans="1:32" s="183" customFormat="1" ht="13.5" thickBot="1" x14ac:dyDescent="0.25">
      <c r="A89" s="314"/>
      <c r="B89" s="234" t="s">
        <v>11</v>
      </c>
      <c r="C89" s="310" t="s">
        <v>10</v>
      </c>
      <c r="D89" s="310" t="s">
        <v>123</v>
      </c>
      <c r="E89" s="234" t="s">
        <v>11</v>
      </c>
      <c r="F89" s="310" t="s">
        <v>10</v>
      </c>
      <c r="G89" s="310" t="s">
        <v>123</v>
      </c>
      <c r="H89" s="234" t="s">
        <v>11</v>
      </c>
      <c r="I89" s="310" t="s">
        <v>10</v>
      </c>
      <c r="J89" s="310" t="s">
        <v>123</v>
      </c>
      <c r="K89" s="234" t="s">
        <v>11</v>
      </c>
      <c r="L89" s="310" t="s">
        <v>10</v>
      </c>
      <c r="M89" s="310" t="s">
        <v>123</v>
      </c>
      <c r="N89" s="234" t="s">
        <v>11</v>
      </c>
      <c r="O89" s="310" t="s">
        <v>10</v>
      </c>
      <c r="P89" s="310" t="s">
        <v>123</v>
      </c>
      <c r="Q89" s="234" t="s">
        <v>11</v>
      </c>
      <c r="R89" s="310" t="s">
        <v>10</v>
      </c>
      <c r="S89" s="310" t="s">
        <v>123</v>
      </c>
      <c r="T89" s="234" t="s">
        <v>11</v>
      </c>
      <c r="U89" s="310" t="s">
        <v>10</v>
      </c>
      <c r="V89" s="310" t="s">
        <v>123</v>
      </c>
      <c r="W89" s="234" t="s">
        <v>11</v>
      </c>
      <c r="X89" s="310" t="s">
        <v>10</v>
      </c>
      <c r="Y89" s="310" t="s">
        <v>123</v>
      </c>
      <c r="Z89" s="234" t="s">
        <v>11</v>
      </c>
      <c r="AA89" s="310" t="s">
        <v>10</v>
      </c>
      <c r="AB89" s="310" t="s">
        <v>123</v>
      </c>
      <c r="AC89" s="234" t="s">
        <v>11</v>
      </c>
      <c r="AD89" s="310" t="s">
        <v>10</v>
      </c>
      <c r="AE89" s="310" t="s">
        <v>123</v>
      </c>
      <c r="AF89" s="519"/>
    </row>
    <row r="90" spans="1:32" s="183" customFormat="1" ht="13.9" customHeight="1" x14ac:dyDescent="0.25">
      <c r="A90" s="185" t="s">
        <v>178</v>
      </c>
      <c r="B90" s="243"/>
      <c r="C90" s="244"/>
      <c r="D90" s="245"/>
      <c r="E90" s="243"/>
      <c r="F90" s="244"/>
      <c r="G90" s="245"/>
      <c r="H90" s="243"/>
      <c r="I90" s="244"/>
      <c r="J90" s="245"/>
      <c r="K90" s="243"/>
      <c r="L90" s="244">
        <v>1</v>
      </c>
      <c r="M90" s="245">
        <v>1</v>
      </c>
      <c r="N90" s="243"/>
      <c r="O90" s="244"/>
      <c r="P90" s="245"/>
      <c r="Q90" s="243"/>
      <c r="R90" s="244">
        <v>1</v>
      </c>
      <c r="S90" s="245">
        <v>1</v>
      </c>
      <c r="T90" s="243">
        <v>4</v>
      </c>
      <c r="U90" s="244">
        <v>2</v>
      </c>
      <c r="V90" s="245">
        <v>6</v>
      </c>
      <c r="W90" s="243"/>
      <c r="X90" s="244">
        <v>1</v>
      </c>
      <c r="Y90" s="245">
        <v>1</v>
      </c>
      <c r="Z90" s="243">
        <v>1</v>
      </c>
      <c r="AA90" s="244">
        <v>1</v>
      </c>
      <c r="AB90" s="245">
        <v>2</v>
      </c>
      <c r="AC90" s="243"/>
      <c r="AD90" s="244">
        <v>1</v>
      </c>
      <c r="AE90" s="245">
        <v>1</v>
      </c>
      <c r="AF90" s="204">
        <f t="shared" ref="AF90:AF96" si="0">D90+G90+J90+M90+P90+S90+V90+Y90+AB90+AE90</f>
        <v>12</v>
      </c>
    </row>
    <row r="91" spans="1:32" s="183" customFormat="1" ht="14.45" customHeight="1" x14ac:dyDescent="0.25">
      <c r="A91" s="185" t="s">
        <v>309</v>
      </c>
      <c r="B91" s="243"/>
      <c r="C91" s="244"/>
      <c r="D91" s="245"/>
      <c r="E91" s="243"/>
      <c r="F91" s="244"/>
      <c r="G91" s="245"/>
      <c r="H91" s="243"/>
      <c r="I91" s="244"/>
      <c r="J91" s="245"/>
      <c r="K91" s="243"/>
      <c r="L91" s="244"/>
      <c r="M91" s="245"/>
      <c r="N91" s="243"/>
      <c r="O91" s="244">
        <v>3</v>
      </c>
      <c r="P91" s="245">
        <v>3</v>
      </c>
      <c r="Q91" s="243"/>
      <c r="R91" s="244">
        <v>1</v>
      </c>
      <c r="S91" s="245">
        <v>1</v>
      </c>
      <c r="T91" s="243">
        <v>1</v>
      </c>
      <c r="U91" s="244"/>
      <c r="V91" s="245">
        <v>1</v>
      </c>
      <c r="W91" s="243"/>
      <c r="X91" s="244"/>
      <c r="Y91" s="245"/>
      <c r="Z91" s="243"/>
      <c r="AA91" s="244"/>
      <c r="AB91" s="245"/>
      <c r="AC91" s="243"/>
      <c r="AD91" s="244"/>
      <c r="AE91" s="245"/>
      <c r="AF91" s="204">
        <f t="shared" si="0"/>
        <v>5</v>
      </c>
    </row>
    <row r="92" spans="1:32" s="183" customFormat="1" ht="15.75" x14ac:dyDescent="0.25">
      <c r="A92" s="186" t="s">
        <v>183</v>
      </c>
      <c r="B92" s="125"/>
      <c r="C92" s="125"/>
      <c r="D92" s="123"/>
      <c r="E92" s="125"/>
      <c r="F92" s="125"/>
      <c r="G92" s="123"/>
      <c r="H92" s="125"/>
      <c r="I92" s="125"/>
      <c r="J92" s="123"/>
      <c r="K92" s="125"/>
      <c r="L92" s="125">
        <v>2</v>
      </c>
      <c r="M92" s="123">
        <v>2</v>
      </c>
      <c r="N92" s="125">
        <v>1</v>
      </c>
      <c r="O92" s="125"/>
      <c r="P92" s="123">
        <v>1</v>
      </c>
      <c r="Q92" s="125">
        <v>9</v>
      </c>
      <c r="R92" s="125">
        <v>11</v>
      </c>
      <c r="S92" s="123">
        <v>20</v>
      </c>
      <c r="T92" s="125"/>
      <c r="U92" s="125">
        <v>2</v>
      </c>
      <c r="V92" s="123">
        <v>2</v>
      </c>
      <c r="W92" s="125"/>
      <c r="X92" s="125">
        <v>2</v>
      </c>
      <c r="Y92" s="123">
        <v>2</v>
      </c>
      <c r="Z92" s="125"/>
      <c r="AA92" s="125">
        <v>1</v>
      </c>
      <c r="AB92" s="123">
        <v>1</v>
      </c>
      <c r="AC92" s="125">
        <v>2</v>
      </c>
      <c r="AD92" s="125"/>
      <c r="AE92" s="123">
        <v>2</v>
      </c>
      <c r="AF92" s="204">
        <f t="shared" si="0"/>
        <v>30</v>
      </c>
    </row>
    <row r="93" spans="1:32" s="183" customFormat="1" ht="15.75" x14ac:dyDescent="0.25">
      <c r="A93" s="186" t="s">
        <v>116</v>
      </c>
      <c r="B93" s="125"/>
      <c r="C93" s="125"/>
      <c r="D93" s="123"/>
      <c r="E93" s="125"/>
      <c r="F93" s="125"/>
      <c r="G93" s="123"/>
      <c r="H93" s="125"/>
      <c r="I93" s="125"/>
      <c r="J93" s="123"/>
      <c r="K93" s="125"/>
      <c r="L93" s="125">
        <v>1</v>
      </c>
      <c r="M93" s="123">
        <v>1</v>
      </c>
      <c r="N93" s="125"/>
      <c r="O93" s="125">
        <v>1</v>
      </c>
      <c r="P93" s="123">
        <v>1</v>
      </c>
      <c r="Q93" s="125"/>
      <c r="R93" s="125">
        <v>10</v>
      </c>
      <c r="S93" s="123">
        <v>10</v>
      </c>
      <c r="T93" s="125"/>
      <c r="U93" s="125">
        <v>2</v>
      </c>
      <c r="V93" s="123">
        <v>2</v>
      </c>
      <c r="W93" s="125"/>
      <c r="X93" s="125">
        <v>3</v>
      </c>
      <c r="Y93" s="123">
        <v>3</v>
      </c>
      <c r="Z93" s="125">
        <v>5</v>
      </c>
      <c r="AA93" s="125"/>
      <c r="AB93" s="123">
        <v>5</v>
      </c>
      <c r="AC93" s="125">
        <v>2</v>
      </c>
      <c r="AD93" s="125"/>
      <c r="AE93" s="123">
        <v>2</v>
      </c>
      <c r="AF93" s="204">
        <f t="shared" si="0"/>
        <v>24</v>
      </c>
    </row>
    <row r="94" spans="1:32" s="183" customFormat="1" ht="15.75" x14ac:dyDescent="0.25">
      <c r="A94" s="186" t="s">
        <v>117</v>
      </c>
      <c r="B94" s="125"/>
      <c r="C94" s="125"/>
      <c r="D94" s="123"/>
      <c r="E94" s="125"/>
      <c r="F94" s="125"/>
      <c r="G94" s="123"/>
      <c r="H94" s="125">
        <v>1</v>
      </c>
      <c r="I94" s="125"/>
      <c r="J94" s="123">
        <v>1</v>
      </c>
      <c r="K94" s="125"/>
      <c r="L94" s="125">
        <v>4</v>
      </c>
      <c r="M94" s="123">
        <v>4</v>
      </c>
      <c r="N94" s="125"/>
      <c r="O94" s="125">
        <v>1</v>
      </c>
      <c r="P94" s="123">
        <v>1</v>
      </c>
      <c r="Q94" s="125"/>
      <c r="R94" s="125">
        <v>6</v>
      </c>
      <c r="S94" s="123">
        <v>6</v>
      </c>
      <c r="T94" s="125">
        <v>1</v>
      </c>
      <c r="U94" s="125">
        <v>5</v>
      </c>
      <c r="V94" s="123">
        <v>6</v>
      </c>
      <c r="W94" s="125">
        <v>3</v>
      </c>
      <c r="X94" s="125">
        <v>5</v>
      </c>
      <c r="Y94" s="123">
        <v>8</v>
      </c>
      <c r="Z94" s="125">
        <v>3</v>
      </c>
      <c r="AA94" s="125">
        <v>3</v>
      </c>
      <c r="AB94" s="123">
        <v>6</v>
      </c>
      <c r="AC94" s="125">
        <v>3</v>
      </c>
      <c r="AD94" s="125">
        <v>3</v>
      </c>
      <c r="AE94" s="123">
        <v>6</v>
      </c>
      <c r="AF94" s="204">
        <f t="shared" si="0"/>
        <v>38</v>
      </c>
    </row>
    <row r="95" spans="1:32" s="183" customFormat="1" ht="15.75" x14ac:dyDescent="0.25">
      <c r="A95" s="186" t="s">
        <v>310</v>
      </c>
      <c r="B95" s="125"/>
      <c r="C95" s="125">
        <v>1</v>
      </c>
      <c r="D95" s="123">
        <v>1</v>
      </c>
      <c r="E95" s="125">
        <v>1</v>
      </c>
      <c r="F95" s="125"/>
      <c r="G95" s="123">
        <v>1</v>
      </c>
      <c r="H95" s="125">
        <v>1</v>
      </c>
      <c r="I95" s="125"/>
      <c r="J95" s="123">
        <v>1</v>
      </c>
      <c r="K95" s="125">
        <v>1</v>
      </c>
      <c r="L95" s="125">
        <v>1</v>
      </c>
      <c r="M95" s="123">
        <v>2</v>
      </c>
      <c r="N95" s="125">
        <v>3</v>
      </c>
      <c r="O95" s="125">
        <v>2</v>
      </c>
      <c r="P95" s="123">
        <v>5</v>
      </c>
      <c r="Q95" s="125"/>
      <c r="R95" s="125"/>
      <c r="S95" s="123"/>
      <c r="T95" s="125">
        <v>4</v>
      </c>
      <c r="U95" s="125">
        <v>1</v>
      </c>
      <c r="V95" s="123">
        <v>5</v>
      </c>
      <c r="W95" s="125">
        <v>3</v>
      </c>
      <c r="X95" s="125">
        <v>4</v>
      </c>
      <c r="Y95" s="123">
        <v>7</v>
      </c>
      <c r="Z95" s="125">
        <v>3</v>
      </c>
      <c r="AA95" s="125">
        <v>2</v>
      </c>
      <c r="AB95" s="123">
        <v>5</v>
      </c>
      <c r="AC95" s="125">
        <v>1</v>
      </c>
      <c r="AD95" s="125">
        <v>1</v>
      </c>
      <c r="AE95" s="123">
        <v>2</v>
      </c>
      <c r="AF95" s="204">
        <f t="shared" si="0"/>
        <v>29</v>
      </c>
    </row>
    <row r="96" spans="1:32" s="183" customFormat="1" ht="15.75" x14ac:dyDescent="0.25">
      <c r="A96" s="125" t="s">
        <v>288</v>
      </c>
      <c r="B96" s="125"/>
      <c r="C96" s="125">
        <v>8</v>
      </c>
      <c r="D96" s="123">
        <v>8</v>
      </c>
      <c r="E96" s="125"/>
      <c r="F96" s="125">
        <v>5</v>
      </c>
      <c r="G96" s="123">
        <v>5</v>
      </c>
      <c r="H96" s="125">
        <v>5</v>
      </c>
      <c r="I96" s="125"/>
      <c r="J96" s="123">
        <v>5</v>
      </c>
      <c r="K96" s="125">
        <v>2</v>
      </c>
      <c r="L96" s="125">
        <v>8</v>
      </c>
      <c r="M96" s="123">
        <v>10</v>
      </c>
      <c r="N96" s="125">
        <v>7</v>
      </c>
      <c r="O96" s="125"/>
      <c r="P96" s="123">
        <v>7</v>
      </c>
      <c r="Q96" s="125">
        <v>8</v>
      </c>
      <c r="R96" s="125">
        <v>1</v>
      </c>
      <c r="S96" s="123">
        <v>9</v>
      </c>
      <c r="T96" s="125">
        <v>12</v>
      </c>
      <c r="U96" s="125">
        <v>10</v>
      </c>
      <c r="V96" s="123">
        <v>22</v>
      </c>
      <c r="W96" s="125">
        <v>10</v>
      </c>
      <c r="X96" s="125">
        <v>6</v>
      </c>
      <c r="Y96" s="123">
        <v>16</v>
      </c>
      <c r="Z96" s="125">
        <v>5</v>
      </c>
      <c r="AA96" s="125">
        <v>6</v>
      </c>
      <c r="AB96" s="123">
        <v>11</v>
      </c>
      <c r="AC96" s="125"/>
      <c r="AD96" s="125">
        <v>2</v>
      </c>
      <c r="AE96" s="123">
        <v>2</v>
      </c>
      <c r="AF96" s="204">
        <f t="shared" si="0"/>
        <v>95</v>
      </c>
    </row>
    <row r="97" spans="1:32" s="183" customFormat="1" ht="15.75" x14ac:dyDescent="0.25">
      <c r="A97" s="249" t="s">
        <v>245</v>
      </c>
      <c r="B97" s="125"/>
      <c r="C97" s="125"/>
      <c r="D97" s="123"/>
      <c r="E97" s="125"/>
      <c r="F97" s="125"/>
      <c r="G97" s="123"/>
      <c r="H97" s="125">
        <v>1</v>
      </c>
      <c r="I97" s="125"/>
      <c r="J97" s="123">
        <v>1</v>
      </c>
      <c r="K97" s="125"/>
      <c r="L97" s="125">
        <v>1</v>
      </c>
      <c r="M97" s="123">
        <v>1</v>
      </c>
      <c r="N97" s="125"/>
      <c r="O97" s="125"/>
      <c r="P97" s="123"/>
      <c r="Q97" s="125"/>
      <c r="R97" s="125"/>
      <c r="S97" s="123"/>
      <c r="T97" s="125">
        <v>1</v>
      </c>
      <c r="U97" s="125">
        <v>1</v>
      </c>
      <c r="V97" s="123">
        <v>2</v>
      </c>
      <c r="W97" s="125"/>
      <c r="X97" s="125"/>
      <c r="Y97" s="123"/>
      <c r="Z97" s="125"/>
      <c r="AA97" s="125"/>
      <c r="AB97" s="123"/>
      <c r="AC97" s="125">
        <v>1</v>
      </c>
      <c r="AD97" s="125"/>
      <c r="AE97" s="123">
        <v>1</v>
      </c>
      <c r="AF97" s="205">
        <v>5</v>
      </c>
    </row>
    <row r="98" spans="1:32" s="183" customFormat="1" ht="15.75" x14ac:dyDescent="0.25">
      <c r="A98" s="249" t="s">
        <v>246</v>
      </c>
      <c r="B98" s="125"/>
      <c r="C98" s="125"/>
      <c r="D98" s="123"/>
      <c r="E98" s="125"/>
      <c r="F98" s="125"/>
      <c r="G98" s="123"/>
      <c r="H98" s="125">
        <v>1</v>
      </c>
      <c r="I98" s="125"/>
      <c r="J98" s="123">
        <v>1</v>
      </c>
      <c r="K98" s="125"/>
      <c r="L98" s="125">
        <v>1</v>
      </c>
      <c r="M98" s="123">
        <v>1</v>
      </c>
      <c r="N98" s="125">
        <v>12</v>
      </c>
      <c r="O98" s="125">
        <v>5</v>
      </c>
      <c r="P98" s="123">
        <v>17</v>
      </c>
      <c r="Q98" s="125">
        <v>10</v>
      </c>
      <c r="R98" s="125">
        <v>5</v>
      </c>
      <c r="S98" s="123">
        <v>15</v>
      </c>
      <c r="T98" s="125"/>
      <c r="U98" s="125">
        <v>1</v>
      </c>
      <c r="V98" s="123">
        <v>1</v>
      </c>
      <c r="W98" s="125"/>
      <c r="X98" s="125"/>
      <c r="Y98" s="123"/>
      <c r="Z98" s="125"/>
      <c r="AA98" s="125">
        <v>1</v>
      </c>
      <c r="AB98" s="123">
        <v>1</v>
      </c>
      <c r="AC98" s="125">
        <v>1</v>
      </c>
      <c r="AD98" s="125"/>
      <c r="AE98" s="123">
        <v>1</v>
      </c>
      <c r="AF98" s="204">
        <f>D98+G98+J98+M98+P98+S98+V98+Y98+AB98+AE98</f>
        <v>37</v>
      </c>
    </row>
    <row r="99" spans="1:32" ht="16.5" thickBot="1" x14ac:dyDescent="0.3">
      <c r="A99" s="319" t="s">
        <v>311</v>
      </c>
      <c r="B99" s="125"/>
      <c r="C99" s="125"/>
      <c r="D99" s="123"/>
      <c r="E99" s="125"/>
      <c r="F99" s="125">
        <v>5</v>
      </c>
      <c r="G99" s="123">
        <v>10</v>
      </c>
      <c r="H99" s="125">
        <v>15</v>
      </c>
      <c r="I99" s="125"/>
      <c r="J99" s="123"/>
      <c r="K99" s="125"/>
      <c r="L99" s="125"/>
      <c r="M99" s="123"/>
      <c r="N99" s="125"/>
      <c r="O99" s="125">
        <v>1</v>
      </c>
      <c r="P99" s="123">
        <v>1</v>
      </c>
      <c r="Q99" s="125"/>
      <c r="R99" s="125">
        <v>1</v>
      </c>
      <c r="S99" s="123">
        <v>1</v>
      </c>
      <c r="T99" s="125"/>
      <c r="U99" s="125"/>
      <c r="V99" s="123"/>
      <c r="W99" s="125"/>
      <c r="X99" s="125">
        <v>1</v>
      </c>
      <c r="Y99" s="123">
        <v>1</v>
      </c>
      <c r="Z99" s="125"/>
      <c r="AA99" s="125"/>
      <c r="AB99" s="123"/>
      <c r="AC99" s="125">
        <v>1</v>
      </c>
      <c r="AD99" s="125"/>
      <c r="AE99" s="123">
        <v>1</v>
      </c>
      <c r="AF99" s="204">
        <f>D99+G99+J99+M99+P99+S99+V99+Y99+AB99+AE99</f>
        <v>14</v>
      </c>
    </row>
    <row r="100" spans="1:32" x14ac:dyDescent="0.2">
      <c r="A100" s="313" t="s">
        <v>189</v>
      </c>
      <c r="B100" s="233"/>
      <c r="C100" s="233" t="s">
        <v>235</v>
      </c>
      <c r="D100" s="191"/>
      <c r="E100" s="232"/>
      <c r="F100" s="233" t="s">
        <v>236</v>
      </c>
      <c r="G100" s="191"/>
      <c r="H100" s="232"/>
      <c r="I100" s="233" t="s">
        <v>237</v>
      </c>
      <c r="J100" s="191"/>
      <c r="K100" s="232"/>
      <c r="L100" s="233" t="s">
        <v>238</v>
      </c>
      <c r="M100" s="191"/>
      <c r="N100" s="232" t="s">
        <v>239</v>
      </c>
      <c r="O100" s="233"/>
      <c r="P100" s="191"/>
      <c r="Q100" s="232" t="s">
        <v>240</v>
      </c>
      <c r="R100" s="233"/>
      <c r="S100" s="191"/>
      <c r="T100" s="232" t="s">
        <v>241</v>
      </c>
      <c r="U100" s="233"/>
      <c r="V100" s="191"/>
      <c r="W100" s="232" t="s">
        <v>242</v>
      </c>
      <c r="X100" s="233"/>
      <c r="Y100" s="191"/>
      <c r="Z100" s="232" t="s">
        <v>243</v>
      </c>
      <c r="AA100" s="233"/>
      <c r="AB100" s="191"/>
      <c r="AC100" s="232" t="s">
        <v>244</v>
      </c>
      <c r="AD100" s="233"/>
      <c r="AE100" s="191"/>
      <c r="AF100" s="533">
        <f>AF103+AF104</f>
        <v>144</v>
      </c>
    </row>
    <row r="101" spans="1:32" ht="13.5" thickBot="1" x14ac:dyDescent="0.25">
      <c r="A101" s="314"/>
      <c r="B101" s="309" t="s">
        <v>11</v>
      </c>
      <c r="C101" s="310" t="s">
        <v>10</v>
      </c>
      <c r="D101" s="310" t="s">
        <v>123</v>
      </c>
      <c r="E101" s="234" t="s">
        <v>11</v>
      </c>
      <c r="F101" s="310" t="s">
        <v>10</v>
      </c>
      <c r="G101" s="310" t="s">
        <v>123</v>
      </c>
      <c r="H101" s="234" t="s">
        <v>11</v>
      </c>
      <c r="I101" s="310" t="s">
        <v>10</v>
      </c>
      <c r="J101" s="310" t="s">
        <v>123</v>
      </c>
      <c r="K101" s="234" t="s">
        <v>11</v>
      </c>
      <c r="L101" s="310" t="s">
        <v>10</v>
      </c>
      <c r="M101" s="310" t="s">
        <v>123</v>
      </c>
      <c r="N101" s="234" t="s">
        <v>11</v>
      </c>
      <c r="O101" s="310" t="s">
        <v>10</v>
      </c>
      <c r="P101" s="310" t="s">
        <v>123</v>
      </c>
      <c r="Q101" s="234" t="s">
        <v>11</v>
      </c>
      <c r="R101" s="310" t="s">
        <v>10</v>
      </c>
      <c r="S101" s="310" t="s">
        <v>123</v>
      </c>
      <c r="T101" s="234" t="s">
        <v>11</v>
      </c>
      <c r="U101" s="310" t="s">
        <v>10</v>
      </c>
      <c r="V101" s="310" t="s">
        <v>123</v>
      </c>
      <c r="W101" s="234" t="s">
        <v>11</v>
      </c>
      <c r="X101" s="310" t="s">
        <v>10</v>
      </c>
      <c r="Y101" s="310" t="s">
        <v>123</v>
      </c>
      <c r="Z101" s="234" t="s">
        <v>11</v>
      </c>
      <c r="AA101" s="310" t="s">
        <v>10</v>
      </c>
      <c r="AB101" s="310" t="s">
        <v>123</v>
      </c>
      <c r="AC101" s="234" t="s">
        <v>11</v>
      </c>
      <c r="AD101" s="310" t="s">
        <v>10</v>
      </c>
      <c r="AE101" s="310" t="s">
        <v>123</v>
      </c>
      <c r="AF101" s="534"/>
    </row>
    <row r="102" spans="1:32" ht="13.5" customHeight="1" x14ac:dyDescent="0.25">
      <c r="A102" s="188" t="s">
        <v>121</v>
      </c>
      <c r="B102" s="125"/>
      <c r="C102" s="125"/>
      <c r="D102" s="123"/>
      <c r="E102" s="125"/>
      <c r="F102" s="125"/>
      <c r="G102" s="123"/>
      <c r="H102" s="125"/>
      <c r="I102" s="125"/>
      <c r="J102" s="123"/>
      <c r="K102" s="125"/>
      <c r="L102" s="125"/>
      <c r="M102" s="123"/>
      <c r="N102" s="125"/>
      <c r="O102" s="125"/>
      <c r="P102" s="123"/>
      <c r="Q102" s="125"/>
      <c r="R102" s="125"/>
      <c r="S102" s="123"/>
      <c r="T102" s="125"/>
      <c r="U102" s="125"/>
      <c r="V102" s="123"/>
      <c r="W102" s="125"/>
      <c r="X102" s="125"/>
      <c r="Y102" s="123"/>
      <c r="Z102" s="125"/>
      <c r="AA102" s="125"/>
      <c r="AB102" s="123"/>
      <c r="AC102" s="125"/>
      <c r="AD102" s="125"/>
      <c r="AE102" s="123"/>
      <c r="AF102" s="320"/>
    </row>
    <row r="103" spans="1:32" ht="13.5" customHeight="1" x14ac:dyDescent="0.25">
      <c r="A103" s="186" t="s">
        <v>122</v>
      </c>
      <c r="B103" s="125">
        <v>2</v>
      </c>
      <c r="C103" s="125">
        <v>2</v>
      </c>
      <c r="D103" s="123">
        <v>4</v>
      </c>
      <c r="E103" s="125">
        <v>6</v>
      </c>
      <c r="F103" s="125">
        <v>2</v>
      </c>
      <c r="G103" s="123">
        <v>8</v>
      </c>
      <c r="H103" s="125">
        <v>5</v>
      </c>
      <c r="I103" s="125">
        <v>3</v>
      </c>
      <c r="J103" s="123">
        <v>8</v>
      </c>
      <c r="K103" s="125">
        <v>2</v>
      </c>
      <c r="L103" s="125">
        <v>1</v>
      </c>
      <c r="M103" s="123">
        <v>3</v>
      </c>
      <c r="N103" s="125">
        <v>4</v>
      </c>
      <c r="O103" s="125"/>
      <c r="P103" s="123">
        <v>4</v>
      </c>
      <c r="Q103" s="125">
        <v>4</v>
      </c>
      <c r="R103" s="125">
        <v>1</v>
      </c>
      <c r="S103" s="123">
        <v>5</v>
      </c>
      <c r="T103" s="125">
        <v>1</v>
      </c>
      <c r="U103" s="125">
        <v>1</v>
      </c>
      <c r="V103" s="123">
        <v>2</v>
      </c>
      <c r="W103" s="125">
        <v>9</v>
      </c>
      <c r="X103" s="125">
        <v>1</v>
      </c>
      <c r="Y103" s="123">
        <v>10</v>
      </c>
      <c r="Z103" s="125">
        <v>3</v>
      </c>
      <c r="AA103" s="125"/>
      <c r="AB103" s="123">
        <v>3</v>
      </c>
      <c r="AC103" s="125">
        <v>2</v>
      </c>
      <c r="AD103" s="125">
        <v>2</v>
      </c>
      <c r="AE103" s="123">
        <v>4</v>
      </c>
      <c r="AF103" s="204">
        <f>D103+G103+J103+M103+P103+S103+V103+Y103+AB103+AE103</f>
        <v>51</v>
      </c>
    </row>
    <row r="104" spans="1:32" ht="16.5" customHeight="1" thickBot="1" x14ac:dyDescent="0.3">
      <c r="A104" s="186" t="s">
        <v>290</v>
      </c>
      <c r="B104" s="122"/>
      <c r="C104" s="122"/>
      <c r="D104" s="124"/>
      <c r="E104" s="122">
        <v>9</v>
      </c>
      <c r="F104" s="122">
        <v>6</v>
      </c>
      <c r="G104" s="124">
        <v>15</v>
      </c>
      <c r="H104" s="122">
        <v>1</v>
      </c>
      <c r="I104" s="122">
        <v>3</v>
      </c>
      <c r="J104" s="124">
        <v>4</v>
      </c>
      <c r="K104" s="122"/>
      <c r="L104" s="122"/>
      <c r="M104" s="124"/>
      <c r="N104" s="122">
        <v>10</v>
      </c>
      <c r="O104" s="122">
        <v>3</v>
      </c>
      <c r="P104" s="124">
        <v>13</v>
      </c>
      <c r="Q104" s="122">
        <v>7</v>
      </c>
      <c r="R104" s="122">
        <v>8</v>
      </c>
      <c r="S104" s="124">
        <v>15</v>
      </c>
      <c r="T104" s="122">
        <v>18</v>
      </c>
      <c r="U104" s="122">
        <v>3</v>
      </c>
      <c r="V104" s="124">
        <v>21</v>
      </c>
      <c r="W104" s="122">
        <v>9</v>
      </c>
      <c r="X104" s="122">
        <v>8</v>
      </c>
      <c r="Y104" s="124">
        <v>17</v>
      </c>
      <c r="Z104" s="122">
        <v>4</v>
      </c>
      <c r="AA104" s="122">
        <v>4</v>
      </c>
      <c r="AB104" s="124">
        <v>8</v>
      </c>
      <c r="AC104" s="122"/>
      <c r="AD104" s="122"/>
      <c r="AE104" s="124"/>
      <c r="AF104" s="204">
        <f>D104+G104+J104+M104+P104+S104+V104+Y104+AB104+AE104</f>
        <v>93</v>
      </c>
    </row>
    <row r="105" spans="1:32" ht="13.5" customHeight="1" x14ac:dyDescent="0.2">
      <c r="A105" s="526" t="s">
        <v>234</v>
      </c>
      <c r="B105" s="538"/>
      <c r="C105" s="538"/>
      <c r="D105" s="538"/>
      <c r="E105" s="321"/>
      <c r="F105" s="321"/>
      <c r="G105" s="321"/>
      <c r="H105" s="321"/>
      <c r="I105" s="321"/>
      <c r="J105" s="321"/>
      <c r="K105" s="321"/>
      <c r="L105" s="321"/>
      <c r="M105" s="321"/>
      <c r="N105" s="538"/>
      <c r="O105" s="538"/>
      <c r="P105" s="538"/>
      <c r="Q105" s="321"/>
      <c r="R105" s="321"/>
      <c r="S105" s="321"/>
      <c r="T105" s="321"/>
      <c r="U105" s="321"/>
      <c r="V105" s="321"/>
      <c r="W105" s="321"/>
      <c r="X105" s="321"/>
      <c r="Y105" s="321"/>
      <c r="Z105" s="321"/>
      <c r="AA105" s="321"/>
      <c r="AB105" s="321"/>
      <c r="AC105" s="321"/>
      <c r="AD105" s="321"/>
      <c r="AE105" s="322"/>
      <c r="AF105" s="539"/>
    </row>
    <row r="106" spans="1:32" ht="16.5" customHeight="1" thickBot="1" x14ac:dyDescent="0.25">
      <c r="A106" s="537"/>
      <c r="B106" s="323"/>
      <c r="C106" s="323" t="s">
        <v>235</v>
      </c>
      <c r="D106" s="323"/>
      <c r="E106" s="323"/>
      <c r="F106" s="323" t="s">
        <v>236</v>
      </c>
      <c r="G106" s="323"/>
      <c r="H106" s="323"/>
      <c r="I106" s="323" t="s">
        <v>237</v>
      </c>
      <c r="J106" s="323"/>
      <c r="K106" s="323"/>
      <c r="L106" s="323" t="s">
        <v>238</v>
      </c>
      <c r="M106" s="323"/>
      <c r="N106" s="323" t="s">
        <v>239</v>
      </c>
      <c r="O106" s="323"/>
      <c r="P106" s="323"/>
      <c r="Q106" s="323" t="s">
        <v>240</v>
      </c>
      <c r="R106" s="323"/>
      <c r="S106" s="323"/>
      <c r="T106" s="323" t="s">
        <v>241</v>
      </c>
      <c r="U106" s="323"/>
      <c r="V106" s="323"/>
      <c r="W106" s="323" t="s">
        <v>242</v>
      </c>
      <c r="X106" s="323"/>
      <c r="Y106" s="323"/>
      <c r="Z106" s="323" t="s">
        <v>243</v>
      </c>
      <c r="AA106" s="323"/>
      <c r="AB106" s="323"/>
      <c r="AC106" s="323" t="s">
        <v>244</v>
      </c>
      <c r="AD106" s="323"/>
      <c r="AE106" s="324"/>
      <c r="AF106" s="540"/>
    </row>
    <row r="107" spans="1:32" ht="21.75" customHeight="1" x14ac:dyDescent="0.2">
      <c r="A107" s="516" t="s">
        <v>247</v>
      </c>
      <c r="B107" s="325" t="s">
        <v>11</v>
      </c>
      <c r="C107" s="326" t="s">
        <v>10</v>
      </c>
      <c r="D107" s="326" t="s">
        <v>123</v>
      </c>
      <c r="E107" s="327" t="s">
        <v>11</v>
      </c>
      <c r="F107" s="326" t="s">
        <v>10</v>
      </c>
      <c r="G107" s="326" t="s">
        <v>123</v>
      </c>
      <c r="H107" s="327" t="s">
        <v>11</v>
      </c>
      <c r="I107" s="326" t="s">
        <v>10</v>
      </c>
      <c r="J107" s="326" t="s">
        <v>123</v>
      </c>
      <c r="K107" s="327" t="s">
        <v>11</v>
      </c>
      <c r="L107" s="326" t="s">
        <v>10</v>
      </c>
      <c r="M107" s="326" t="s">
        <v>123</v>
      </c>
      <c r="N107" s="327" t="s">
        <v>11</v>
      </c>
      <c r="O107" s="326" t="s">
        <v>10</v>
      </c>
      <c r="P107" s="326" t="s">
        <v>123</v>
      </c>
      <c r="Q107" s="327" t="s">
        <v>11</v>
      </c>
      <c r="R107" s="326" t="s">
        <v>10</v>
      </c>
      <c r="S107" s="326" t="s">
        <v>123</v>
      </c>
      <c r="T107" s="327" t="s">
        <v>11</v>
      </c>
      <c r="U107" s="326" t="s">
        <v>10</v>
      </c>
      <c r="V107" s="326" t="s">
        <v>123</v>
      </c>
      <c r="W107" s="327" t="s">
        <v>11</v>
      </c>
      <c r="X107" s="326" t="s">
        <v>10</v>
      </c>
      <c r="Y107" s="326" t="s">
        <v>123</v>
      </c>
      <c r="Z107" s="327" t="s">
        <v>11</v>
      </c>
      <c r="AA107" s="326" t="s">
        <v>10</v>
      </c>
      <c r="AB107" s="326" t="s">
        <v>123</v>
      </c>
      <c r="AC107" s="327" t="s">
        <v>11</v>
      </c>
      <c r="AD107" s="326" t="s">
        <v>10</v>
      </c>
      <c r="AE107" s="328" t="s">
        <v>123</v>
      </c>
      <c r="AF107" s="541"/>
    </row>
    <row r="108" spans="1:32" ht="13.5" thickBot="1" x14ac:dyDescent="0.25">
      <c r="A108" s="517"/>
      <c r="B108" s="325"/>
      <c r="C108" s="326"/>
      <c r="D108" s="326"/>
      <c r="E108" s="327"/>
      <c r="F108" s="326"/>
      <c r="G108" s="326"/>
      <c r="H108" s="327"/>
      <c r="I108" s="326"/>
      <c r="J108" s="326"/>
      <c r="K108" s="327"/>
      <c r="L108" s="326"/>
      <c r="M108" s="326"/>
      <c r="N108" s="327"/>
      <c r="O108" s="326"/>
      <c r="P108" s="326"/>
      <c r="Q108" s="327"/>
      <c r="R108" s="326"/>
      <c r="S108" s="326"/>
      <c r="T108" s="327"/>
      <c r="U108" s="326"/>
      <c r="V108" s="326"/>
      <c r="W108" s="327"/>
      <c r="X108" s="326"/>
      <c r="Y108" s="326"/>
      <c r="Z108" s="327"/>
      <c r="AA108" s="326"/>
      <c r="AB108" s="326"/>
      <c r="AC108" s="327"/>
      <c r="AD108" s="326"/>
      <c r="AE108" s="328"/>
      <c r="AF108" s="542"/>
    </row>
    <row r="109" spans="1:32" ht="13.9" customHeight="1" x14ac:dyDescent="0.25">
      <c r="A109" s="95" t="s">
        <v>257</v>
      </c>
      <c r="B109" s="66"/>
      <c r="C109" s="181"/>
      <c r="D109" s="182"/>
      <c r="E109" s="181"/>
      <c r="F109" s="181"/>
      <c r="G109" s="182"/>
      <c r="H109" s="181"/>
      <c r="I109" s="181"/>
      <c r="J109" s="182"/>
      <c r="K109" s="181"/>
      <c r="L109" s="181"/>
      <c r="M109" s="182"/>
      <c r="N109" s="66"/>
      <c r="O109" s="181"/>
      <c r="P109" s="182"/>
      <c r="Q109" s="181"/>
      <c r="R109" s="181"/>
      <c r="S109" s="182"/>
      <c r="T109" s="181"/>
      <c r="U109" s="181"/>
      <c r="V109" s="182"/>
      <c r="W109" s="181"/>
      <c r="X109" s="181"/>
      <c r="Y109" s="182"/>
      <c r="Z109" s="181"/>
      <c r="AA109" s="181"/>
      <c r="AB109" s="182"/>
      <c r="AC109" s="181"/>
      <c r="AD109" s="181"/>
      <c r="AE109" s="182"/>
      <c r="AF109" s="205"/>
    </row>
    <row r="110" spans="1:32" s="183" customFormat="1" ht="14.45" customHeight="1" x14ac:dyDescent="0.25">
      <c r="A110" s="95" t="s">
        <v>268</v>
      </c>
      <c r="B110" s="66"/>
      <c r="C110" s="181"/>
      <c r="D110" s="182"/>
      <c r="E110" s="181"/>
      <c r="F110" s="181"/>
      <c r="G110" s="182"/>
      <c r="H110" s="181"/>
      <c r="I110" s="181"/>
      <c r="J110" s="182"/>
      <c r="K110" s="181"/>
      <c r="L110" s="181"/>
      <c r="M110" s="182"/>
      <c r="N110" s="66"/>
      <c r="O110" s="181"/>
      <c r="P110" s="182"/>
      <c r="Q110" s="181"/>
      <c r="R110" s="181"/>
      <c r="S110" s="182"/>
      <c r="T110" s="181"/>
      <c r="U110" s="181"/>
      <c r="V110" s="182"/>
      <c r="W110" s="181"/>
      <c r="X110" s="181"/>
      <c r="Y110" s="182"/>
      <c r="Z110" s="181"/>
      <c r="AA110" s="181"/>
      <c r="AB110" s="182"/>
      <c r="AC110" s="181"/>
      <c r="AD110" s="181"/>
      <c r="AE110" s="182"/>
      <c r="AF110" s="205"/>
    </row>
    <row r="111" spans="1:32" s="239" customFormat="1" ht="15.75" x14ac:dyDescent="0.25">
      <c r="A111" s="95" t="s">
        <v>269</v>
      </c>
      <c r="B111" s="122"/>
      <c r="C111" s="122"/>
      <c r="D111" s="124"/>
      <c r="E111" s="122"/>
      <c r="F111" s="122"/>
      <c r="G111" s="124"/>
      <c r="H111" s="122"/>
      <c r="I111" s="122"/>
      <c r="J111" s="124"/>
      <c r="K111" s="122"/>
      <c r="L111" s="122"/>
      <c r="M111" s="124"/>
      <c r="N111" s="122"/>
      <c r="O111" s="122"/>
      <c r="P111" s="124"/>
      <c r="Q111" s="122"/>
      <c r="R111" s="122"/>
      <c r="S111" s="124"/>
      <c r="T111" s="122"/>
      <c r="U111" s="122"/>
      <c r="V111" s="124"/>
      <c r="W111" s="122"/>
      <c r="X111" s="122"/>
      <c r="Y111" s="124"/>
      <c r="Z111" s="122"/>
      <c r="AA111" s="122"/>
      <c r="AB111" s="124"/>
      <c r="AC111" s="122"/>
      <c r="AD111" s="122"/>
      <c r="AE111" s="124"/>
      <c r="AF111" s="205"/>
    </row>
    <row r="112" spans="1:32" s="183" customFormat="1" ht="15.75" x14ac:dyDescent="0.25">
      <c r="A112" s="95" t="s">
        <v>270</v>
      </c>
      <c r="B112" s="122"/>
      <c r="C112" s="122"/>
      <c r="D112" s="124"/>
      <c r="E112" s="122"/>
      <c r="F112" s="122"/>
      <c r="G112" s="124"/>
      <c r="H112" s="122"/>
      <c r="I112" s="122"/>
      <c r="J112" s="124"/>
      <c r="K112" s="122"/>
      <c r="L112" s="122"/>
      <c r="M112" s="124"/>
      <c r="N112" s="122"/>
      <c r="O112" s="122"/>
      <c r="P112" s="124"/>
      <c r="Q112" s="122"/>
      <c r="R112" s="122"/>
      <c r="S112" s="124"/>
      <c r="T112" s="122"/>
      <c r="U112" s="122"/>
      <c r="V112" s="124"/>
      <c r="W112" s="122"/>
      <c r="X112" s="122"/>
      <c r="Y112" s="124"/>
      <c r="Z112" s="122"/>
      <c r="AA112" s="122"/>
      <c r="AB112" s="124"/>
      <c r="AC112" s="122"/>
      <c r="AD112" s="122"/>
      <c r="AE112" s="124"/>
      <c r="AF112" s="205"/>
    </row>
    <row r="113" spans="1:32" s="183" customFormat="1" ht="15.75" x14ac:dyDescent="0.25">
      <c r="A113" s="95" t="s">
        <v>271</v>
      </c>
      <c r="B113" s="66"/>
      <c r="C113" s="181"/>
      <c r="D113" s="182"/>
      <c r="E113" s="181"/>
      <c r="F113" s="181"/>
      <c r="G113" s="182"/>
      <c r="H113" s="181"/>
      <c r="I113" s="181"/>
      <c r="J113" s="182"/>
      <c r="K113" s="181"/>
      <c r="L113" s="181"/>
      <c r="M113" s="182"/>
      <c r="N113" s="66"/>
      <c r="O113" s="181"/>
      <c r="P113" s="182"/>
      <c r="Q113" s="181"/>
      <c r="R113" s="181"/>
      <c r="S113" s="182"/>
      <c r="T113" s="181"/>
      <c r="U113" s="181"/>
      <c r="V113" s="182"/>
      <c r="W113" s="181"/>
      <c r="X113" s="181"/>
      <c r="Y113" s="182"/>
      <c r="Z113" s="181"/>
      <c r="AA113" s="181"/>
      <c r="AB113" s="182"/>
      <c r="AC113" s="181"/>
      <c r="AD113" s="181"/>
      <c r="AE113" s="182"/>
      <c r="AF113" s="205"/>
    </row>
    <row r="114" spans="1:32" s="183" customFormat="1" ht="15.75" x14ac:dyDescent="0.25">
      <c r="A114" s="96" t="s">
        <v>272</v>
      </c>
      <c r="B114" s="66"/>
      <c r="C114" s="181"/>
      <c r="D114" s="182"/>
      <c r="E114" s="181"/>
      <c r="F114" s="181"/>
      <c r="G114" s="182"/>
      <c r="H114" s="181"/>
      <c r="I114" s="181"/>
      <c r="J114" s="182"/>
      <c r="K114" s="181"/>
      <c r="L114" s="181"/>
      <c r="M114" s="182"/>
      <c r="N114" s="66"/>
      <c r="O114" s="181"/>
      <c r="P114" s="182"/>
      <c r="Q114" s="181"/>
      <c r="R114" s="181"/>
      <c r="S114" s="182"/>
      <c r="T114" s="181"/>
      <c r="U114" s="181"/>
      <c r="V114" s="182"/>
      <c r="W114" s="181"/>
      <c r="X114" s="181"/>
      <c r="Y114" s="182"/>
      <c r="Z114" s="181"/>
      <c r="AA114" s="181"/>
      <c r="AB114" s="182"/>
      <c r="AC114" s="181"/>
      <c r="AD114" s="181"/>
      <c r="AE114" s="182"/>
      <c r="AF114" s="205"/>
    </row>
    <row r="115" spans="1:32" s="183" customFormat="1" ht="15.75" x14ac:dyDescent="0.25">
      <c r="A115" s="95" t="s">
        <v>273</v>
      </c>
      <c r="B115" s="122"/>
      <c r="C115" s="122"/>
      <c r="D115" s="124"/>
      <c r="E115" s="122"/>
      <c r="F115" s="122"/>
      <c r="G115" s="124"/>
      <c r="H115" s="122"/>
      <c r="I115" s="122"/>
      <c r="J115" s="124"/>
      <c r="K115" s="122"/>
      <c r="L115" s="122"/>
      <c r="M115" s="124"/>
      <c r="N115" s="122"/>
      <c r="O115" s="122"/>
      <c r="P115" s="124"/>
      <c r="Q115" s="122"/>
      <c r="R115" s="122"/>
      <c r="S115" s="124"/>
      <c r="T115" s="122"/>
      <c r="U115" s="122"/>
      <c r="V115" s="124"/>
      <c r="W115" s="122"/>
      <c r="X115" s="122"/>
      <c r="Y115" s="124"/>
      <c r="Z115" s="122"/>
      <c r="AA115" s="122"/>
      <c r="AB115" s="124"/>
      <c r="AC115" s="122"/>
      <c r="AD115" s="122"/>
      <c r="AE115" s="124"/>
      <c r="AF115" s="205"/>
    </row>
    <row r="116" spans="1:32" s="183" customFormat="1" ht="15.75" x14ac:dyDescent="0.25">
      <c r="A116" s="95" t="s">
        <v>274</v>
      </c>
      <c r="B116" s="122"/>
      <c r="C116" s="122"/>
      <c r="D116" s="124"/>
      <c r="E116" s="122"/>
      <c r="F116" s="122"/>
      <c r="G116" s="124"/>
      <c r="H116" s="122"/>
      <c r="I116" s="122"/>
      <c r="J116" s="124"/>
      <c r="K116" s="122"/>
      <c r="L116" s="122"/>
      <c r="M116" s="124"/>
      <c r="N116" s="122"/>
      <c r="O116" s="122"/>
      <c r="P116" s="124"/>
      <c r="Q116" s="122"/>
      <c r="R116" s="122"/>
      <c r="S116" s="124"/>
      <c r="T116" s="122"/>
      <c r="U116" s="122"/>
      <c r="V116" s="124"/>
      <c r="W116" s="122"/>
      <c r="X116" s="122"/>
      <c r="Y116" s="124"/>
      <c r="Z116" s="122"/>
      <c r="AA116" s="122"/>
      <c r="AB116" s="124"/>
      <c r="AC116" s="122"/>
      <c r="AD116" s="122"/>
      <c r="AE116" s="124"/>
      <c r="AF116" s="205"/>
    </row>
    <row r="117" spans="1:32" s="183" customFormat="1" ht="15.75" x14ac:dyDescent="0.25">
      <c r="A117" s="95" t="s">
        <v>190</v>
      </c>
      <c r="B117" s="122"/>
      <c r="C117" s="122"/>
      <c r="D117" s="124"/>
      <c r="E117" s="122"/>
      <c r="F117" s="122"/>
      <c r="G117" s="124"/>
      <c r="H117" s="122"/>
      <c r="I117" s="122"/>
      <c r="J117" s="124"/>
      <c r="K117" s="122"/>
      <c r="L117" s="122"/>
      <c r="M117" s="124"/>
      <c r="N117" s="122"/>
      <c r="O117" s="122"/>
      <c r="P117" s="124"/>
      <c r="Q117" s="122"/>
      <c r="R117" s="122"/>
      <c r="S117" s="124"/>
      <c r="T117" s="122"/>
      <c r="U117" s="122"/>
      <c r="V117" s="124"/>
      <c r="W117" s="122"/>
      <c r="X117" s="122"/>
      <c r="Y117" s="124"/>
      <c r="Z117" s="122"/>
      <c r="AA117" s="122"/>
      <c r="AB117" s="124"/>
      <c r="AC117" s="122"/>
      <c r="AD117" s="122"/>
      <c r="AE117" s="124"/>
      <c r="AF117" s="205"/>
    </row>
    <row r="118" spans="1:32" s="183" customFormat="1" ht="15.75" x14ac:dyDescent="0.25">
      <c r="A118" s="95" t="s">
        <v>275</v>
      </c>
      <c r="B118" s="122"/>
      <c r="C118" s="122"/>
      <c r="D118" s="124"/>
      <c r="E118" s="122"/>
      <c r="F118" s="122"/>
      <c r="G118" s="124"/>
      <c r="H118" s="122"/>
      <c r="I118" s="122"/>
      <c r="J118" s="124"/>
      <c r="K118" s="122"/>
      <c r="L118" s="122"/>
      <c r="M118" s="124"/>
      <c r="N118" s="122"/>
      <c r="O118" s="122"/>
      <c r="P118" s="124"/>
      <c r="Q118" s="122"/>
      <c r="R118" s="122"/>
      <c r="S118" s="124"/>
      <c r="T118" s="122"/>
      <c r="U118" s="122"/>
      <c r="V118" s="124"/>
      <c r="W118" s="122"/>
      <c r="X118" s="122"/>
      <c r="Y118" s="124"/>
      <c r="Z118" s="122"/>
      <c r="AA118" s="122"/>
      <c r="AB118" s="124"/>
      <c r="AC118" s="122"/>
      <c r="AD118" s="122"/>
      <c r="AE118" s="124"/>
      <c r="AF118" s="205"/>
    </row>
    <row r="119" spans="1:32" s="183" customFormat="1" ht="15.75" x14ac:dyDescent="0.25">
      <c r="A119" s="95" t="s">
        <v>67</v>
      </c>
      <c r="B119" s="122"/>
      <c r="C119" s="122"/>
      <c r="D119" s="124"/>
      <c r="E119" s="122"/>
      <c r="F119" s="122"/>
      <c r="G119" s="124"/>
      <c r="H119" s="122"/>
      <c r="I119" s="122"/>
      <c r="J119" s="124"/>
      <c r="K119" s="122"/>
      <c r="L119" s="122"/>
      <c r="M119" s="124"/>
      <c r="N119" s="122"/>
      <c r="O119" s="122"/>
      <c r="P119" s="124"/>
      <c r="Q119" s="122"/>
      <c r="R119" s="122"/>
      <c r="S119" s="124"/>
      <c r="T119" s="122"/>
      <c r="U119" s="122"/>
      <c r="V119" s="124"/>
      <c r="W119" s="122"/>
      <c r="X119" s="122"/>
      <c r="Y119" s="124"/>
      <c r="Z119" s="122"/>
      <c r="AA119" s="122"/>
      <c r="AB119" s="124"/>
      <c r="AC119" s="122"/>
      <c r="AD119" s="122"/>
      <c r="AE119" s="124"/>
      <c r="AF119" s="205"/>
    </row>
    <row r="120" spans="1:32" s="183" customFormat="1" ht="15.75" x14ac:dyDescent="0.25">
      <c r="A120" s="95" t="s">
        <v>68</v>
      </c>
      <c r="B120" s="122"/>
      <c r="C120" s="122"/>
      <c r="D120" s="124"/>
      <c r="E120" s="122"/>
      <c r="F120" s="122"/>
      <c r="G120" s="124"/>
      <c r="H120" s="122"/>
      <c r="I120" s="122"/>
      <c r="J120" s="124"/>
      <c r="K120" s="122"/>
      <c r="L120" s="122"/>
      <c r="M120" s="124"/>
      <c r="N120" s="122"/>
      <c r="O120" s="122"/>
      <c r="P120" s="124"/>
      <c r="Q120" s="122"/>
      <c r="R120" s="122"/>
      <c r="S120" s="124"/>
      <c r="T120" s="122"/>
      <c r="U120" s="122"/>
      <c r="V120" s="124"/>
      <c r="W120" s="122"/>
      <c r="X120" s="122"/>
      <c r="Y120" s="124"/>
      <c r="Z120" s="122"/>
      <c r="AA120" s="122"/>
      <c r="AB120" s="124"/>
      <c r="AC120" s="122"/>
      <c r="AD120" s="122"/>
      <c r="AE120" s="124"/>
      <c r="AF120" s="205"/>
    </row>
    <row r="121" spans="1:32" s="183" customFormat="1" ht="15.75" x14ac:dyDescent="0.25">
      <c r="A121" s="96" t="s">
        <v>251</v>
      </c>
      <c r="B121" s="122"/>
      <c r="C121" s="122"/>
      <c r="D121" s="124"/>
      <c r="E121" s="122"/>
      <c r="F121" s="122"/>
      <c r="G121" s="124"/>
      <c r="H121" s="122"/>
      <c r="I121" s="122"/>
      <c r="J121" s="124"/>
      <c r="K121" s="122"/>
      <c r="L121" s="122"/>
      <c r="M121" s="124"/>
      <c r="N121" s="122"/>
      <c r="O121" s="122"/>
      <c r="P121" s="124"/>
      <c r="Q121" s="122"/>
      <c r="R121" s="122"/>
      <c r="S121" s="124"/>
      <c r="T121" s="122"/>
      <c r="U121" s="122"/>
      <c r="V121" s="124"/>
      <c r="W121" s="122"/>
      <c r="X121" s="122"/>
      <c r="Y121" s="124"/>
      <c r="Z121" s="122"/>
      <c r="AA121" s="122"/>
      <c r="AB121" s="124"/>
      <c r="AC121" s="122"/>
      <c r="AD121" s="122"/>
      <c r="AE121" s="124"/>
      <c r="AF121" s="205"/>
    </row>
    <row r="122" spans="1:32" s="183" customFormat="1" ht="15.75" x14ac:dyDescent="0.25">
      <c r="A122" s="95" t="s">
        <v>69</v>
      </c>
      <c r="B122" s="122"/>
      <c r="C122" s="122"/>
      <c r="D122" s="124"/>
      <c r="E122" s="122"/>
      <c r="F122" s="122"/>
      <c r="G122" s="124"/>
      <c r="H122" s="122"/>
      <c r="I122" s="122"/>
      <c r="J122" s="124"/>
      <c r="K122" s="122"/>
      <c r="L122" s="122"/>
      <c r="M122" s="124"/>
      <c r="N122" s="122"/>
      <c r="O122" s="122"/>
      <c r="P122" s="124"/>
      <c r="Q122" s="122"/>
      <c r="R122" s="122"/>
      <c r="S122" s="124"/>
      <c r="T122" s="122"/>
      <c r="U122" s="122"/>
      <c r="V122" s="124"/>
      <c r="W122" s="122"/>
      <c r="X122" s="122"/>
      <c r="Y122" s="124"/>
      <c r="Z122" s="122"/>
      <c r="AA122" s="122"/>
      <c r="AB122" s="124"/>
      <c r="AC122" s="122"/>
      <c r="AD122" s="122"/>
      <c r="AE122" s="124"/>
      <c r="AF122" s="205"/>
    </row>
    <row r="123" spans="1:32" s="183" customFormat="1" ht="15.75" x14ac:dyDescent="0.25">
      <c r="A123" s="95" t="s">
        <v>70</v>
      </c>
      <c r="B123" s="122"/>
      <c r="C123" s="122"/>
      <c r="D123" s="124"/>
      <c r="E123" s="122"/>
      <c r="F123" s="122"/>
      <c r="G123" s="124"/>
      <c r="H123" s="122"/>
      <c r="I123" s="122"/>
      <c r="J123" s="124"/>
      <c r="K123" s="122"/>
      <c r="L123" s="122"/>
      <c r="M123" s="124"/>
      <c r="N123" s="122"/>
      <c r="O123" s="122"/>
      <c r="P123" s="124"/>
      <c r="Q123" s="122"/>
      <c r="R123" s="122"/>
      <c r="S123" s="124"/>
      <c r="T123" s="122"/>
      <c r="U123" s="122"/>
      <c r="V123" s="124"/>
      <c r="W123" s="122"/>
      <c r="X123" s="122"/>
      <c r="Y123" s="124"/>
      <c r="Z123" s="122"/>
      <c r="AA123" s="122"/>
      <c r="AB123" s="124"/>
      <c r="AC123" s="122"/>
      <c r="AD123" s="122"/>
      <c r="AE123" s="124"/>
      <c r="AF123" s="205"/>
    </row>
    <row r="124" spans="1:32" s="183" customFormat="1" ht="15.75" x14ac:dyDescent="0.25">
      <c r="A124" s="95" t="s">
        <v>258</v>
      </c>
      <c r="B124" s="122"/>
      <c r="C124" s="122"/>
      <c r="D124" s="124"/>
      <c r="E124" s="122"/>
      <c r="F124" s="122"/>
      <c r="G124" s="124"/>
      <c r="H124" s="122"/>
      <c r="I124" s="122"/>
      <c r="J124" s="124"/>
      <c r="K124" s="122"/>
      <c r="L124" s="122"/>
      <c r="M124" s="124"/>
      <c r="N124" s="122"/>
      <c r="O124" s="122"/>
      <c r="P124" s="124"/>
      <c r="Q124" s="122"/>
      <c r="R124" s="122"/>
      <c r="S124" s="124"/>
      <c r="T124" s="122"/>
      <c r="U124" s="122"/>
      <c r="V124" s="124"/>
      <c r="W124" s="122"/>
      <c r="X124" s="122"/>
      <c r="Y124" s="124"/>
      <c r="Z124" s="122"/>
      <c r="AA124" s="122"/>
      <c r="AB124" s="124"/>
      <c r="AC124" s="122"/>
      <c r="AD124" s="122"/>
      <c r="AE124" s="124"/>
      <c r="AF124" s="205"/>
    </row>
    <row r="125" spans="1:32" s="183" customFormat="1" ht="15.75" x14ac:dyDescent="0.25">
      <c r="A125" s="96" t="s">
        <v>252</v>
      </c>
      <c r="B125" s="122"/>
      <c r="C125" s="122"/>
      <c r="D125" s="124"/>
      <c r="E125" s="122"/>
      <c r="F125" s="122"/>
      <c r="G125" s="124"/>
      <c r="H125" s="122"/>
      <c r="I125" s="122"/>
      <c r="J125" s="124"/>
      <c r="K125" s="122"/>
      <c r="L125" s="122"/>
      <c r="M125" s="124"/>
      <c r="N125" s="122"/>
      <c r="O125" s="122"/>
      <c r="P125" s="124"/>
      <c r="Q125" s="122"/>
      <c r="R125" s="122"/>
      <c r="S125" s="124"/>
      <c r="T125" s="122"/>
      <c r="U125" s="122"/>
      <c r="V125" s="124"/>
      <c r="W125" s="122"/>
      <c r="X125" s="122"/>
      <c r="Y125" s="124"/>
      <c r="Z125" s="122"/>
      <c r="AA125" s="122"/>
      <c r="AB125" s="124"/>
      <c r="AC125" s="122"/>
      <c r="AD125" s="122"/>
      <c r="AE125" s="124"/>
      <c r="AF125" s="205"/>
    </row>
    <row r="126" spans="1:32" s="183" customFormat="1" ht="15.75" x14ac:dyDescent="0.25">
      <c r="A126" s="95" t="s">
        <v>276</v>
      </c>
      <c r="B126" s="122"/>
      <c r="C126" s="122"/>
      <c r="D126" s="124"/>
      <c r="E126" s="122"/>
      <c r="F126" s="122"/>
      <c r="G126" s="124"/>
      <c r="H126" s="122"/>
      <c r="I126" s="122"/>
      <c r="J126" s="124"/>
      <c r="K126" s="122"/>
      <c r="L126" s="122"/>
      <c r="M126" s="124"/>
      <c r="N126" s="122"/>
      <c r="O126" s="122"/>
      <c r="P126" s="124"/>
      <c r="Q126" s="122"/>
      <c r="R126" s="122"/>
      <c r="S126" s="124"/>
      <c r="T126" s="122"/>
      <c r="U126" s="122"/>
      <c r="V126" s="124"/>
      <c r="W126" s="122"/>
      <c r="X126" s="122"/>
      <c r="Y126" s="124"/>
      <c r="Z126" s="122"/>
      <c r="AA126" s="122"/>
      <c r="AB126" s="124"/>
      <c r="AC126" s="122"/>
      <c r="AD126" s="122"/>
      <c r="AE126" s="124"/>
      <c r="AF126" s="205"/>
    </row>
    <row r="127" spans="1:32" s="183" customFormat="1" ht="15.75" x14ac:dyDescent="0.25">
      <c r="A127" s="202" t="s">
        <v>259</v>
      </c>
      <c r="B127" s="122"/>
      <c r="C127" s="122"/>
      <c r="D127" s="124"/>
      <c r="E127" s="122"/>
      <c r="F127" s="122"/>
      <c r="G127" s="124"/>
      <c r="H127" s="122"/>
      <c r="I127" s="122"/>
      <c r="J127" s="124"/>
      <c r="K127" s="122"/>
      <c r="L127" s="122"/>
      <c r="M127" s="124"/>
      <c r="N127" s="122"/>
      <c r="O127" s="122"/>
      <c r="P127" s="124"/>
      <c r="Q127" s="122"/>
      <c r="R127" s="122"/>
      <c r="S127" s="124"/>
      <c r="T127" s="122"/>
      <c r="U127" s="122"/>
      <c r="V127" s="124"/>
      <c r="W127" s="122"/>
      <c r="X127" s="122"/>
      <c r="Y127" s="124"/>
      <c r="Z127" s="122"/>
      <c r="AA127" s="122"/>
      <c r="AB127" s="124"/>
      <c r="AC127" s="122"/>
      <c r="AD127" s="122"/>
      <c r="AE127" s="124"/>
      <c r="AF127" s="205"/>
    </row>
    <row r="128" spans="1:32" s="183" customFormat="1" x14ac:dyDescent="0.2">
      <c r="A128" s="95" t="s">
        <v>98</v>
      </c>
      <c r="B128" s="66"/>
      <c r="C128" s="181"/>
      <c r="D128" s="182"/>
      <c r="E128" s="66"/>
      <c r="F128" s="181"/>
      <c r="G128" s="182"/>
      <c r="H128" s="66"/>
      <c r="I128" s="181"/>
      <c r="J128" s="182"/>
      <c r="K128" s="66"/>
      <c r="L128" s="181"/>
      <c r="M128" s="182"/>
      <c r="N128" s="66"/>
      <c r="O128" s="181"/>
      <c r="P128" s="182"/>
      <c r="Q128" s="66"/>
      <c r="R128" s="181"/>
      <c r="S128" s="182"/>
      <c r="T128" s="66"/>
      <c r="U128" s="181"/>
      <c r="V128" s="182"/>
      <c r="W128" s="66"/>
      <c r="X128" s="181"/>
      <c r="Y128" s="182"/>
      <c r="Z128" s="66"/>
      <c r="AA128" s="181"/>
      <c r="AB128" s="182"/>
      <c r="AC128" s="66"/>
      <c r="AD128" s="181"/>
      <c r="AE128" s="182"/>
      <c r="AF128" s="124"/>
    </row>
    <row r="129" spans="1:33" s="183" customFormat="1" x14ac:dyDescent="0.2">
      <c r="A129" s="359" t="s">
        <v>248</v>
      </c>
      <c r="B129" s="316"/>
      <c r="C129" s="316" t="s">
        <v>235</v>
      </c>
      <c r="D129" s="317"/>
      <c r="E129" s="318"/>
      <c r="F129" s="316" t="s">
        <v>236</v>
      </c>
      <c r="G129" s="317"/>
      <c r="H129" s="318"/>
      <c r="I129" s="316" t="s">
        <v>237</v>
      </c>
      <c r="J129" s="317"/>
      <c r="K129" s="318"/>
      <c r="L129" s="316" t="s">
        <v>238</v>
      </c>
      <c r="M129" s="317"/>
      <c r="N129" s="318" t="s">
        <v>239</v>
      </c>
      <c r="O129" s="316"/>
      <c r="P129" s="317"/>
      <c r="Q129" s="318" t="s">
        <v>240</v>
      </c>
      <c r="R129" s="316"/>
      <c r="S129" s="317"/>
      <c r="T129" s="318" t="s">
        <v>241</v>
      </c>
      <c r="U129" s="316"/>
      <c r="V129" s="317"/>
      <c r="W129" s="318" t="s">
        <v>242</v>
      </c>
      <c r="X129" s="316"/>
      <c r="Y129" s="317"/>
      <c r="Z129" s="318" t="s">
        <v>243</v>
      </c>
      <c r="AA129" s="316"/>
      <c r="AB129" s="317"/>
      <c r="AC129" s="318" t="s">
        <v>244</v>
      </c>
      <c r="AD129" s="316"/>
      <c r="AE129" s="317"/>
      <c r="AF129" s="549"/>
    </row>
    <row r="130" spans="1:33" s="183" customFormat="1" ht="13.5" thickBot="1" x14ac:dyDescent="0.25">
      <c r="A130" s="314"/>
      <c r="B130" s="309" t="s">
        <v>11</v>
      </c>
      <c r="C130" s="310" t="s">
        <v>10</v>
      </c>
      <c r="D130" s="310" t="s">
        <v>123</v>
      </c>
      <c r="E130" s="234" t="s">
        <v>11</v>
      </c>
      <c r="F130" s="310" t="s">
        <v>10</v>
      </c>
      <c r="G130" s="310" t="s">
        <v>123</v>
      </c>
      <c r="H130" s="234" t="s">
        <v>11</v>
      </c>
      <c r="I130" s="310" t="s">
        <v>10</v>
      </c>
      <c r="J130" s="310" t="s">
        <v>123</v>
      </c>
      <c r="K130" s="234" t="s">
        <v>11</v>
      </c>
      <c r="L130" s="310" t="s">
        <v>10</v>
      </c>
      <c r="M130" s="310" t="s">
        <v>123</v>
      </c>
      <c r="N130" s="234" t="s">
        <v>11</v>
      </c>
      <c r="O130" s="310" t="s">
        <v>10</v>
      </c>
      <c r="P130" s="310" t="s">
        <v>123</v>
      </c>
      <c r="Q130" s="234" t="s">
        <v>11</v>
      </c>
      <c r="R130" s="310" t="s">
        <v>10</v>
      </c>
      <c r="S130" s="310" t="s">
        <v>123</v>
      </c>
      <c r="T130" s="234" t="s">
        <v>11</v>
      </c>
      <c r="U130" s="310" t="s">
        <v>10</v>
      </c>
      <c r="V130" s="310" t="s">
        <v>123</v>
      </c>
      <c r="W130" s="234" t="s">
        <v>11</v>
      </c>
      <c r="X130" s="310" t="s">
        <v>10</v>
      </c>
      <c r="Y130" s="310" t="s">
        <v>123</v>
      </c>
      <c r="Z130" s="234" t="s">
        <v>11</v>
      </c>
      <c r="AA130" s="310" t="s">
        <v>10</v>
      </c>
      <c r="AB130" s="310" t="s">
        <v>123</v>
      </c>
      <c r="AC130" s="234" t="s">
        <v>11</v>
      </c>
      <c r="AD130" s="310" t="s">
        <v>10</v>
      </c>
      <c r="AE130" s="310" t="s">
        <v>123</v>
      </c>
      <c r="AF130" s="534"/>
    </row>
    <row r="131" spans="1:33" s="183" customFormat="1" ht="12.75" customHeight="1" thickBot="1" x14ac:dyDescent="0.25">
      <c r="A131" s="188" t="s">
        <v>172</v>
      </c>
      <c r="B131" s="62"/>
      <c r="C131" s="182"/>
      <c r="D131" s="182"/>
      <c r="E131" s="62"/>
      <c r="F131" s="182"/>
      <c r="G131" s="182"/>
      <c r="H131" s="62"/>
      <c r="I131" s="182"/>
      <c r="J131" s="182"/>
      <c r="K131" s="62"/>
      <c r="L131" s="182"/>
      <c r="M131" s="182"/>
      <c r="N131" s="62"/>
      <c r="O131" s="182"/>
      <c r="P131" s="182"/>
      <c r="Q131" s="62"/>
      <c r="R131" s="182"/>
      <c r="S131" s="182"/>
      <c r="T131" s="62"/>
      <c r="U131" s="182"/>
      <c r="V131" s="182"/>
      <c r="W131" s="62"/>
      <c r="X131" s="182"/>
      <c r="Y131" s="182"/>
      <c r="Z131" s="62"/>
      <c r="AA131" s="182"/>
      <c r="AB131" s="182"/>
      <c r="AC131" s="62"/>
      <c r="AD131" s="182"/>
      <c r="AE131" s="182"/>
      <c r="AF131" s="122"/>
    </row>
    <row r="132" spans="1:33" s="183" customFormat="1" ht="13.5" customHeight="1" x14ac:dyDescent="0.2">
      <c r="A132" s="313" t="s">
        <v>249</v>
      </c>
      <c r="B132" s="316"/>
      <c r="C132" s="316" t="s">
        <v>235</v>
      </c>
      <c r="D132" s="317"/>
      <c r="E132" s="318"/>
      <c r="F132" s="316" t="s">
        <v>236</v>
      </c>
      <c r="G132" s="317"/>
      <c r="H132" s="318"/>
      <c r="I132" s="316" t="s">
        <v>237</v>
      </c>
      <c r="J132" s="317"/>
      <c r="K132" s="318"/>
      <c r="L132" s="316" t="s">
        <v>238</v>
      </c>
      <c r="M132" s="317"/>
      <c r="N132" s="318" t="s">
        <v>239</v>
      </c>
      <c r="O132" s="316"/>
      <c r="P132" s="317"/>
      <c r="Q132" s="318" t="s">
        <v>240</v>
      </c>
      <c r="R132" s="316"/>
      <c r="S132" s="317"/>
      <c r="T132" s="318" t="s">
        <v>241</v>
      </c>
      <c r="U132" s="316"/>
      <c r="V132" s="317"/>
      <c r="W132" s="318" t="s">
        <v>242</v>
      </c>
      <c r="X132" s="316"/>
      <c r="Y132" s="317"/>
      <c r="Z132" s="318" t="s">
        <v>243</v>
      </c>
      <c r="AA132" s="316"/>
      <c r="AB132" s="317"/>
      <c r="AC132" s="318" t="s">
        <v>244</v>
      </c>
      <c r="AD132" s="316"/>
      <c r="AE132" s="317"/>
      <c r="AF132" s="535"/>
    </row>
    <row r="133" spans="1:33" s="183" customFormat="1" ht="13.5" thickBot="1" x14ac:dyDescent="0.25">
      <c r="A133" s="314"/>
      <c r="B133" s="309" t="s">
        <v>11</v>
      </c>
      <c r="C133" s="310" t="s">
        <v>10</v>
      </c>
      <c r="D133" s="310" t="s">
        <v>123</v>
      </c>
      <c r="E133" s="234" t="s">
        <v>11</v>
      </c>
      <c r="F133" s="310" t="s">
        <v>10</v>
      </c>
      <c r="G133" s="310" t="s">
        <v>123</v>
      </c>
      <c r="H133" s="234" t="s">
        <v>11</v>
      </c>
      <c r="I133" s="310" t="s">
        <v>10</v>
      </c>
      <c r="J133" s="310" t="s">
        <v>123</v>
      </c>
      <c r="K133" s="234" t="s">
        <v>11</v>
      </c>
      <c r="L133" s="310" t="s">
        <v>10</v>
      </c>
      <c r="M133" s="310" t="s">
        <v>123</v>
      </c>
      <c r="N133" s="234" t="s">
        <v>11</v>
      </c>
      <c r="O133" s="310" t="s">
        <v>10</v>
      </c>
      <c r="P133" s="310" t="s">
        <v>123</v>
      </c>
      <c r="Q133" s="234" t="s">
        <v>11</v>
      </c>
      <c r="R133" s="310" t="s">
        <v>10</v>
      </c>
      <c r="S133" s="310" t="s">
        <v>123</v>
      </c>
      <c r="T133" s="234" t="s">
        <v>11</v>
      </c>
      <c r="U133" s="310" t="s">
        <v>10</v>
      </c>
      <c r="V133" s="310" t="s">
        <v>123</v>
      </c>
      <c r="W133" s="234" t="s">
        <v>11</v>
      </c>
      <c r="X133" s="310" t="s">
        <v>10</v>
      </c>
      <c r="Y133" s="310" t="s">
        <v>123</v>
      </c>
      <c r="Z133" s="234" t="s">
        <v>11</v>
      </c>
      <c r="AA133" s="310" t="s">
        <v>10</v>
      </c>
      <c r="AB133" s="310" t="s">
        <v>123</v>
      </c>
      <c r="AC133" s="234" t="s">
        <v>11</v>
      </c>
      <c r="AD133" s="310" t="s">
        <v>10</v>
      </c>
      <c r="AE133" s="310" t="s">
        <v>123</v>
      </c>
      <c r="AF133" s="519"/>
    </row>
    <row r="134" spans="1:33" s="183" customFormat="1" ht="13.9" customHeight="1" x14ac:dyDescent="0.25">
      <c r="A134" s="184" t="s">
        <v>74</v>
      </c>
      <c r="B134" s="315"/>
      <c r="C134" s="244"/>
      <c r="D134" s="245"/>
      <c r="E134" s="243"/>
      <c r="F134" s="244"/>
      <c r="G134" s="245"/>
      <c r="H134" s="243"/>
      <c r="I134" s="244"/>
      <c r="J134" s="245"/>
      <c r="K134" s="243"/>
      <c r="L134" s="244"/>
      <c r="M134" s="245"/>
      <c r="N134" s="66"/>
      <c r="O134" s="181"/>
      <c r="P134" s="182"/>
      <c r="Q134" s="243"/>
      <c r="R134" s="244"/>
      <c r="S134" s="245"/>
      <c r="T134" s="243"/>
      <c r="U134" s="244"/>
      <c r="V134" s="245"/>
      <c r="W134" s="243"/>
      <c r="X134" s="244"/>
      <c r="Y134" s="245"/>
      <c r="Z134" s="243"/>
      <c r="AA134" s="244"/>
      <c r="AB134" s="245"/>
      <c r="AC134" s="243"/>
      <c r="AD134" s="244"/>
      <c r="AE134" s="245"/>
      <c r="AF134" s="205"/>
    </row>
    <row r="135" spans="1:33" s="183" customFormat="1" ht="14.45" customHeight="1" x14ac:dyDescent="0.25">
      <c r="A135" s="186" t="s">
        <v>75</v>
      </c>
      <c r="B135" s="122"/>
      <c r="C135" s="122"/>
      <c r="D135" s="124"/>
      <c r="E135" s="122"/>
      <c r="F135" s="122"/>
      <c r="G135" s="124"/>
      <c r="H135" s="122"/>
      <c r="I135" s="122"/>
      <c r="J135" s="124"/>
      <c r="K135" s="122"/>
      <c r="L135" s="122"/>
      <c r="M135" s="124"/>
      <c r="N135" s="122"/>
      <c r="O135" s="122"/>
      <c r="P135" s="124"/>
      <c r="Q135" s="122"/>
      <c r="R135" s="122"/>
      <c r="S135" s="124"/>
      <c r="T135" s="122"/>
      <c r="U135" s="122"/>
      <c r="V135" s="124"/>
      <c r="W135" s="122"/>
      <c r="X135" s="122"/>
      <c r="Y135" s="124"/>
      <c r="Z135" s="122"/>
      <c r="AA135" s="122"/>
      <c r="AB135" s="124"/>
      <c r="AC135" s="122"/>
      <c r="AD135" s="122"/>
      <c r="AE135" s="124"/>
      <c r="AF135" s="205"/>
    </row>
    <row r="136" spans="1:33" s="183" customFormat="1" ht="15.75" x14ac:dyDescent="0.25">
      <c r="A136" s="186" t="s">
        <v>76</v>
      </c>
      <c r="B136" s="122"/>
      <c r="C136" s="122"/>
      <c r="D136" s="124"/>
      <c r="E136" s="122"/>
      <c r="F136" s="122"/>
      <c r="G136" s="124"/>
      <c r="H136" s="122"/>
      <c r="I136" s="122"/>
      <c r="J136" s="124"/>
      <c r="K136" s="122"/>
      <c r="L136" s="122"/>
      <c r="M136" s="124"/>
      <c r="N136" s="122"/>
      <c r="O136" s="122"/>
      <c r="P136" s="124"/>
      <c r="Q136" s="122"/>
      <c r="R136" s="122"/>
      <c r="S136" s="124"/>
      <c r="T136" s="122"/>
      <c r="U136" s="122"/>
      <c r="V136" s="124"/>
      <c r="W136" s="122"/>
      <c r="X136" s="122"/>
      <c r="Y136" s="124"/>
      <c r="Z136" s="122"/>
      <c r="AA136" s="122"/>
      <c r="AB136" s="124"/>
      <c r="AC136" s="122"/>
      <c r="AD136" s="122"/>
      <c r="AE136" s="124"/>
      <c r="AF136" s="205"/>
    </row>
    <row r="137" spans="1:33" s="183" customFormat="1" ht="15.75" x14ac:dyDescent="0.25">
      <c r="A137" s="186" t="s">
        <v>77</v>
      </c>
      <c r="B137" s="122"/>
      <c r="C137" s="122"/>
      <c r="D137" s="124"/>
      <c r="E137" s="122"/>
      <c r="F137" s="122"/>
      <c r="G137" s="124"/>
      <c r="H137" s="122"/>
      <c r="I137" s="122"/>
      <c r="J137" s="124"/>
      <c r="K137" s="122"/>
      <c r="L137" s="122"/>
      <c r="M137" s="124"/>
      <c r="N137" s="122"/>
      <c r="O137" s="122"/>
      <c r="P137" s="124"/>
      <c r="Q137" s="122"/>
      <c r="R137" s="122"/>
      <c r="S137" s="124"/>
      <c r="T137" s="122"/>
      <c r="U137" s="122"/>
      <c r="V137" s="124"/>
      <c r="W137" s="122"/>
      <c r="X137" s="122"/>
      <c r="Y137" s="124"/>
      <c r="Z137" s="122"/>
      <c r="AA137" s="122"/>
      <c r="AB137" s="124"/>
      <c r="AC137" s="122"/>
      <c r="AD137" s="122"/>
      <c r="AE137" s="124"/>
      <c r="AF137" s="205"/>
    </row>
    <row r="138" spans="1:33" s="183" customFormat="1" ht="15.75" x14ac:dyDescent="0.25">
      <c r="A138" s="186" t="s">
        <v>78</v>
      </c>
      <c r="B138" s="122"/>
      <c r="C138" s="122"/>
      <c r="D138" s="124"/>
      <c r="E138" s="122"/>
      <c r="F138" s="122"/>
      <c r="G138" s="124"/>
      <c r="H138" s="122"/>
      <c r="I138" s="122"/>
      <c r="J138" s="124"/>
      <c r="K138" s="122"/>
      <c r="L138" s="122"/>
      <c r="M138" s="124"/>
      <c r="N138" s="122"/>
      <c r="O138" s="122"/>
      <c r="P138" s="124"/>
      <c r="Q138" s="122"/>
      <c r="R138" s="122"/>
      <c r="S138" s="124"/>
      <c r="T138" s="122"/>
      <c r="U138" s="122"/>
      <c r="V138" s="124"/>
      <c r="W138" s="122"/>
      <c r="X138" s="122"/>
      <c r="Y138" s="124"/>
      <c r="Z138" s="122"/>
      <c r="AA138" s="122"/>
      <c r="AB138" s="124"/>
      <c r="AC138" s="122"/>
      <c r="AD138" s="122"/>
      <c r="AE138" s="124"/>
      <c r="AF138" s="205"/>
    </row>
    <row r="139" spans="1:33" s="183" customFormat="1" x14ac:dyDescent="0.2">
      <c r="A139" s="186" t="s">
        <v>79</v>
      </c>
      <c r="B139" s="122"/>
      <c r="C139" s="122"/>
      <c r="D139" s="124"/>
      <c r="E139" s="122"/>
      <c r="F139" s="122"/>
      <c r="G139" s="124"/>
      <c r="H139" s="122"/>
      <c r="I139" s="122"/>
      <c r="J139" s="124"/>
      <c r="K139" s="122"/>
      <c r="L139" s="122"/>
      <c r="M139" s="124"/>
      <c r="N139" s="122"/>
      <c r="O139" s="122"/>
      <c r="P139" s="124"/>
      <c r="Q139" s="122"/>
      <c r="R139" s="122"/>
      <c r="S139" s="124"/>
      <c r="T139" s="122"/>
      <c r="U139" s="122"/>
      <c r="V139" s="124"/>
      <c r="W139" s="122"/>
      <c r="X139" s="122"/>
      <c r="Y139" s="124"/>
      <c r="Z139" s="122"/>
      <c r="AA139" s="122"/>
      <c r="AB139" s="124"/>
      <c r="AC139" s="122"/>
      <c r="AD139" s="122"/>
      <c r="AE139" s="124"/>
      <c r="AF139" s="124"/>
    </row>
    <row r="140" spans="1:33" s="183" customFormat="1" x14ac:dyDescent="0.2">
      <c r="A140" s="186" t="s">
        <v>98</v>
      </c>
      <c r="B140" s="122"/>
      <c r="C140" s="122"/>
      <c r="D140" s="124"/>
      <c r="E140" s="122"/>
      <c r="F140" s="122"/>
      <c r="G140" s="124"/>
      <c r="H140" s="122"/>
      <c r="I140" s="122"/>
      <c r="J140" s="124"/>
      <c r="K140" s="122"/>
      <c r="L140" s="122"/>
      <c r="M140" s="124"/>
      <c r="N140" s="122"/>
      <c r="O140" s="122"/>
      <c r="P140" s="124"/>
      <c r="Q140" s="122"/>
      <c r="R140" s="122"/>
      <c r="S140" s="124"/>
      <c r="T140" s="122"/>
      <c r="U140" s="122"/>
      <c r="V140" s="124"/>
      <c r="W140" s="122"/>
      <c r="X140" s="122"/>
      <c r="Y140" s="124"/>
      <c r="Z140" s="122"/>
      <c r="AA140" s="122"/>
      <c r="AB140" s="124"/>
      <c r="AC140" s="122"/>
      <c r="AD140" s="122"/>
      <c r="AE140" s="124"/>
      <c r="AF140" s="124"/>
    </row>
    <row r="141" spans="1:33" s="183" customFormat="1" x14ac:dyDescent="0.2">
      <c r="A141" s="186" t="s">
        <v>79</v>
      </c>
      <c r="B141" s="186"/>
      <c r="C141" s="186"/>
      <c r="D141" s="286"/>
      <c r="E141" s="286"/>
      <c r="F141" s="286"/>
      <c r="G141" s="286"/>
      <c r="H141" s="286"/>
      <c r="I141" s="286"/>
      <c r="J141" s="286"/>
      <c r="K141" s="286"/>
      <c r="L141" s="286"/>
      <c r="M141" s="286"/>
      <c r="N141" s="186"/>
      <c r="O141" s="186"/>
      <c r="P141" s="286"/>
      <c r="Q141" s="286"/>
      <c r="R141" s="286"/>
      <c r="S141" s="286"/>
      <c r="T141" s="286"/>
      <c r="U141" s="286"/>
      <c r="V141" s="286"/>
      <c r="W141" s="286"/>
      <c r="X141" s="286"/>
      <c r="Y141" s="286"/>
      <c r="Z141" s="286"/>
      <c r="AA141" s="286"/>
      <c r="AB141" s="286"/>
      <c r="AC141" s="286"/>
      <c r="AD141" s="286"/>
      <c r="AE141" s="286"/>
      <c r="AF141" s="287"/>
    </row>
    <row r="142" spans="1:33" s="183" customFormat="1" ht="13.5" thickBot="1" x14ac:dyDescent="0.25">
      <c r="A142" s="186" t="s">
        <v>291</v>
      </c>
      <c r="B142" s="186"/>
      <c r="C142" s="186"/>
      <c r="D142" s="286"/>
      <c r="E142" s="286"/>
      <c r="F142" s="286"/>
      <c r="G142" s="286"/>
      <c r="H142" s="286"/>
      <c r="I142" s="286"/>
      <c r="J142" s="286"/>
      <c r="K142" s="286"/>
      <c r="L142" s="286"/>
      <c r="M142" s="286"/>
      <c r="N142" s="186"/>
      <c r="O142" s="186"/>
      <c r="P142" s="286"/>
      <c r="Q142" s="286"/>
      <c r="R142" s="286"/>
      <c r="S142" s="286"/>
      <c r="T142" s="286"/>
      <c r="U142" s="286"/>
      <c r="V142" s="286"/>
      <c r="W142" s="286"/>
      <c r="X142" s="286"/>
      <c r="Y142" s="286"/>
      <c r="Z142" s="286"/>
      <c r="AA142" s="286"/>
      <c r="AB142" s="286"/>
      <c r="AC142" s="286"/>
      <c r="AD142" s="286"/>
      <c r="AE142" s="286"/>
      <c r="AF142" s="287"/>
    </row>
    <row r="143" spans="1:33" s="183" customFormat="1" ht="13.5" customHeight="1" x14ac:dyDescent="0.2">
      <c r="A143" s="546" t="s">
        <v>124</v>
      </c>
      <c r="B143" s="125"/>
      <c r="C143" s="125"/>
      <c r="D143" s="123"/>
      <c r="E143" s="125"/>
      <c r="F143" s="125"/>
      <c r="G143" s="123"/>
      <c r="H143" s="125"/>
      <c r="I143" s="125"/>
      <c r="J143" s="123"/>
      <c r="K143" s="125"/>
      <c r="L143" s="125"/>
      <c r="M143" s="123"/>
      <c r="N143" s="125"/>
      <c r="O143" s="125"/>
      <c r="P143" s="123"/>
      <c r="Q143" s="125"/>
      <c r="R143" s="125"/>
      <c r="S143" s="123"/>
      <c r="T143" s="125"/>
      <c r="U143" s="125"/>
      <c r="V143" s="123"/>
      <c r="W143" s="125"/>
      <c r="X143" s="125"/>
      <c r="Y143" s="123"/>
      <c r="Z143" s="125"/>
      <c r="AA143" s="125"/>
      <c r="AB143" s="123"/>
      <c r="AC143" s="125"/>
      <c r="AD143" s="125"/>
      <c r="AE143" s="123"/>
      <c r="AF143" s="547">
        <f>AF145+AF146+AF147+AF148</f>
        <v>2469</v>
      </c>
      <c r="AG143" s="180"/>
    </row>
    <row r="144" spans="1:33" ht="13.5" thickBot="1" x14ac:dyDescent="0.25">
      <c r="A144" s="546"/>
      <c r="B144" s="66"/>
      <c r="C144" s="181"/>
      <c r="D144" s="182"/>
      <c r="E144" s="66"/>
      <c r="F144" s="181"/>
      <c r="G144" s="182"/>
      <c r="H144" s="66"/>
      <c r="I144" s="181"/>
      <c r="J144" s="182"/>
      <c r="K144" s="66"/>
      <c r="L144" s="181"/>
      <c r="M144" s="182"/>
      <c r="N144" s="66"/>
      <c r="O144" s="181"/>
      <c r="P144" s="182"/>
      <c r="Q144" s="66"/>
      <c r="R144" s="181"/>
      <c r="S144" s="182"/>
      <c r="T144" s="66"/>
      <c r="U144" s="181"/>
      <c r="V144" s="182"/>
      <c r="W144" s="66"/>
      <c r="X144" s="181"/>
      <c r="Y144" s="182"/>
      <c r="Z144" s="66"/>
      <c r="AA144" s="181"/>
      <c r="AB144" s="182"/>
      <c r="AC144" s="66"/>
      <c r="AD144" s="181"/>
      <c r="AE144" s="182"/>
      <c r="AF144" s="548"/>
    </row>
    <row r="145" spans="1:32" ht="15.75" x14ac:dyDescent="0.25">
      <c r="A145" s="186" t="s">
        <v>14</v>
      </c>
      <c r="B145" s="332">
        <v>2</v>
      </c>
      <c r="C145" s="332">
        <v>1</v>
      </c>
      <c r="D145" s="332">
        <v>3</v>
      </c>
      <c r="E145" s="332"/>
      <c r="F145" s="332"/>
      <c r="G145" s="332"/>
      <c r="H145" s="332">
        <v>5</v>
      </c>
      <c r="I145" s="332">
        <v>5</v>
      </c>
      <c r="J145" s="332">
        <v>10</v>
      </c>
      <c r="K145" s="332"/>
      <c r="L145" s="332"/>
      <c r="M145" s="332"/>
      <c r="N145" s="332">
        <v>7</v>
      </c>
      <c r="O145" s="332">
        <v>6</v>
      </c>
      <c r="P145" s="332">
        <v>13</v>
      </c>
      <c r="Q145" s="332">
        <v>7</v>
      </c>
      <c r="R145" s="332">
        <v>8</v>
      </c>
      <c r="S145" s="332">
        <v>15</v>
      </c>
      <c r="T145" s="332">
        <v>14</v>
      </c>
      <c r="U145" s="332">
        <v>5</v>
      </c>
      <c r="V145" s="332">
        <v>19</v>
      </c>
      <c r="W145" s="332">
        <v>9</v>
      </c>
      <c r="X145" s="332">
        <v>6</v>
      </c>
      <c r="Y145" s="332">
        <v>15</v>
      </c>
      <c r="Z145" s="332">
        <v>8</v>
      </c>
      <c r="AA145" s="332">
        <v>2</v>
      </c>
      <c r="AB145" s="332">
        <v>10</v>
      </c>
      <c r="AC145" s="332">
        <v>9</v>
      </c>
      <c r="AD145" s="332">
        <v>5</v>
      </c>
      <c r="AE145" s="332">
        <v>14</v>
      </c>
      <c r="AF145" s="204">
        <f>D145+G145+J145+M145+P145+S145+V145+Y145+AB145+AE145</f>
        <v>99</v>
      </c>
    </row>
    <row r="146" spans="1:32" ht="15.75" x14ac:dyDescent="0.25">
      <c r="A146" s="186" t="s">
        <v>17</v>
      </c>
      <c r="B146" s="186">
        <v>17</v>
      </c>
      <c r="C146" s="186">
        <v>15</v>
      </c>
      <c r="D146" s="186">
        <v>32</v>
      </c>
      <c r="E146" s="186">
        <v>19</v>
      </c>
      <c r="F146" s="186">
        <v>33</v>
      </c>
      <c r="G146" s="186">
        <v>52</v>
      </c>
      <c r="H146" s="186">
        <v>34</v>
      </c>
      <c r="I146" s="186">
        <v>3</v>
      </c>
      <c r="J146" s="186">
        <v>37</v>
      </c>
      <c r="K146" s="186">
        <v>12</v>
      </c>
      <c r="L146" s="186">
        <v>2</v>
      </c>
      <c r="M146" s="186">
        <v>14</v>
      </c>
      <c r="N146" s="186">
        <v>27</v>
      </c>
      <c r="O146" s="186">
        <v>27</v>
      </c>
      <c r="P146" s="186">
        <v>54</v>
      </c>
      <c r="Q146" s="186">
        <v>23</v>
      </c>
      <c r="R146" s="186">
        <v>12</v>
      </c>
      <c r="S146" s="186">
        <v>35</v>
      </c>
      <c r="T146" s="186">
        <v>18</v>
      </c>
      <c r="U146" s="186">
        <v>12</v>
      </c>
      <c r="V146" s="186">
        <v>30</v>
      </c>
      <c r="W146" s="186">
        <v>28</v>
      </c>
      <c r="X146" s="186"/>
      <c r="Y146" s="186">
        <v>28</v>
      </c>
      <c r="Z146" s="186">
        <v>8</v>
      </c>
      <c r="AA146" s="186">
        <v>1</v>
      </c>
      <c r="AB146" s="186">
        <v>9</v>
      </c>
      <c r="AC146" s="186">
        <v>3</v>
      </c>
      <c r="AD146" s="186">
        <v>5</v>
      </c>
      <c r="AE146" s="186">
        <v>8</v>
      </c>
      <c r="AF146" s="204">
        <f>D146+G146+J146+M146+P146+S146+V146+Y146+AB146+AE146</f>
        <v>299</v>
      </c>
    </row>
    <row r="147" spans="1:32" ht="15.75" x14ac:dyDescent="0.25">
      <c r="A147" s="186" t="s">
        <v>173</v>
      </c>
      <c r="B147" s="122">
        <v>40</v>
      </c>
      <c r="C147" s="122">
        <v>34</v>
      </c>
      <c r="D147" s="122">
        <v>74</v>
      </c>
      <c r="E147" s="122">
        <v>73</v>
      </c>
      <c r="F147" s="122">
        <v>57</v>
      </c>
      <c r="G147" s="122">
        <v>130</v>
      </c>
      <c r="H147" s="122">
        <v>97</v>
      </c>
      <c r="I147" s="122">
        <v>35</v>
      </c>
      <c r="J147" s="122">
        <v>132</v>
      </c>
      <c r="K147" s="122">
        <v>34</v>
      </c>
      <c r="L147" s="122">
        <v>9</v>
      </c>
      <c r="M147" s="122">
        <v>43</v>
      </c>
      <c r="N147" s="122">
        <v>145</v>
      </c>
      <c r="O147" s="122">
        <v>48</v>
      </c>
      <c r="P147" s="122">
        <v>193</v>
      </c>
      <c r="Q147" s="122">
        <v>164</v>
      </c>
      <c r="R147" s="122">
        <v>35</v>
      </c>
      <c r="S147" s="122">
        <v>199</v>
      </c>
      <c r="T147" s="122">
        <v>198</v>
      </c>
      <c r="U147" s="122">
        <v>84</v>
      </c>
      <c r="V147" s="122">
        <v>282</v>
      </c>
      <c r="W147" s="122">
        <v>252</v>
      </c>
      <c r="X147" s="122">
        <v>92</v>
      </c>
      <c r="Y147" s="122">
        <v>344</v>
      </c>
      <c r="Z147" s="122">
        <v>225</v>
      </c>
      <c r="AA147" s="122">
        <v>88</v>
      </c>
      <c r="AB147" s="122">
        <v>313</v>
      </c>
      <c r="AC147" s="122">
        <v>146</v>
      </c>
      <c r="AD147" s="122">
        <v>100</v>
      </c>
      <c r="AE147" s="122">
        <v>246</v>
      </c>
      <c r="AF147" s="204">
        <f>D147+G147+J147+M147+P147+S147+V147+Y147+AB147+AE147</f>
        <v>1956</v>
      </c>
    </row>
    <row r="148" spans="1:32" ht="16.5" thickBot="1" x14ac:dyDescent="0.3">
      <c r="A148" s="186" t="s">
        <v>222</v>
      </c>
      <c r="B148" s="122">
        <v>1</v>
      </c>
      <c r="C148" s="122"/>
      <c r="D148" s="124">
        <v>1</v>
      </c>
      <c r="E148" s="122">
        <v>2</v>
      </c>
      <c r="F148" s="122"/>
      <c r="G148" s="124">
        <v>2</v>
      </c>
      <c r="H148" s="122">
        <v>1</v>
      </c>
      <c r="I148" s="122"/>
      <c r="J148" s="124">
        <v>1</v>
      </c>
      <c r="K148" s="122">
        <v>4</v>
      </c>
      <c r="L148" s="122">
        <v>1</v>
      </c>
      <c r="M148" s="124">
        <v>5</v>
      </c>
      <c r="N148" s="122">
        <v>3</v>
      </c>
      <c r="O148" s="122">
        <v>7</v>
      </c>
      <c r="P148" s="124">
        <v>10</v>
      </c>
      <c r="Q148" s="122">
        <v>6</v>
      </c>
      <c r="R148" s="122">
        <v>1</v>
      </c>
      <c r="S148" s="124">
        <v>7</v>
      </c>
      <c r="T148" s="122">
        <v>13</v>
      </c>
      <c r="U148" s="122">
        <v>8</v>
      </c>
      <c r="V148" s="124">
        <v>21</v>
      </c>
      <c r="W148" s="122">
        <v>27</v>
      </c>
      <c r="X148" s="122">
        <v>8</v>
      </c>
      <c r="Y148" s="124">
        <v>35</v>
      </c>
      <c r="Z148" s="122">
        <v>10</v>
      </c>
      <c r="AA148" s="122">
        <v>9</v>
      </c>
      <c r="AB148" s="124">
        <v>19</v>
      </c>
      <c r="AC148" s="122">
        <v>11</v>
      </c>
      <c r="AD148" s="122">
        <v>3</v>
      </c>
      <c r="AE148" s="124">
        <v>14</v>
      </c>
      <c r="AF148" s="204">
        <f>D148+G148+J148+M148+P148+S148+V148+Y148+AB148+AE148</f>
        <v>115</v>
      </c>
    </row>
    <row r="149" spans="1:32" ht="28.9" customHeight="1" thickBot="1" x14ac:dyDescent="0.25">
      <c r="R149" s="543" t="s">
        <v>300</v>
      </c>
      <c r="S149" s="544"/>
      <c r="T149" s="544"/>
      <c r="U149" s="544"/>
      <c r="V149" s="544"/>
      <c r="W149" s="544"/>
      <c r="X149" s="544"/>
      <c r="Y149" s="544"/>
      <c r="Z149" s="544"/>
      <c r="AA149" s="544"/>
      <c r="AB149" s="544"/>
      <c r="AC149" s="544"/>
      <c r="AD149" s="544"/>
      <c r="AE149" s="545"/>
      <c r="AF149" s="299">
        <f>AF6+AF27+AF46+AF55+AF88+AF100+AF143</f>
        <v>3016</v>
      </c>
    </row>
    <row r="150" spans="1:32" x14ac:dyDescent="0.2">
      <c r="A150" s="300" t="s">
        <v>298</v>
      </c>
    </row>
    <row r="151" spans="1:32" x14ac:dyDescent="0.2">
      <c r="A151" s="300" t="s">
        <v>299</v>
      </c>
    </row>
  </sheetData>
  <mergeCells count="25">
    <mergeCell ref="R149:AE149"/>
    <mergeCell ref="A143:A144"/>
    <mergeCell ref="AF143:AF144"/>
    <mergeCell ref="AF129:AF130"/>
    <mergeCell ref="AF132:AF133"/>
    <mergeCell ref="AF43:AF44"/>
    <mergeCell ref="A107:A108"/>
    <mergeCell ref="AF46:AF47"/>
    <mergeCell ref="AF55:AF56"/>
    <mergeCell ref="AF88:AF89"/>
    <mergeCell ref="AF100:AF101"/>
    <mergeCell ref="A105:A106"/>
    <mergeCell ref="B105:D105"/>
    <mergeCell ref="N105:P105"/>
    <mergeCell ref="AF105:AF106"/>
    <mergeCell ref="AF107:AF108"/>
    <mergeCell ref="A27:A28"/>
    <mergeCell ref="AF27:AF28"/>
    <mergeCell ref="A1:AF1"/>
    <mergeCell ref="A2:AF2"/>
    <mergeCell ref="A3:AF3"/>
    <mergeCell ref="A4:A5"/>
    <mergeCell ref="B4:D4"/>
    <mergeCell ref="N4:P4"/>
    <mergeCell ref="AF4:AF5"/>
  </mergeCells>
  <pageMargins left="0.23622047244094491" right="0.15748031496062992" top="0.43307086614173229" bottom="0.27559055118110237" header="0.31496062992125984" footer="0.31496062992125984"/>
  <pageSetup scale="55" orientation="landscape" horizontalDpi="0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8"/>
  <sheetViews>
    <sheetView workbookViewId="0">
      <selection sqref="A1:N38"/>
    </sheetView>
  </sheetViews>
  <sheetFormatPr baseColWidth="10" defaultRowHeight="12.75" x14ac:dyDescent="0.2"/>
  <cols>
    <col min="1" max="1" width="23.28515625" customWidth="1"/>
    <col min="2" max="2" width="7.140625" customWidth="1"/>
    <col min="3" max="3" width="8.5703125" customWidth="1"/>
    <col min="4" max="4" width="8.42578125" customWidth="1"/>
    <col min="5" max="6" width="6.85546875" customWidth="1"/>
    <col min="7" max="7" width="6.42578125" customWidth="1"/>
    <col min="8" max="8" width="6.7109375" customWidth="1"/>
    <col min="9" max="9" width="8.7109375" customWidth="1"/>
    <col min="10" max="10" width="11" customWidth="1"/>
    <col min="11" max="11" width="9.28515625" bestFit="1" customWidth="1"/>
    <col min="12" max="12" width="9.85546875" customWidth="1"/>
    <col min="13" max="13" width="10" customWidth="1"/>
    <col min="14" max="14" width="7.28515625" customWidth="1"/>
    <col min="15" max="15" width="1.85546875" customWidth="1"/>
    <col min="16" max="16" width="3.42578125" customWidth="1"/>
  </cols>
  <sheetData>
    <row r="1" spans="1:14" x14ac:dyDescent="0.2">
      <c r="A1" s="60"/>
      <c r="B1" s="60"/>
      <c r="C1" s="60"/>
      <c r="D1" s="60" t="s">
        <v>227</v>
      </c>
      <c r="E1" s="60"/>
      <c r="F1" s="60"/>
      <c r="G1" s="60"/>
      <c r="H1" s="60"/>
      <c r="I1" s="60"/>
      <c r="J1" s="60"/>
      <c r="K1" s="60"/>
      <c r="L1" s="60"/>
      <c r="M1" s="60"/>
    </row>
    <row r="2" spans="1:14" ht="31.5" customHeight="1" x14ac:dyDescent="0.3">
      <c r="A2" s="551" t="s">
        <v>216</v>
      </c>
      <c r="B2" s="551"/>
      <c r="C2" s="551"/>
      <c r="D2" s="551"/>
      <c r="E2" s="551"/>
      <c r="F2" s="551"/>
      <c r="G2" s="551"/>
      <c r="H2" s="551"/>
      <c r="I2" s="551"/>
      <c r="J2" s="551"/>
      <c r="K2" s="551"/>
      <c r="L2" s="551"/>
      <c r="M2" s="551"/>
      <c r="N2" s="551"/>
    </row>
    <row r="3" spans="1:14" ht="30" customHeight="1" x14ac:dyDescent="0.25">
      <c r="A3" s="434" t="s">
        <v>418</v>
      </c>
      <c r="B3" s="434"/>
      <c r="C3" s="434"/>
      <c r="D3" s="434"/>
      <c r="E3" s="434"/>
      <c r="F3" s="434"/>
      <c r="G3" s="434"/>
      <c r="H3" s="434"/>
      <c r="I3" s="434"/>
      <c r="J3" s="434"/>
      <c r="K3" s="434"/>
      <c r="L3" s="434"/>
      <c r="M3" s="434"/>
      <c r="N3" s="434"/>
    </row>
    <row r="5" spans="1:14" x14ac:dyDescent="0.2">
      <c r="G5" s="3"/>
    </row>
    <row r="6" spans="1:14" ht="18.75" customHeight="1" thickBot="1" x14ac:dyDescent="0.25"/>
    <row r="7" spans="1:14" ht="18" customHeight="1" thickBot="1" x14ac:dyDescent="0.25">
      <c r="A7" s="554" t="s">
        <v>158</v>
      </c>
      <c r="B7" s="555"/>
      <c r="C7" s="555"/>
      <c r="D7" s="555"/>
      <c r="E7" s="555"/>
      <c r="F7" s="555"/>
      <c r="G7" s="555"/>
      <c r="H7" s="555"/>
      <c r="I7" s="556"/>
      <c r="J7" s="150"/>
    </row>
    <row r="8" spans="1:14" ht="13.5" thickBot="1" x14ac:dyDescent="0.25">
      <c r="A8" s="557" t="s">
        <v>159</v>
      </c>
      <c r="B8" s="557"/>
      <c r="C8" s="557"/>
      <c r="D8" s="557"/>
      <c r="E8" s="557"/>
      <c r="F8" s="557"/>
      <c r="G8" s="557"/>
      <c r="H8" s="557"/>
      <c r="I8" s="557"/>
      <c r="J8" s="557"/>
      <c r="K8" s="557"/>
      <c r="L8" s="557"/>
      <c r="M8" s="557"/>
    </row>
    <row r="9" spans="1:14" x14ac:dyDescent="0.2">
      <c r="A9" s="151" t="s">
        <v>160</v>
      </c>
      <c r="B9" s="152" t="s">
        <v>161</v>
      </c>
      <c r="C9" s="152" t="s">
        <v>161</v>
      </c>
      <c r="D9" s="152" t="s">
        <v>161</v>
      </c>
      <c r="E9" s="152" t="s">
        <v>161</v>
      </c>
      <c r="F9" s="152" t="s">
        <v>161</v>
      </c>
      <c r="G9" s="152" t="s">
        <v>161</v>
      </c>
      <c r="H9" s="152" t="s">
        <v>161</v>
      </c>
      <c r="I9" s="152" t="s">
        <v>161</v>
      </c>
      <c r="J9" s="152" t="s">
        <v>161</v>
      </c>
      <c r="K9" s="152" t="s">
        <v>161</v>
      </c>
      <c r="L9" s="152" t="s">
        <v>161</v>
      </c>
      <c r="M9" s="152" t="s">
        <v>161</v>
      </c>
      <c r="N9" s="558" t="s">
        <v>12</v>
      </c>
    </row>
    <row r="10" spans="1:14" x14ac:dyDescent="0.2">
      <c r="A10" s="153" t="s">
        <v>162</v>
      </c>
      <c r="B10" s="154" t="s">
        <v>126</v>
      </c>
      <c r="C10" s="154" t="s">
        <v>127</v>
      </c>
      <c r="D10" s="154" t="s">
        <v>128</v>
      </c>
      <c r="E10" s="154" t="s">
        <v>129</v>
      </c>
      <c r="F10" s="154" t="s">
        <v>130</v>
      </c>
      <c r="G10" s="154" t="s">
        <v>131</v>
      </c>
      <c r="H10" s="154" t="s">
        <v>132</v>
      </c>
      <c r="I10" s="154" t="s">
        <v>133</v>
      </c>
      <c r="J10" s="154" t="s">
        <v>163</v>
      </c>
      <c r="K10" s="154" t="s">
        <v>164</v>
      </c>
      <c r="L10" s="154" t="s">
        <v>165</v>
      </c>
      <c r="M10" s="155" t="s">
        <v>166</v>
      </c>
      <c r="N10" s="559"/>
    </row>
    <row r="11" spans="1:14" ht="13.5" thickBot="1" x14ac:dyDescent="0.25">
      <c r="A11" s="156" t="s">
        <v>167</v>
      </c>
      <c r="B11" s="153"/>
      <c r="C11" s="153"/>
      <c r="D11" s="153"/>
      <c r="E11" s="153"/>
      <c r="F11" s="153"/>
      <c r="G11" s="156"/>
      <c r="H11" s="156"/>
      <c r="I11" s="156"/>
      <c r="J11" s="157"/>
      <c r="K11" s="158"/>
      <c r="L11" s="158"/>
      <c r="M11" s="159"/>
      <c r="N11" s="560"/>
    </row>
    <row r="12" spans="1:14" x14ac:dyDescent="0.2">
      <c r="A12" s="160" t="s">
        <v>180</v>
      </c>
      <c r="B12" s="16"/>
      <c r="C12" s="16">
        <v>1</v>
      </c>
      <c r="D12" s="16">
        <v>10</v>
      </c>
      <c r="E12" s="16">
        <v>9</v>
      </c>
      <c r="F12" s="16">
        <v>1</v>
      </c>
      <c r="G12" s="16">
        <v>3</v>
      </c>
      <c r="H12" s="16">
        <v>5</v>
      </c>
      <c r="I12" s="360">
        <v>5</v>
      </c>
      <c r="J12" s="16"/>
      <c r="K12" s="162"/>
      <c r="L12" s="16"/>
      <c r="M12" s="16"/>
      <c r="N12" s="225">
        <f>B12+C12+D12+E12+F12+G12+H12+I12+J12+K12+L12+M12</f>
        <v>34</v>
      </c>
    </row>
    <row r="13" spans="1:14" x14ac:dyDescent="0.2">
      <c r="A13" s="160" t="s">
        <v>217</v>
      </c>
      <c r="B13" s="16">
        <v>1</v>
      </c>
      <c r="C13" s="16">
        <v>6</v>
      </c>
      <c r="D13" s="16">
        <v>0</v>
      </c>
      <c r="E13" s="16">
        <v>6</v>
      </c>
      <c r="F13" s="16">
        <v>10</v>
      </c>
      <c r="G13" s="16">
        <v>6</v>
      </c>
      <c r="H13" s="16">
        <v>8</v>
      </c>
      <c r="I13" s="360">
        <v>3</v>
      </c>
      <c r="J13" s="16"/>
      <c r="K13" s="162"/>
      <c r="L13" s="16"/>
      <c r="M13" s="16"/>
      <c r="N13" s="225">
        <f>B13+C13+D13+E13+F13+G13+H13+I13+J13+K13+L13+M13</f>
        <v>40</v>
      </c>
    </row>
    <row r="14" spans="1:14" x14ac:dyDescent="0.2">
      <c r="A14" s="215" t="s">
        <v>218</v>
      </c>
      <c r="B14" s="16">
        <v>7</v>
      </c>
      <c r="C14" s="16">
        <v>20</v>
      </c>
      <c r="D14" s="16">
        <v>10</v>
      </c>
      <c r="E14" s="16">
        <v>21</v>
      </c>
      <c r="F14" s="16">
        <v>2</v>
      </c>
      <c r="G14" s="16">
        <v>3</v>
      </c>
      <c r="H14" s="16">
        <v>5</v>
      </c>
      <c r="I14" s="206">
        <v>4</v>
      </c>
      <c r="J14" s="16"/>
      <c r="K14" s="163"/>
      <c r="L14" s="16"/>
      <c r="M14" s="16"/>
      <c r="N14" s="225">
        <f>B14+C14+D14+E14+F14+G14+H14+I14+J14+K14+L14+M14</f>
        <v>72</v>
      </c>
    </row>
    <row r="15" spans="1:14" x14ac:dyDescent="0.2">
      <c r="A15" s="193" t="s">
        <v>12</v>
      </c>
      <c r="B15" s="129">
        <f>SUM(B12:B14)</f>
        <v>8</v>
      </c>
      <c r="C15" s="129">
        <f>SUM(C12:C14)</f>
        <v>27</v>
      </c>
      <c r="D15" s="129">
        <v>20</v>
      </c>
      <c r="E15" s="129">
        <f>SUM(E12:E14)</f>
        <v>36</v>
      </c>
      <c r="F15" s="206">
        <f>SUM(F12:F14)</f>
        <v>13</v>
      </c>
      <c r="G15" s="129">
        <f>SUM(G12:G14)</f>
        <v>12</v>
      </c>
      <c r="H15" s="129">
        <f>SUM(H12:H14)</f>
        <v>18</v>
      </c>
      <c r="I15" s="129">
        <f>SUM(I12:I14)</f>
        <v>12</v>
      </c>
      <c r="J15" s="129"/>
      <c r="K15" s="129"/>
      <c r="L15" s="206"/>
      <c r="M15" s="129"/>
      <c r="N15" s="252">
        <f>B15+C15+D15+E15+F15+G15+H15+I15+J15+K15+L15+M15</f>
        <v>146</v>
      </c>
    </row>
    <row r="16" spans="1:14" ht="13.5" thickBot="1" x14ac:dyDescent="0.25">
      <c r="C16" s="127"/>
      <c r="D16" s="127"/>
      <c r="E16" s="127"/>
      <c r="G16" s="119"/>
      <c r="H16" s="119"/>
      <c r="I16" s="119"/>
    </row>
    <row r="17" spans="1:14" ht="17.25" thickBot="1" x14ac:dyDescent="0.25">
      <c r="A17" s="554" t="s">
        <v>174</v>
      </c>
      <c r="B17" s="555"/>
      <c r="C17" s="555"/>
      <c r="D17" s="555"/>
      <c r="E17" s="555"/>
      <c r="F17" s="555"/>
      <c r="G17" s="555"/>
      <c r="H17" s="555"/>
      <c r="I17" s="556"/>
    </row>
    <row r="18" spans="1:14" x14ac:dyDescent="0.2">
      <c r="A18" s="151" t="s">
        <v>160</v>
      </c>
      <c r="B18" s="152" t="s">
        <v>161</v>
      </c>
      <c r="C18" s="152" t="s">
        <v>161</v>
      </c>
      <c r="D18" s="152" t="s">
        <v>161</v>
      </c>
      <c r="E18" s="152" t="s">
        <v>161</v>
      </c>
      <c r="F18" s="152" t="s">
        <v>161</v>
      </c>
      <c r="G18" s="152" t="s">
        <v>161</v>
      </c>
      <c r="H18" s="152" t="s">
        <v>161</v>
      </c>
      <c r="I18" s="152" t="s">
        <v>161</v>
      </c>
      <c r="J18" s="152" t="s">
        <v>161</v>
      </c>
      <c r="K18" s="152" t="s">
        <v>161</v>
      </c>
      <c r="L18" s="152" t="s">
        <v>161</v>
      </c>
      <c r="M18" s="152" t="s">
        <v>161</v>
      </c>
      <c r="N18" s="558" t="s">
        <v>12</v>
      </c>
    </row>
    <row r="19" spans="1:14" x14ac:dyDescent="0.2">
      <c r="A19" s="153" t="s">
        <v>162</v>
      </c>
      <c r="B19" s="154" t="s">
        <v>126</v>
      </c>
      <c r="C19" s="154" t="s">
        <v>127</v>
      </c>
      <c r="D19" s="154" t="s">
        <v>128</v>
      </c>
      <c r="E19" s="154" t="s">
        <v>129</v>
      </c>
      <c r="F19" s="154" t="s">
        <v>130</v>
      </c>
      <c r="G19" s="154" t="s">
        <v>131</v>
      </c>
      <c r="H19" s="154" t="s">
        <v>132</v>
      </c>
      <c r="I19" s="154" t="s">
        <v>133</v>
      </c>
      <c r="J19" s="154" t="s">
        <v>163</v>
      </c>
      <c r="K19" s="154" t="s">
        <v>164</v>
      </c>
      <c r="L19" s="154" t="s">
        <v>165</v>
      </c>
      <c r="M19" s="155" t="s">
        <v>166</v>
      </c>
      <c r="N19" s="559"/>
    </row>
    <row r="20" spans="1:14" ht="13.5" thickBot="1" x14ac:dyDescent="0.25">
      <c r="A20" s="156" t="s">
        <v>167</v>
      </c>
      <c r="B20" s="153"/>
      <c r="C20" s="153"/>
      <c r="D20" s="153"/>
      <c r="E20" s="153"/>
      <c r="F20" s="153"/>
      <c r="G20" s="156"/>
      <c r="H20" s="156"/>
      <c r="I20" s="156"/>
      <c r="J20" s="157"/>
      <c r="K20" s="158"/>
      <c r="L20" s="158"/>
      <c r="M20" s="159"/>
      <c r="N20" s="560"/>
    </row>
    <row r="21" spans="1:14" x14ac:dyDescent="0.2">
      <c r="A21" s="160" t="s">
        <v>181</v>
      </c>
      <c r="B21" s="16"/>
      <c r="C21" s="16">
        <v>3</v>
      </c>
      <c r="D21" s="16">
        <v>1</v>
      </c>
      <c r="E21" s="16">
        <v>2</v>
      </c>
      <c r="F21" s="16">
        <v>5</v>
      </c>
      <c r="G21" s="16">
        <v>4</v>
      </c>
      <c r="H21" s="16">
        <v>2</v>
      </c>
      <c r="I21" s="360">
        <v>8</v>
      </c>
      <c r="J21" s="16"/>
      <c r="K21" s="162"/>
      <c r="L21" s="16"/>
      <c r="M21" s="16"/>
      <c r="N21" s="225">
        <f>B21+C21+D21+E21+F21+G21+H21+I21+J21+K21+L21+M21</f>
        <v>25</v>
      </c>
    </row>
    <row r="22" spans="1:14" x14ac:dyDescent="0.2">
      <c r="A22" s="160" t="s">
        <v>192</v>
      </c>
      <c r="B22" s="16">
        <v>2</v>
      </c>
      <c r="C22" s="16">
        <v>8</v>
      </c>
      <c r="D22" s="16">
        <v>8</v>
      </c>
      <c r="E22" s="16">
        <v>1</v>
      </c>
      <c r="F22" s="16">
        <v>7</v>
      </c>
      <c r="G22" s="16">
        <v>5</v>
      </c>
      <c r="H22" s="16">
        <v>7</v>
      </c>
      <c r="I22" s="360">
        <v>10</v>
      </c>
      <c r="J22" s="16"/>
      <c r="K22" s="162"/>
      <c r="L22" s="16"/>
      <c r="M22" s="16"/>
      <c r="N22" s="225">
        <f>B22+C22+D22+E22+F22+G22+H22+I22+J22+K22+L22+M22</f>
        <v>48</v>
      </c>
    </row>
    <row r="23" spans="1:14" x14ac:dyDescent="0.2">
      <c r="A23" s="193" t="s">
        <v>193</v>
      </c>
      <c r="B23" s="16"/>
      <c r="C23" s="16"/>
      <c r="D23" s="16">
        <v>0</v>
      </c>
      <c r="E23" s="16">
        <v>1</v>
      </c>
      <c r="F23" s="16">
        <v>0</v>
      </c>
      <c r="G23" s="16"/>
      <c r="H23" s="16">
        <v>1</v>
      </c>
      <c r="I23" s="360">
        <v>12</v>
      </c>
      <c r="J23" s="16"/>
      <c r="K23" s="162"/>
      <c r="L23" s="16"/>
      <c r="M23" s="16"/>
      <c r="N23" s="225">
        <f>B23+C23+D23+E23+F23+G23+H23+I23+J23+K23+L23+M23</f>
        <v>14</v>
      </c>
    </row>
    <row r="24" spans="1:14" x14ac:dyDescent="0.2">
      <c r="A24" s="129" t="s">
        <v>57</v>
      </c>
      <c r="B24" s="129">
        <f t="shared" ref="B24:G24" si="0">SUM(B21:B23)</f>
        <v>2</v>
      </c>
      <c r="C24" s="129">
        <f t="shared" si="0"/>
        <v>11</v>
      </c>
      <c r="D24" s="129">
        <f t="shared" si="0"/>
        <v>9</v>
      </c>
      <c r="E24" s="129">
        <f t="shared" si="0"/>
        <v>4</v>
      </c>
      <c r="F24" s="129">
        <f t="shared" si="0"/>
        <v>12</v>
      </c>
      <c r="G24" s="129">
        <f t="shared" si="0"/>
        <v>9</v>
      </c>
      <c r="H24" s="129">
        <f>SUM(H21:H23)</f>
        <v>10</v>
      </c>
      <c r="I24" s="129">
        <f>SUM(I21:I23)</f>
        <v>30</v>
      </c>
      <c r="J24" s="129"/>
      <c r="K24" s="129"/>
      <c r="L24" s="206"/>
      <c r="M24" s="129"/>
      <c r="N24" s="252">
        <f>B24+C24+D24+E24+F24+G24+H24+I24+J24+K24+L24+M24</f>
        <v>87</v>
      </c>
    </row>
    <row r="25" spans="1:14" ht="13.5" thickBot="1" x14ac:dyDescent="0.25">
      <c r="A25" s="46"/>
      <c r="B25" s="167"/>
      <c r="C25" s="167"/>
      <c r="D25" s="167"/>
      <c r="E25" s="167"/>
      <c r="F25" s="167"/>
      <c r="G25" s="167"/>
      <c r="H25" s="167"/>
      <c r="I25" s="167"/>
      <c r="J25" s="167"/>
      <c r="K25" s="190"/>
      <c r="L25" s="167"/>
      <c r="M25" s="127"/>
      <c r="N25" s="167"/>
    </row>
    <row r="26" spans="1:14" ht="17.25" thickBot="1" x14ac:dyDescent="0.3">
      <c r="A26" s="561" t="s">
        <v>168</v>
      </c>
      <c r="B26" s="562"/>
      <c r="C26" s="562"/>
      <c r="D26" s="562"/>
      <c r="E26" s="562"/>
      <c r="F26" s="562"/>
      <c r="G26" s="562"/>
      <c r="H26" s="562"/>
      <c r="I26" s="563"/>
      <c r="J26" s="164"/>
      <c r="K26" s="56"/>
    </row>
    <row r="27" spans="1:14" ht="13.5" thickBot="1" x14ac:dyDescent="0.25"/>
    <row r="28" spans="1:14" x14ac:dyDescent="0.2">
      <c r="A28" s="151" t="s">
        <v>169</v>
      </c>
      <c r="B28" s="552" t="s">
        <v>126</v>
      </c>
      <c r="C28" s="552" t="s">
        <v>127</v>
      </c>
      <c r="D28" s="552" t="s">
        <v>128</v>
      </c>
      <c r="E28" s="552" t="s">
        <v>129</v>
      </c>
      <c r="F28" s="552" t="s">
        <v>130</v>
      </c>
      <c r="G28" s="552" t="s">
        <v>131</v>
      </c>
      <c r="H28" s="552" t="s">
        <v>132</v>
      </c>
      <c r="I28" s="552" t="s">
        <v>133</v>
      </c>
      <c r="J28" s="552" t="s">
        <v>163</v>
      </c>
      <c r="K28" s="552" t="s">
        <v>164</v>
      </c>
      <c r="L28" s="552" t="s">
        <v>165</v>
      </c>
      <c r="M28" s="552" t="s">
        <v>166</v>
      </c>
      <c r="N28" s="165" t="s">
        <v>12</v>
      </c>
    </row>
    <row r="29" spans="1:14" ht="13.5" thickBot="1" x14ac:dyDescent="0.25">
      <c r="A29" s="156" t="s">
        <v>170</v>
      </c>
      <c r="B29" s="553"/>
      <c r="C29" s="553"/>
      <c r="D29" s="553"/>
      <c r="E29" s="553"/>
      <c r="F29" s="553"/>
      <c r="G29" s="553"/>
      <c r="H29" s="553"/>
      <c r="I29" s="553"/>
      <c r="J29" s="553"/>
      <c r="K29" s="553"/>
      <c r="L29" s="553"/>
      <c r="M29" s="553"/>
      <c r="N29" s="166"/>
    </row>
    <row r="30" spans="1:14" x14ac:dyDescent="0.2">
      <c r="A30" s="194" t="s">
        <v>15</v>
      </c>
      <c r="B30" s="16">
        <v>4</v>
      </c>
      <c r="C30" s="16"/>
      <c r="D30" s="16"/>
      <c r="E30" s="16">
        <v>3</v>
      </c>
      <c r="F30" s="16">
        <v>1</v>
      </c>
      <c r="G30" s="16">
        <v>4</v>
      </c>
      <c r="H30" s="16">
        <v>3</v>
      </c>
      <c r="I30" s="360">
        <v>1</v>
      </c>
      <c r="J30" s="16"/>
      <c r="K30" s="162"/>
      <c r="L30" s="16"/>
      <c r="M30" s="226"/>
      <c r="N30" s="225">
        <f>B30+C30+D30+E30+F30+G30+H30+I30+J30+K30+L30+M30</f>
        <v>16</v>
      </c>
    </row>
    <row r="31" spans="1:14" x14ac:dyDescent="0.2">
      <c r="A31" s="195" t="s">
        <v>177</v>
      </c>
      <c r="B31" s="16">
        <v>3</v>
      </c>
      <c r="C31" s="16">
        <v>4</v>
      </c>
      <c r="D31" s="16">
        <v>2</v>
      </c>
      <c r="E31" s="16">
        <v>6</v>
      </c>
      <c r="F31" s="16">
        <v>6</v>
      </c>
      <c r="G31" s="16">
        <v>5</v>
      </c>
      <c r="H31" s="16">
        <v>7</v>
      </c>
      <c r="I31" s="206">
        <v>6</v>
      </c>
      <c r="J31" s="16"/>
      <c r="K31" s="163"/>
      <c r="L31" s="16"/>
      <c r="M31" s="161"/>
      <c r="N31" s="225">
        <f>B31+C31+D31+E31+F31+G31+H31+I31+J31+K31+L31+M31</f>
        <v>39</v>
      </c>
    </row>
    <row r="32" spans="1:14" x14ac:dyDescent="0.2">
      <c r="A32" s="194" t="s">
        <v>176</v>
      </c>
      <c r="B32" s="16">
        <v>0</v>
      </c>
      <c r="C32" s="16"/>
      <c r="D32" s="16"/>
      <c r="E32" s="16"/>
      <c r="F32" s="16">
        <v>0</v>
      </c>
      <c r="G32" s="16">
        <v>2</v>
      </c>
      <c r="H32" s="16">
        <v>0</v>
      </c>
      <c r="I32" s="206">
        <v>0</v>
      </c>
      <c r="J32" s="16"/>
      <c r="K32" s="163"/>
      <c r="L32" s="16"/>
      <c r="M32" s="161"/>
      <c r="N32" s="225">
        <f>B32+C32+D32+E32+F32+G32+H32+I32+J32+K32+L32+M32</f>
        <v>2</v>
      </c>
    </row>
    <row r="33" spans="1:14" x14ac:dyDescent="0.2">
      <c r="A33" s="129" t="s">
        <v>57</v>
      </c>
      <c r="B33" s="129">
        <f>SUM(B30:B32)</f>
        <v>7</v>
      </c>
      <c r="C33" s="129">
        <v>4</v>
      </c>
      <c r="D33" s="129">
        <v>2</v>
      </c>
      <c r="E33" s="206">
        <f>SUM(E30:E32)</f>
        <v>9</v>
      </c>
      <c r="F33" s="129">
        <v>7</v>
      </c>
      <c r="G33" s="129">
        <f>SUM(G30:G32)</f>
        <v>11</v>
      </c>
      <c r="H33" s="129">
        <f>SUM(H30:H32)</f>
        <v>10</v>
      </c>
      <c r="I33" s="129">
        <f>SUM(I30:I32)</f>
        <v>7</v>
      </c>
      <c r="J33" s="129"/>
      <c r="K33" s="129"/>
      <c r="L33" s="206"/>
      <c r="M33" s="196"/>
      <c r="N33" s="252">
        <f>B33+C33+D33+E33+F33+G33+H33+I33+J33+K33+L33+M33</f>
        <v>57</v>
      </c>
    </row>
    <row r="34" spans="1:14" x14ac:dyDescent="0.2">
      <c r="E34" s="119"/>
      <c r="F34" s="119"/>
      <c r="J34" s="119"/>
      <c r="M34" s="3"/>
      <c r="N34" s="167"/>
    </row>
    <row r="35" spans="1:14" ht="13.15" customHeight="1" x14ac:dyDescent="0.2"/>
    <row r="36" spans="1:14" ht="13.15" customHeight="1" x14ac:dyDescent="0.2"/>
    <row r="37" spans="1:14" x14ac:dyDescent="0.2">
      <c r="A37" s="550"/>
      <c r="B37" s="550"/>
      <c r="C37" s="550"/>
      <c r="D37" s="550"/>
    </row>
    <row r="38" spans="1:14" x14ac:dyDescent="0.2">
      <c r="A38" s="550" t="s">
        <v>215</v>
      </c>
      <c r="B38" s="550"/>
      <c r="C38" s="550"/>
      <c r="D38" s="550"/>
    </row>
  </sheetData>
  <mergeCells count="22">
    <mergeCell ref="N18:N20"/>
    <mergeCell ref="J28:J29"/>
    <mergeCell ref="B28:B29"/>
    <mergeCell ref="K28:K29"/>
    <mergeCell ref="C28:C29"/>
    <mergeCell ref="D28:D29"/>
    <mergeCell ref="A38:D38"/>
    <mergeCell ref="A37:D37"/>
    <mergeCell ref="A2:N2"/>
    <mergeCell ref="A3:N3"/>
    <mergeCell ref="L28:L29"/>
    <mergeCell ref="M28:M29"/>
    <mergeCell ref="F28:F29"/>
    <mergeCell ref="G28:G29"/>
    <mergeCell ref="H28:H29"/>
    <mergeCell ref="I28:I29"/>
    <mergeCell ref="E28:E29"/>
    <mergeCell ref="A7:I7"/>
    <mergeCell ref="A8:M8"/>
    <mergeCell ref="N9:N11"/>
    <mergeCell ref="A26:I26"/>
    <mergeCell ref="A17:I17"/>
  </mergeCells>
  <phoneticPr fontId="37" type="noConversion"/>
  <pageMargins left="0.74803149606299213" right="0.74803149606299213" top="1.0900000000000001" bottom="0.98425196850393704" header="0" footer="0"/>
  <pageSetup scale="85" orientation="landscape" verticalDpi="0" r:id="rId1"/>
  <headerFooter alignWithMargins="0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5"/>
  <sheetViews>
    <sheetView workbookViewId="0">
      <selection activeCell="B1" sqref="A1:AB32"/>
    </sheetView>
  </sheetViews>
  <sheetFormatPr baseColWidth="10" defaultRowHeight="12.75" x14ac:dyDescent="0.2"/>
  <cols>
    <col min="1" max="1" width="4.7109375" customWidth="1"/>
    <col min="2" max="2" width="25" customWidth="1"/>
    <col min="3" max="3" width="3.28515625" bestFit="1" customWidth="1"/>
    <col min="4" max="4" width="4.85546875" bestFit="1" customWidth="1"/>
    <col min="5" max="5" width="3.28515625" bestFit="1" customWidth="1"/>
    <col min="6" max="6" width="6.85546875" customWidth="1"/>
    <col min="7" max="7" width="4.140625" customWidth="1"/>
    <col min="8" max="8" width="2.7109375" customWidth="1"/>
    <col min="9" max="9" width="3.140625" customWidth="1"/>
    <col min="10" max="10" width="2" bestFit="1" customWidth="1"/>
    <col min="11" max="11" width="16.28515625" customWidth="1"/>
    <col min="12" max="12" width="2.42578125" bestFit="1" customWidth="1"/>
    <col min="13" max="13" width="2.28515625" bestFit="1" customWidth="1"/>
    <col min="14" max="14" width="3" bestFit="1" customWidth="1"/>
    <col min="15" max="15" width="2.42578125" bestFit="1" customWidth="1"/>
    <col min="16" max="16" width="2.28515625" bestFit="1" customWidth="1"/>
    <col min="17" max="17" width="3" bestFit="1" customWidth="1"/>
    <col min="18" max="18" width="2.42578125" bestFit="1" customWidth="1"/>
    <col min="19" max="19" width="2.28515625" bestFit="1" customWidth="1"/>
    <col min="20" max="20" width="3" bestFit="1" customWidth="1"/>
    <col min="21" max="21" width="2.42578125" bestFit="1" customWidth="1"/>
    <col min="22" max="22" width="4" bestFit="1" customWidth="1"/>
    <col min="23" max="23" width="3.28515625" bestFit="1" customWidth="1"/>
    <col min="24" max="24" width="2.42578125" bestFit="1" customWidth="1"/>
    <col min="25" max="27" width="3.28515625" bestFit="1" customWidth="1"/>
    <col min="28" max="28" width="7.42578125" customWidth="1"/>
  </cols>
  <sheetData>
    <row r="1" spans="1:28" x14ac:dyDescent="0.2">
      <c r="A1" s="56"/>
    </row>
    <row r="6" spans="1:28" ht="21" x14ac:dyDescent="0.35">
      <c r="A6" s="571" t="s">
        <v>407</v>
      </c>
      <c r="B6" s="571"/>
      <c r="C6" s="571"/>
      <c r="D6" s="571"/>
      <c r="E6" s="571"/>
      <c r="F6" s="571"/>
      <c r="G6" s="571"/>
      <c r="H6" s="571"/>
      <c r="I6" s="571"/>
      <c r="J6" s="571"/>
      <c r="K6" s="571"/>
      <c r="L6" s="571"/>
      <c r="M6" s="571"/>
      <c r="N6" s="571"/>
      <c r="O6" s="571"/>
      <c r="P6" s="571"/>
      <c r="Q6" s="571"/>
      <c r="R6" s="571"/>
      <c r="S6" s="571"/>
      <c r="T6" s="571"/>
      <c r="U6" s="571"/>
      <c r="V6" s="571"/>
      <c r="W6" s="571"/>
      <c r="X6" s="571"/>
      <c r="Y6" s="571"/>
      <c r="Z6" s="571"/>
      <c r="AA6" s="571"/>
      <c r="AB6" s="571"/>
    </row>
    <row r="7" spans="1:28" ht="18.75" x14ac:dyDescent="0.3">
      <c r="A7" s="572" t="s">
        <v>419</v>
      </c>
      <c r="B7" s="572"/>
      <c r="C7" s="572"/>
      <c r="D7" s="572"/>
      <c r="E7" s="572"/>
      <c r="F7" s="572"/>
      <c r="G7" s="572"/>
      <c r="H7" s="572"/>
      <c r="I7" s="572"/>
      <c r="J7" s="572"/>
      <c r="K7" s="572"/>
      <c r="L7" s="572"/>
      <c r="M7" s="572"/>
      <c r="N7" s="572"/>
      <c r="O7" s="572"/>
      <c r="P7" s="572"/>
      <c r="Q7" s="572"/>
      <c r="R7" s="572"/>
      <c r="S7" s="572"/>
      <c r="T7" s="572"/>
      <c r="U7" s="572"/>
      <c r="V7" s="572"/>
      <c r="W7" s="572"/>
      <c r="X7" s="572"/>
      <c r="Y7" s="572"/>
      <c r="Z7" s="572"/>
      <c r="AA7" s="572"/>
      <c r="AB7" s="572"/>
    </row>
    <row r="8" spans="1:28" ht="18.75" x14ac:dyDescent="0.3">
      <c r="A8" s="348"/>
      <c r="B8" s="348"/>
      <c r="C8" s="348"/>
      <c r="D8" s="348"/>
      <c r="E8" s="348"/>
      <c r="F8" s="348"/>
      <c r="G8" s="348"/>
      <c r="H8" s="348"/>
      <c r="I8" s="348"/>
      <c r="J8" s="348"/>
      <c r="K8" s="348"/>
      <c r="L8" s="348"/>
      <c r="M8" s="348"/>
      <c r="N8" s="348"/>
      <c r="O8" s="348"/>
      <c r="P8" s="348"/>
      <c r="Q8" s="348"/>
      <c r="R8" s="348"/>
      <c r="S8" s="348"/>
      <c r="T8" s="348"/>
      <c r="U8" s="348"/>
      <c r="V8" s="348"/>
      <c r="W8" s="348"/>
      <c r="X8" s="348"/>
      <c r="Y8" s="348"/>
      <c r="Z8" s="348"/>
      <c r="AA8" s="348"/>
      <c r="AB8" s="348"/>
    </row>
    <row r="9" spans="1:28" ht="15.75" thickBot="1" x14ac:dyDescent="0.3">
      <c r="A9" s="349"/>
    </row>
    <row r="10" spans="1:28" ht="24" customHeight="1" thickTop="1" thickBot="1" x14ac:dyDescent="0.3">
      <c r="A10" s="350"/>
      <c r="B10" s="576" t="s">
        <v>408</v>
      </c>
      <c r="C10" s="577"/>
      <c r="D10" s="577"/>
      <c r="E10" s="577"/>
      <c r="F10" s="573" t="s">
        <v>145</v>
      </c>
      <c r="G10" s="574"/>
      <c r="H10" s="574"/>
      <c r="I10" s="573" t="s">
        <v>115</v>
      </c>
      <c r="J10" s="574"/>
      <c r="K10" s="575"/>
    </row>
    <row r="11" spans="1:28" ht="15" x14ac:dyDescent="0.25">
      <c r="A11" s="351"/>
      <c r="B11" s="583" t="s">
        <v>409</v>
      </c>
      <c r="C11" s="583"/>
      <c r="D11" s="583"/>
      <c r="E11" s="583"/>
      <c r="F11" s="578">
        <v>24</v>
      </c>
      <c r="G11" s="579"/>
      <c r="H11" s="579"/>
      <c r="I11" s="578">
        <v>6</v>
      </c>
      <c r="J11" s="579"/>
      <c r="K11" s="580"/>
    </row>
    <row r="12" spans="1:28" ht="15.75" x14ac:dyDescent="0.3">
      <c r="A12" s="351"/>
      <c r="B12" s="564" t="s">
        <v>431</v>
      </c>
      <c r="C12" s="564"/>
      <c r="D12" s="564"/>
      <c r="E12" s="564"/>
      <c r="F12" s="564">
        <v>9</v>
      </c>
      <c r="G12" s="564"/>
      <c r="H12" s="564"/>
      <c r="I12" s="564"/>
      <c r="J12" s="564"/>
      <c r="K12" s="564"/>
      <c r="L12" s="352"/>
      <c r="M12" s="352"/>
      <c r="N12" s="352"/>
      <c r="O12" s="584" t="s">
        <v>410</v>
      </c>
      <c r="P12" s="584"/>
      <c r="Q12" s="584"/>
      <c r="R12" s="584"/>
      <c r="S12" s="584"/>
      <c r="T12" s="584"/>
      <c r="U12" s="584"/>
      <c r="V12" s="584"/>
      <c r="W12" s="584"/>
      <c r="X12" s="584"/>
      <c r="Y12" s="584"/>
      <c r="Z12" s="584"/>
      <c r="AA12" s="584"/>
      <c r="AB12" s="584"/>
    </row>
    <row r="13" spans="1:28" ht="16.5" thickBot="1" x14ac:dyDescent="0.35">
      <c r="A13" s="351"/>
      <c r="B13" s="564" t="s">
        <v>411</v>
      </c>
      <c r="C13" s="564"/>
      <c r="D13" s="564"/>
      <c r="E13" s="564"/>
      <c r="F13" s="564">
        <v>9</v>
      </c>
      <c r="G13" s="564"/>
      <c r="H13" s="564"/>
      <c r="I13" s="564"/>
      <c r="J13" s="564"/>
      <c r="K13" s="564"/>
      <c r="L13" s="352"/>
      <c r="M13" s="352"/>
      <c r="N13" s="352"/>
      <c r="O13" s="352"/>
      <c r="P13" s="352"/>
      <c r="Q13" s="352"/>
      <c r="R13" s="352"/>
      <c r="S13" s="352"/>
      <c r="T13" s="352"/>
      <c r="U13" s="352"/>
      <c r="V13" s="352"/>
      <c r="W13" s="352"/>
      <c r="X13" s="352"/>
      <c r="Y13" s="352"/>
      <c r="Z13" s="352"/>
      <c r="AA13" s="352"/>
    </row>
    <row r="14" spans="1:28" ht="19.5" thickBot="1" x14ac:dyDescent="0.35">
      <c r="A14" s="351"/>
      <c r="B14" s="564" t="s">
        <v>432</v>
      </c>
      <c r="C14" s="564"/>
      <c r="D14" s="564"/>
      <c r="E14" s="564"/>
      <c r="F14" s="564">
        <v>1</v>
      </c>
      <c r="G14" s="564"/>
      <c r="H14" s="564"/>
      <c r="I14" s="564"/>
      <c r="J14" s="564"/>
      <c r="K14" s="564"/>
      <c r="P14" s="585">
        <v>30</v>
      </c>
      <c r="Q14" s="586"/>
      <c r="R14" s="586"/>
      <c r="S14" s="586"/>
      <c r="T14" s="586"/>
      <c r="U14" s="586"/>
      <c r="V14" s="586"/>
      <c r="W14" s="586"/>
      <c r="X14" s="586"/>
      <c r="Y14" s="586"/>
      <c r="Z14" s="586"/>
      <c r="AA14" s="586"/>
      <c r="AB14" s="587"/>
    </row>
    <row r="15" spans="1:28" ht="15" x14ac:dyDescent="0.25">
      <c r="A15" s="351"/>
      <c r="B15" s="564" t="s">
        <v>433</v>
      </c>
      <c r="C15" s="564"/>
      <c r="D15" s="564"/>
      <c r="E15" s="564"/>
      <c r="F15" s="564">
        <v>5</v>
      </c>
      <c r="G15" s="564"/>
      <c r="H15" s="564"/>
      <c r="I15" s="564"/>
      <c r="J15" s="564"/>
      <c r="K15" s="564"/>
    </row>
    <row r="16" spans="1:28" ht="15" x14ac:dyDescent="0.25">
      <c r="A16" s="351"/>
      <c r="B16" s="581" t="s">
        <v>435</v>
      </c>
      <c r="C16" s="582"/>
      <c r="D16" s="582"/>
      <c r="E16" s="582"/>
      <c r="F16" s="565">
        <f>SUM(F12:F15)</f>
        <v>24</v>
      </c>
      <c r="G16" s="566"/>
      <c r="H16" s="567"/>
      <c r="I16" s="568">
        <v>6</v>
      </c>
      <c r="J16" s="569"/>
      <c r="K16" s="570"/>
      <c r="P16" s="395" t="s">
        <v>65</v>
      </c>
      <c r="Q16" s="395"/>
      <c r="R16" s="395"/>
      <c r="S16" s="395"/>
      <c r="T16" s="395"/>
      <c r="U16" s="395"/>
      <c r="V16" s="395"/>
      <c r="W16" s="395"/>
      <c r="X16" s="395"/>
      <c r="Y16" s="396">
        <v>5</v>
      </c>
    </row>
    <row r="17" spans="1:28" ht="15" x14ac:dyDescent="0.25">
      <c r="A17" s="351"/>
      <c r="B17" s="589"/>
      <c r="C17" s="589"/>
      <c r="D17" s="589"/>
      <c r="E17" s="589"/>
      <c r="F17" s="393"/>
      <c r="G17" s="393"/>
      <c r="H17" s="393"/>
      <c r="I17" s="394"/>
      <c r="J17" s="394"/>
      <c r="K17" s="394"/>
      <c r="P17" s="395" t="s">
        <v>283</v>
      </c>
      <c r="Q17" s="395"/>
      <c r="R17" s="395"/>
      <c r="S17" s="395"/>
      <c r="T17" s="395"/>
      <c r="U17" s="395"/>
      <c r="V17" s="395"/>
      <c r="W17" s="395"/>
      <c r="X17" s="395"/>
      <c r="Y17" s="396">
        <v>1</v>
      </c>
    </row>
    <row r="18" spans="1:28" ht="15" x14ac:dyDescent="0.25">
      <c r="A18" s="351"/>
      <c r="B18" s="589"/>
      <c r="C18" s="589"/>
      <c r="D18" s="589"/>
      <c r="E18" s="589"/>
      <c r="F18" s="393"/>
      <c r="G18" s="393"/>
      <c r="H18" s="393"/>
      <c r="I18" s="394"/>
      <c r="J18" s="394"/>
      <c r="K18" s="394"/>
      <c r="P18" s="395" t="s">
        <v>434</v>
      </c>
      <c r="Q18" s="395"/>
      <c r="R18" s="395"/>
      <c r="S18" s="395"/>
      <c r="T18" s="395"/>
      <c r="U18" s="395"/>
      <c r="V18" s="395"/>
      <c r="W18" s="395"/>
      <c r="X18" s="395"/>
      <c r="Y18" s="167">
        <v>6</v>
      </c>
    </row>
    <row r="19" spans="1:28" ht="15" x14ac:dyDescent="0.25">
      <c r="A19" s="351"/>
      <c r="B19" s="589"/>
      <c r="C19" s="589"/>
      <c r="D19" s="589"/>
      <c r="E19" s="589"/>
      <c r="F19" s="393"/>
      <c r="G19" s="393"/>
      <c r="H19" s="393"/>
      <c r="I19" s="394"/>
      <c r="J19" s="394"/>
      <c r="K19" s="394"/>
      <c r="Y19" s="358"/>
    </row>
    <row r="20" spans="1:28" ht="15" x14ac:dyDescent="0.25">
      <c r="A20" s="351"/>
      <c r="B20" s="589"/>
      <c r="C20" s="589"/>
      <c r="D20" s="589"/>
      <c r="E20" s="589"/>
      <c r="F20" s="393"/>
      <c r="G20" s="393"/>
      <c r="H20" s="393"/>
      <c r="I20" s="394"/>
      <c r="J20" s="394"/>
      <c r="K20" s="394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  <c r="W20" s="127"/>
      <c r="X20" s="127"/>
      <c r="Y20" s="127"/>
    </row>
    <row r="23" spans="1:28" x14ac:dyDescent="0.2">
      <c r="A23" s="353"/>
      <c r="B23" s="353"/>
      <c r="C23" s="353"/>
      <c r="D23" s="353"/>
      <c r="E23" s="353"/>
      <c r="F23" s="353"/>
      <c r="G23" s="353"/>
      <c r="H23" s="353"/>
      <c r="I23" s="353"/>
      <c r="J23" s="353"/>
      <c r="K23" s="353"/>
      <c r="P23" s="590"/>
      <c r="Q23" s="590"/>
      <c r="R23" s="590"/>
      <c r="S23" s="590"/>
      <c r="T23" s="590"/>
      <c r="U23" s="590"/>
      <c r="V23" s="590"/>
      <c r="W23" s="590"/>
      <c r="X23" s="590"/>
      <c r="Y23" s="590"/>
      <c r="Z23" s="590"/>
      <c r="AA23" s="590"/>
      <c r="AB23" s="590"/>
    </row>
    <row r="24" spans="1:28" ht="15" x14ac:dyDescent="0.3">
      <c r="A24" s="584" t="s">
        <v>430</v>
      </c>
      <c r="B24" s="584"/>
      <c r="C24" s="584"/>
      <c r="D24" s="584"/>
      <c r="E24" s="584"/>
      <c r="F24" s="584"/>
      <c r="G24" s="584"/>
      <c r="H24" s="584"/>
      <c r="I24" s="584"/>
      <c r="J24" s="584"/>
      <c r="K24" s="584"/>
      <c r="P24" s="591" t="s">
        <v>412</v>
      </c>
      <c r="Q24" s="591"/>
      <c r="R24" s="591"/>
      <c r="S24" s="591"/>
      <c r="T24" s="591"/>
      <c r="U24" s="591"/>
      <c r="V24" s="591"/>
      <c r="W24" s="591"/>
      <c r="X24" s="591"/>
      <c r="Y24" s="591"/>
      <c r="Z24" s="591"/>
      <c r="AA24" s="591"/>
      <c r="AB24" s="591"/>
    </row>
    <row r="25" spans="1:28" x14ac:dyDescent="0.2">
      <c r="B25" s="588"/>
      <c r="C25" s="588"/>
      <c r="D25" s="588"/>
      <c r="E25" s="588"/>
      <c r="F25" s="588"/>
      <c r="G25" s="588"/>
      <c r="H25" s="588"/>
    </row>
  </sheetData>
  <mergeCells count="33">
    <mergeCell ref="B25:H25"/>
    <mergeCell ref="B17:E17"/>
    <mergeCell ref="B18:E18"/>
    <mergeCell ref="B19:E19"/>
    <mergeCell ref="P23:AB23"/>
    <mergeCell ref="A24:K24"/>
    <mergeCell ref="P24:AB24"/>
    <mergeCell ref="B20:E20"/>
    <mergeCell ref="B11:E11"/>
    <mergeCell ref="B12:E12"/>
    <mergeCell ref="O12:AB12"/>
    <mergeCell ref="B13:E13"/>
    <mergeCell ref="B14:E14"/>
    <mergeCell ref="P14:AB14"/>
    <mergeCell ref="F12:H12"/>
    <mergeCell ref="F13:H13"/>
    <mergeCell ref="F14:H14"/>
    <mergeCell ref="B15:E15"/>
    <mergeCell ref="F16:H16"/>
    <mergeCell ref="I16:K16"/>
    <mergeCell ref="A6:AB6"/>
    <mergeCell ref="A7:AB7"/>
    <mergeCell ref="F10:H10"/>
    <mergeCell ref="I10:K10"/>
    <mergeCell ref="B10:E10"/>
    <mergeCell ref="F11:H11"/>
    <mergeCell ref="I11:K11"/>
    <mergeCell ref="B16:E16"/>
    <mergeCell ref="F15:H15"/>
    <mergeCell ref="I12:K12"/>
    <mergeCell ref="I13:K13"/>
    <mergeCell ref="I14:K14"/>
    <mergeCell ref="I15:K15"/>
  </mergeCells>
  <pageMargins left="0.83" right="0.47" top="0.97" bottom="0.74803149606299213" header="0.31496062992125984" footer="0.31496062992125984"/>
  <pageSetup scale="95" orientation="landscape" horizontalDpi="0" verticalDpi="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68"/>
  <sheetViews>
    <sheetView topLeftCell="A19" workbookViewId="0">
      <selection sqref="A1:O66"/>
    </sheetView>
  </sheetViews>
  <sheetFormatPr baseColWidth="10" defaultColWidth="11.42578125" defaultRowHeight="15" customHeight="1" x14ac:dyDescent="0.2"/>
  <cols>
    <col min="1" max="1" width="39.85546875" style="149" customWidth="1"/>
    <col min="2" max="2" width="8.85546875" style="127" customWidth="1"/>
    <col min="3" max="3" width="11.7109375" style="127" customWidth="1"/>
    <col min="4" max="4" width="9.42578125" style="33" customWidth="1"/>
    <col min="5" max="6" width="8" style="127" customWidth="1"/>
    <col min="7" max="7" width="8.140625" style="127" bestFit="1" customWidth="1"/>
    <col min="8" max="8" width="7.85546875" style="127" bestFit="1" customWidth="1"/>
    <col min="9" max="9" width="10.42578125" style="127" bestFit="1" customWidth="1"/>
    <col min="10" max="11" width="6.85546875" style="127" bestFit="1" customWidth="1"/>
    <col min="12" max="12" width="5" style="127" bestFit="1" customWidth="1"/>
    <col min="13" max="13" width="6" style="127" customWidth="1"/>
    <col min="14" max="14" width="14" style="127" customWidth="1"/>
    <col min="15" max="15" width="14.28515625" style="127" customWidth="1"/>
    <col min="16" max="16384" width="11.42578125" style="127"/>
  </cols>
  <sheetData>
    <row r="1" spans="1:16" ht="15" customHeight="1" x14ac:dyDescent="0.2">
      <c r="A1" s="601" t="s">
        <v>436</v>
      </c>
      <c r="B1" s="602"/>
      <c r="C1" s="602"/>
      <c r="D1" s="602"/>
      <c r="E1" s="602"/>
      <c r="F1" s="602"/>
      <c r="G1" s="602"/>
      <c r="H1" s="602"/>
      <c r="I1" s="602"/>
      <c r="J1" s="602"/>
      <c r="K1" s="602"/>
      <c r="L1" s="602"/>
      <c r="M1" s="602"/>
      <c r="N1" s="603"/>
      <c r="O1"/>
      <c r="P1"/>
    </row>
    <row r="2" spans="1:16" ht="15" customHeight="1" x14ac:dyDescent="0.2">
      <c r="A2" s="604"/>
      <c r="B2" s="605"/>
      <c r="C2" s="605"/>
      <c r="D2" s="605"/>
      <c r="E2" s="605"/>
      <c r="F2" s="605"/>
      <c r="G2" s="605"/>
      <c r="H2" s="605"/>
      <c r="I2" s="605"/>
      <c r="J2" s="605"/>
      <c r="K2" s="605"/>
      <c r="L2" s="605"/>
      <c r="M2" s="605"/>
      <c r="N2" s="606"/>
      <c r="O2"/>
      <c r="P2"/>
    </row>
    <row r="3" spans="1:16" ht="15" customHeight="1" thickBot="1" x14ac:dyDescent="0.25">
      <c r="A3" s="607"/>
      <c r="B3" s="608"/>
      <c r="C3" s="608"/>
      <c r="D3" s="608"/>
      <c r="E3" s="608"/>
      <c r="F3" s="608"/>
      <c r="G3" s="608"/>
      <c r="H3" s="608"/>
      <c r="I3" s="608"/>
      <c r="J3" s="608"/>
      <c r="K3" s="608"/>
      <c r="L3" s="608"/>
      <c r="M3" s="608"/>
      <c r="N3" s="609"/>
      <c r="O3"/>
      <c r="P3"/>
    </row>
    <row r="4" spans="1:16" ht="24.75" customHeight="1" thickBot="1" x14ac:dyDescent="0.3">
      <c r="A4" s="593" t="s">
        <v>125</v>
      </c>
      <c r="B4" s="599"/>
      <c r="C4" s="599"/>
      <c r="D4" s="599"/>
      <c r="E4" s="599"/>
      <c r="F4" s="599"/>
      <c r="G4" s="599"/>
      <c r="H4" s="599"/>
      <c r="I4" s="599"/>
      <c r="J4" s="599"/>
      <c r="K4" s="599"/>
      <c r="L4" s="599"/>
      <c r="M4" s="599"/>
      <c r="N4" s="600"/>
      <c r="O4"/>
      <c r="P4"/>
    </row>
    <row r="5" spans="1:16" ht="15" customHeight="1" x14ac:dyDescent="0.2">
      <c r="A5" s="128" t="s">
        <v>9</v>
      </c>
      <c r="B5" s="129" t="s">
        <v>126</v>
      </c>
      <c r="C5" s="129" t="s">
        <v>127</v>
      </c>
      <c r="D5" s="129" t="s">
        <v>128</v>
      </c>
      <c r="E5" s="129" t="s">
        <v>129</v>
      </c>
      <c r="F5" s="129" t="s">
        <v>130</v>
      </c>
      <c r="G5" s="129" t="s">
        <v>131</v>
      </c>
      <c r="H5" s="129" t="s">
        <v>132</v>
      </c>
      <c r="I5" s="129" t="s">
        <v>133</v>
      </c>
      <c r="J5" s="129" t="s">
        <v>134</v>
      </c>
      <c r="K5" s="129" t="s">
        <v>135</v>
      </c>
      <c r="L5" s="129" t="s">
        <v>136</v>
      </c>
      <c r="M5" s="129" t="s">
        <v>137</v>
      </c>
      <c r="N5" s="129" t="s">
        <v>57</v>
      </c>
      <c r="O5"/>
      <c r="P5"/>
    </row>
    <row r="6" spans="1:16" ht="15" customHeight="1" x14ac:dyDescent="0.25">
      <c r="A6" s="130" t="s">
        <v>138</v>
      </c>
      <c r="B6" s="131">
        <v>37</v>
      </c>
      <c r="C6" s="131">
        <v>24</v>
      </c>
      <c r="D6" s="131">
        <v>47</v>
      </c>
      <c r="E6" s="131">
        <v>30</v>
      </c>
      <c r="F6" s="131">
        <v>17</v>
      </c>
      <c r="G6" s="131">
        <v>22</v>
      </c>
      <c r="H6" s="16">
        <v>19</v>
      </c>
      <c r="I6" s="397">
        <v>32</v>
      </c>
      <c r="J6" s="131"/>
      <c r="K6" s="216"/>
      <c r="L6" s="16"/>
      <c r="M6" s="16"/>
      <c r="N6" s="208">
        <f>SUM(B6:M6)</f>
        <v>228</v>
      </c>
      <c r="O6"/>
      <c r="P6"/>
    </row>
    <row r="7" spans="1:16" ht="15" customHeight="1" x14ac:dyDescent="0.25">
      <c r="A7" s="132" t="s">
        <v>204</v>
      </c>
      <c r="B7" s="131"/>
      <c r="C7" s="131"/>
      <c r="D7" s="131"/>
      <c r="E7" s="131"/>
      <c r="F7" s="131"/>
      <c r="G7" s="131"/>
      <c r="H7" s="16"/>
      <c r="I7" s="397"/>
      <c r="J7" s="131"/>
      <c r="K7" s="216"/>
      <c r="L7" s="16"/>
      <c r="M7" s="16"/>
      <c r="N7" s="208">
        <f t="shared" ref="N7:N19" si="0">SUM(B7:M7)</f>
        <v>0</v>
      </c>
      <c r="O7"/>
      <c r="P7"/>
    </row>
    <row r="8" spans="1:16" ht="15" customHeight="1" x14ac:dyDescent="0.25">
      <c r="A8" s="130" t="s">
        <v>115</v>
      </c>
      <c r="B8" s="131">
        <v>4</v>
      </c>
      <c r="C8" s="131"/>
      <c r="D8" s="131"/>
      <c r="E8" s="131">
        <v>3</v>
      </c>
      <c r="F8" s="131">
        <v>1</v>
      </c>
      <c r="G8" s="131"/>
      <c r="H8" s="16">
        <v>3</v>
      </c>
      <c r="I8" s="397">
        <v>3</v>
      </c>
      <c r="J8" s="131"/>
      <c r="K8" s="216"/>
      <c r="L8" s="16"/>
      <c r="M8" s="16"/>
      <c r="N8" s="208">
        <f t="shared" si="0"/>
        <v>14</v>
      </c>
      <c r="O8"/>
      <c r="P8"/>
    </row>
    <row r="9" spans="1:16" ht="15" customHeight="1" x14ac:dyDescent="0.25">
      <c r="A9" s="130" t="s">
        <v>183</v>
      </c>
      <c r="B9" s="131"/>
      <c r="C9" s="131"/>
      <c r="D9" s="131"/>
      <c r="E9" s="131"/>
      <c r="F9" s="131"/>
      <c r="G9" s="131"/>
      <c r="H9" s="16"/>
      <c r="I9" s="397"/>
      <c r="J9" s="131"/>
      <c r="K9" s="216"/>
      <c r="L9" s="16"/>
      <c r="M9" s="16"/>
      <c r="N9" s="208">
        <f t="shared" si="0"/>
        <v>0</v>
      </c>
      <c r="O9"/>
      <c r="P9"/>
    </row>
    <row r="10" spans="1:16" ht="15" customHeight="1" x14ac:dyDescent="0.25">
      <c r="A10" s="130" t="s">
        <v>139</v>
      </c>
      <c r="B10" s="131"/>
      <c r="C10" s="131"/>
      <c r="D10" s="131"/>
      <c r="E10" s="131">
        <v>2</v>
      </c>
      <c r="F10" s="131">
        <v>2</v>
      </c>
      <c r="G10" s="131">
        <v>2</v>
      </c>
      <c r="H10" s="16">
        <v>2</v>
      </c>
      <c r="I10" s="397">
        <v>1</v>
      </c>
      <c r="J10" s="131"/>
      <c r="K10" s="216"/>
      <c r="L10" s="16"/>
      <c r="M10" s="16"/>
      <c r="N10" s="208">
        <f t="shared" si="0"/>
        <v>9</v>
      </c>
      <c r="O10"/>
      <c r="P10"/>
    </row>
    <row r="11" spans="1:16" ht="15" customHeight="1" x14ac:dyDescent="0.25">
      <c r="A11" s="130" t="s">
        <v>140</v>
      </c>
      <c r="B11" s="131">
        <v>7</v>
      </c>
      <c r="C11" s="131">
        <v>6</v>
      </c>
      <c r="D11" s="131"/>
      <c r="E11" s="131"/>
      <c r="F11" s="131">
        <v>4</v>
      </c>
      <c r="G11" s="131">
        <v>10</v>
      </c>
      <c r="H11" s="16"/>
      <c r="I11" s="397">
        <v>8</v>
      </c>
      <c r="J11" s="131"/>
      <c r="K11" s="216"/>
      <c r="L11" s="16"/>
      <c r="M11" s="16"/>
      <c r="N11" s="208">
        <f t="shared" si="0"/>
        <v>35</v>
      </c>
      <c r="O11"/>
      <c r="P11"/>
    </row>
    <row r="12" spans="1:16" ht="15" customHeight="1" x14ac:dyDescent="0.25">
      <c r="A12" s="219" t="s">
        <v>141</v>
      </c>
      <c r="B12" s="222"/>
      <c r="C12" s="222"/>
      <c r="D12" s="222"/>
      <c r="E12" s="222"/>
      <c r="F12" s="222"/>
      <c r="G12" s="222"/>
      <c r="H12" s="221"/>
      <c r="I12" s="397"/>
      <c r="J12" s="222"/>
      <c r="K12" s="223"/>
      <c r="L12" s="221"/>
      <c r="M12" s="221"/>
      <c r="N12" s="222">
        <f t="shared" si="0"/>
        <v>0</v>
      </c>
      <c r="O12"/>
      <c r="P12"/>
    </row>
    <row r="13" spans="1:16" ht="15" customHeight="1" x14ac:dyDescent="0.25">
      <c r="A13" s="219" t="s">
        <v>142</v>
      </c>
      <c r="B13" s="222"/>
      <c r="C13" s="222"/>
      <c r="D13" s="222"/>
      <c r="E13" s="222"/>
      <c r="F13" s="222"/>
      <c r="G13" s="222"/>
      <c r="H13" s="221"/>
      <c r="I13" s="397"/>
      <c r="J13" s="222"/>
      <c r="K13" s="223"/>
      <c r="L13" s="221"/>
      <c r="M13" s="221"/>
      <c r="N13" s="222">
        <f t="shared" si="0"/>
        <v>0</v>
      </c>
      <c r="O13"/>
      <c r="P13"/>
    </row>
    <row r="14" spans="1:16" ht="15" customHeight="1" x14ac:dyDescent="0.25">
      <c r="A14" s="219" t="s">
        <v>143</v>
      </c>
      <c r="B14" s="222"/>
      <c r="C14" s="222"/>
      <c r="D14" s="222"/>
      <c r="E14" s="222"/>
      <c r="F14" s="222"/>
      <c r="G14" s="222"/>
      <c r="H14" s="221"/>
      <c r="I14" s="397"/>
      <c r="J14" s="222"/>
      <c r="K14" s="223"/>
      <c r="L14" s="221"/>
      <c r="M14" s="221"/>
      <c r="N14" s="222">
        <f t="shared" si="0"/>
        <v>0</v>
      </c>
      <c r="O14"/>
      <c r="P14"/>
    </row>
    <row r="15" spans="1:16" ht="25.5" customHeight="1" x14ac:dyDescent="0.25">
      <c r="A15" s="130" t="s">
        <v>223</v>
      </c>
      <c r="B15" s="131">
        <v>71</v>
      </c>
      <c r="C15" s="131">
        <v>129</v>
      </c>
      <c r="D15" s="131">
        <v>151</v>
      </c>
      <c r="E15" s="131">
        <v>73</v>
      </c>
      <c r="F15" s="131">
        <v>66</v>
      </c>
      <c r="G15" s="131">
        <f>29+25+19+30+26+28</f>
        <v>157</v>
      </c>
      <c r="H15" s="16">
        <v>102</v>
      </c>
      <c r="I15" s="397">
        <v>53</v>
      </c>
      <c r="J15" s="131"/>
      <c r="K15" s="216"/>
      <c r="L15" s="16"/>
      <c r="M15" s="16"/>
      <c r="N15" s="208">
        <f t="shared" si="0"/>
        <v>802</v>
      </c>
      <c r="O15"/>
      <c r="P15"/>
    </row>
    <row r="16" spans="1:16" ht="25.5" customHeight="1" x14ac:dyDescent="0.25">
      <c r="A16" s="130" t="s">
        <v>205</v>
      </c>
      <c r="B16" s="131">
        <v>49</v>
      </c>
      <c r="C16" s="131">
        <v>40</v>
      </c>
      <c r="D16" s="131">
        <v>54</v>
      </c>
      <c r="E16" s="131">
        <v>51</v>
      </c>
      <c r="F16" s="131">
        <v>13</v>
      </c>
      <c r="G16" s="131">
        <v>10</v>
      </c>
      <c r="H16" s="16">
        <v>8</v>
      </c>
      <c r="I16" s="397"/>
      <c r="J16" s="131"/>
      <c r="K16" s="216"/>
      <c r="L16" s="16"/>
      <c r="M16" s="16"/>
      <c r="N16" s="208">
        <f t="shared" si="0"/>
        <v>225</v>
      </c>
      <c r="O16"/>
      <c r="P16"/>
    </row>
    <row r="17" spans="1:16" ht="15.75" x14ac:dyDescent="0.25">
      <c r="A17" s="130" t="s">
        <v>437</v>
      </c>
      <c r="B17" s="131"/>
      <c r="C17" s="131"/>
      <c r="D17" s="131"/>
      <c r="E17" s="131"/>
      <c r="F17" s="131"/>
      <c r="G17" s="131"/>
      <c r="H17" s="16"/>
      <c r="I17" s="397">
        <v>2</v>
      </c>
      <c r="J17" s="131"/>
      <c r="K17" s="216"/>
      <c r="L17" s="16"/>
      <c r="M17" s="16"/>
      <c r="N17" s="208"/>
      <c r="O17"/>
      <c r="P17"/>
    </row>
    <row r="18" spans="1:16" ht="15.75" x14ac:dyDescent="0.25">
      <c r="A18" s="130" t="s">
        <v>224</v>
      </c>
      <c r="B18" s="131"/>
      <c r="C18" s="131"/>
      <c r="D18" s="131"/>
      <c r="E18" s="208"/>
      <c r="F18" s="131">
        <f>82+13</f>
        <v>95</v>
      </c>
      <c r="G18" s="131"/>
      <c r="H18" s="16">
        <v>20</v>
      </c>
      <c r="I18" s="397"/>
      <c r="J18" s="131"/>
      <c r="K18" s="216"/>
      <c r="L18" s="16"/>
      <c r="M18" s="16"/>
      <c r="N18" s="208">
        <f t="shared" si="0"/>
        <v>115</v>
      </c>
      <c r="O18"/>
      <c r="P18"/>
    </row>
    <row r="19" spans="1:16" ht="24.75" customHeight="1" thickBot="1" x14ac:dyDescent="0.3">
      <c r="A19" s="133"/>
      <c r="B19" s="11">
        <f t="shared" ref="B19:G19" si="1">SUM(B6:B18)</f>
        <v>168</v>
      </c>
      <c r="C19" s="11">
        <f t="shared" si="1"/>
        <v>199</v>
      </c>
      <c r="D19" s="45">
        <f t="shared" si="1"/>
        <v>252</v>
      </c>
      <c r="E19" s="253">
        <f t="shared" si="1"/>
        <v>159</v>
      </c>
      <c r="F19" s="45">
        <f t="shared" si="1"/>
        <v>198</v>
      </c>
      <c r="G19" s="45">
        <f t="shared" si="1"/>
        <v>201</v>
      </c>
      <c r="H19" s="11">
        <f>SUM(H6:H18)</f>
        <v>154</v>
      </c>
      <c r="I19" s="11">
        <f>SUM(I6:I18)</f>
        <v>99</v>
      </c>
      <c r="J19" s="11"/>
      <c r="K19" s="218"/>
      <c r="L19" s="218"/>
      <c r="M19" s="134"/>
      <c r="N19" s="208">
        <f t="shared" si="0"/>
        <v>1430</v>
      </c>
      <c r="O19"/>
      <c r="P19"/>
    </row>
    <row r="20" spans="1:16" ht="13.5" thickBot="1" x14ac:dyDescent="0.25">
      <c r="A20" s="557"/>
      <c r="B20" s="557"/>
      <c r="C20" s="557"/>
      <c r="D20" s="557"/>
      <c r="E20" s="557"/>
      <c r="F20" s="557"/>
      <c r="G20" s="557"/>
      <c r="H20" s="557"/>
      <c r="I20" s="557"/>
      <c r="J20" s="557"/>
      <c r="K20" s="557"/>
      <c r="L20" s="557"/>
      <c r="M20" s="557"/>
      <c r="N20" s="557"/>
      <c r="O20"/>
      <c r="P20"/>
    </row>
    <row r="21" spans="1:16" ht="23.25" customHeight="1" thickBot="1" x14ac:dyDescent="0.3">
      <c r="A21" s="593" t="s">
        <v>144</v>
      </c>
      <c r="B21" s="599"/>
      <c r="C21" s="599"/>
      <c r="D21" s="599"/>
      <c r="E21" s="599"/>
      <c r="F21" s="599"/>
      <c r="G21" s="599"/>
      <c r="H21" s="599"/>
      <c r="I21" s="599"/>
      <c r="J21" s="599"/>
      <c r="K21" s="599"/>
      <c r="L21" s="599"/>
      <c r="M21" s="599"/>
      <c r="N21" s="600"/>
      <c r="O21"/>
      <c r="P21"/>
    </row>
    <row r="22" spans="1:16" ht="15" customHeight="1" x14ac:dyDescent="0.2">
      <c r="A22" s="135" t="s">
        <v>9</v>
      </c>
      <c r="B22" s="129" t="s">
        <v>126</v>
      </c>
      <c r="C22" s="129" t="s">
        <v>127</v>
      </c>
      <c r="D22" s="129" t="s">
        <v>128</v>
      </c>
      <c r="E22" s="129" t="s">
        <v>129</v>
      </c>
      <c r="F22" s="129" t="s">
        <v>130</v>
      </c>
      <c r="G22" s="129" t="s">
        <v>131</v>
      </c>
      <c r="H22" s="129" t="s">
        <v>132</v>
      </c>
      <c r="I22" s="129" t="s">
        <v>133</v>
      </c>
      <c r="J22" s="129" t="s">
        <v>134</v>
      </c>
      <c r="K22" s="129" t="s">
        <v>135</v>
      </c>
      <c r="L22" s="129" t="s">
        <v>136</v>
      </c>
      <c r="M22" s="129" t="s">
        <v>137</v>
      </c>
      <c r="N22" s="129" t="s">
        <v>57</v>
      </c>
      <c r="O22"/>
      <c r="P22"/>
    </row>
    <row r="23" spans="1:16" ht="15" customHeight="1" x14ac:dyDescent="0.25">
      <c r="A23" s="130" t="s">
        <v>145</v>
      </c>
      <c r="B23" s="131">
        <f>77+20+10+2+7</f>
        <v>116</v>
      </c>
      <c r="C23" s="131">
        <f>30+44</f>
        <v>74</v>
      </c>
      <c r="D23" s="131">
        <v>17</v>
      </c>
      <c r="E23" s="131">
        <v>56</v>
      </c>
      <c r="F23" s="131">
        <v>80</v>
      </c>
      <c r="G23" s="16">
        <f>37+40</f>
        <v>77</v>
      </c>
      <c r="H23" s="16">
        <v>86</v>
      </c>
      <c r="I23" s="397">
        <v>198</v>
      </c>
      <c r="J23" s="16"/>
      <c r="K23" s="16"/>
      <c r="L23" s="16"/>
      <c r="M23" s="16"/>
      <c r="N23" s="208">
        <f>SUM(B23:M23)</f>
        <v>704</v>
      </c>
      <c r="O23"/>
      <c r="P23"/>
    </row>
    <row r="24" spans="1:16" ht="15" customHeight="1" x14ac:dyDescent="0.25">
      <c r="A24" s="130" t="s">
        <v>226</v>
      </c>
      <c r="B24" s="131">
        <v>5</v>
      </c>
      <c r="C24" s="131"/>
      <c r="D24" s="131"/>
      <c r="E24" s="131"/>
      <c r="F24" s="131"/>
      <c r="G24" s="16"/>
      <c r="H24" s="16"/>
      <c r="I24" s="397"/>
      <c r="J24" s="16"/>
      <c r="K24" s="16"/>
      <c r="L24" s="16"/>
      <c r="M24" s="16"/>
      <c r="N24" s="208">
        <f t="shared" ref="N24:N33" si="2">SUM(B24:M24)</f>
        <v>5</v>
      </c>
      <c r="O24"/>
      <c r="P24"/>
    </row>
    <row r="25" spans="1:16" ht="15" customHeight="1" x14ac:dyDescent="0.25">
      <c r="A25" s="219" t="s">
        <v>146</v>
      </c>
      <c r="B25" s="222"/>
      <c r="C25" s="222"/>
      <c r="D25" s="222"/>
      <c r="E25" s="222"/>
      <c r="F25" s="222"/>
      <c r="G25" s="221"/>
      <c r="H25" s="221"/>
      <c r="I25" s="397"/>
      <c r="J25" s="221"/>
      <c r="K25" s="221"/>
      <c r="L25" s="221"/>
      <c r="M25" s="221"/>
      <c r="N25" s="208">
        <f t="shared" si="2"/>
        <v>0</v>
      </c>
      <c r="O25"/>
      <c r="P25"/>
    </row>
    <row r="26" spans="1:16" ht="15" customHeight="1" x14ac:dyDescent="0.25">
      <c r="A26" s="219" t="s">
        <v>142</v>
      </c>
      <c r="B26" s="222"/>
      <c r="C26" s="222"/>
      <c r="D26" s="222"/>
      <c r="E26" s="222"/>
      <c r="F26" s="222"/>
      <c r="G26" s="221"/>
      <c r="H26" s="221"/>
      <c r="I26" s="397"/>
      <c r="J26" s="221"/>
      <c r="K26" s="221"/>
      <c r="L26" s="221"/>
      <c r="M26" s="221"/>
      <c r="N26" s="208">
        <f t="shared" si="2"/>
        <v>0</v>
      </c>
      <c r="O26"/>
      <c r="P26"/>
    </row>
    <row r="27" spans="1:16" ht="15" customHeight="1" x14ac:dyDescent="0.25">
      <c r="A27" s="219" t="s">
        <v>143</v>
      </c>
      <c r="B27" s="222"/>
      <c r="C27" s="222"/>
      <c r="D27" s="222"/>
      <c r="E27" s="222"/>
      <c r="F27" s="222"/>
      <c r="G27" s="221"/>
      <c r="H27" s="221"/>
      <c r="I27" s="397"/>
      <c r="J27" s="221"/>
      <c r="K27" s="221"/>
      <c r="L27" s="221"/>
      <c r="M27" s="221"/>
      <c r="N27" s="208">
        <f t="shared" si="2"/>
        <v>0</v>
      </c>
      <c r="O27"/>
      <c r="P27"/>
    </row>
    <row r="28" spans="1:16" ht="15" customHeight="1" x14ac:dyDescent="0.25">
      <c r="A28" s="143" t="s">
        <v>140</v>
      </c>
      <c r="B28" s="131">
        <v>1</v>
      </c>
      <c r="C28" s="131">
        <v>1</v>
      </c>
      <c r="D28" s="131"/>
      <c r="E28" s="131"/>
      <c r="F28" s="131"/>
      <c r="G28" s="16"/>
      <c r="H28" s="16"/>
      <c r="I28" s="397"/>
      <c r="J28" s="16"/>
      <c r="K28" s="16"/>
      <c r="L28" s="16"/>
      <c r="M28" s="16"/>
      <c r="N28" s="208">
        <f t="shared" si="2"/>
        <v>2</v>
      </c>
      <c r="O28" s="119"/>
      <c r="P28" s="119"/>
    </row>
    <row r="29" spans="1:16" ht="15" customHeight="1" x14ac:dyDescent="0.25">
      <c r="A29" s="132" t="s">
        <v>139</v>
      </c>
      <c r="B29" s="131">
        <v>7</v>
      </c>
      <c r="C29" s="131">
        <v>13</v>
      </c>
      <c r="D29" s="131"/>
      <c r="E29" s="131"/>
      <c r="F29" s="131"/>
      <c r="G29" s="16"/>
      <c r="H29" s="16"/>
      <c r="I29" s="397"/>
      <c r="J29" s="16"/>
      <c r="K29" s="16"/>
      <c r="L29" s="16"/>
      <c r="M29" s="16"/>
      <c r="N29" s="208">
        <f t="shared" si="2"/>
        <v>20</v>
      </c>
      <c r="O29"/>
      <c r="P29"/>
    </row>
    <row r="30" spans="1:16" ht="27" customHeight="1" x14ac:dyDescent="0.25">
      <c r="A30" s="130" t="s">
        <v>223</v>
      </c>
      <c r="B30" s="131">
        <f>87+68</f>
        <v>155</v>
      </c>
      <c r="C30" s="131">
        <v>147</v>
      </c>
      <c r="D30" s="131">
        <v>27</v>
      </c>
      <c r="E30" s="131">
        <v>36</v>
      </c>
      <c r="F30" s="131">
        <v>70</v>
      </c>
      <c r="G30" s="16">
        <f>149+236</f>
        <v>385</v>
      </c>
      <c r="H30" s="16">
        <v>121</v>
      </c>
      <c r="I30" s="397">
        <f>24+30+47</f>
        <v>101</v>
      </c>
      <c r="J30" s="16"/>
      <c r="K30" s="16"/>
      <c r="L30" s="16"/>
      <c r="M30" s="16"/>
      <c r="N30" s="208">
        <f t="shared" si="2"/>
        <v>1042</v>
      </c>
      <c r="O30"/>
      <c r="P30"/>
    </row>
    <row r="31" spans="1:16" ht="15.75" x14ac:dyDescent="0.25">
      <c r="A31" s="132" t="s">
        <v>206</v>
      </c>
      <c r="B31" s="131">
        <f>13+15</f>
        <v>28</v>
      </c>
      <c r="C31" s="131"/>
      <c r="D31" s="131">
        <v>10</v>
      </c>
      <c r="E31" s="131">
        <v>60</v>
      </c>
      <c r="F31" s="131">
        <v>8</v>
      </c>
      <c r="G31" s="16"/>
      <c r="H31" s="16">
        <v>51</v>
      </c>
      <c r="I31" s="397"/>
      <c r="J31" s="16"/>
      <c r="K31" s="16"/>
      <c r="L31" s="16"/>
      <c r="M31" s="16"/>
      <c r="N31" s="208">
        <f t="shared" si="2"/>
        <v>157</v>
      </c>
      <c r="O31"/>
      <c r="P31"/>
    </row>
    <row r="32" spans="1:16" ht="15.75" x14ac:dyDescent="0.25">
      <c r="A32" s="132" t="s">
        <v>207</v>
      </c>
      <c r="B32" s="131">
        <v>0</v>
      </c>
      <c r="C32" s="131">
        <v>24</v>
      </c>
      <c r="D32" s="131"/>
      <c r="E32" s="131"/>
      <c r="F32" s="131"/>
      <c r="G32" s="16"/>
      <c r="H32" s="16"/>
      <c r="I32" s="397"/>
      <c r="J32" s="16"/>
      <c r="K32" s="16"/>
      <c r="L32" s="16"/>
      <c r="M32" s="16"/>
      <c r="N32" s="208">
        <f t="shared" si="2"/>
        <v>24</v>
      </c>
      <c r="O32"/>
      <c r="P32"/>
    </row>
    <row r="33" spans="1:16" ht="25.5" customHeight="1" thickBot="1" x14ac:dyDescent="0.3">
      <c r="A33" s="133" t="s">
        <v>12</v>
      </c>
      <c r="B33" s="11">
        <f t="shared" ref="B33:G33" si="3">SUM(B23:B32)</f>
        <v>312</v>
      </c>
      <c r="C33" s="11">
        <f t="shared" si="3"/>
        <v>259</v>
      </c>
      <c r="D33" s="11">
        <f t="shared" si="3"/>
        <v>54</v>
      </c>
      <c r="E33" s="253">
        <f t="shared" si="3"/>
        <v>152</v>
      </c>
      <c r="F33" s="45">
        <f t="shared" si="3"/>
        <v>158</v>
      </c>
      <c r="G33" s="11">
        <f t="shared" si="3"/>
        <v>462</v>
      </c>
      <c r="H33" s="11">
        <f>SUM(H23:H32)</f>
        <v>258</v>
      </c>
      <c r="I33" s="11">
        <f>SUM(I23:I32)</f>
        <v>299</v>
      </c>
      <c r="J33" s="11"/>
      <c r="K33" s="11"/>
      <c r="L33" s="224"/>
      <c r="M33" s="11"/>
      <c r="N33" s="208">
        <f t="shared" si="2"/>
        <v>1954</v>
      </c>
      <c r="O33"/>
      <c r="P33"/>
    </row>
    <row r="34" spans="1:16" ht="6.75" customHeight="1" thickBot="1" x14ac:dyDescent="0.25">
      <c r="A34" s="610"/>
      <c r="B34" s="610"/>
      <c r="C34" s="610"/>
      <c r="D34" s="610"/>
      <c r="E34" s="610"/>
      <c r="F34" s="610"/>
      <c r="G34" s="610"/>
      <c r="H34" s="610"/>
      <c r="I34" s="610"/>
      <c r="J34" s="610"/>
      <c r="K34" s="610"/>
      <c r="L34" s="610"/>
      <c r="M34" s="610"/>
      <c r="N34" s="610"/>
      <c r="O34"/>
      <c r="P34"/>
    </row>
    <row r="35" spans="1:16" ht="19.5" customHeight="1" thickBot="1" x14ac:dyDescent="0.3">
      <c r="A35" s="593" t="s">
        <v>147</v>
      </c>
      <c r="B35" s="599"/>
      <c r="C35" s="599"/>
      <c r="D35" s="599"/>
      <c r="E35" s="599"/>
      <c r="F35" s="599"/>
      <c r="G35" s="599"/>
      <c r="H35" s="599"/>
      <c r="I35" s="599"/>
      <c r="J35" s="599"/>
      <c r="K35" s="599"/>
      <c r="L35" s="599"/>
      <c r="M35" s="599"/>
      <c r="N35" s="600"/>
      <c r="O35"/>
      <c r="P35"/>
    </row>
    <row r="36" spans="1:16" ht="15" customHeight="1" x14ac:dyDescent="0.2">
      <c r="A36" s="138" t="s">
        <v>9</v>
      </c>
      <c r="B36" s="129" t="s">
        <v>126</v>
      </c>
      <c r="C36" s="129" t="s">
        <v>127</v>
      </c>
      <c r="D36" s="129" t="s">
        <v>128</v>
      </c>
      <c r="E36" s="129" t="s">
        <v>129</v>
      </c>
      <c r="F36" s="129" t="s">
        <v>130</v>
      </c>
      <c r="G36" s="129" t="s">
        <v>131</v>
      </c>
      <c r="H36" s="129" t="s">
        <v>132</v>
      </c>
      <c r="I36" s="129" t="s">
        <v>133</v>
      </c>
      <c r="J36" s="129" t="s">
        <v>134</v>
      </c>
      <c r="K36" s="129" t="s">
        <v>135</v>
      </c>
      <c r="L36" s="129" t="s">
        <v>136</v>
      </c>
      <c r="M36" s="129" t="s">
        <v>137</v>
      </c>
      <c r="N36" s="129" t="s">
        <v>57</v>
      </c>
      <c r="O36"/>
      <c r="P36"/>
    </row>
    <row r="37" spans="1:16" ht="15" customHeight="1" x14ac:dyDescent="0.25">
      <c r="A37" s="130" t="s">
        <v>145</v>
      </c>
      <c r="B37" s="16">
        <v>130</v>
      </c>
      <c r="C37" s="16">
        <v>135</v>
      </c>
      <c r="D37" s="16">
        <v>151</v>
      </c>
      <c r="E37" s="16">
        <v>135</v>
      </c>
      <c r="F37" s="131">
        <v>155</v>
      </c>
      <c r="G37" s="16">
        <v>222</v>
      </c>
      <c r="H37" s="16">
        <v>143</v>
      </c>
      <c r="I37" s="397">
        <v>221</v>
      </c>
      <c r="J37" s="16"/>
      <c r="K37" s="16"/>
      <c r="L37" s="16"/>
      <c r="M37" s="16"/>
      <c r="N37" s="208">
        <f>SUM(B37:M37)</f>
        <v>1292</v>
      </c>
      <c r="O37"/>
      <c r="P37"/>
    </row>
    <row r="38" spans="1:16" ht="15" customHeight="1" x14ac:dyDescent="0.25">
      <c r="A38" s="130" t="s">
        <v>115</v>
      </c>
      <c r="B38" s="16">
        <v>3</v>
      </c>
      <c r="C38" s="16">
        <v>4</v>
      </c>
      <c r="D38" s="16">
        <v>2</v>
      </c>
      <c r="E38" s="16">
        <v>6</v>
      </c>
      <c r="F38" s="131">
        <v>6</v>
      </c>
      <c r="G38" s="16">
        <v>5</v>
      </c>
      <c r="H38" s="16">
        <v>7</v>
      </c>
      <c r="I38" s="397">
        <v>6</v>
      </c>
      <c r="J38" s="16"/>
      <c r="K38" s="16"/>
      <c r="L38" s="16"/>
      <c r="M38" s="16"/>
      <c r="N38" s="208">
        <f t="shared" ref="N38:N49" si="4">SUM(B38:M38)</f>
        <v>39</v>
      </c>
      <c r="O38"/>
      <c r="P38"/>
    </row>
    <row r="39" spans="1:16" ht="15" customHeight="1" x14ac:dyDescent="0.25">
      <c r="A39" s="130" t="s">
        <v>183</v>
      </c>
      <c r="B39" s="16"/>
      <c r="C39" s="16"/>
      <c r="D39" s="16"/>
      <c r="E39" s="16"/>
      <c r="F39" s="131"/>
      <c r="G39" s="16"/>
      <c r="H39" s="16"/>
      <c r="I39" s="397">
        <v>1</v>
      </c>
      <c r="J39" s="16"/>
      <c r="K39" s="16"/>
      <c r="L39" s="16"/>
      <c r="M39" s="16"/>
      <c r="N39" s="129">
        <f t="shared" si="4"/>
        <v>1</v>
      </c>
      <c r="O39"/>
      <c r="P39"/>
    </row>
    <row r="40" spans="1:16" ht="15" customHeight="1" x14ac:dyDescent="0.25">
      <c r="A40" s="130" t="s">
        <v>117</v>
      </c>
      <c r="B40" s="16"/>
      <c r="C40" s="16"/>
      <c r="D40" s="16"/>
      <c r="E40" s="16">
        <v>12</v>
      </c>
      <c r="F40" s="131">
        <v>14</v>
      </c>
      <c r="G40" s="16"/>
      <c r="H40" s="16">
        <v>26</v>
      </c>
      <c r="I40" s="397">
        <v>47</v>
      </c>
      <c r="J40" s="16"/>
      <c r="K40" s="16"/>
      <c r="L40" s="16"/>
      <c r="M40" s="16"/>
      <c r="N40" s="208">
        <f t="shared" si="4"/>
        <v>99</v>
      </c>
      <c r="O40"/>
      <c r="P40"/>
    </row>
    <row r="41" spans="1:16" ht="15" customHeight="1" x14ac:dyDescent="0.25">
      <c r="A41" s="143" t="s">
        <v>148</v>
      </c>
      <c r="B41" s="16"/>
      <c r="C41" s="16"/>
      <c r="D41" s="16"/>
      <c r="E41" s="16"/>
      <c r="F41" s="131"/>
      <c r="G41" s="16"/>
      <c r="H41" s="16">
        <v>7</v>
      </c>
      <c r="I41" s="397">
        <v>15</v>
      </c>
      <c r="J41" s="16"/>
      <c r="K41" s="16"/>
      <c r="L41" s="16"/>
      <c r="M41" s="16"/>
      <c r="N41" s="129">
        <f t="shared" si="4"/>
        <v>22</v>
      </c>
      <c r="O41"/>
      <c r="P41"/>
    </row>
    <row r="42" spans="1:16" ht="15" customHeight="1" x14ac:dyDescent="0.25">
      <c r="A42" s="219" t="s">
        <v>149</v>
      </c>
      <c r="B42" s="220"/>
      <c r="C42" s="221"/>
      <c r="D42" s="221"/>
      <c r="E42" s="221"/>
      <c r="F42" s="222"/>
      <c r="G42" s="221"/>
      <c r="H42" s="221"/>
      <c r="I42" s="397"/>
      <c r="J42" s="221"/>
      <c r="K42" s="221"/>
      <c r="L42" s="221"/>
      <c r="M42" s="221"/>
      <c r="N42" s="221">
        <f t="shared" si="4"/>
        <v>0</v>
      </c>
      <c r="O42"/>
      <c r="P42"/>
    </row>
    <row r="43" spans="1:16" ht="15" customHeight="1" x14ac:dyDescent="0.25">
      <c r="A43" s="219" t="s">
        <v>209</v>
      </c>
      <c r="B43" s="221"/>
      <c r="C43" s="221"/>
      <c r="D43" s="221"/>
      <c r="E43" s="221"/>
      <c r="F43" s="222"/>
      <c r="G43" s="221"/>
      <c r="H43" s="221"/>
      <c r="I43" s="398"/>
      <c r="J43" s="221"/>
      <c r="K43" s="221"/>
      <c r="L43" s="221"/>
      <c r="M43" s="221"/>
      <c r="N43" s="221">
        <f t="shared" si="4"/>
        <v>0</v>
      </c>
      <c r="O43"/>
      <c r="P43"/>
    </row>
    <row r="44" spans="1:16" ht="15" customHeight="1" x14ac:dyDescent="0.25">
      <c r="A44" s="130" t="s">
        <v>150</v>
      </c>
      <c r="B44" s="16"/>
      <c r="C44" s="16"/>
      <c r="D44" s="16"/>
      <c r="E44" s="16"/>
      <c r="F44" s="131"/>
      <c r="G44" s="16"/>
      <c r="H44" s="16"/>
      <c r="I44" s="397"/>
      <c r="J44" s="16"/>
      <c r="K44" s="16"/>
      <c r="L44" s="16"/>
      <c r="M44" s="16"/>
      <c r="N44" s="129">
        <f t="shared" si="4"/>
        <v>0</v>
      </c>
      <c r="O44"/>
      <c r="P44"/>
    </row>
    <row r="45" spans="1:16" ht="27" customHeight="1" x14ac:dyDescent="0.25">
      <c r="A45" s="130" t="s">
        <v>223</v>
      </c>
      <c r="B45" s="16">
        <v>380</v>
      </c>
      <c r="C45" s="16">
        <f>431+257+528</f>
        <v>1216</v>
      </c>
      <c r="D45" s="16">
        <v>1175</v>
      </c>
      <c r="E45" s="16">
        <v>1067</v>
      </c>
      <c r="F45" s="131">
        <v>814</v>
      </c>
      <c r="G45" s="16">
        <v>1014</v>
      </c>
      <c r="H45" s="16">
        <v>1026</v>
      </c>
      <c r="I45" s="397">
        <v>1666</v>
      </c>
      <c r="J45" s="16"/>
      <c r="K45" s="16"/>
      <c r="L45" s="16"/>
      <c r="M45" s="16"/>
      <c r="N45" s="208">
        <f t="shared" si="4"/>
        <v>8358</v>
      </c>
      <c r="O45"/>
      <c r="P45"/>
    </row>
    <row r="46" spans="1:16" ht="15" customHeight="1" x14ac:dyDescent="0.25">
      <c r="A46" s="130" t="s">
        <v>208</v>
      </c>
      <c r="B46" s="16">
        <v>109</v>
      </c>
      <c r="C46" s="16">
        <f>74+51+60</f>
        <v>185</v>
      </c>
      <c r="D46" s="16">
        <v>185</v>
      </c>
      <c r="E46" s="16">
        <v>272</v>
      </c>
      <c r="F46" s="131">
        <v>218</v>
      </c>
      <c r="G46" s="16">
        <v>22</v>
      </c>
      <c r="H46" s="16">
        <v>15</v>
      </c>
      <c r="I46" s="397"/>
      <c r="J46" s="16"/>
      <c r="K46" s="16"/>
      <c r="L46" s="16"/>
      <c r="M46" s="16"/>
      <c r="N46" s="208">
        <f t="shared" si="4"/>
        <v>1006</v>
      </c>
      <c r="O46"/>
      <c r="P46"/>
    </row>
    <row r="47" spans="1:16" ht="15" customHeight="1" x14ac:dyDescent="0.25">
      <c r="A47" s="130" t="s">
        <v>151</v>
      </c>
      <c r="B47" s="16"/>
      <c r="C47" s="16"/>
      <c r="D47" s="16"/>
      <c r="E47" s="16"/>
      <c r="F47" s="131"/>
      <c r="G47" s="16"/>
      <c r="H47" s="16"/>
      <c r="I47" s="397"/>
      <c r="J47" s="16"/>
      <c r="K47" s="16"/>
      <c r="L47" s="16"/>
      <c r="M47" s="16"/>
      <c r="N47" s="208">
        <f t="shared" si="4"/>
        <v>0</v>
      </c>
      <c r="O47"/>
      <c r="P47"/>
    </row>
    <row r="48" spans="1:16" ht="15" customHeight="1" x14ac:dyDescent="0.25">
      <c r="A48" s="143" t="s">
        <v>210</v>
      </c>
      <c r="B48" s="16"/>
      <c r="C48" s="16"/>
      <c r="D48" s="16"/>
      <c r="E48" s="16"/>
      <c r="F48" s="131"/>
      <c r="G48" s="16"/>
      <c r="H48" s="16">
        <v>72</v>
      </c>
      <c r="I48" s="397"/>
      <c r="J48" s="16"/>
      <c r="K48" s="16"/>
      <c r="L48" s="16"/>
      <c r="M48" s="16"/>
      <c r="N48" s="129">
        <f t="shared" si="4"/>
        <v>72</v>
      </c>
      <c r="O48"/>
      <c r="P48"/>
    </row>
    <row r="49" spans="1:16" ht="21" customHeight="1" thickBot="1" x14ac:dyDescent="0.35">
      <c r="A49" s="133" t="s">
        <v>12</v>
      </c>
      <c r="B49" s="137">
        <f>SUM(B37:B48)</f>
        <v>622</v>
      </c>
      <c r="C49" s="137">
        <f>SUM(C37:C48)</f>
        <v>1540</v>
      </c>
      <c r="D49" s="137">
        <v>1513</v>
      </c>
      <c r="E49" s="137">
        <f>SUM(E37:E48)</f>
        <v>1492</v>
      </c>
      <c r="F49" s="306">
        <f>SUM(F37:F48)</f>
        <v>1207</v>
      </c>
      <c r="G49" s="137">
        <f>SUM(G37:G48)</f>
        <v>1263</v>
      </c>
      <c r="H49" s="137">
        <f>SUM(H37:H48)</f>
        <v>1296</v>
      </c>
      <c r="I49" s="137">
        <f>SUM(I37:I48)</f>
        <v>1956</v>
      </c>
      <c r="J49" s="137"/>
      <c r="K49" s="137"/>
      <c r="L49" s="137"/>
      <c r="M49" s="137"/>
      <c r="N49" s="208">
        <f t="shared" si="4"/>
        <v>10889</v>
      </c>
      <c r="O49"/>
      <c r="P49"/>
    </row>
    <row r="50" spans="1:16" ht="7.5" customHeight="1" thickBot="1" x14ac:dyDescent="0.25">
      <c r="A50" s="126"/>
      <c r="B50"/>
      <c r="C50"/>
      <c r="D50" s="3"/>
      <c r="E50"/>
      <c r="F50"/>
      <c r="G50"/>
      <c r="H50"/>
      <c r="I50"/>
      <c r="J50"/>
      <c r="K50"/>
      <c r="L50"/>
      <c r="M50"/>
      <c r="N50"/>
      <c r="O50"/>
      <c r="P50"/>
    </row>
    <row r="51" spans="1:16" ht="19.5" customHeight="1" thickBot="1" x14ac:dyDescent="0.3">
      <c r="A51" s="593" t="s">
        <v>225</v>
      </c>
      <c r="B51" s="594"/>
      <c r="C51" s="594"/>
      <c r="D51" s="594"/>
      <c r="E51" s="594"/>
      <c r="F51" s="594"/>
      <c r="G51" s="594"/>
      <c r="H51" s="594"/>
      <c r="I51" s="594"/>
      <c r="J51" s="594"/>
      <c r="K51" s="594"/>
      <c r="L51" s="594"/>
      <c r="M51" s="594"/>
      <c r="N51" s="594"/>
      <c r="O51" s="595"/>
      <c r="P51"/>
    </row>
    <row r="52" spans="1:16" ht="23.25" customHeight="1" x14ac:dyDescent="0.2">
      <c r="A52" s="138" t="s">
        <v>9</v>
      </c>
      <c r="B52" s="139" t="s">
        <v>126</v>
      </c>
      <c r="C52" s="139" t="s">
        <v>127</v>
      </c>
      <c r="D52" s="140" t="s">
        <v>128</v>
      </c>
      <c r="E52" s="140" t="s">
        <v>129</v>
      </c>
      <c r="F52" s="140" t="s">
        <v>130</v>
      </c>
      <c r="G52" s="140" t="s">
        <v>131</v>
      </c>
      <c r="H52" s="140" t="s">
        <v>132</v>
      </c>
      <c r="I52" s="140" t="s">
        <v>133</v>
      </c>
      <c r="J52" s="140" t="s">
        <v>134</v>
      </c>
      <c r="K52" s="140" t="s">
        <v>135</v>
      </c>
      <c r="L52" s="140" t="s">
        <v>136</v>
      </c>
      <c r="M52" s="140" t="s">
        <v>137</v>
      </c>
      <c r="N52" s="141" t="s">
        <v>152</v>
      </c>
      <c r="O52" s="142" t="s">
        <v>153</v>
      </c>
      <c r="P52"/>
    </row>
    <row r="53" spans="1:16" ht="15" customHeight="1" x14ac:dyDescent="0.25">
      <c r="A53" s="143" t="s">
        <v>154</v>
      </c>
      <c r="B53" s="16">
        <v>163</v>
      </c>
      <c r="C53" s="16">
        <v>143</v>
      </c>
      <c r="D53" s="16">
        <v>43</v>
      </c>
      <c r="E53" s="16">
        <v>79</v>
      </c>
      <c r="F53" s="131">
        <v>55</v>
      </c>
      <c r="G53" s="16">
        <v>49</v>
      </c>
      <c r="H53" s="16">
        <v>32</v>
      </c>
      <c r="I53" s="397">
        <v>115</v>
      </c>
      <c r="J53" s="16"/>
      <c r="K53" s="16"/>
      <c r="L53" s="16"/>
      <c r="M53" s="16"/>
      <c r="N53" s="129"/>
      <c r="O53" s="129">
        <f>SUM(B53:N53)</f>
        <v>679</v>
      </c>
      <c r="P53"/>
    </row>
    <row r="54" spans="1:16" ht="15" customHeight="1" x14ac:dyDescent="0.25">
      <c r="A54" s="130" t="s">
        <v>155</v>
      </c>
      <c r="B54" s="16">
        <v>659</v>
      </c>
      <c r="C54" s="16">
        <f>475+206</f>
        <v>681</v>
      </c>
      <c r="D54" s="16">
        <f>215+256</f>
        <v>471</v>
      </c>
      <c r="E54" s="16">
        <v>2803</v>
      </c>
      <c r="F54" s="131">
        <v>639</v>
      </c>
      <c r="G54" s="16">
        <v>825</v>
      </c>
      <c r="H54" s="16">
        <v>736</v>
      </c>
      <c r="I54" s="397">
        <v>252</v>
      </c>
      <c r="J54" s="16"/>
      <c r="K54" s="16"/>
      <c r="L54" s="16"/>
      <c r="M54" s="16"/>
      <c r="N54" s="129">
        <f>SUM(B54:M54)</f>
        <v>7066</v>
      </c>
      <c r="O54" s="129"/>
      <c r="P54"/>
    </row>
    <row r="55" spans="1:16" ht="15.75" x14ac:dyDescent="0.25">
      <c r="A55" s="144" t="s">
        <v>57</v>
      </c>
      <c r="B55" s="134">
        <f t="shared" ref="B55:G55" si="5">SUM(B53:B54)</f>
        <v>822</v>
      </c>
      <c r="C55" s="134">
        <f t="shared" si="5"/>
        <v>824</v>
      </c>
      <c r="D55" s="134">
        <f t="shared" si="5"/>
        <v>514</v>
      </c>
      <c r="E55" s="134">
        <f t="shared" si="5"/>
        <v>2882</v>
      </c>
      <c r="F55" s="45">
        <f t="shared" si="5"/>
        <v>694</v>
      </c>
      <c r="G55" s="134">
        <f t="shared" si="5"/>
        <v>874</v>
      </c>
      <c r="H55" s="134">
        <f>SUM(H53:H54)</f>
        <v>768</v>
      </c>
      <c r="I55" s="134">
        <f>SUM(I53:I54)</f>
        <v>367</v>
      </c>
      <c r="J55" s="134"/>
      <c r="K55" s="134"/>
      <c r="L55" s="134"/>
      <c r="M55" s="134"/>
      <c r="N55" s="134">
        <f>SUM(N53:N54)</f>
        <v>7066</v>
      </c>
      <c r="O55" s="134">
        <f>SUM(O53:O54)</f>
        <v>679</v>
      </c>
      <c r="P55"/>
    </row>
    <row r="56" spans="1:16" ht="19.5" customHeight="1" thickBot="1" x14ac:dyDescent="0.35">
      <c r="A56" s="133" t="s">
        <v>57</v>
      </c>
      <c r="B56" s="596"/>
      <c r="C56" s="597"/>
      <c r="D56" s="597"/>
      <c r="E56" s="597"/>
      <c r="F56" s="597"/>
      <c r="G56" s="597"/>
      <c r="H56" s="597"/>
      <c r="I56" s="597"/>
      <c r="J56" s="597"/>
      <c r="K56" s="597"/>
      <c r="L56" s="597"/>
      <c r="M56" s="598"/>
      <c r="N56" s="145"/>
      <c r="O56" s="146"/>
      <c r="P56"/>
    </row>
    <row r="57" spans="1:16" ht="24.75" customHeight="1" thickBot="1" x14ac:dyDescent="0.25">
      <c r="A57" s="212" t="s">
        <v>9</v>
      </c>
      <c r="B57" s="129" t="s">
        <v>126</v>
      </c>
      <c r="C57" s="129" t="s">
        <v>127</v>
      </c>
      <c r="D57" s="129" t="s">
        <v>128</v>
      </c>
      <c r="E57" s="129" t="s">
        <v>129</v>
      </c>
      <c r="F57" s="129" t="s">
        <v>130</v>
      </c>
      <c r="G57" s="129" t="s">
        <v>131</v>
      </c>
      <c r="H57" s="129" t="s">
        <v>132</v>
      </c>
      <c r="I57" s="129" t="s">
        <v>133</v>
      </c>
      <c r="J57" s="129" t="s">
        <v>134</v>
      </c>
      <c r="K57" s="129" t="s">
        <v>135</v>
      </c>
      <c r="L57" s="129" t="s">
        <v>136</v>
      </c>
      <c r="M57" s="129" t="s">
        <v>137</v>
      </c>
      <c r="N57" s="209" t="s">
        <v>156</v>
      </c>
      <c r="O57" s="209" t="s">
        <v>211</v>
      </c>
      <c r="P57"/>
    </row>
    <row r="58" spans="1:16" ht="15" customHeight="1" x14ac:dyDescent="0.25">
      <c r="A58" s="147" t="s">
        <v>156</v>
      </c>
      <c r="B58" s="229">
        <v>2300</v>
      </c>
      <c r="C58" s="229">
        <v>2806</v>
      </c>
      <c r="D58" s="229">
        <v>1726</v>
      </c>
      <c r="E58" s="229">
        <v>1958</v>
      </c>
      <c r="F58" s="307">
        <v>233</v>
      </c>
      <c r="G58" s="148">
        <v>233</v>
      </c>
      <c r="H58" s="148">
        <v>219</v>
      </c>
      <c r="I58" s="399">
        <v>2103</v>
      </c>
      <c r="J58" s="148"/>
      <c r="K58" s="148"/>
      <c r="L58" s="148"/>
      <c r="M58" s="148"/>
      <c r="N58" s="227">
        <f>B58+C58+D58+E58+F58+G58+H58</f>
        <v>9475</v>
      </c>
      <c r="O58" s="210"/>
      <c r="P58" s="119"/>
    </row>
    <row r="59" spans="1:16" ht="15" customHeight="1" thickBot="1" x14ac:dyDescent="0.3">
      <c r="A59" s="143" t="s">
        <v>157</v>
      </c>
      <c r="B59" s="16">
        <v>3648</v>
      </c>
      <c r="C59" s="16"/>
      <c r="D59" s="16">
        <v>3284</v>
      </c>
      <c r="E59" s="16">
        <v>3989</v>
      </c>
      <c r="F59" s="131">
        <v>127</v>
      </c>
      <c r="G59" s="16">
        <v>127</v>
      </c>
      <c r="H59" s="16">
        <v>928</v>
      </c>
      <c r="I59" s="397">
        <v>504</v>
      </c>
      <c r="J59" s="16"/>
      <c r="K59" s="16"/>
      <c r="L59" s="16"/>
      <c r="M59" s="16"/>
      <c r="N59" s="206"/>
      <c r="O59" s="206">
        <f>B59+C59+D59+E59+F59+G59+H59</f>
        <v>12103</v>
      </c>
      <c r="P59"/>
    </row>
    <row r="60" spans="1:16" ht="15" customHeight="1" thickBot="1" x14ac:dyDescent="0.3">
      <c r="A60" s="136" t="s">
        <v>57</v>
      </c>
      <c r="B60" s="134">
        <f t="shared" ref="B60:G60" si="6">SUM(B58:B59)</f>
        <v>5948</v>
      </c>
      <c r="C60" s="134">
        <f t="shared" si="6"/>
        <v>2806</v>
      </c>
      <c r="D60" s="134">
        <f t="shared" si="6"/>
        <v>5010</v>
      </c>
      <c r="E60" s="134">
        <f t="shared" si="6"/>
        <v>5947</v>
      </c>
      <c r="F60" s="45">
        <f t="shared" si="6"/>
        <v>360</v>
      </c>
      <c r="G60" s="134">
        <f t="shared" si="6"/>
        <v>360</v>
      </c>
      <c r="H60" s="134">
        <f>SUM(H58:H59)</f>
        <v>1147</v>
      </c>
      <c r="I60" s="134">
        <f>SUM(I58:I59)</f>
        <v>2607</v>
      </c>
      <c r="J60" s="134"/>
      <c r="K60" s="134"/>
      <c r="L60" s="134"/>
      <c r="M60" s="134"/>
      <c r="N60" s="228">
        <f>SUM(N58:N59)</f>
        <v>9475</v>
      </c>
      <c r="O60" s="45">
        <f>SUM(O58:O59)</f>
        <v>12103</v>
      </c>
      <c r="P60"/>
    </row>
    <row r="62" spans="1:16" ht="15" customHeight="1" x14ac:dyDescent="0.2">
      <c r="A62" s="189"/>
    </row>
    <row r="64" spans="1:16" ht="15" customHeight="1" x14ac:dyDescent="0.2">
      <c r="A64" s="592"/>
      <c r="B64" s="592"/>
    </row>
    <row r="65" spans="1:2" ht="15" customHeight="1" x14ac:dyDescent="0.2">
      <c r="A65" s="592" t="s">
        <v>215</v>
      </c>
      <c r="B65" s="592"/>
    </row>
    <row r="68" spans="1:2" ht="15" customHeight="1" x14ac:dyDescent="0.2">
      <c r="A68" s="189"/>
    </row>
  </sheetData>
  <mergeCells count="10">
    <mergeCell ref="A1:N3"/>
    <mergeCell ref="A4:N4"/>
    <mergeCell ref="A20:N20"/>
    <mergeCell ref="A34:N34"/>
    <mergeCell ref="A35:N35"/>
    <mergeCell ref="A65:B65"/>
    <mergeCell ref="A64:B64"/>
    <mergeCell ref="A51:O51"/>
    <mergeCell ref="B56:M56"/>
    <mergeCell ref="A21:N21"/>
  </mergeCells>
  <phoneticPr fontId="37" type="noConversion"/>
  <pageMargins left="1.1499999999999999" right="0.15748031496062992" top="0.13" bottom="0.16" header="0" footer="0"/>
  <pageSetup scale="55" orientation="landscape" verticalDpi="0" r:id="rId1"/>
  <headerFooter alignWithMargins="0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4"/>
  <sheetViews>
    <sheetView topLeftCell="A63" workbookViewId="0">
      <selection sqref="A1:K86"/>
    </sheetView>
  </sheetViews>
  <sheetFormatPr baseColWidth="10" defaultColWidth="11.42578125" defaultRowHeight="12" x14ac:dyDescent="0.2"/>
  <cols>
    <col min="1" max="1" width="3.42578125" style="302" bestFit="1" customWidth="1"/>
    <col min="2" max="2" width="9.28515625" style="302" bestFit="1" customWidth="1"/>
    <col min="3" max="3" width="19" style="302" bestFit="1" customWidth="1"/>
    <col min="4" max="4" width="11.7109375" style="302" bestFit="1" customWidth="1"/>
    <col min="5" max="5" width="11.85546875" style="302" bestFit="1" customWidth="1"/>
    <col min="6" max="6" width="7.5703125" style="302" bestFit="1" customWidth="1"/>
    <col min="7" max="7" width="5.140625" style="340" bestFit="1" customWidth="1"/>
    <col min="8" max="8" width="7.5703125" style="341" bestFit="1" customWidth="1"/>
    <col min="9" max="9" width="28.7109375" style="302" bestFit="1" customWidth="1"/>
    <col min="10" max="10" width="9" style="342" bestFit="1" customWidth="1"/>
    <col min="11" max="16384" width="11.42578125" style="302"/>
  </cols>
  <sheetData>
    <row r="1" spans="1:10" s="301" customFormat="1" x14ac:dyDescent="0.2">
      <c r="A1" s="333" t="s">
        <v>262</v>
      </c>
      <c r="B1" s="308" t="s">
        <v>261</v>
      </c>
      <c r="C1" s="334" t="s">
        <v>228</v>
      </c>
      <c r="D1" s="334" t="s">
        <v>230</v>
      </c>
      <c r="E1" s="334" t="s">
        <v>231</v>
      </c>
      <c r="F1" s="308" t="s">
        <v>232</v>
      </c>
      <c r="G1" s="335" t="s">
        <v>229</v>
      </c>
      <c r="H1" s="336" t="s">
        <v>194</v>
      </c>
      <c r="I1" s="308" t="s">
        <v>9</v>
      </c>
      <c r="J1" s="337" t="s">
        <v>250</v>
      </c>
    </row>
    <row r="2" spans="1:10" x14ac:dyDescent="0.2">
      <c r="A2" s="338">
        <v>1</v>
      </c>
      <c r="B2" s="346">
        <v>43690</v>
      </c>
      <c r="C2" s="343" t="s">
        <v>439</v>
      </c>
      <c r="D2" s="343" t="s">
        <v>328</v>
      </c>
      <c r="E2" s="343" t="s">
        <v>440</v>
      </c>
      <c r="F2" s="343" t="s">
        <v>441</v>
      </c>
      <c r="G2" s="343">
        <v>50</v>
      </c>
      <c r="H2" s="343" t="s">
        <v>330</v>
      </c>
      <c r="I2" s="343" t="s">
        <v>442</v>
      </c>
      <c r="J2" s="402" t="s">
        <v>443</v>
      </c>
    </row>
    <row r="3" spans="1:10" x14ac:dyDescent="0.2">
      <c r="A3" s="338">
        <v>2</v>
      </c>
      <c r="B3" s="346">
        <v>43690</v>
      </c>
      <c r="C3" s="343" t="s">
        <v>444</v>
      </c>
      <c r="D3" s="343" t="s">
        <v>348</v>
      </c>
      <c r="E3" s="343" t="s">
        <v>349</v>
      </c>
      <c r="F3" s="343" t="s">
        <v>441</v>
      </c>
      <c r="G3" s="343">
        <v>50</v>
      </c>
      <c r="H3" s="343" t="s">
        <v>330</v>
      </c>
      <c r="I3" s="343" t="s">
        <v>442</v>
      </c>
      <c r="J3" s="402" t="s">
        <v>443</v>
      </c>
    </row>
    <row r="4" spans="1:10" x14ac:dyDescent="0.2">
      <c r="A4" s="338">
        <v>3</v>
      </c>
      <c r="B4" s="346">
        <v>43690</v>
      </c>
      <c r="C4" s="343" t="s">
        <v>346</v>
      </c>
      <c r="D4" s="343" t="s">
        <v>326</v>
      </c>
      <c r="E4" s="343" t="s">
        <v>347</v>
      </c>
      <c r="F4" s="343" t="s">
        <v>441</v>
      </c>
      <c r="G4" s="343">
        <v>59</v>
      </c>
      <c r="H4" s="343" t="s">
        <v>330</v>
      </c>
      <c r="I4" s="343" t="s">
        <v>442</v>
      </c>
      <c r="J4" s="343" t="s">
        <v>443</v>
      </c>
    </row>
    <row r="5" spans="1:10" x14ac:dyDescent="0.2">
      <c r="A5" s="338">
        <v>4</v>
      </c>
      <c r="B5" s="346">
        <v>43690</v>
      </c>
      <c r="C5" s="343" t="s">
        <v>445</v>
      </c>
      <c r="D5" s="343" t="s">
        <v>326</v>
      </c>
      <c r="E5" s="343" t="s">
        <v>356</v>
      </c>
      <c r="F5" s="343" t="s">
        <v>441</v>
      </c>
      <c r="G5" s="343">
        <v>38</v>
      </c>
      <c r="H5" s="343" t="s">
        <v>330</v>
      </c>
      <c r="I5" s="343" t="s">
        <v>446</v>
      </c>
      <c r="J5" s="402" t="s">
        <v>447</v>
      </c>
    </row>
    <row r="6" spans="1:10" x14ac:dyDescent="0.2">
      <c r="A6" s="338">
        <v>5</v>
      </c>
      <c r="B6" s="346">
        <v>43690</v>
      </c>
      <c r="C6" s="343" t="s">
        <v>448</v>
      </c>
      <c r="D6" s="343" t="s">
        <v>327</v>
      </c>
      <c r="E6" s="343" t="s">
        <v>342</v>
      </c>
      <c r="F6" s="343" t="s">
        <v>441</v>
      </c>
      <c r="G6" s="343">
        <v>59</v>
      </c>
      <c r="H6" s="343" t="s">
        <v>330</v>
      </c>
      <c r="I6" s="343" t="s">
        <v>442</v>
      </c>
      <c r="J6" s="402" t="s">
        <v>443</v>
      </c>
    </row>
    <row r="7" spans="1:10" x14ac:dyDescent="0.2">
      <c r="A7" s="338">
        <v>6</v>
      </c>
      <c r="B7" s="346">
        <v>43690</v>
      </c>
      <c r="C7" s="343" t="s">
        <v>449</v>
      </c>
      <c r="D7" s="343" t="s">
        <v>335</v>
      </c>
      <c r="E7" s="343" t="s">
        <v>336</v>
      </c>
      <c r="F7" s="343" t="s">
        <v>441</v>
      </c>
      <c r="G7" s="343">
        <v>45</v>
      </c>
      <c r="H7" s="343" t="s">
        <v>330</v>
      </c>
      <c r="I7" s="343" t="s">
        <v>442</v>
      </c>
      <c r="J7" s="402" t="s">
        <v>450</v>
      </c>
    </row>
    <row r="8" spans="1:10" x14ac:dyDescent="0.2">
      <c r="A8" s="338">
        <v>7</v>
      </c>
      <c r="B8" s="346">
        <v>43691</v>
      </c>
      <c r="C8" s="343" t="s">
        <v>337</v>
      </c>
      <c r="D8" s="343" t="s">
        <v>451</v>
      </c>
      <c r="E8" s="343" t="s">
        <v>338</v>
      </c>
      <c r="F8" s="343" t="s">
        <v>441</v>
      </c>
      <c r="G8" s="343">
        <v>69</v>
      </c>
      <c r="H8" s="343" t="s">
        <v>330</v>
      </c>
      <c r="I8" s="343" t="s">
        <v>442</v>
      </c>
      <c r="J8" s="402" t="s">
        <v>443</v>
      </c>
    </row>
    <row r="9" spans="1:10" x14ac:dyDescent="0.2">
      <c r="A9" s="338">
        <v>8</v>
      </c>
      <c r="B9" s="346">
        <v>43691</v>
      </c>
      <c r="C9" s="343" t="s">
        <v>452</v>
      </c>
      <c r="D9" s="343" t="s">
        <v>382</v>
      </c>
      <c r="E9" s="343" t="s">
        <v>383</v>
      </c>
      <c r="F9" s="343" t="s">
        <v>441</v>
      </c>
      <c r="G9" s="343">
        <v>27</v>
      </c>
      <c r="H9" s="343" t="s">
        <v>330</v>
      </c>
      <c r="I9" s="343" t="s">
        <v>442</v>
      </c>
      <c r="J9" s="343" t="s">
        <v>443</v>
      </c>
    </row>
    <row r="10" spans="1:10" x14ac:dyDescent="0.2">
      <c r="A10" s="338">
        <v>9</v>
      </c>
      <c r="B10" s="346">
        <v>43691</v>
      </c>
      <c r="C10" s="343" t="s">
        <v>453</v>
      </c>
      <c r="D10" s="343" t="s">
        <v>397</v>
      </c>
      <c r="E10" s="343" t="s">
        <v>333</v>
      </c>
      <c r="F10" s="343" t="s">
        <v>441</v>
      </c>
      <c r="G10" s="343">
        <v>69</v>
      </c>
      <c r="H10" s="343" t="s">
        <v>329</v>
      </c>
      <c r="I10" s="343" t="s">
        <v>442</v>
      </c>
      <c r="J10" s="402" t="s">
        <v>443</v>
      </c>
    </row>
    <row r="11" spans="1:10" x14ac:dyDescent="0.2">
      <c r="A11" s="338">
        <v>10</v>
      </c>
      <c r="B11" s="346">
        <v>43691</v>
      </c>
      <c r="C11" s="343" t="s">
        <v>454</v>
      </c>
      <c r="D11" s="343" t="s">
        <v>350</v>
      </c>
      <c r="E11" s="343" t="s">
        <v>351</v>
      </c>
      <c r="F11" s="343" t="s">
        <v>441</v>
      </c>
      <c r="G11" s="343">
        <v>41</v>
      </c>
      <c r="H11" s="343" t="s">
        <v>329</v>
      </c>
      <c r="I11" s="343" t="s">
        <v>442</v>
      </c>
      <c r="J11" s="343" t="s">
        <v>443</v>
      </c>
    </row>
    <row r="12" spans="1:10" x14ac:dyDescent="0.2">
      <c r="A12" s="338">
        <v>11</v>
      </c>
      <c r="B12" s="346">
        <v>43691</v>
      </c>
      <c r="C12" s="343" t="s">
        <v>361</v>
      </c>
      <c r="D12" s="343" t="s">
        <v>362</v>
      </c>
      <c r="E12" s="343" t="s">
        <v>363</v>
      </c>
      <c r="F12" s="343" t="s">
        <v>441</v>
      </c>
      <c r="G12" s="343">
        <v>57</v>
      </c>
      <c r="H12" s="343" t="s">
        <v>329</v>
      </c>
      <c r="I12" s="343" t="s">
        <v>442</v>
      </c>
      <c r="J12" s="343" t="s">
        <v>443</v>
      </c>
    </row>
    <row r="13" spans="1:10" x14ac:dyDescent="0.2">
      <c r="A13" s="338">
        <v>12</v>
      </c>
      <c r="B13" s="346">
        <v>43691</v>
      </c>
      <c r="C13" s="343" t="s">
        <v>455</v>
      </c>
      <c r="D13" s="343" t="s">
        <v>334</v>
      </c>
      <c r="E13" s="343" t="s">
        <v>374</v>
      </c>
      <c r="F13" s="343" t="s">
        <v>441</v>
      </c>
      <c r="G13" s="343">
        <v>29</v>
      </c>
      <c r="H13" s="343" t="s">
        <v>330</v>
      </c>
      <c r="I13" s="343" t="s">
        <v>442</v>
      </c>
      <c r="J13" s="343" t="s">
        <v>443</v>
      </c>
    </row>
    <row r="14" spans="1:10" x14ac:dyDescent="0.2">
      <c r="A14" s="338">
        <v>13</v>
      </c>
      <c r="B14" s="346">
        <v>43691</v>
      </c>
      <c r="C14" s="343" t="s">
        <v>379</v>
      </c>
      <c r="D14" s="343" t="s">
        <v>456</v>
      </c>
      <c r="E14" s="343" t="s">
        <v>380</v>
      </c>
      <c r="F14" s="343" t="s">
        <v>441</v>
      </c>
      <c r="G14" s="343">
        <v>57</v>
      </c>
      <c r="H14" s="343" t="s">
        <v>329</v>
      </c>
      <c r="I14" s="343" t="s">
        <v>442</v>
      </c>
      <c r="J14" s="402" t="s">
        <v>443</v>
      </c>
    </row>
    <row r="15" spans="1:10" x14ac:dyDescent="0.2">
      <c r="A15" s="338">
        <v>14</v>
      </c>
      <c r="B15" s="346">
        <v>43691</v>
      </c>
      <c r="C15" s="343" t="s">
        <v>389</v>
      </c>
      <c r="D15" s="343" t="s">
        <v>334</v>
      </c>
      <c r="E15" s="343" t="s">
        <v>390</v>
      </c>
      <c r="F15" s="343" t="s">
        <v>441</v>
      </c>
      <c r="G15" s="343">
        <v>73</v>
      </c>
      <c r="H15" s="343" t="s">
        <v>330</v>
      </c>
      <c r="I15" s="343" t="s">
        <v>442</v>
      </c>
      <c r="J15" s="343" t="s">
        <v>443</v>
      </c>
    </row>
    <row r="16" spans="1:10" x14ac:dyDescent="0.2">
      <c r="A16" s="338">
        <v>15</v>
      </c>
      <c r="B16" s="346">
        <v>43691</v>
      </c>
      <c r="C16" s="343" t="s">
        <v>386</v>
      </c>
      <c r="D16" s="343" t="s">
        <v>457</v>
      </c>
      <c r="E16" s="343" t="s">
        <v>458</v>
      </c>
      <c r="F16" s="343" t="s">
        <v>441</v>
      </c>
      <c r="G16" s="343">
        <v>78</v>
      </c>
      <c r="H16" s="343" t="s">
        <v>330</v>
      </c>
      <c r="I16" s="343" t="s">
        <v>442</v>
      </c>
      <c r="J16" s="343" t="s">
        <v>443</v>
      </c>
    </row>
    <row r="17" spans="1:10" x14ac:dyDescent="0.2">
      <c r="A17" s="338">
        <v>16</v>
      </c>
      <c r="B17" s="346">
        <v>43691</v>
      </c>
      <c r="C17" s="343" t="s">
        <v>364</v>
      </c>
      <c r="D17" s="343" t="s">
        <v>393</v>
      </c>
      <c r="E17" s="343" t="s">
        <v>365</v>
      </c>
      <c r="F17" s="343" t="s">
        <v>441</v>
      </c>
      <c r="G17" s="343">
        <v>60</v>
      </c>
      <c r="H17" s="343" t="s">
        <v>329</v>
      </c>
      <c r="I17" s="343" t="s">
        <v>442</v>
      </c>
      <c r="J17" s="343" t="s">
        <v>443</v>
      </c>
    </row>
    <row r="18" spans="1:10" x14ac:dyDescent="0.2">
      <c r="A18" s="338">
        <v>17</v>
      </c>
      <c r="B18" s="346">
        <v>43691</v>
      </c>
      <c r="C18" s="343" t="s">
        <v>459</v>
      </c>
      <c r="D18" s="343" t="s">
        <v>388</v>
      </c>
      <c r="E18" s="343" t="s">
        <v>323</v>
      </c>
      <c r="F18" s="343" t="s">
        <v>441</v>
      </c>
      <c r="G18" s="343">
        <v>80</v>
      </c>
      <c r="H18" s="343" t="s">
        <v>329</v>
      </c>
      <c r="I18" s="343" t="s">
        <v>442</v>
      </c>
      <c r="J18" s="402" t="s">
        <v>443</v>
      </c>
    </row>
    <row r="19" spans="1:10" x14ac:dyDescent="0.2">
      <c r="A19" s="338">
        <v>18</v>
      </c>
      <c r="B19" s="346">
        <v>43691</v>
      </c>
      <c r="C19" s="343" t="s">
        <v>366</v>
      </c>
      <c r="D19" s="343" t="s">
        <v>367</v>
      </c>
      <c r="E19" s="343" t="s">
        <v>368</v>
      </c>
      <c r="F19" s="343" t="s">
        <v>441</v>
      </c>
      <c r="G19" s="343">
        <v>59</v>
      </c>
      <c r="H19" s="343" t="s">
        <v>329</v>
      </c>
      <c r="I19" s="343" t="s">
        <v>442</v>
      </c>
      <c r="J19" s="343" t="s">
        <v>443</v>
      </c>
    </row>
    <row r="20" spans="1:10" x14ac:dyDescent="0.2">
      <c r="A20" s="338">
        <v>19</v>
      </c>
      <c r="B20" s="346">
        <v>43691</v>
      </c>
      <c r="C20" s="343" t="s">
        <v>460</v>
      </c>
      <c r="D20" s="343" t="s">
        <v>461</v>
      </c>
      <c r="E20" s="343" t="s">
        <v>334</v>
      </c>
      <c r="F20" s="343" t="s">
        <v>441</v>
      </c>
      <c r="G20" s="343">
        <v>20</v>
      </c>
      <c r="H20" s="343" t="s">
        <v>329</v>
      </c>
      <c r="I20" s="343" t="s">
        <v>442</v>
      </c>
      <c r="J20" s="402" t="s">
        <v>443</v>
      </c>
    </row>
    <row r="21" spans="1:10" x14ac:dyDescent="0.2">
      <c r="A21" s="338">
        <v>20</v>
      </c>
      <c r="B21" s="346">
        <v>43691</v>
      </c>
      <c r="C21" s="343" t="s">
        <v>386</v>
      </c>
      <c r="D21" s="343" t="s">
        <v>387</v>
      </c>
      <c r="E21" s="343" t="s">
        <v>350</v>
      </c>
      <c r="F21" s="343" t="s">
        <v>441</v>
      </c>
      <c r="G21" s="343">
        <v>49</v>
      </c>
      <c r="H21" s="343" t="s">
        <v>330</v>
      </c>
      <c r="I21" s="343" t="s">
        <v>442</v>
      </c>
      <c r="J21" s="343" t="s">
        <v>443</v>
      </c>
    </row>
    <row r="22" spans="1:10" x14ac:dyDescent="0.2">
      <c r="A22" s="338">
        <v>21</v>
      </c>
      <c r="B22" s="346">
        <v>43691</v>
      </c>
      <c r="C22" s="343" t="s">
        <v>462</v>
      </c>
      <c r="D22" s="343" t="s">
        <v>463</v>
      </c>
      <c r="E22" s="343" t="s">
        <v>464</v>
      </c>
      <c r="F22" s="343" t="s">
        <v>441</v>
      </c>
      <c r="G22" s="343">
        <v>52</v>
      </c>
      <c r="H22" s="343" t="s">
        <v>330</v>
      </c>
      <c r="I22" s="343" t="s">
        <v>442</v>
      </c>
      <c r="J22" s="402" t="s">
        <v>450</v>
      </c>
    </row>
    <row r="23" spans="1:10" x14ac:dyDescent="0.2">
      <c r="A23" s="338">
        <v>22</v>
      </c>
      <c r="B23" s="346">
        <v>43692</v>
      </c>
      <c r="C23" s="343" t="s">
        <v>465</v>
      </c>
      <c r="D23" s="343" t="s">
        <v>466</v>
      </c>
      <c r="E23" s="343" t="s">
        <v>341</v>
      </c>
      <c r="F23" s="343" t="s">
        <v>441</v>
      </c>
      <c r="G23" s="343">
        <v>47</v>
      </c>
      <c r="H23" s="343" t="s">
        <v>329</v>
      </c>
      <c r="I23" s="343" t="s">
        <v>442</v>
      </c>
      <c r="J23" s="402" t="s">
        <v>443</v>
      </c>
    </row>
    <row r="24" spans="1:10" x14ac:dyDescent="0.2">
      <c r="A24" s="338">
        <v>23</v>
      </c>
      <c r="B24" s="346">
        <v>43692</v>
      </c>
      <c r="C24" s="343" t="s">
        <v>377</v>
      </c>
      <c r="D24" s="343" t="s">
        <v>378</v>
      </c>
      <c r="E24" s="343" t="s">
        <v>348</v>
      </c>
      <c r="F24" s="343" t="s">
        <v>441</v>
      </c>
      <c r="G24" s="343">
        <v>50</v>
      </c>
      <c r="H24" s="343" t="s">
        <v>329</v>
      </c>
      <c r="I24" s="343" t="s">
        <v>442</v>
      </c>
      <c r="J24" s="402" t="s">
        <v>443</v>
      </c>
    </row>
    <row r="25" spans="1:10" x14ac:dyDescent="0.2">
      <c r="A25" s="338">
        <v>24</v>
      </c>
      <c r="B25" s="346">
        <v>43692</v>
      </c>
      <c r="C25" s="343" t="s">
        <v>384</v>
      </c>
      <c r="D25" s="343" t="s">
        <v>348</v>
      </c>
      <c r="E25" s="343" t="s">
        <v>385</v>
      </c>
      <c r="F25" s="343" t="s">
        <v>441</v>
      </c>
      <c r="G25" s="343">
        <v>68</v>
      </c>
      <c r="H25" s="343" t="s">
        <v>329</v>
      </c>
      <c r="I25" s="343" t="s">
        <v>442</v>
      </c>
      <c r="J25" s="402" t="s">
        <v>443</v>
      </c>
    </row>
    <row r="26" spans="1:10" x14ac:dyDescent="0.2">
      <c r="A26" s="338">
        <v>25</v>
      </c>
      <c r="B26" s="346">
        <v>43692</v>
      </c>
      <c r="C26" s="343" t="s">
        <v>339</v>
      </c>
      <c r="D26" s="343" t="s">
        <v>338</v>
      </c>
      <c r="E26" s="343" t="s">
        <v>340</v>
      </c>
      <c r="F26" s="343" t="s">
        <v>441</v>
      </c>
      <c r="G26" s="343">
        <v>28</v>
      </c>
      <c r="H26" s="343" t="s">
        <v>329</v>
      </c>
      <c r="I26" s="343" t="s">
        <v>442</v>
      </c>
      <c r="J26" s="402" t="s">
        <v>450</v>
      </c>
    </row>
    <row r="27" spans="1:10" x14ac:dyDescent="0.2">
      <c r="A27" s="338">
        <v>26</v>
      </c>
      <c r="B27" s="346">
        <v>43692</v>
      </c>
      <c r="C27" s="343" t="s">
        <v>467</v>
      </c>
      <c r="D27" s="343" t="s">
        <v>468</v>
      </c>
      <c r="E27" s="343" t="s">
        <v>341</v>
      </c>
      <c r="F27" s="343" t="s">
        <v>441</v>
      </c>
      <c r="G27" s="343">
        <v>76</v>
      </c>
      <c r="H27" s="343" t="s">
        <v>329</v>
      </c>
      <c r="I27" s="343" t="s">
        <v>442</v>
      </c>
      <c r="J27" s="402" t="s">
        <v>450</v>
      </c>
    </row>
    <row r="28" spans="1:10" x14ac:dyDescent="0.2">
      <c r="A28" s="338">
        <v>27</v>
      </c>
      <c r="B28" s="347">
        <v>43692</v>
      </c>
      <c r="C28" s="343" t="s">
        <v>343</v>
      </c>
      <c r="D28" s="343" t="s">
        <v>316</v>
      </c>
      <c r="E28" s="343" t="s">
        <v>344</v>
      </c>
      <c r="F28" s="343" t="s">
        <v>441</v>
      </c>
      <c r="G28" s="343">
        <v>53</v>
      </c>
      <c r="H28" s="343" t="s">
        <v>330</v>
      </c>
      <c r="I28" s="343" t="s">
        <v>442</v>
      </c>
      <c r="J28" s="402" t="s">
        <v>443</v>
      </c>
    </row>
    <row r="29" spans="1:10" x14ac:dyDescent="0.2">
      <c r="A29" s="338">
        <v>28</v>
      </c>
      <c r="B29" s="346">
        <v>43692</v>
      </c>
      <c r="C29" s="343" t="s">
        <v>439</v>
      </c>
      <c r="D29" s="343" t="s">
        <v>469</v>
      </c>
      <c r="E29" s="343" t="s">
        <v>326</v>
      </c>
      <c r="F29" s="343" t="s">
        <v>441</v>
      </c>
      <c r="G29" s="343">
        <v>47</v>
      </c>
      <c r="H29" s="343" t="s">
        <v>330</v>
      </c>
      <c r="I29" s="343" t="s">
        <v>442</v>
      </c>
      <c r="J29" s="402" t="s">
        <v>443</v>
      </c>
    </row>
    <row r="30" spans="1:10" x14ac:dyDescent="0.2">
      <c r="A30" s="338">
        <v>29</v>
      </c>
      <c r="B30" s="346">
        <v>43692</v>
      </c>
      <c r="C30" s="343" t="s">
        <v>470</v>
      </c>
      <c r="D30" s="343" t="s">
        <v>397</v>
      </c>
      <c r="E30" s="343" t="s">
        <v>406</v>
      </c>
      <c r="F30" s="343" t="s">
        <v>441</v>
      </c>
      <c r="G30" s="343">
        <v>36</v>
      </c>
      <c r="H30" s="343" t="s">
        <v>330</v>
      </c>
      <c r="I30" s="343" t="s">
        <v>442</v>
      </c>
      <c r="J30" s="402" t="s">
        <v>443</v>
      </c>
    </row>
    <row r="31" spans="1:10" x14ac:dyDescent="0.2">
      <c r="A31" s="338">
        <v>30</v>
      </c>
      <c r="B31" s="346">
        <v>43692</v>
      </c>
      <c r="C31" s="343" t="s">
        <v>354</v>
      </c>
      <c r="D31" s="343" t="s">
        <v>355</v>
      </c>
      <c r="E31" s="343" t="s">
        <v>349</v>
      </c>
      <c r="F31" s="343" t="s">
        <v>441</v>
      </c>
      <c r="G31" s="343">
        <v>26</v>
      </c>
      <c r="H31" s="343" t="s">
        <v>330</v>
      </c>
      <c r="I31" s="343" t="s">
        <v>442</v>
      </c>
      <c r="J31" s="343" t="s">
        <v>443</v>
      </c>
    </row>
    <row r="32" spans="1:10" x14ac:dyDescent="0.2">
      <c r="A32" s="338">
        <v>31</v>
      </c>
      <c r="B32" s="346">
        <v>43692</v>
      </c>
      <c r="C32" s="343" t="s">
        <v>391</v>
      </c>
      <c r="D32" s="343" t="s">
        <v>348</v>
      </c>
      <c r="E32" s="343" t="s">
        <v>392</v>
      </c>
      <c r="F32" s="343" t="s">
        <v>441</v>
      </c>
      <c r="G32" s="343">
        <v>30</v>
      </c>
      <c r="H32" s="343" t="s">
        <v>329</v>
      </c>
      <c r="I32" s="343" t="s">
        <v>442</v>
      </c>
      <c r="J32" s="402" t="s">
        <v>443</v>
      </c>
    </row>
    <row r="33" spans="1:10" x14ac:dyDescent="0.2">
      <c r="A33" s="338">
        <v>32</v>
      </c>
      <c r="B33" s="346">
        <v>43692</v>
      </c>
      <c r="C33" s="343" t="s">
        <v>352</v>
      </c>
      <c r="D33" s="343" t="s">
        <v>334</v>
      </c>
      <c r="E33" s="343" t="s">
        <v>345</v>
      </c>
      <c r="F33" s="343" t="s">
        <v>441</v>
      </c>
      <c r="G33" s="343">
        <v>65</v>
      </c>
      <c r="H33" s="343" t="s">
        <v>329</v>
      </c>
      <c r="I33" s="343" t="s">
        <v>442</v>
      </c>
      <c r="J33" s="402" t="s">
        <v>443</v>
      </c>
    </row>
    <row r="34" spans="1:10" x14ac:dyDescent="0.2">
      <c r="A34" s="338">
        <v>33</v>
      </c>
      <c r="B34" s="346">
        <v>43692</v>
      </c>
      <c r="C34" s="343" t="s">
        <v>375</v>
      </c>
      <c r="D34" s="343" t="s">
        <v>327</v>
      </c>
      <c r="E34" s="343" t="s">
        <v>376</v>
      </c>
      <c r="F34" s="343" t="s">
        <v>441</v>
      </c>
      <c r="G34" s="343">
        <v>20</v>
      </c>
      <c r="H34" s="343" t="s">
        <v>329</v>
      </c>
      <c r="I34" s="343" t="s">
        <v>442</v>
      </c>
      <c r="J34" s="343" t="s">
        <v>450</v>
      </c>
    </row>
    <row r="35" spans="1:10" x14ac:dyDescent="0.2">
      <c r="A35" s="338">
        <v>34</v>
      </c>
      <c r="B35" s="346">
        <v>43692</v>
      </c>
      <c r="C35" s="343" t="s">
        <v>471</v>
      </c>
      <c r="D35" s="343" t="s">
        <v>472</v>
      </c>
      <c r="E35" s="343" t="s">
        <v>334</v>
      </c>
      <c r="F35" s="343" t="s">
        <v>441</v>
      </c>
      <c r="G35" s="343">
        <v>59</v>
      </c>
      <c r="H35" s="343" t="s">
        <v>330</v>
      </c>
      <c r="I35" s="343" t="s">
        <v>442</v>
      </c>
      <c r="J35" s="343" t="s">
        <v>450</v>
      </c>
    </row>
    <row r="36" spans="1:10" x14ac:dyDescent="0.2">
      <c r="A36" s="338">
        <v>35</v>
      </c>
      <c r="B36" s="346">
        <v>43692</v>
      </c>
      <c r="C36" s="343" t="s">
        <v>473</v>
      </c>
      <c r="D36" s="343" t="s">
        <v>474</v>
      </c>
      <c r="E36" s="343" t="s">
        <v>332</v>
      </c>
      <c r="F36" s="343" t="s">
        <v>441</v>
      </c>
      <c r="G36" s="343">
        <v>35</v>
      </c>
      <c r="H36" s="343" t="s">
        <v>330</v>
      </c>
      <c r="I36" s="343" t="s">
        <v>442</v>
      </c>
      <c r="J36" s="402" t="s">
        <v>450</v>
      </c>
    </row>
    <row r="37" spans="1:10" x14ac:dyDescent="0.2">
      <c r="A37" s="338">
        <v>36</v>
      </c>
      <c r="B37" s="346">
        <v>43696</v>
      </c>
      <c r="C37" s="343" t="s">
        <v>359</v>
      </c>
      <c r="D37" s="343" t="s">
        <v>316</v>
      </c>
      <c r="E37" s="343" t="s">
        <v>475</v>
      </c>
      <c r="F37" s="343" t="s">
        <v>441</v>
      </c>
      <c r="G37" s="343">
        <v>44</v>
      </c>
      <c r="H37" s="343" t="s">
        <v>330</v>
      </c>
      <c r="I37" s="343" t="s">
        <v>442</v>
      </c>
      <c r="J37" s="343" t="s">
        <v>450</v>
      </c>
    </row>
    <row r="38" spans="1:10" x14ac:dyDescent="0.2">
      <c r="A38" s="338">
        <v>37</v>
      </c>
      <c r="B38" s="346">
        <v>43696</v>
      </c>
      <c r="C38" s="343" t="s">
        <v>357</v>
      </c>
      <c r="D38" s="343" t="s">
        <v>476</v>
      </c>
      <c r="E38" s="343" t="s">
        <v>358</v>
      </c>
      <c r="F38" s="343" t="s">
        <v>441</v>
      </c>
      <c r="G38" s="343">
        <v>40</v>
      </c>
      <c r="H38" s="343" t="s">
        <v>330</v>
      </c>
      <c r="I38" s="343" t="s">
        <v>442</v>
      </c>
      <c r="J38" s="402" t="s">
        <v>443</v>
      </c>
    </row>
    <row r="39" spans="1:10" x14ac:dyDescent="0.2">
      <c r="A39" s="338">
        <v>38</v>
      </c>
      <c r="B39" s="346">
        <v>43696</v>
      </c>
      <c r="C39" s="343" t="s">
        <v>477</v>
      </c>
      <c r="D39" s="343" t="s">
        <v>478</v>
      </c>
      <c r="E39" s="343" t="s">
        <v>360</v>
      </c>
      <c r="F39" s="343" t="s">
        <v>441</v>
      </c>
      <c r="G39" s="343">
        <v>58</v>
      </c>
      <c r="H39" s="343" t="s">
        <v>330</v>
      </c>
      <c r="I39" s="343" t="s">
        <v>442</v>
      </c>
      <c r="J39" s="343" t="s">
        <v>443</v>
      </c>
    </row>
    <row r="40" spans="1:10" x14ac:dyDescent="0.2">
      <c r="A40" s="338">
        <v>39</v>
      </c>
      <c r="B40" s="346">
        <v>43696</v>
      </c>
      <c r="C40" s="343" t="s">
        <v>479</v>
      </c>
      <c r="D40" s="343" t="s">
        <v>480</v>
      </c>
      <c r="E40" s="343" t="s">
        <v>351</v>
      </c>
      <c r="F40" s="343" t="s">
        <v>441</v>
      </c>
      <c r="G40" s="343">
        <v>25</v>
      </c>
      <c r="H40" s="343" t="s">
        <v>330</v>
      </c>
      <c r="I40" s="343" t="s">
        <v>442</v>
      </c>
      <c r="J40" s="343" t="s">
        <v>450</v>
      </c>
    </row>
    <row r="41" spans="1:10" x14ac:dyDescent="0.2">
      <c r="A41" s="338">
        <v>40</v>
      </c>
      <c r="B41" s="346">
        <v>43696</v>
      </c>
      <c r="C41" s="343" t="s">
        <v>481</v>
      </c>
      <c r="D41" s="343" t="s">
        <v>353</v>
      </c>
      <c r="E41" s="343" t="s">
        <v>381</v>
      </c>
      <c r="F41" s="343" t="s">
        <v>441</v>
      </c>
      <c r="G41" s="343">
        <v>64</v>
      </c>
      <c r="H41" s="343" t="s">
        <v>330</v>
      </c>
      <c r="I41" s="343" t="s">
        <v>442</v>
      </c>
      <c r="J41" s="402" t="s">
        <v>450</v>
      </c>
    </row>
    <row r="42" spans="1:10" x14ac:dyDescent="0.2">
      <c r="A42" s="338">
        <v>41</v>
      </c>
      <c r="B42" s="346">
        <v>43696</v>
      </c>
      <c r="C42" s="343" t="s">
        <v>482</v>
      </c>
      <c r="D42" s="343" t="s">
        <v>348</v>
      </c>
      <c r="E42" s="343" t="s">
        <v>348</v>
      </c>
      <c r="F42" s="343" t="s">
        <v>441</v>
      </c>
      <c r="G42" s="343">
        <v>68</v>
      </c>
      <c r="H42" s="343" t="s">
        <v>329</v>
      </c>
      <c r="I42" s="343" t="s">
        <v>442</v>
      </c>
      <c r="J42" s="343" t="s">
        <v>443</v>
      </c>
    </row>
    <row r="43" spans="1:10" x14ac:dyDescent="0.2">
      <c r="A43" s="338">
        <v>42</v>
      </c>
      <c r="B43" s="346">
        <v>43696</v>
      </c>
      <c r="C43" s="343" t="s">
        <v>371</v>
      </c>
      <c r="D43" s="343" t="s">
        <v>372</v>
      </c>
      <c r="E43" s="343" t="s">
        <v>373</v>
      </c>
      <c r="F43" s="343" t="s">
        <v>441</v>
      </c>
      <c r="G43" s="343">
        <v>29</v>
      </c>
      <c r="H43" s="343" t="s">
        <v>330</v>
      </c>
      <c r="I43" s="343" t="s">
        <v>442</v>
      </c>
      <c r="J43" s="343" t="s">
        <v>450</v>
      </c>
    </row>
    <row r="44" spans="1:10" x14ac:dyDescent="0.2">
      <c r="A44" s="338">
        <v>43</v>
      </c>
      <c r="B44" s="346">
        <v>43696</v>
      </c>
      <c r="C44" s="343" t="s">
        <v>369</v>
      </c>
      <c r="D44" s="343" t="s">
        <v>333</v>
      </c>
      <c r="E44" s="343" t="s">
        <v>360</v>
      </c>
      <c r="F44" s="343" t="s">
        <v>441</v>
      </c>
      <c r="G44" s="343">
        <v>78</v>
      </c>
      <c r="H44" s="343" t="s">
        <v>329</v>
      </c>
      <c r="I44" s="343" t="s">
        <v>442</v>
      </c>
      <c r="J44" s="402" t="s">
        <v>450</v>
      </c>
    </row>
    <row r="45" spans="1:10" x14ac:dyDescent="0.2">
      <c r="A45" s="338">
        <v>44</v>
      </c>
      <c r="B45" s="339">
        <v>43679</v>
      </c>
      <c r="C45" s="343" t="s">
        <v>483</v>
      </c>
      <c r="D45" s="343" t="s">
        <v>484</v>
      </c>
      <c r="E45" s="343" t="s">
        <v>316</v>
      </c>
      <c r="F45" s="343" t="s">
        <v>317</v>
      </c>
      <c r="G45" s="343">
        <v>62</v>
      </c>
      <c r="H45" s="343" t="s">
        <v>330</v>
      </c>
      <c r="I45" s="343" t="s">
        <v>485</v>
      </c>
      <c r="J45" s="403">
        <v>1000</v>
      </c>
    </row>
    <row r="46" spans="1:10" x14ac:dyDescent="0.2">
      <c r="A46" s="338">
        <v>45</v>
      </c>
      <c r="B46" s="339">
        <v>43685</v>
      </c>
      <c r="C46" s="343" t="s">
        <v>486</v>
      </c>
      <c r="D46" s="343" t="s">
        <v>487</v>
      </c>
      <c r="E46" s="343" t="s">
        <v>334</v>
      </c>
      <c r="F46" s="343" t="s">
        <v>317</v>
      </c>
      <c r="G46" s="343">
        <v>45</v>
      </c>
      <c r="H46" s="343" t="s">
        <v>330</v>
      </c>
      <c r="I46" s="343" t="s">
        <v>402</v>
      </c>
      <c r="J46" s="403">
        <v>2672</v>
      </c>
    </row>
    <row r="47" spans="1:10" x14ac:dyDescent="0.2">
      <c r="A47" s="338">
        <v>46</v>
      </c>
      <c r="B47" s="339">
        <v>43685</v>
      </c>
      <c r="C47" s="343" t="s">
        <v>488</v>
      </c>
      <c r="D47" s="343" t="s">
        <v>489</v>
      </c>
      <c r="E47" s="343" t="s">
        <v>490</v>
      </c>
      <c r="F47" s="343" t="s">
        <v>317</v>
      </c>
      <c r="G47" s="343">
        <v>5</v>
      </c>
      <c r="H47" s="343" t="s">
        <v>330</v>
      </c>
      <c r="I47" s="343" t="s">
        <v>491</v>
      </c>
      <c r="J47" s="403">
        <v>999.88</v>
      </c>
    </row>
    <row r="48" spans="1:10" x14ac:dyDescent="0.2">
      <c r="A48" s="338">
        <v>47</v>
      </c>
      <c r="B48" s="339">
        <v>43685</v>
      </c>
      <c r="C48" s="343" t="s">
        <v>492</v>
      </c>
      <c r="D48" s="343" t="s">
        <v>333</v>
      </c>
      <c r="E48" s="343" t="s">
        <v>347</v>
      </c>
      <c r="F48" s="343" t="s">
        <v>317</v>
      </c>
      <c r="G48" s="343">
        <v>20</v>
      </c>
      <c r="H48" s="343" t="s">
        <v>330</v>
      </c>
      <c r="I48" s="343" t="s">
        <v>493</v>
      </c>
      <c r="J48" s="403">
        <v>1631.47</v>
      </c>
    </row>
    <row r="49" spans="1:10" ht="24" x14ac:dyDescent="0.2">
      <c r="A49" s="338">
        <v>48</v>
      </c>
      <c r="B49" s="339">
        <v>43685</v>
      </c>
      <c r="C49" s="343" t="s">
        <v>494</v>
      </c>
      <c r="D49" s="343" t="s">
        <v>495</v>
      </c>
      <c r="E49" s="343" t="s">
        <v>395</v>
      </c>
      <c r="F49" s="343" t="s">
        <v>317</v>
      </c>
      <c r="G49" s="343">
        <v>68</v>
      </c>
      <c r="H49" s="343" t="s">
        <v>330</v>
      </c>
      <c r="I49" s="404" t="s">
        <v>496</v>
      </c>
      <c r="J49" s="403">
        <v>800</v>
      </c>
    </row>
    <row r="50" spans="1:10" x14ac:dyDescent="0.2">
      <c r="A50" s="338">
        <v>49</v>
      </c>
      <c r="B50" s="339">
        <v>43684</v>
      </c>
      <c r="C50" s="343" t="s">
        <v>497</v>
      </c>
      <c r="D50" s="343" t="s">
        <v>498</v>
      </c>
      <c r="E50" s="343" t="s">
        <v>499</v>
      </c>
      <c r="F50" s="343" t="s">
        <v>317</v>
      </c>
      <c r="G50" s="343">
        <v>51</v>
      </c>
      <c r="H50" s="343" t="s">
        <v>330</v>
      </c>
      <c r="I50" s="343" t="s">
        <v>398</v>
      </c>
      <c r="J50" s="403">
        <v>5000</v>
      </c>
    </row>
    <row r="51" spans="1:10" ht="24" x14ac:dyDescent="0.2">
      <c r="A51" s="338">
        <v>50</v>
      </c>
      <c r="B51" s="339">
        <v>43684</v>
      </c>
      <c r="C51" s="343" t="s">
        <v>500</v>
      </c>
      <c r="D51" s="343" t="s">
        <v>365</v>
      </c>
      <c r="E51" s="343" t="s">
        <v>501</v>
      </c>
      <c r="F51" s="343" t="s">
        <v>317</v>
      </c>
      <c r="G51" s="343">
        <v>58</v>
      </c>
      <c r="H51" s="343" t="s">
        <v>329</v>
      </c>
      <c r="I51" s="404" t="s">
        <v>502</v>
      </c>
      <c r="J51" s="403">
        <v>1000</v>
      </c>
    </row>
    <row r="52" spans="1:10" x14ac:dyDescent="0.2">
      <c r="A52" s="338">
        <v>51</v>
      </c>
      <c r="B52" s="339">
        <v>43684</v>
      </c>
      <c r="C52" s="343" t="s">
        <v>503</v>
      </c>
      <c r="D52" s="343" t="s">
        <v>504</v>
      </c>
      <c r="E52" s="343" t="s">
        <v>349</v>
      </c>
      <c r="F52" s="343" t="s">
        <v>317</v>
      </c>
      <c r="G52" s="343">
        <v>19</v>
      </c>
      <c r="H52" s="343" t="s">
        <v>329</v>
      </c>
      <c r="I52" s="343" t="s">
        <v>505</v>
      </c>
      <c r="J52" s="403">
        <v>1000</v>
      </c>
    </row>
    <row r="53" spans="1:10" x14ac:dyDescent="0.2">
      <c r="A53" s="338">
        <v>52</v>
      </c>
      <c r="B53" s="339">
        <v>43686</v>
      </c>
      <c r="C53" s="343" t="s">
        <v>506</v>
      </c>
      <c r="D53" s="343" t="s">
        <v>393</v>
      </c>
      <c r="E53" s="343" t="s">
        <v>405</v>
      </c>
      <c r="F53" s="343" t="s">
        <v>317</v>
      </c>
      <c r="G53" s="343">
        <v>76</v>
      </c>
      <c r="H53" s="343" t="s">
        <v>329</v>
      </c>
      <c r="I53" s="343" t="s">
        <v>507</v>
      </c>
      <c r="J53" s="403">
        <v>1000</v>
      </c>
    </row>
    <row r="54" spans="1:10" x14ac:dyDescent="0.2">
      <c r="A54" s="338">
        <v>53</v>
      </c>
      <c r="B54" s="339">
        <v>43684</v>
      </c>
      <c r="C54" s="343" t="s">
        <v>508</v>
      </c>
      <c r="D54" s="343" t="s">
        <v>509</v>
      </c>
      <c r="E54" s="343" t="s">
        <v>510</v>
      </c>
      <c r="F54" s="343" t="s">
        <v>317</v>
      </c>
      <c r="G54" s="343">
        <v>52</v>
      </c>
      <c r="H54" s="343" t="s">
        <v>330</v>
      </c>
      <c r="I54" s="343" t="s">
        <v>402</v>
      </c>
      <c r="J54" s="403">
        <v>2672</v>
      </c>
    </row>
    <row r="55" spans="1:10" x14ac:dyDescent="0.2">
      <c r="A55" s="338">
        <v>54</v>
      </c>
      <c r="B55" s="339">
        <v>43684</v>
      </c>
      <c r="C55" s="343" t="s">
        <v>400</v>
      </c>
      <c r="D55" s="343" t="s">
        <v>511</v>
      </c>
      <c r="E55" s="343" t="s">
        <v>401</v>
      </c>
      <c r="F55" s="343" t="s">
        <v>317</v>
      </c>
      <c r="G55" s="343">
        <v>58</v>
      </c>
      <c r="H55" s="343" t="s">
        <v>329</v>
      </c>
      <c r="I55" s="343" t="s">
        <v>402</v>
      </c>
      <c r="J55" s="403">
        <v>2672</v>
      </c>
    </row>
    <row r="56" spans="1:10" x14ac:dyDescent="0.2">
      <c r="A56" s="338">
        <v>55</v>
      </c>
      <c r="B56" s="339">
        <v>43684</v>
      </c>
      <c r="C56" s="343" t="s">
        <v>512</v>
      </c>
      <c r="D56" s="343" t="s">
        <v>513</v>
      </c>
      <c r="E56" s="343" t="s">
        <v>514</v>
      </c>
      <c r="F56" s="343" t="s">
        <v>317</v>
      </c>
      <c r="G56" s="343">
        <v>26</v>
      </c>
      <c r="H56" s="343" t="s">
        <v>330</v>
      </c>
      <c r="I56" s="343" t="s">
        <v>402</v>
      </c>
      <c r="J56" s="403">
        <v>4008</v>
      </c>
    </row>
    <row r="57" spans="1:10" ht="24" x14ac:dyDescent="0.2">
      <c r="A57" s="338">
        <v>56</v>
      </c>
      <c r="B57" s="339">
        <v>43684</v>
      </c>
      <c r="C57" s="343" t="s">
        <v>515</v>
      </c>
      <c r="D57" s="343" t="s">
        <v>516</v>
      </c>
      <c r="E57" s="343" t="s">
        <v>517</v>
      </c>
      <c r="F57" s="343" t="s">
        <v>317</v>
      </c>
      <c r="G57" s="343">
        <v>54</v>
      </c>
      <c r="H57" s="343" t="s">
        <v>330</v>
      </c>
      <c r="I57" s="404" t="s">
        <v>518</v>
      </c>
      <c r="J57" s="403">
        <v>1500</v>
      </c>
    </row>
    <row r="58" spans="1:10" ht="24" x14ac:dyDescent="0.2">
      <c r="A58" s="338">
        <v>57</v>
      </c>
      <c r="B58" s="339">
        <v>43684</v>
      </c>
      <c r="C58" s="343" t="s">
        <v>519</v>
      </c>
      <c r="D58" s="343" t="s">
        <v>348</v>
      </c>
      <c r="E58" s="343" t="s">
        <v>348</v>
      </c>
      <c r="F58" s="343" t="s">
        <v>317</v>
      </c>
      <c r="G58" s="343">
        <v>59</v>
      </c>
      <c r="H58" s="343" t="s">
        <v>330</v>
      </c>
      <c r="I58" s="404" t="s">
        <v>520</v>
      </c>
      <c r="J58" s="403">
        <v>800</v>
      </c>
    </row>
    <row r="59" spans="1:10" ht="24" x14ac:dyDescent="0.2">
      <c r="A59" s="338">
        <v>58</v>
      </c>
      <c r="B59" s="339">
        <v>43684</v>
      </c>
      <c r="C59" s="343" t="s">
        <v>521</v>
      </c>
      <c r="D59" s="343" t="s">
        <v>316</v>
      </c>
      <c r="E59" s="343" t="s">
        <v>347</v>
      </c>
      <c r="F59" s="343" t="s">
        <v>317</v>
      </c>
      <c r="G59" s="343">
        <v>26</v>
      </c>
      <c r="H59" s="343" t="s">
        <v>329</v>
      </c>
      <c r="I59" s="404" t="s">
        <v>522</v>
      </c>
      <c r="J59" s="403">
        <v>1000</v>
      </c>
    </row>
    <row r="60" spans="1:10" x14ac:dyDescent="0.2">
      <c r="A60" s="338">
        <v>59</v>
      </c>
      <c r="B60" s="339">
        <v>43684</v>
      </c>
      <c r="C60" s="343" t="s">
        <v>523</v>
      </c>
      <c r="D60" s="343" t="s">
        <v>524</v>
      </c>
      <c r="E60" s="343" t="s">
        <v>525</v>
      </c>
      <c r="F60" s="343" t="s">
        <v>317</v>
      </c>
      <c r="G60" s="343">
        <v>83</v>
      </c>
      <c r="H60" s="343" t="s">
        <v>329</v>
      </c>
      <c r="I60" s="343" t="s">
        <v>402</v>
      </c>
      <c r="J60" s="403">
        <v>2672</v>
      </c>
    </row>
    <row r="61" spans="1:10" x14ac:dyDescent="0.2">
      <c r="A61" s="338">
        <v>60</v>
      </c>
      <c r="B61" s="339">
        <v>43683</v>
      </c>
      <c r="C61" s="343" t="s">
        <v>526</v>
      </c>
      <c r="D61" s="343" t="s">
        <v>468</v>
      </c>
      <c r="E61" s="343" t="s">
        <v>527</v>
      </c>
      <c r="F61" s="343" t="s">
        <v>317</v>
      </c>
      <c r="G61" s="343">
        <v>51</v>
      </c>
      <c r="H61" s="343" t="s">
        <v>329</v>
      </c>
      <c r="I61" s="343" t="s">
        <v>402</v>
      </c>
      <c r="J61" s="405">
        <v>2672</v>
      </c>
    </row>
    <row r="62" spans="1:10" x14ac:dyDescent="0.2">
      <c r="A62" s="338">
        <v>61</v>
      </c>
      <c r="B62" s="339">
        <v>43683</v>
      </c>
      <c r="C62" s="343" t="s">
        <v>528</v>
      </c>
      <c r="D62" s="343" t="s">
        <v>348</v>
      </c>
      <c r="E62" s="343" t="s">
        <v>348</v>
      </c>
      <c r="F62" s="343" t="s">
        <v>317</v>
      </c>
      <c r="G62" s="343">
        <v>66</v>
      </c>
      <c r="H62" s="343" t="s">
        <v>329</v>
      </c>
      <c r="I62" s="343" t="s">
        <v>529</v>
      </c>
      <c r="J62" s="403">
        <v>800</v>
      </c>
    </row>
    <row r="63" spans="1:10" ht="24" x14ac:dyDescent="0.2">
      <c r="A63" s="338">
        <v>62</v>
      </c>
      <c r="B63" s="339">
        <v>43682</v>
      </c>
      <c r="C63" s="343" t="s">
        <v>530</v>
      </c>
      <c r="D63" s="343" t="s">
        <v>531</v>
      </c>
      <c r="E63" s="343" t="s">
        <v>348</v>
      </c>
      <c r="F63" s="343" t="s">
        <v>317</v>
      </c>
      <c r="G63" s="343">
        <v>43</v>
      </c>
      <c r="H63" s="343" t="s">
        <v>329</v>
      </c>
      <c r="I63" s="404" t="s">
        <v>520</v>
      </c>
      <c r="J63" s="403">
        <v>1000</v>
      </c>
    </row>
    <row r="64" spans="1:10" ht="24" x14ac:dyDescent="0.2">
      <c r="A64" s="338">
        <v>63</v>
      </c>
      <c r="B64" s="339">
        <v>43683</v>
      </c>
      <c r="C64" s="343" t="s">
        <v>532</v>
      </c>
      <c r="D64" s="343" t="s">
        <v>326</v>
      </c>
      <c r="E64" s="343" t="s">
        <v>533</v>
      </c>
      <c r="F64" s="343" t="s">
        <v>317</v>
      </c>
      <c r="G64" s="343">
        <v>67</v>
      </c>
      <c r="H64" s="343" t="s">
        <v>329</v>
      </c>
      <c r="I64" s="404" t="s">
        <v>534</v>
      </c>
      <c r="J64" s="403">
        <v>1000</v>
      </c>
    </row>
    <row r="65" spans="1:10" x14ac:dyDescent="0.2">
      <c r="A65" s="338">
        <v>64</v>
      </c>
      <c r="B65" s="339">
        <v>43682</v>
      </c>
      <c r="C65" s="343" t="s">
        <v>535</v>
      </c>
      <c r="D65" s="343" t="s">
        <v>536</v>
      </c>
      <c r="E65" s="343" t="s">
        <v>537</v>
      </c>
      <c r="F65" s="343" t="s">
        <v>317</v>
      </c>
      <c r="G65" s="343">
        <v>47</v>
      </c>
      <c r="H65" s="343" t="s">
        <v>329</v>
      </c>
      <c r="I65" s="343" t="s">
        <v>538</v>
      </c>
      <c r="J65" s="403">
        <v>800</v>
      </c>
    </row>
    <row r="66" spans="1:10" x14ac:dyDescent="0.2">
      <c r="A66" s="338">
        <v>65</v>
      </c>
      <c r="B66" s="339">
        <v>43683</v>
      </c>
      <c r="C66" s="343" t="s">
        <v>539</v>
      </c>
      <c r="D66" s="343" t="s">
        <v>540</v>
      </c>
      <c r="E66" s="343" t="s">
        <v>316</v>
      </c>
      <c r="F66" s="343" t="s">
        <v>317</v>
      </c>
      <c r="G66" s="343">
        <v>12</v>
      </c>
      <c r="H66" s="343" t="s">
        <v>329</v>
      </c>
      <c r="I66" s="343" t="s">
        <v>541</v>
      </c>
      <c r="J66" s="403">
        <v>1000</v>
      </c>
    </row>
    <row r="67" spans="1:10" x14ac:dyDescent="0.2">
      <c r="A67" s="338">
        <v>66</v>
      </c>
      <c r="B67" s="339">
        <v>43682</v>
      </c>
      <c r="C67" s="343" t="s">
        <v>542</v>
      </c>
      <c r="D67" s="343" t="s">
        <v>472</v>
      </c>
      <c r="E67" s="343" t="s">
        <v>316</v>
      </c>
      <c r="F67" s="343" t="s">
        <v>317</v>
      </c>
      <c r="G67" s="343">
        <v>63</v>
      </c>
      <c r="H67" s="343" t="s">
        <v>329</v>
      </c>
      <c r="I67" s="343" t="s">
        <v>543</v>
      </c>
      <c r="J67" s="403">
        <v>642</v>
      </c>
    </row>
    <row r="68" spans="1:10" x14ac:dyDescent="0.2">
      <c r="A68" s="338">
        <v>67</v>
      </c>
      <c r="B68" s="339">
        <v>43682</v>
      </c>
      <c r="C68" s="343" t="s">
        <v>544</v>
      </c>
      <c r="D68" s="343" t="s">
        <v>545</v>
      </c>
      <c r="E68" s="343" t="s">
        <v>546</v>
      </c>
      <c r="F68" s="343" t="s">
        <v>317</v>
      </c>
      <c r="G68" s="343">
        <v>30</v>
      </c>
      <c r="H68" s="343" t="s">
        <v>329</v>
      </c>
      <c r="I68" s="343" t="s">
        <v>538</v>
      </c>
      <c r="J68" s="403">
        <v>1350</v>
      </c>
    </row>
    <row r="69" spans="1:10" x14ac:dyDescent="0.2">
      <c r="A69" s="338">
        <v>68</v>
      </c>
      <c r="B69" s="339">
        <v>43683</v>
      </c>
      <c r="C69" s="343" t="s">
        <v>394</v>
      </c>
      <c r="D69" s="343" t="s">
        <v>395</v>
      </c>
      <c r="E69" s="343" t="s">
        <v>396</v>
      </c>
      <c r="F69" s="343" t="s">
        <v>317</v>
      </c>
      <c r="G69" s="343">
        <v>30</v>
      </c>
      <c r="H69" s="343" t="s">
        <v>330</v>
      </c>
      <c r="I69" s="343" t="s">
        <v>547</v>
      </c>
      <c r="J69" s="403">
        <v>1047</v>
      </c>
    </row>
    <row r="70" spans="1:10" x14ac:dyDescent="0.2">
      <c r="A70" s="338">
        <v>69</v>
      </c>
      <c r="B70" s="339">
        <v>43682</v>
      </c>
      <c r="C70" s="343" t="s">
        <v>548</v>
      </c>
      <c r="D70" s="343" t="s">
        <v>348</v>
      </c>
      <c r="E70" s="343" t="s">
        <v>549</v>
      </c>
      <c r="F70" s="343" t="s">
        <v>317</v>
      </c>
      <c r="G70" s="343">
        <v>48</v>
      </c>
      <c r="H70" s="343" t="s">
        <v>329</v>
      </c>
      <c r="I70" s="343" t="s">
        <v>402</v>
      </c>
      <c r="J70" s="405">
        <v>2672</v>
      </c>
    </row>
    <row r="71" spans="1:10" x14ac:dyDescent="0.2">
      <c r="A71" s="338">
        <v>70</v>
      </c>
      <c r="B71" s="339" t="s">
        <v>550</v>
      </c>
      <c r="C71" s="343" t="s">
        <v>551</v>
      </c>
      <c r="D71" s="343" t="s">
        <v>331</v>
      </c>
      <c r="E71" s="343" t="s">
        <v>345</v>
      </c>
      <c r="F71" s="343" t="s">
        <v>317</v>
      </c>
      <c r="G71" s="343">
        <v>75</v>
      </c>
      <c r="H71" s="343" t="s">
        <v>329</v>
      </c>
      <c r="I71" s="343" t="s">
        <v>552</v>
      </c>
      <c r="J71" s="403">
        <v>2000</v>
      </c>
    </row>
    <row r="72" spans="1:10" x14ac:dyDescent="0.2">
      <c r="A72" s="338">
        <v>71</v>
      </c>
      <c r="B72" s="339">
        <v>43679</v>
      </c>
      <c r="C72" s="343" t="s">
        <v>553</v>
      </c>
      <c r="D72" s="343" t="s">
        <v>554</v>
      </c>
      <c r="E72" s="343" t="s">
        <v>468</v>
      </c>
      <c r="F72" s="343" t="s">
        <v>317</v>
      </c>
      <c r="G72" s="343">
        <v>14</v>
      </c>
      <c r="H72" s="343" t="s">
        <v>329</v>
      </c>
      <c r="I72" s="343" t="s">
        <v>555</v>
      </c>
      <c r="J72" s="403">
        <v>4700</v>
      </c>
    </row>
    <row r="73" spans="1:10" x14ac:dyDescent="0.2">
      <c r="A73" s="338">
        <v>72</v>
      </c>
      <c r="B73" s="339">
        <v>43685</v>
      </c>
      <c r="C73" s="343" t="s">
        <v>556</v>
      </c>
      <c r="D73" s="343" t="s">
        <v>403</v>
      </c>
      <c r="E73" s="343" t="s">
        <v>557</v>
      </c>
      <c r="F73" s="343" t="s">
        <v>317</v>
      </c>
      <c r="G73" s="343">
        <v>16</v>
      </c>
      <c r="H73" s="343" t="s">
        <v>330</v>
      </c>
      <c r="I73" s="343" t="s">
        <v>558</v>
      </c>
      <c r="J73" s="403">
        <v>1296</v>
      </c>
    </row>
    <row r="74" spans="1:10" ht="24" x14ac:dyDescent="0.2">
      <c r="A74" s="338">
        <v>73</v>
      </c>
      <c r="B74" s="339">
        <v>43683</v>
      </c>
      <c r="C74" s="343" t="s">
        <v>559</v>
      </c>
      <c r="D74" s="343" t="s">
        <v>560</v>
      </c>
      <c r="E74" s="343" t="s">
        <v>524</v>
      </c>
      <c r="F74" s="343" t="s">
        <v>317</v>
      </c>
      <c r="G74" s="343">
        <v>20</v>
      </c>
      <c r="H74" s="343" t="s">
        <v>329</v>
      </c>
      <c r="I74" s="404" t="s">
        <v>561</v>
      </c>
      <c r="J74" s="403">
        <v>1113</v>
      </c>
    </row>
    <row r="75" spans="1:10" ht="24" x14ac:dyDescent="0.2">
      <c r="A75" s="338">
        <v>74</v>
      </c>
      <c r="B75" s="339">
        <v>43683</v>
      </c>
      <c r="C75" s="343" t="s">
        <v>562</v>
      </c>
      <c r="D75" s="343" t="s">
        <v>404</v>
      </c>
      <c r="E75" s="343" t="s">
        <v>333</v>
      </c>
      <c r="F75" s="343" t="s">
        <v>317</v>
      </c>
      <c r="G75" s="343">
        <v>31</v>
      </c>
      <c r="H75" s="343" t="s">
        <v>330</v>
      </c>
      <c r="I75" s="404" t="s">
        <v>563</v>
      </c>
      <c r="J75" s="405">
        <v>952</v>
      </c>
    </row>
    <row r="76" spans="1:10" x14ac:dyDescent="0.2">
      <c r="A76" s="338">
        <v>75</v>
      </c>
      <c r="B76" s="345">
        <v>43682</v>
      </c>
      <c r="C76" s="344" t="s">
        <v>319</v>
      </c>
      <c r="D76" s="344" t="s">
        <v>320</v>
      </c>
      <c r="E76" s="344" t="s">
        <v>321</v>
      </c>
      <c r="F76" s="344" t="s">
        <v>317</v>
      </c>
      <c r="G76" s="344">
        <v>8</v>
      </c>
      <c r="H76" s="344" t="s">
        <v>330</v>
      </c>
      <c r="I76" s="344" t="s">
        <v>322</v>
      </c>
      <c r="J76" s="406">
        <v>431.62</v>
      </c>
    </row>
    <row r="77" spans="1:10" x14ac:dyDescent="0.2">
      <c r="A77" s="338">
        <v>76</v>
      </c>
      <c r="B77" s="345">
        <v>43682</v>
      </c>
      <c r="C77" s="344" t="s">
        <v>314</v>
      </c>
      <c r="D77" s="344" t="s">
        <v>315</v>
      </c>
      <c r="E77" s="344" t="s">
        <v>316</v>
      </c>
      <c r="F77" s="344" t="s">
        <v>317</v>
      </c>
      <c r="G77" s="344">
        <v>67</v>
      </c>
      <c r="H77" s="344" t="s">
        <v>329</v>
      </c>
      <c r="I77" s="344" t="s">
        <v>318</v>
      </c>
      <c r="J77" s="406">
        <v>359.72</v>
      </c>
    </row>
    <row r="78" spans="1:10" x14ac:dyDescent="0.2">
      <c r="A78" s="338">
        <v>77</v>
      </c>
      <c r="B78" s="345">
        <v>43692</v>
      </c>
      <c r="C78" s="344" t="s">
        <v>564</v>
      </c>
      <c r="D78" s="344" t="s">
        <v>537</v>
      </c>
      <c r="E78" s="344" t="s">
        <v>321</v>
      </c>
      <c r="F78" s="343" t="s">
        <v>317</v>
      </c>
      <c r="G78" s="344">
        <v>44</v>
      </c>
      <c r="H78" s="344" t="s">
        <v>330</v>
      </c>
      <c r="I78" s="344" t="s">
        <v>322</v>
      </c>
      <c r="J78" s="406">
        <v>1535</v>
      </c>
    </row>
    <row r="79" spans="1:10" x14ac:dyDescent="0.2">
      <c r="A79" s="338">
        <v>78</v>
      </c>
      <c r="B79" s="345">
        <v>43693</v>
      </c>
      <c r="C79" s="344" t="s">
        <v>565</v>
      </c>
      <c r="D79" s="344" t="s">
        <v>327</v>
      </c>
      <c r="E79" s="344" t="s">
        <v>334</v>
      </c>
      <c r="F79" s="343" t="s">
        <v>317</v>
      </c>
      <c r="G79" s="344">
        <v>29</v>
      </c>
      <c r="H79" s="344" t="s">
        <v>330</v>
      </c>
      <c r="I79" s="344" t="s">
        <v>322</v>
      </c>
      <c r="J79" s="406">
        <v>1387</v>
      </c>
    </row>
    <row r="80" spans="1:10" x14ac:dyDescent="0.2">
      <c r="A80" s="338">
        <v>79</v>
      </c>
      <c r="B80" s="345">
        <v>43693</v>
      </c>
      <c r="C80" s="344" t="s">
        <v>325</v>
      </c>
      <c r="D80" s="344" t="s">
        <v>348</v>
      </c>
      <c r="E80" s="344" t="s">
        <v>326</v>
      </c>
      <c r="F80" s="343" t="s">
        <v>317</v>
      </c>
      <c r="G80" s="344">
        <v>36</v>
      </c>
      <c r="H80" s="344" t="s">
        <v>330</v>
      </c>
      <c r="I80" s="344" t="s">
        <v>322</v>
      </c>
      <c r="J80" s="406">
        <v>1173</v>
      </c>
    </row>
    <row r="81" spans="1:10" x14ac:dyDescent="0.2">
      <c r="A81" s="338">
        <v>80</v>
      </c>
      <c r="B81" s="345">
        <v>43690</v>
      </c>
      <c r="C81" s="344" t="s">
        <v>566</v>
      </c>
      <c r="D81" s="344" t="s">
        <v>524</v>
      </c>
      <c r="E81" s="344" t="s">
        <v>567</v>
      </c>
      <c r="F81" s="343" t="s">
        <v>317</v>
      </c>
      <c r="G81" s="344">
        <v>91</v>
      </c>
      <c r="H81" s="344" t="s">
        <v>329</v>
      </c>
      <c r="I81" s="344" t="s">
        <v>318</v>
      </c>
      <c r="J81" s="406">
        <v>1033</v>
      </c>
    </row>
    <row r="82" spans="1:10" x14ac:dyDescent="0.2">
      <c r="A82" s="338">
        <v>81</v>
      </c>
      <c r="B82" s="345">
        <v>43690</v>
      </c>
      <c r="C82" s="344" t="s">
        <v>568</v>
      </c>
      <c r="D82" s="344" t="s">
        <v>405</v>
      </c>
      <c r="E82" s="344" t="s">
        <v>370</v>
      </c>
      <c r="F82" s="343" t="s">
        <v>317</v>
      </c>
      <c r="G82" s="344">
        <v>53</v>
      </c>
      <c r="H82" s="344" t="s">
        <v>330</v>
      </c>
      <c r="I82" s="344" t="s">
        <v>324</v>
      </c>
      <c r="J82" s="406">
        <v>775</v>
      </c>
    </row>
    <row r="83" spans="1:10" x14ac:dyDescent="0.2">
      <c r="A83" s="338">
        <v>82</v>
      </c>
      <c r="B83" s="345">
        <v>43690</v>
      </c>
      <c r="C83" s="344" t="s">
        <v>569</v>
      </c>
      <c r="D83" s="344" t="s">
        <v>570</v>
      </c>
      <c r="E83" s="344" t="s">
        <v>571</v>
      </c>
      <c r="F83" s="343" t="s">
        <v>317</v>
      </c>
      <c r="G83" s="344">
        <v>30</v>
      </c>
      <c r="H83" s="344" t="s">
        <v>330</v>
      </c>
      <c r="I83" s="344" t="s">
        <v>322</v>
      </c>
      <c r="J83" s="406">
        <v>831</v>
      </c>
    </row>
    <row r="84" spans="1:10" x14ac:dyDescent="0.2">
      <c r="A84" s="338">
        <v>83</v>
      </c>
      <c r="B84" s="345">
        <v>43692</v>
      </c>
      <c r="C84" s="344" t="s">
        <v>572</v>
      </c>
      <c r="D84" s="344" t="s">
        <v>348</v>
      </c>
      <c r="E84" s="344" t="s">
        <v>399</v>
      </c>
      <c r="F84" s="343" t="s">
        <v>317</v>
      </c>
      <c r="G84" s="344">
        <v>12</v>
      </c>
      <c r="H84" s="344" t="s">
        <v>330</v>
      </c>
      <c r="I84" s="344" t="s">
        <v>324</v>
      </c>
      <c r="J84" s="406">
        <v>442</v>
      </c>
    </row>
  </sheetData>
  <pageMargins left="0.70866141732283472" right="0.47244094488188981" top="0.74803149606299213" bottom="0.74803149606299213" header="0.31496062992125984" footer="0.31496062992125984"/>
  <pageSetup scale="95" orientation="landscape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10</vt:i4>
      </vt:variant>
    </vt:vector>
  </HeadingPairs>
  <TitlesOfParts>
    <vt:vector size="10" baseType="lpstr">
      <vt:lpstr>PROG SOCIALES</vt:lpstr>
      <vt:lpstr>CARATULA</vt:lpstr>
      <vt:lpstr>APOYOS</vt:lpstr>
      <vt:lpstr>HOJA 1</vt:lpstr>
      <vt:lpstr>HOJA 2</vt:lpstr>
      <vt:lpstr>HOJA3</vt:lpstr>
      <vt:lpstr>VISITAS</vt:lpstr>
      <vt:lpstr>REHAB</vt:lpstr>
      <vt:lpstr>SALUD</vt:lpstr>
      <vt:lpstr>ANEXOS</vt:lpstr>
    </vt:vector>
  </TitlesOfParts>
  <Company>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LopezM</dc:creator>
  <cp:lastModifiedBy>Calidad</cp:lastModifiedBy>
  <cp:lastPrinted>2019-08-28T18:48:30Z</cp:lastPrinted>
  <dcterms:created xsi:type="dcterms:W3CDTF">2016-06-24T17:10:25Z</dcterms:created>
  <dcterms:modified xsi:type="dcterms:W3CDTF">2019-09-02T16:03:15Z</dcterms:modified>
</cp:coreProperties>
</file>