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91961447-47E4-4933-8373-F12E40E59340}" xr6:coauthVersionLast="43" xr6:coauthVersionMax="43" xr10:uidLastSave="{00000000-0000-0000-0000-000000000000}"/>
  <bookViews>
    <workbookView xWindow="-120" yWindow="-120" windowWidth="20730" windowHeight="11160" tabRatio="886" activeTab="4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PUB'!$B$1:$J$61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9" i="7" l="1"/>
  <c r="G25" i="22" l="1"/>
  <c r="G12" i="22"/>
  <c r="E24" i="21" l="1"/>
  <c r="C25" i="3" l="1"/>
  <c r="H47" i="2" l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O37" i="22"/>
  <c r="O36" i="22" s="1"/>
  <c r="P36" i="22"/>
  <c r="P28" i="22"/>
  <c r="P27" i="22" s="1"/>
  <c r="O28" i="22"/>
  <c r="O27" i="22"/>
  <c r="H25" i="22"/>
  <c r="P17" i="22"/>
  <c r="O17" i="22"/>
  <c r="P12" i="22"/>
  <c r="O12" i="22"/>
  <c r="H12" i="22"/>
  <c r="P8" i="22"/>
  <c r="O8" i="22"/>
  <c r="K50" i="21"/>
  <c r="J50" i="21"/>
  <c r="K42" i="21"/>
  <c r="J42" i="21"/>
  <c r="J34" i="21" s="1"/>
  <c r="K36" i="21"/>
  <c r="J36" i="21"/>
  <c r="K25" i="21"/>
  <c r="J25" i="21"/>
  <c r="F24" i="21"/>
  <c r="F23" i="21" s="1"/>
  <c r="K14" i="21"/>
  <c r="J14" i="21"/>
  <c r="F14" i="21"/>
  <c r="E14" i="21"/>
  <c r="J12" i="21" l="1"/>
  <c r="O45" i="22"/>
  <c r="P45" i="22"/>
  <c r="O22" i="22"/>
  <c r="P22" i="22"/>
  <c r="F12" i="21"/>
  <c r="H44" i="22"/>
  <c r="K34" i="21"/>
  <c r="K33" i="21" s="1"/>
  <c r="K12" i="21"/>
  <c r="E12" i="21"/>
  <c r="O48" i="22" l="1"/>
  <c r="O51" i="22" s="1"/>
  <c r="P48" i="22"/>
  <c r="P51" i="22" s="1"/>
  <c r="F11" i="2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H18" i="5"/>
  <c r="I26" i="5" l="1"/>
  <c r="I18" i="5"/>
  <c r="H16" i="5"/>
  <c r="I42" i="7" l="1"/>
  <c r="I41" i="7"/>
  <c r="I39" i="7"/>
  <c r="H37" i="7"/>
  <c r="F37" i="7"/>
  <c r="F45" i="7" s="1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5" i="7" s="1"/>
  <c r="I31" i="7"/>
  <c r="E45" i="7"/>
  <c r="I15" i="7"/>
  <c r="I21" i="7"/>
  <c r="I27" i="7" l="1"/>
  <c r="J33" i="6"/>
  <c r="I33" i="6"/>
  <c r="J28" i="6"/>
  <c r="J39" i="6" s="1"/>
  <c r="I28" i="6"/>
  <c r="I39" i="6" s="1"/>
  <c r="J19" i="6"/>
  <c r="I19" i="6"/>
  <c r="J14" i="6"/>
  <c r="J25" i="6" s="1"/>
  <c r="I14" i="6"/>
  <c r="I25" i="6" s="1"/>
  <c r="J43" i="6" l="1"/>
  <c r="I43" i="6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I47" i="2" l="1"/>
  <c r="I60" i="2" s="1"/>
  <c r="I62" i="2" l="1"/>
  <c r="I64" i="2" s="1"/>
  <c r="IX27" i="7"/>
  <c r="G37" i="7"/>
  <c r="G45" i="7" s="1"/>
  <c r="I45" i="7" s="1"/>
  <c r="I38" i="7"/>
  <c r="H62" i="2" l="1"/>
  <c r="H64" i="2" s="1"/>
  <c r="IX45" i="7"/>
  <c r="IX46" i="7" s="1"/>
  <c r="I37" i="7"/>
</calcChain>
</file>

<file path=xl/sharedStrings.xml><?xml version="1.0" encoding="utf-8"?>
<sst xmlns="http://schemas.openxmlformats.org/spreadsheetml/2006/main" count="439" uniqueCount="240">
  <si>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</si>
  <si>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</si>
  <si>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</si>
  <si>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</si>
  <si>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</si>
  <si>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</si>
  <si>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</si>
  <si>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</si>
  <si>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</si>
  <si>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</si>
  <si>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</si>
  <si>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</si>
  <si>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</si>
  <si>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</si>
  <si>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</si>
  <si>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</si>
  <si>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</si>
  <si>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</si>
  <si>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</si>
  <si>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</si>
  <si>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</si>
  <si>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</si>
  <si>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</si>
  <si>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</si>
  <si>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</si>
  <si>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</si>
  <si>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</si>
  <si>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</si>
  <si>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</si>
  <si>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</si>
  <si>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</si>
  <si>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</si>
  <si>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</si>
  <si>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</si>
  <si>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</si>
  <si>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</si>
  <si>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</si>
  <si>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</si>
  <si>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</si>
  <si>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</si>
  <si>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</si>
  <si>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</si>
  <si>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</si>
  <si>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</si>
  <si>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</si>
  <si>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</si>
  <si>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</si>
  <si>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</si>
  <si>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</si>
  <si>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</si>
  <si>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</si>
  <si>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</si>
  <si>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</si>
  <si>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</si>
  <si>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</si>
  <si>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</si>
  <si>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</si>
  <si>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</si>
  <si>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</si>
  <si>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</si>
  <si>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</si>
  <si>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</si>
  <si>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</si>
  <si>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</si>
  <si>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</si>
  <si>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</si>
  <si>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</si>
  <si>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</si>
  <si>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</si>
  <si>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</si>
  <si>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</si>
  <si>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</si>
  <si>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</si>
  <si>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</si>
  <si>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</si>
  <si>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</si>
  <si>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</si>
  <si>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</si>
  <si>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</si>
  <si>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</si>
  <si>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</si>
  <si>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</si>
  <si>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</si>
  <si>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</si>
  <si>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</si>
  <si>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</si>
  <si>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</si>
  <si>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</si>
  <si>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Transferencia, Asignaciones, Subsidios y Otras ayudas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</si>
  <si>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</si>
  <si>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</si>
  <si>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</si>
  <si>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</si>
  <si>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</si>
  <si>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</si>
  <si>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</si>
  <si>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</si>
  <si>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</si>
  <si>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</si>
  <si>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</si>
  <si>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</si>
  <si>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</si>
  <si>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</si>
  <si>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</si>
  <si>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</si>
  <si>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</si>
  <si>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</si>
  <si>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</si>
  <si>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</si>
  <si>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</si>
  <si>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</si>
  <si>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</si>
  <si>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</si>
  <si>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</si>
  <si>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</si>
  <si>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</si>
  <si>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</si>
  <si>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</si>
  <si>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</si>
  <si>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</si>
  <si>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</si>
  <si>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</si>
  <si>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</si>
  <si>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</si>
  <si>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</si>
  <si>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</si>
  <si>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</si>
  <si>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</si>
  <si>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</si>
  <si>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</si>
  <si>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</si>
  <si>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</si>
  <si>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</si>
  <si>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</si>
  <si>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</si>
  <si>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</si>
  <si>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</si>
  <si>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</si>
  <si>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</si>
  <si>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</si>
  <si>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</si>
  <si>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</si>
  <si>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</si>
  <si>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</si>
  <si>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</si>
  <si>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</si>
  <si>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</si>
  <si>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</si>
  <si>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</si>
  <si>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</si>
  <si>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</si>
  <si>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</si>
  <si>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</si>
  <si>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</si>
  <si>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</si>
  <si>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</si>
  <si>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</si>
  <si>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</si>
  <si>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</si>
  <si>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</si>
  <si>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</si>
  <si>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</si>
  <si>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</si>
  <si>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</si>
  <si>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</si>
  <si>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</si>
  <si>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</si>
  <si>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</si>
  <si>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</si>
  <si>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</si>
  <si>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</si>
  <si>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</si>
  <si>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</si>
  <si>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</si>
  <si>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</si>
  <si>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Transferencias, Asignaciones y Subsidios y Otras Ayudas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</si>
  <si>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</si>
  <si>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</si>
  <si>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</si>
  <si>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</si>
  <si>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</si>
  <si>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</si>
  <si>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</si>
  <si>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</si>
  <si>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</si>
  <si>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</si>
  <si>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</si>
  <si>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</si>
  <si>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</si>
  <si>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</si>
  <si>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</si>
  <si>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</si>
  <si>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</si>
  <si>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</si>
  <si>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</si>
  <si>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</si>
  <si>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</si>
  <si>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</si>
  <si>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</si>
  <si>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</si>
  <si>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</si>
  <si>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</si>
  <si>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Participaciones, Aportaciones, Transferencias, Asignaciones, Subsidios y Otras Ayudas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</si>
  <si>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</si>
  <si>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</si>
  <si>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</si>
  <si>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</si>
  <si>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</si>
  <si>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</si>
  <si>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</si>
  <si>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</si>
  <si>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</si>
  <si>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</si>
  <si>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</si>
  <si>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</si>
  <si>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</si>
  <si>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</si>
  <si>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</si>
  <si>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</si>
  <si>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</si>
  <si>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</si>
  <si>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</si>
  <si>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</si>
  <si>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</si>
  <si>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</si>
  <si>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</si>
  <si>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</si>
  <si>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</si>
  <si>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</si>
  <si>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MAR'19</t>
  </si>
  <si>
    <t>MAR'18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</si>
  <si>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</si>
  <si>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</si>
  <si>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</si>
  <si>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</si>
  <si>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</si>
  <si>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</si>
  <si>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</si>
  <si>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Al 30 de Abril de 2019</t>
  </si>
  <si>
    <t>Del 01 de enero al 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</si>
</sst>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43" fontId="7" fillId="0" borderId="0" xfId="1" applyFont="1" applyAlignment="1" applyProtection="1">
      <alignment vertical="top"/>
      <protection locked="0"/>
    </xf>
    <xf numFmtId="43" fontId="2" fillId="0" borderId="0" xfId="0" applyNumberFormat="1" applyFont="1"/>
    <xf numFmtId="0" fontId="2" fillId="0" borderId="0" xfId="0" applyFont="1" applyAlignment="1">
      <alignment horizontal="right"/>
    </xf>
    <xf numFmtId="43" fontId="2" fillId="0" borderId="0" xfId="1" applyFont="1"/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" fillId="0" borderId="0" xfId="0" applyNumberFormat="1" applyFont="1" applyAlignment="1">
      <alignment horizontal="center"/>
    </xf>
    <xf numFmtId="43" fontId="20" fillId="0" borderId="0" xfId="0" applyNumberFormat="1" applyFont="1"/>
    <xf numFmtId="43" fontId="0" fillId="2" borderId="0" xfId="0" applyNumberFormat="1" applyFill="1"/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9" xfId="0" applyFont="1" applyFill="1" applyBorder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B1" zoomScale="90" zoomScaleNormal="90" workbookViewId="0">
      <selection activeCell="I51" sqref="I51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0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0" x14ac:dyDescent="0.25">
      <c r="B3" s="245" t="s">
        <v>66</v>
      </c>
      <c r="C3" s="245"/>
      <c r="D3" s="245"/>
      <c r="E3" s="245"/>
      <c r="F3" s="245"/>
      <c r="G3" s="245"/>
      <c r="H3" s="245"/>
      <c r="I3" s="4"/>
      <c r="J3" s="4"/>
    </row>
    <row r="4" spans="1:10" x14ac:dyDescent="0.25">
      <c r="A4" s="4"/>
      <c r="B4" s="245" t="s">
        <v>238</v>
      </c>
      <c r="C4" s="245"/>
      <c r="D4" s="245"/>
      <c r="E4" s="245"/>
      <c r="F4" s="245"/>
      <c r="G4" s="245"/>
      <c r="H4" s="245"/>
      <c r="I4" s="4"/>
      <c r="J4" s="4"/>
    </row>
    <row r="5" spans="1:10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7" t="s">
        <v>1</v>
      </c>
      <c r="B8" s="248"/>
      <c r="C8" s="54">
        <v>2019</v>
      </c>
      <c r="D8" s="54">
        <v>2018</v>
      </c>
      <c r="E8" s="55"/>
      <c r="F8" s="248" t="s">
        <v>1</v>
      </c>
      <c r="G8" s="248"/>
      <c r="H8" s="54">
        <f>+C8</f>
        <v>2019</v>
      </c>
      <c r="I8" s="54">
        <f>+D8</f>
        <v>2018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4" t="s">
        <v>67</v>
      </c>
      <c r="B10" s="242"/>
      <c r="C10" s="28"/>
      <c r="D10" s="28"/>
      <c r="E10" s="2"/>
      <c r="F10" s="242" t="s">
        <v>68</v>
      </c>
      <c r="G10" s="242"/>
      <c r="H10" s="10"/>
      <c r="I10" s="10"/>
      <c r="J10" s="44"/>
    </row>
    <row r="11" spans="1:10" x14ac:dyDescent="0.25">
      <c r="A11" s="243" t="s">
        <v>201</v>
      </c>
      <c r="B11" s="238"/>
      <c r="C11" s="30">
        <f>SUM(C12:C19)</f>
        <v>0</v>
      </c>
      <c r="D11" s="30">
        <f>SUM(D12:D19)</f>
        <v>0</v>
      </c>
      <c r="E11" s="2"/>
      <c r="F11" s="242" t="s">
        <v>203</v>
      </c>
      <c r="G11" s="242"/>
      <c r="H11" s="30">
        <f>SUM(H12:H14)</f>
        <v>387765.75</v>
      </c>
      <c r="I11" s="30">
        <f>SUM(I12:I14)</f>
        <v>202780.75</v>
      </c>
      <c r="J11" s="58"/>
    </row>
    <row r="12" spans="1:10" x14ac:dyDescent="0.25">
      <c r="A12" s="240" t="s">
        <v>69</v>
      </c>
      <c r="B12" s="237"/>
      <c r="C12" s="29">
        <v>0</v>
      </c>
      <c r="D12" s="29">
        <v>0</v>
      </c>
      <c r="E12" s="2"/>
      <c r="F12" s="237" t="s">
        <v>70</v>
      </c>
      <c r="G12" s="237"/>
      <c r="H12" s="29">
        <v>230484.72</v>
      </c>
      <c r="I12" s="29">
        <v>0</v>
      </c>
      <c r="J12" s="58"/>
    </row>
    <row r="13" spans="1:10" x14ac:dyDescent="0.25">
      <c r="A13" s="240" t="s">
        <v>71</v>
      </c>
      <c r="B13" s="237"/>
      <c r="C13" s="29">
        <v>0</v>
      </c>
      <c r="D13" s="29">
        <v>0</v>
      </c>
      <c r="E13" s="2"/>
      <c r="F13" s="237" t="s">
        <v>72</v>
      </c>
      <c r="G13" s="237"/>
      <c r="H13" s="29">
        <v>49438.87</v>
      </c>
      <c r="I13" s="29">
        <v>85661.38</v>
      </c>
      <c r="J13" s="58"/>
    </row>
    <row r="14" spans="1:10" x14ac:dyDescent="0.25">
      <c r="A14" s="240" t="s">
        <v>73</v>
      </c>
      <c r="B14" s="237"/>
      <c r="C14" s="29">
        <v>0</v>
      </c>
      <c r="D14" s="29">
        <v>0</v>
      </c>
      <c r="E14" s="2"/>
      <c r="F14" s="237" t="s">
        <v>74</v>
      </c>
      <c r="G14" s="237"/>
      <c r="H14" s="29">
        <v>107842.16</v>
      </c>
      <c r="I14" s="29">
        <v>117119.37</v>
      </c>
      <c r="J14" s="58"/>
    </row>
    <row r="15" spans="1:10" x14ac:dyDescent="0.25">
      <c r="A15" s="240" t="s">
        <v>75</v>
      </c>
      <c r="B15" s="237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0" t="s">
        <v>76</v>
      </c>
      <c r="B16" s="237"/>
      <c r="C16" s="29">
        <v>0</v>
      </c>
      <c r="D16" s="29">
        <v>0</v>
      </c>
      <c r="E16" s="2"/>
      <c r="F16" s="242" t="s">
        <v>77</v>
      </c>
      <c r="G16" s="242"/>
      <c r="H16" s="30">
        <f>SUM(H17:H25)</f>
        <v>0</v>
      </c>
      <c r="I16" s="30">
        <f>SUM(I17:I25)</f>
        <v>0</v>
      </c>
      <c r="J16" s="58"/>
    </row>
    <row r="17" spans="1:10" x14ac:dyDescent="0.25">
      <c r="A17" s="240" t="s">
        <v>78</v>
      </c>
      <c r="B17" s="237"/>
      <c r="C17" s="29">
        <v>0</v>
      </c>
      <c r="D17" s="29">
        <v>0</v>
      </c>
      <c r="E17" s="2"/>
      <c r="F17" s="237" t="s">
        <v>79</v>
      </c>
      <c r="G17" s="237"/>
      <c r="H17" s="29">
        <v>0</v>
      </c>
      <c r="I17" s="29">
        <v>0</v>
      </c>
      <c r="J17" s="58"/>
    </row>
    <row r="18" spans="1:10" x14ac:dyDescent="0.25">
      <c r="A18" s="240" t="s">
        <v>80</v>
      </c>
      <c r="B18" s="237"/>
      <c r="C18" s="29">
        <v>0</v>
      </c>
      <c r="D18" s="29">
        <v>0</v>
      </c>
      <c r="E18" s="2"/>
      <c r="F18" s="237" t="s">
        <v>81</v>
      </c>
      <c r="G18" s="237"/>
      <c r="H18" s="29">
        <v>0</v>
      </c>
      <c r="I18" s="29">
        <v>0</v>
      </c>
      <c r="J18" s="58"/>
    </row>
    <row r="19" spans="1:10" ht="28.5" customHeight="1" x14ac:dyDescent="0.25">
      <c r="A19" s="240" t="s">
        <v>82</v>
      </c>
      <c r="B19" s="237"/>
      <c r="C19" s="29">
        <v>0</v>
      </c>
      <c r="D19" s="29">
        <v>0</v>
      </c>
      <c r="E19" s="2"/>
      <c r="F19" s="237" t="s">
        <v>83</v>
      </c>
      <c r="G19" s="237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7" t="s">
        <v>84</v>
      </c>
      <c r="G20" s="237"/>
      <c r="H20" s="29">
        <v>0</v>
      </c>
      <c r="I20" s="29">
        <v>0</v>
      </c>
      <c r="J20" s="58"/>
    </row>
    <row r="21" spans="1:10" ht="29.25" customHeight="1" x14ac:dyDescent="0.25">
      <c r="A21" s="243" t="s">
        <v>202</v>
      </c>
      <c r="B21" s="238"/>
      <c r="C21" s="30">
        <f>SUM(C22:C23)</f>
        <v>526994.85</v>
      </c>
      <c r="D21" s="30">
        <f>SUM(D22:D23)</f>
        <v>200629</v>
      </c>
      <c r="E21" s="2"/>
      <c r="F21" s="237" t="s">
        <v>85</v>
      </c>
      <c r="G21" s="237"/>
      <c r="H21" s="29">
        <v>0</v>
      </c>
      <c r="I21" s="29">
        <v>0</v>
      </c>
      <c r="J21" s="58"/>
    </row>
    <row r="22" spans="1:10" x14ac:dyDescent="0.25">
      <c r="A22" s="240" t="s">
        <v>86</v>
      </c>
      <c r="B22" s="237"/>
      <c r="C22" s="29">
        <v>0</v>
      </c>
      <c r="D22" s="29">
        <v>0</v>
      </c>
      <c r="E22" s="2"/>
      <c r="F22" s="237" t="s">
        <v>87</v>
      </c>
      <c r="G22" s="237"/>
      <c r="H22" s="29">
        <v>0</v>
      </c>
      <c r="I22" s="29">
        <v>0</v>
      </c>
      <c r="J22" s="58"/>
    </row>
    <row r="23" spans="1:10" x14ac:dyDescent="0.25">
      <c r="A23" s="240" t="s">
        <v>88</v>
      </c>
      <c r="B23" s="237"/>
      <c r="C23" s="29">
        <v>526994.85</v>
      </c>
      <c r="D23" s="29">
        <v>200629</v>
      </c>
      <c r="E23" s="2"/>
      <c r="F23" s="237" t="s">
        <v>89</v>
      </c>
      <c r="G23" s="237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7" t="s">
        <v>90</v>
      </c>
      <c r="G24" s="237"/>
      <c r="H24" s="29">
        <v>0</v>
      </c>
      <c r="I24" s="29">
        <v>0</v>
      </c>
      <c r="J24" s="58"/>
    </row>
    <row r="25" spans="1:10" x14ac:dyDescent="0.25">
      <c r="A25" s="243" t="s">
        <v>91</v>
      </c>
      <c r="B25" s="238"/>
      <c r="C25" s="30">
        <f>SUM(C26:C30)</f>
        <v>-0.24</v>
      </c>
      <c r="D25" s="30">
        <f>SUM(D26:D30)</f>
        <v>-1.39</v>
      </c>
      <c r="E25" s="2"/>
      <c r="F25" s="237" t="s">
        <v>92</v>
      </c>
      <c r="G25" s="237"/>
      <c r="H25" s="29">
        <v>0</v>
      </c>
      <c r="I25" s="29">
        <v>0</v>
      </c>
      <c r="J25" s="58"/>
    </row>
    <row r="26" spans="1:10" x14ac:dyDescent="0.25">
      <c r="A26" s="240" t="s">
        <v>93</v>
      </c>
      <c r="B26" s="237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0" t="s">
        <v>94</v>
      </c>
      <c r="B27" s="237"/>
      <c r="C27" s="29">
        <v>0</v>
      </c>
      <c r="D27" s="29">
        <v>0</v>
      </c>
      <c r="E27" s="2"/>
      <c r="F27" s="238" t="s">
        <v>86</v>
      </c>
      <c r="G27" s="238"/>
      <c r="H27" s="30">
        <f>SUM(H28:H30)</f>
        <v>0</v>
      </c>
      <c r="I27" s="30">
        <f>SUM(I28:I30)</f>
        <v>0</v>
      </c>
      <c r="J27" s="58"/>
    </row>
    <row r="28" spans="1:10" x14ac:dyDescent="0.25">
      <c r="A28" s="240" t="s">
        <v>95</v>
      </c>
      <c r="B28" s="237"/>
      <c r="C28" s="29">
        <v>0</v>
      </c>
      <c r="D28" s="29">
        <v>0</v>
      </c>
      <c r="E28" s="2"/>
      <c r="F28" s="237" t="s">
        <v>96</v>
      </c>
      <c r="G28" s="237"/>
      <c r="H28" s="29">
        <v>0</v>
      </c>
      <c r="I28" s="29">
        <v>0</v>
      </c>
      <c r="J28" s="58"/>
    </row>
    <row r="29" spans="1:10" x14ac:dyDescent="0.25">
      <c r="A29" s="240" t="s">
        <v>97</v>
      </c>
      <c r="B29" s="237"/>
      <c r="C29" s="29">
        <v>0</v>
      </c>
      <c r="D29" s="29">
        <v>0</v>
      </c>
      <c r="E29" s="2"/>
      <c r="F29" s="237" t="s">
        <v>46</v>
      </c>
      <c r="G29" s="237"/>
      <c r="H29" s="29">
        <v>0</v>
      </c>
      <c r="I29" s="29">
        <v>0</v>
      </c>
      <c r="J29" s="58"/>
    </row>
    <row r="30" spans="1:10" x14ac:dyDescent="0.25">
      <c r="A30" s="240" t="s">
        <v>98</v>
      </c>
      <c r="B30" s="237"/>
      <c r="C30" s="29">
        <v>-0.24</v>
      </c>
      <c r="D30" s="29">
        <v>-1.39</v>
      </c>
      <c r="E30" s="2"/>
      <c r="F30" s="237" t="s">
        <v>99</v>
      </c>
      <c r="G30" s="237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1" t="s">
        <v>100</v>
      </c>
      <c r="B32" s="239"/>
      <c r="C32" s="30">
        <f>C11+C21+C25</f>
        <v>526994.61</v>
      </c>
      <c r="D32" s="30">
        <f>D11+D21+D25</f>
        <v>200627.61</v>
      </c>
      <c r="E32" s="41"/>
      <c r="F32" s="242" t="s">
        <v>101</v>
      </c>
      <c r="G32" s="242"/>
      <c r="H32" s="30">
        <f>SUM(H33:H37)</f>
        <v>0</v>
      </c>
      <c r="I32" s="30">
        <f>SUM(I33:I37)</f>
        <v>0</v>
      </c>
      <c r="J32" s="58"/>
    </row>
    <row r="33" spans="1:10" x14ac:dyDescent="0.25">
      <c r="A33" s="241"/>
      <c r="B33" s="239"/>
      <c r="C33" s="51"/>
      <c r="D33" s="51"/>
      <c r="E33" s="2"/>
      <c r="F33" s="237" t="s">
        <v>102</v>
      </c>
      <c r="G33" s="237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7" t="s">
        <v>103</v>
      </c>
      <c r="G34" s="237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7" t="s">
        <v>104</v>
      </c>
      <c r="G35" s="237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7" t="s">
        <v>105</v>
      </c>
      <c r="G36" s="237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7" t="s">
        <v>106</v>
      </c>
      <c r="G37" s="237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8" t="s">
        <v>221</v>
      </c>
      <c r="G39" s="238"/>
      <c r="H39" s="30">
        <f>SUM(H40:H45)</f>
        <v>22642.13</v>
      </c>
      <c r="I39" s="30">
        <f>SUM(I40:I45)</f>
        <v>16235.369999999999</v>
      </c>
      <c r="J39" s="58"/>
    </row>
    <row r="40" spans="1:10" x14ac:dyDescent="0.25">
      <c r="A40" s="59"/>
      <c r="B40" s="2"/>
      <c r="C40" s="53"/>
      <c r="D40" s="53"/>
      <c r="E40" s="2"/>
      <c r="F40" s="237" t="s">
        <v>107</v>
      </c>
      <c r="G40" s="237"/>
      <c r="H40" s="29">
        <v>22642.13</v>
      </c>
      <c r="I40" s="29">
        <v>15528.49</v>
      </c>
      <c r="J40" s="58"/>
    </row>
    <row r="41" spans="1:10" x14ac:dyDescent="0.25">
      <c r="A41" s="59"/>
      <c r="B41" s="2"/>
      <c r="C41" s="53"/>
      <c r="D41" s="53"/>
      <c r="E41" s="2"/>
      <c r="F41" s="237" t="s">
        <v>108</v>
      </c>
      <c r="G41" s="237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7" t="s">
        <v>109</v>
      </c>
      <c r="G42" s="237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7" t="s">
        <v>110</v>
      </c>
      <c r="G43" s="237"/>
      <c r="H43" s="29">
        <v>0</v>
      </c>
      <c r="I43" s="29">
        <v>706.88</v>
      </c>
      <c r="J43" s="58"/>
    </row>
    <row r="44" spans="1:10" x14ac:dyDescent="0.25">
      <c r="A44" s="59"/>
      <c r="B44" s="2"/>
      <c r="C44" s="53"/>
      <c r="D44" s="53"/>
      <c r="E44" s="2"/>
      <c r="F44" s="237" t="s">
        <v>111</v>
      </c>
      <c r="G44" s="237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7" t="s">
        <v>112</v>
      </c>
      <c r="G45" s="237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8" t="s">
        <v>113</v>
      </c>
      <c r="G47" s="238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7" t="s">
        <v>114</v>
      </c>
      <c r="G48" s="237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39" t="s">
        <v>115</v>
      </c>
      <c r="G50" s="239"/>
      <c r="H50" s="30">
        <f>H11+H16+H27+H32+H39+H47</f>
        <v>410407.88</v>
      </c>
      <c r="I50" s="30">
        <f>I11+I16+I27+I32+I39+I47</f>
        <v>219016.12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32" t="s">
        <v>116</v>
      </c>
      <c r="G52" s="232"/>
      <c r="H52" s="153">
        <f>C32-H50</f>
        <v>116586.72999999998</v>
      </c>
      <c r="I52" s="153">
        <f>D32-I50</f>
        <v>-18388.510000000009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33" t="s">
        <v>60</v>
      </c>
      <c r="B55" s="233"/>
      <c r="C55" s="233"/>
      <c r="D55" s="233"/>
      <c r="E55" s="233"/>
      <c r="F55" s="233"/>
      <c r="G55" s="233"/>
      <c r="H55" s="233"/>
      <c r="I55" s="23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34"/>
      <c r="C62" s="234"/>
      <c r="D62" s="23"/>
      <c r="F62" s="235"/>
      <c r="G62" s="235"/>
      <c r="H62" s="23"/>
      <c r="I62" s="23"/>
    </row>
    <row r="63" spans="1:10" x14ac:dyDescent="0.25">
      <c r="A63" s="26"/>
      <c r="B63" s="236" t="s">
        <v>218</v>
      </c>
      <c r="C63" s="236"/>
      <c r="D63" s="23"/>
      <c r="E63" s="23"/>
      <c r="F63" s="236" t="s">
        <v>117</v>
      </c>
      <c r="G63" s="236"/>
      <c r="H63" s="8"/>
      <c r="I63" s="23"/>
    </row>
    <row r="64" spans="1:10" x14ac:dyDescent="0.25">
      <c r="A64" s="27"/>
      <c r="B64" s="230" t="s">
        <v>219</v>
      </c>
      <c r="C64" s="230"/>
      <c r="D64" s="28"/>
      <c r="E64" s="28"/>
      <c r="F64" s="230" t="s">
        <v>64</v>
      </c>
      <c r="G64" s="230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59055118110236227" top="0.59055118110236227" bottom="0.59055118110236227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48"/>
  <sheetViews>
    <sheetView topLeftCell="A74" zoomScale="90" zoomScaleNormal="90" workbookViewId="0">
      <selection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6" customWidth="1"/>
    <col min="6" max="6" width="11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hidden="1" customWidth="1"/>
    <col min="13" max="13" width="14" hidden="1" customWidth="1"/>
    <col min="14" max="14" width="0" hidden="1" customWidth="1"/>
  </cols>
  <sheetData>
    <row r="1" spans="1:13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3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3" x14ac:dyDescent="0.25">
      <c r="A3" s="4"/>
      <c r="B3" s="245" t="s">
        <v>0</v>
      </c>
      <c r="C3" s="245"/>
      <c r="D3" s="245"/>
      <c r="E3" s="245"/>
      <c r="F3" s="245"/>
      <c r="G3" s="245"/>
      <c r="H3" s="245"/>
      <c r="I3" s="4"/>
      <c r="J3" s="4"/>
    </row>
    <row r="4" spans="1:13" x14ac:dyDescent="0.25">
      <c r="A4" s="4"/>
      <c r="B4" s="245" t="s">
        <v>238</v>
      </c>
      <c r="C4" s="245"/>
      <c r="D4" s="245"/>
      <c r="E4" s="245"/>
      <c r="F4" s="245"/>
      <c r="G4" s="245"/>
      <c r="H4" s="245"/>
      <c r="I4" s="4"/>
      <c r="J4" s="4"/>
    </row>
    <row r="5" spans="1:13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3" x14ac:dyDescent="0.25">
      <c r="A6" s="5"/>
      <c r="B6" s="5"/>
      <c r="C6" s="5"/>
      <c r="D6" s="5"/>
      <c r="E6" s="219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9"/>
      <c r="F7" s="5"/>
      <c r="G7" s="5"/>
      <c r="H7" s="5"/>
      <c r="I7" s="5"/>
      <c r="J7" s="1"/>
    </row>
    <row r="8" spans="1:13" s="149" customFormat="1" ht="21" customHeight="1" x14ac:dyDescent="0.25">
      <c r="A8" s="250" t="s">
        <v>1</v>
      </c>
      <c r="B8" s="251"/>
      <c r="C8" s="249" t="s">
        <v>65</v>
      </c>
      <c r="D8" s="249"/>
      <c r="E8" s="251"/>
      <c r="F8" s="251" t="s">
        <v>1</v>
      </c>
      <c r="G8" s="251"/>
      <c r="H8" s="249" t="s">
        <v>65</v>
      </c>
      <c r="I8" s="249"/>
      <c r="J8" s="148"/>
    </row>
    <row r="9" spans="1:13" s="149" customFormat="1" ht="21" customHeight="1" thickBot="1" x14ac:dyDescent="0.3">
      <c r="A9" s="252"/>
      <c r="B9" s="253"/>
      <c r="C9" s="147" t="s">
        <v>229</v>
      </c>
      <c r="D9" s="147" t="s">
        <v>230</v>
      </c>
      <c r="E9" s="253"/>
      <c r="F9" s="253"/>
      <c r="G9" s="253"/>
      <c r="H9" s="147" t="str">
        <f>+C9</f>
        <v>MAR'19</v>
      </c>
      <c r="I9" s="147" t="str">
        <f>+D9</f>
        <v>MAR'18</v>
      </c>
      <c r="J9" s="150"/>
    </row>
    <row r="10" spans="1:13" ht="10.5" customHeight="1" x14ac:dyDescent="0.25">
      <c r="A10" s="43"/>
      <c r="B10" s="5"/>
      <c r="C10" s="5"/>
      <c r="D10" s="5"/>
      <c r="E10" s="219"/>
      <c r="F10" s="5"/>
      <c r="G10" s="5"/>
      <c r="H10" s="5"/>
      <c r="I10" s="5"/>
      <c r="J10" s="44"/>
    </row>
    <row r="11" spans="1:13" x14ac:dyDescent="0.25">
      <c r="A11" s="243" t="s">
        <v>2</v>
      </c>
      <c r="B11" s="238"/>
      <c r="C11" s="6"/>
      <c r="D11" s="7"/>
      <c r="E11" s="220"/>
      <c r="F11" s="238" t="s">
        <v>3</v>
      </c>
      <c r="G11" s="238"/>
      <c r="H11" s="8"/>
      <c r="I11" s="8"/>
      <c r="J11" s="44"/>
    </row>
    <row r="12" spans="1:13" x14ac:dyDescent="0.25">
      <c r="A12" s="45"/>
      <c r="B12"/>
      <c r="C12" s="10"/>
      <c r="D12" s="10"/>
      <c r="E12" s="220"/>
      <c r="F12" s="9"/>
      <c r="G12" s="8"/>
      <c r="H12" s="11"/>
      <c r="I12" s="11"/>
      <c r="J12" s="44"/>
    </row>
    <row r="13" spans="1:13" x14ac:dyDescent="0.25">
      <c r="A13" s="241" t="s">
        <v>4</v>
      </c>
      <c r="B13" s="239"/>
      <c r="C13" s="10"/>
      <c r="D13" s="10"/>
      <c r="E13" s="220"/>
      <c r="F13" s="239" t="s">
        <v>5</v>
      </c>
      <c r="G13" s="239"/>
      <c r="H13" s="10"/>
      <c r="I13" s="10"/>
      <c r="J13" s="44"/>
    </row>
    <row r="14" spans="1:13" x14ac:dyDescent="0.25">
      <c r="A14" s="46"/>
      <c r="B14" s="13"/>
      <c r="C14" s="10"/>
      <c r="D14" s="10"/>
      <c r="E14" s="220"/>
      <c r="F14" s="12"/>
      <c r="G14" s="13"/>
      <c r="H14" s="10"/>
      <c r="I14" s="10"/>
      <c r="J14" s="44"/>
      <c r="L14" s="146" t="s">
        <v>222</v>
      </c>
      <c r="M14" t="s">
        <v>223</v>
      </c>
    </row>
    <row r="15" spans="1:13" x14ac:dyDescent="0.25">
      <c r="A15" s="240" t="s">
        <v>199</v>
      </c>
      <c r="B15" s="237"/>
      <c r="C15" s="29">
        <v>145675.09</v>
      </c>
      <c r="D15" s="29">
        <v>108182.2</v>
      </c>
      <c r="E15" s="220"/>
      <c r="F15" s="237" t="s">
        <v>237</v>
      </c>
      <c r="G15" s="237"/>
      <c r="H15" s="29">
        <v>11192.43</v>
      </c>
      <c r="I15" s="29">
        <v>4766.75</v>
      </c>
      <c r="J15" s="44"/>
      <c r="L15" s="168">
        <f>+C15-D15</f>
        <v>37492.89</v>
      </c>
      <c r="M15" s="168">
        <f>+H15-I15</f>
        <v>6425.68</v>
      </c>
    </row>
    <row r="16" spans="1:13" x14ac:dyDescent="0.25">
      <c r="A16" s="240" t="s">
        <v>200</v>
      </c>
      <c r="B16" s="237"/>
      <c r="C16" s="29">
        <v>3544.8</v>
      </c>
      <c r="D16" s="29">
        <v>1623.5</v>
      </c>
      <c r="E16" s="220"/>
      <c r="F16" s="237" t="s">
        <v>9</v>
      </c>
      <c r="G16" s="237"/>
      <c r="H16" s="29">
        <v>0</v>
      </c>
      <c r="I16" s="29">
        <v>0</v>
      </c>
      <c r="J16" s="44"/>
      <c r="L16" s="168">
        <f>+C16-D16</f>
        <v>1921.3000000000002</v>
      </c>
      <c r="M16" s="168">
        <f t="shared" ref="M16:M22" si="0">+H16-I16</f>
        <v>0</v>
      </c>
    </row>
    <row r="17" spans="1:13" x14ac:dyDescent="0.25">
      <c r="A17" s="240" t="s">
        <v>231</v>
      </c>
      <c r="B17" s="237"/>
      <c r="C17" s="29">
        <v>0</v>
      </c>
      <c r="D17" s="29">
        <v>0</v>
      </c>
      <c r="E17" s="220"/>
      <c r="F17" s="237" t="s">
        <v>11</v>
      </c>
      <c r="G17" s="237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40" t="s">
        <v>12</v>
      </c>
      <c r="B18" s="237"/>
      <c r="C18" s="29">
        <v>0</v>
      </c>
      <c r="D18" s="29">
        <v>0</v>
      </c>
      <c r="E18" s="220"/>
      <c r="F18" s="237" t="s">
        <v>13</v>
      </c>
      <c r="G18" s="237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40" t="s">
        <v>232</v>
      </c>
      <c r="B19" s="237"/>
      <c r="C19" s="29">
        <v>0</v>
      </c>
      <c r="D19" s="29">
        <v>0</v>
      </c>
      <c r="E19" s="220"/>
      <c r="F19" s="237" t="s">
        <v>15</v>
      </c>
      <c r="G19" s="237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40" t="s">
        <v>16</v>
      </c>
      <c r="B20" s="237"/>
      <c r="C20" s="29">
        <v>0</v>
      </c>
      <c r="D20" s="29">
        <v>0</v>
      </c>
      <c r="E20" s="220"/>
      <c r="F20" s="237" t="s">
        <v>17</v>
      </c>
      <c r="G20" s="237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40" t="s">
        <v>18</v>
      </c>
      <c r="B21" s="237"/>
      <c r="C21" s="29">
        <v>0</v>
      </c>
      <c r="D21" s="29">
        <v>0</v>
      </c>
      <c r="E21" s="220"/>
      <c r="F21" s="237" t="s">
        <v>19</v>
      </c>
      <c r="G21" s="237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20"/>
      <c r="F22" s="237" t="s">
        <v>20</v>
      </c>
      <c r="G22" s="237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41" t="s">
        <v>21</v>
      </c>
      <c r="B23" s="239"/>
      <c r="C23" s="30">
        <f>SUM(C15:C22)</f>
        <v>149219.88999999998</v>
      </c>
      <c r="D23" s="30">
        <f>SUM(D15:D22)</f>
        <v>109805.7</v>
      </c>
      <c r="E23" s="221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21"/>
      <c r="F24" s="239" t="s">
        <v>22</v>
      </c>
      <c r="G24" s="239"/>
      <c r="H24" s="30">
        <f>SUM(H15:H23)</f>
        <v>11192.43</v>
      </c>
      <c r="I24" s="30">
        <f>SUM(I15:I23)</f>
        <v>4766.75</v>
      </c>
      <c r="J24" s="44"/>
    </row>
    <row r="25" spans="1:13" x14ac:dyDescent="0.25">
      <c r="A25" s="47"/>
      <c r="B25" s="14"/>
      <c r="C25" s="28"/>
      <c r="D25" s="28"/>
      <c r="E25" s="220"/>
      <c r="F25" s="18"/>
      <c r="G25" s="15"/>
      <c r="H25" s="28"/>
      <c r="I25" s="28"/>
      <c r="J25" s="44"/>
    </row>
    <row r="26" spans="1:13" x14ac:dyDescent="0.25">
      <c r="A26" s="241" t="s">
        <v>23</v>
      </c>
      <c r="B26" s="239"/>
      <c r="C26" s="28"/>
      <c r="D26" s="28"/>
      <c r="E26" s="220"/>
      <c r="F26" s="239" t="s">
        <v>24</v>
      </c>
      <c r="G26" s="239"/>
      <c r="H26" s="28"/>
      <c r="I26" s="28"/>
      <c r="J26" s="44"/>
    </row>
    <row r="27" spans="1:13" x14ac:dyDescent="0.25">
      <c r="A27" s="47"/>
      <c r="B27" s="14"/>
      <c r="C27" s="28"/>
      <c r="D27" s="28"/>
      <c r="E27" s="220"/>
      <c r="F27" s="14"/>
      <c r="G27" s="15"/>
      <c r="H27" s="28"/>
      <c r="I27" s="28"/>
      <c r="J27" s="44"/>
    </row>
    <row r="28" spans="1:13" x14ac:dyDescent="0.25">
      <c r="A28" s="240" t="s">
        <v>25</v>
      </c>
      <c r="B28" s="237"/>
      <c r="C28" s="29">
        <v>0</v>
      </c>
      <c r="D28" s="29">
        <v>0</v>
      </c>
      <c r="E28" s="220"/>
      <c r="F28" s="237" t="s">
        <v>26</v>
      </c>
      <c r="G28" s="237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40" t="s">
        <v>27</v>
      </c>
      <c r="B29" s="237"/>
      <c r="C29" s="29">
        <v>0</v>
      </c>
      <c r="D29" s="29">
        <v>0</v>
      </c>
      <c r="E29" s="220"/>
      <c r="F29" s="237" t="s">
        <v>28</v>
      </c>
      <c r="G29" s="237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40" t="s">
        <v>233</v>
      </c>
      <c r="B30" s="237"/>
      <c r="C30" s="29">
        <v>0</v>
      </c>
      <c r="D30" s="29">
        <v>0</v>
      </c>
      <c r="E30" s="220"/>
      <c r="F30" s="237" t="s">
        <v>30</v>
      </c>
      <c r="G30" s="237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40" t="s">
        <v>234</v>
      </c>
      <c r="B31" s="237"/>
      <c r="C31" s="29">
        <v>741808.68</v>
      </c>
      <c r="D31" s="29">
        <v>711133.55</v>
      </c>
      <c r="E31" s="220"/>
      <c r="F31" s="237" t="s">
        <v>32</v>
      </c>
      <c r="G31" s="237"/>
      <c r="H31" s="29">
        <v>0</v>
      </c>
      <c r="I31" s="29">
        <v>0</v>
      </c>
      <c r="J31" s="44"/>
      <c r="L31" s="168">
        <f t="shared" si="2"/>
        <v>30675.130000000005</v>
      </c>
    </row>
    <row r="32" spans="1:13" x14ac:dyDescent="0.25">
      <c r="A32" s="240" t="s">
        <v>235</v>
      </c>
      <c r="B32" s="237"/>
      <c r="C32" s="29">
        <v>36142</v>
      </c>
      <c r="D32" s="29">
        <v>30455.59</v>
      </c>
      <c r="E32" s="220"/>
      <c r="F32" s="237" t="s">
        <v>34</v>
      </c>
      <c r="G32" s="237"/>
      <c r="H32" s="29">
        <v>0</v>
      </c>
      <c r="I32" s="29">
        <v>0</v>
      </c>
      <c r="J32" s="44"/>
      <c r="L32" s="168">
        <f t="shared" si="2"/>
        <v>5686.41</v>
      </c>
    </row>
    <row r="33" spans="1:12" x14ac:dyDescent="0.25">
      <c r="A33" s="240" t="s">
        <v>236</v>
      </c>
      <c r="B33" s="237"/>
      <c r="C33" s="29">
        <v>-628900.31999999995</v>
      </c>
      <c r="D33" s="29">
        <v>-560849.25</v>
      </c>
      <c r="E33" s="220"/>
      <c r="F33" s="237" t="s">
        <v>36</v>
      </c>
      <c r="G33" s="237"/>
      <c r="H33" s="29">
        <v>0</v>
      </c>
      <c r="I33" s="29">
        <v>0</v>
      </c>
      <c r="J33" s="44"/>
      <c r="L33" s="168">
        <f t="shared" si="2"/>
        <v>-68051.069999999949</v>
      </c>
    </row>
    <row r="34" spans="1:12" x14ac:dyDescent="0.25">
      <c r="A34" s="240" t="s">
        <v>37</v>
      </c>
      <c r="B34" s="237"/>
      <c r="C34" s="29">
        <v>0</v>
      </c>
      <c r="D34" s="29">
        <v>0</v>
      </c>
      <c r="E34" s="220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40" t="s">
        <v>38</v>
      </c>
      <c r="B35" s="237"/>
      <c r="C35" s="29">
        <v>0</v>
      </c>
      <c r="D35" s="29">
        <v>0</v>
      </c>
      <c r="E35" s="220"/>
      <c r="F35" s="239" t="s">
        <v>39</v>
      </c>
      <c r="G35" s="239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40" t="s">
        <v>40</v>
      </c>
      <c r="B36" s="237"/>
      <c r="C36" s="29">
        <v>0</v>
      </c>
      <c r="D36" s="29">
        <v>0</v>
      </c>
      <c r="E36" s="220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20"/>
      <c r="F37" s="239" t="s">
        <v>41</v>
      </c>
      <c r="G37" s="239"/>
      <c r="H37" s="30">
        <f>H24+H35</f>
        <v>11192.43</v>
      </c>
      <c r="I37" s="30">
        <f>I24+I35</f>
        <v>4766.75</v>
      </c>
      <c r="J37" s="44"/>
    </row>
    <row r="38" spans="1:12" x14ac:dyDescent="0.25">
      <c r="A38" s="241" t="s">
        <v>42</v>
      </c>
      <c r="B38" s="239"/>
      <c r="C38" s="30">
        <f>SUM(C28:C37)</f>
        <v>149050.3600000001</v>
      </c>
      <c r="D38" s="30">
        <f>SUM(D28:D37)</f>
        <v>180739.89</v>
      </c>
      <c r="E38" s="221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20"/>
      <c r="F39" s="238" t="s">
        <v>43</v>
      </c>
      <c r="G39" s="238"/>
      <c r="H39" s="28"/>
      <c r="I39" s="28"/>
      <c r="J39" s="44"/>
    </row>
    <row r="40" spans="1:12" x14ac:dyDescent="0.25">
      <c r="A40" s="241" t="s">
        <v>44</v>
      </c>
      <c r="B40" s="239"/>
      <c r="C40" s="30">
        <f>C23+C38</f>
        <v>298270.25000000012</v>
      </c>
      <c r="D40" s="30">
        <f>D23+D38</f>
        <v>290545.59000000003</v>
      </c>
      <c r="E40" s="220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20"/>
      <c r="F41" s="239" t="s">
        <v>45</v>
      </c>
      <c r="G41" s="23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20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20"/>
      <c r="F43" s="237" t="s">
        <v>46</v>
      </c>
      <c r="G43" s="237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20"/>
      <c r="F44" s="237" t="s">
        <v>47</v>
      </c>
      <c r="G44" s="237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20"/>
      <c r="F45" s="237" t="s">
        <v>48</v>
      </c>
      <c r="G45" s="237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20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20"/>
      <c r="F47" s="239" t="s">
        <v>49</v>
      </c>
      <c r="G47" s="239"/>
      <c r="H47" s="30">
        <f>SUM(H49:H53)</f>
        <v>287077.82</v>
      </c>
      <c r="I47" s="30">
        <f>SUM(I49:I53)</f>
        <v>285778.83999999997</v>
      </c>
      <c r="J47" s="44"/>
    </row>
    <row r="48" spans="1:12" x14ac:dyDescent="0.25">
      <c r="A48" s="47"/>
      <c r="B48" s="20"/>
      <c r="C48" s="20"/>
      <c r="D48" s="16"/>
      <c r="E48" s="220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20"/>
      <c r="F49" s="237" t="s">
        <v>50</v>
      </c>
      <c r="G49" s="237"/>
      <c r="H49" s="29">
        <v>116586.73</v>
      </c>
      <c r="I49" s="29">
        <v>-18388.509999999998</v>
      </c>
      <c r="J49" s="44"/>
      <c r="L49" s="168"/>
      <c r="M49" s="168">
        <f t="shared" ref="M49:M51" si="3">+H49-I49</f>
        <v>134975.24</v>
      </c>
    </row>
    <row r="50" spans="1:13" x14ac:dyDescent="0.25">
      <c r="A50" s="47"/>
      <c r="B50" s="20"/>
      <c r="C50" s="20"/>
      <c r="D50" s="16"/>
      <c r="E50" s="220"/>
      <c r="F50" s="237" t="s">
        <v>51</v>
      </c>
      <c r="G50" s="237"/>
      <c r="H50" s="29">
        <v>170491.09</v>
      </c>
      <c r="I50" s="215">
        <v>304167.34999999998</v>
      </c>
      <c r="J50" s="44"/>
      <c r="L50" s="168"/>
      <c r="M50" s="168">
        <f t="shared" si="3"/>
        <v>-133676.25999999998</v>
      </c>
    </row>
    <row r="51" spans="1:13" x14ac:dyDescent="0.25">
      <c r="A51" s="47"/>
      <c r="B51" s="20"/>
      <c r="C51" s="20"/>
      <c r="D51" s="16"/>
      <c r="E51" s="220"/>
      <c r="F51" s="237" t="s">
        <v>52</v>
      </c>
      <c r="G51" s="237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20"/>
      <c r="F52" s="237" t="s">
        <v>53</v>
      </c>
      <c r="G52" s="237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20"/>
      <c r="F53" s="237" t="s">
        <v>54</v>
      </c>
      <c r="G53" s="237"/>
      <c r="H53" s="29">
        <v>0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20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20"/>
      <c r="F55" s="239" t="s">
        <v>55</v>
      </c>
      <c r="G55" s="23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20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20"/>
      <c r="F57" s="237" t="s">
        <v>56</v>
      </c>
      <c r="G57" s="237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20"/>
      <c r="F58" s="237" t="s">
        <v>57</v>
      </c>
      <c r="G58" s="237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20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20"/>
      <c r="F60" s="239" t="s">
        <v>58</v>
      </c>
      <c r="G60" s="239"/>
      <c r="H60" s="30">
        <f>H41+H47+H55</f>
        <v>287077.82</v>
      </c>
      <c r="I60" s="30">
        <f>I41+I47+I55</f>
        <v>285778.83999999997</v>
      </c>
      <c r="J60" s="44"/>
    </row>
    <row r="61" spans="1:13" x14ac:dyDescent="0.25">
      <c r="A61" s="47"/>
      <c r="B61" s="14"/>
      <c r="C61" s="16"/>
      <c r="D61" s="16"/>
      <c r="E61" s="220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20"/>
      <c r="F62" s="239" t="s">
        <v>59</v>
      </c>
      <c r="G62" s="239"/>
      <c r="H62" s="30">
        <f>H60+H37</f>
        <v>298270.25</v>
      </c>
      <c r="I62" s="30">
        <f>I60+I37</f>
        <v>290545.58999999997</v>
      </c>
      <c r="J62" s="44"/>
    </row>
    <row r="63" spans="1:13" ht="15.75" thickBot="1" x14ac:dyDescent="0.3">
      <c r="A63" s="48"/>
      <c r="B63" s="49"/>
      <c r="C63" s="49"/>
      <c r="D63" s="49"/>
      <c r="E63" s="222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20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2019</v>
      </c>
      <c r="E65" s="254">
        <v>2018</v>
      </c>
      <c r="F65" s="254"/>
      <c r="G65" s="22"/>
      <c r="H65" s="23"/>
      <c r="I65" s="23"/>
      <c r="J65" s="1"/>
    </row>
    <row r="66" spans="1:10" x14ac:dyDescent="0.25">
      <c r="A66" s="7"/>
      <c r="B66" s="239" t="s">
        <v>204</v>
      </c>
      <c r="C66" s="239"/>
      <c r="D66" s="23"/>
      <c r="E66" s="220"/>
      <c r="F66" s="24"/>
      <c r="G66" s="22"/>
      <c r="H66" s="23"/>
      <c r="I66" s="23"/>
      <c r="J66" s="1"/>
    </row>
    <row r="67" spans="1:10" x14ac:dyDescent="0.25">
      <c r="A67" s="7"/>
      <c r="B67" s="237" t="s">
        <v>205</v>
      </c>
      <c r="C67" s="237"/>
      <c r="D67" s="23">
        <v>547978</v>
      </c>
      <c r="E67" s="223"/>
      <c r="F67" s="23">
        <v>547978</v>
      </c>
      <c r="G67" s="22"/>
      <c r="H67" s="23"/>
      <c r="I67" s="23"/>
      <c r="J67" s="1"/>
    </row>
    <row r="68" spans="1:10" x14ac:dyDescent="0.25">
      <c r="A68" s="7"/>
      <c r="B68" s="237" t="s">
        <v>206</v>
      </c>
      <c r="C68" s="237"/>
      <c r="D68" s="23">
        <v>371103</v>
      </c>
      <c r="E68" s="223"/>
      <c r="F68" s="23">
        <v>480770.91</v>
      </c>
      <c r="G68" s="22"/>
      <c r="H68" s="23"/>
      <c r="I68" s="23"/>
      <c r="J68" s="1"/>
    </row>
    <row r="69" spans="1:10" x14ac:dyDescent="0.25">
      <c r="A69" s="7"/>
      <c r="B69" s="237" t="s">
        <v>207</v>
      </c>
      <c r="C69" s="237"/>
      <c r="D69" s="23">
        <v>350119.85</v>
      </c>
      <c r="E69" s="223"/>
      <c r="F69" s="23">
        <v>133421.91</v>
      </c>
      <c r="G69" s="195"/>
      <c r="H69" s="23"/>
      <c r="I69" s="23"/>
      <c r="J69" s="1"/>
    </row>
    <row r="70" spans="1:10" x14ac:dyDescent="0.25">
      <c r="A70" s="7"/>
      <c r="B70" s="237" t="s">
        <v>208</v>
      </c>
      <c r="C70" s="237"/>
      <c r="D70" s="23">
        <v>526994.85</v>
      </c>
      <c r="E70" s="223"/>
      <c r="F70" s="23">
        <v>200629</v>
      </c>
      <c r="G70" s="195"/>
      <c r="H70" s="23"/>
      <c r="I70" s="23"/>
      <c r="J70" s="1"/>
    </row>
    <row r="71" spans="1:10" x14ac:dyDescent="0.25">
      <c r="A71" s="7"/>
      <c r="B71" s="237" t="s">
        <v>209</v>
      </c>
      <c r="C71" s="237"/>
      <c r="D71" s="23">
        <v>526994.85</v>
      </c>
      <c r="E71" s="223"/>
      <c r="F71" s="23">
        <v>200629</v>
      </c>
      <c r="G71" s="195"/>
      <c r="H71" s="23"/>
      <c r="I71" s="23"/>
      <c r="J71" s="1"/>
    </row>
    <row r="72" spans="1:10" x14ac:dyDescent="0.25">
      <c r="A72" s="7"/>
      <c r="B72" s="239" t="s">
        <v>210</v>
      </c>
      <c r="C72" s="239"/>
      <c r="D72" s="23"/>
      <c r="E72" s="220"/>
      <c r="F72" s="23"/>
      <c r="G72" s="195"/>
      <c r="H72" s="23"/>
      <c r="I72" s="23"/>
      <c r="J72" s="1"/>
    </row>
    <row r="73" spans="1:10" x14ac:dyDescent="0.25">
      <c r="A73" s="7"/>
      <c r="B73" s="237" t="s">
        <v>211</v>
      </c>
      <c r="C73" s="237"/>
      <c r="D73" s="23">
        <v>547978</v>
      </c>
      <c r="E73" s="223"/>
      <c r="F73" s="23">
        <v>547978</v>
      </c>
      <c r="G73" s="195"/>
      <c r="H73" s="23"/>
      <c r="I73" s="23"/>
      <c r="J73" s="1"/>
    </row>
    <row r="74" spans="1:10" x14ac:dyDescent="0.25">
      <c r="A74" s="7"/>
      <c r="B74" s="237" t="s">
        <v>212</v>
      </c>
      <c r="C74" s="237"/>
      <c r="D74" s="23">
        <v>507180.7</v>
      </c>
      <c r="E74" s="223"/>
      <c r="F74" s="23">
        <v>472535.76</v>
      </c>
      <c r="G74" s="195"/>
      <c r="H74" s="23"/>
      <c r="I74" s="23"/>
      <c r="J74" s="1"/>
    </row>
    <row r="75" spans="1:10" x14ac:dyDescent="0.25">
      <c r="A75" s="7"/>
      <c r="B75" s="237" t="s">
        <v>213</v>
      </c>
      <c r="C75" s="237"/>
      <c r="D75" s="23">
        <v>350119.85</v>
      </c>
      <c r="E75" s="223"/>
      <c r="F75" s="23">
        <v>133421.91</v>
      </c>
      <c r="G75" s="195"/>
      <c r="H75" s="23"/>
      <c r="I75" s="23"/>
      <c r="J75" s="1"/>
    </row>
    <row r="76" spans="1:10" x14ac:dyDescent="0.25">
      <c r="A76" s="7"/>
      <c r="B76" s="237" t="s">
        <v>214</v>
      </c>
      <c r="C76" s="237"/>
      <c r="D76" s="23">
        <v>390917.15</v>
      </c>
      <c r="E76" s="223"/>
      <c r="F76" s="23">
        <v>208864.15</v>
      </c>
      <c r="G76" s="195"/>
      <c r="H76" s="23"/>
      <c r="I76" s="23"/>
      <c r="J76" s="1"/>
    </row>
    <row r="77" spans="1:10" x14ac:dyDescent="0.25">
      <c r="A77" s="7"/>
      <c r="B77" s="237" t="s">
        <v>215</v>
      </c>
      <c r="C77" s="237"/>
      <c r="D77" s="23">
        <v>390917.15</v>
      </c>
      <c r="E77" s="223"/>
      <c r="F77" s="23">
        <v>208864.15</v>
      </c>
      <c r="G77" s="22"/>
      <c r="H77" s="23"/>
      <c r="I77" s="23"/>
      <c r="J77" s="1"/>
    </row>
    <row r="78" spans="1:10" x14ac:dyDescent="0.25">
      <c r="A78" s="7"/>
      <c r="B78" s="237" t="s">
        <v>216</v>
      </c>
      <c r="C78" s="237"/>
      <c r="D78" s="23">
        <v>385314.78</v>
      </c>
      <c r="E78" s="223"/>
      <c r="F78" s="23">
        <v>207589.44</v>
      </c>
      <c r="G78" s="22"/>
      <c r="H78" s="23"/>
      <c r="I78" s="23"/>
      <c r="J78" s="1"/>
    </row>
    <row r="79" spans="1:10" x14ac:dyDescent="0.25">
      <c r="A79" s="7"/>
      <c r="B79" s="237" t="s">
        <v>217</v>
      </c>
      <c r="C79" s="237"/>
      <c r="D79" s="23">
        <v>385314.78</v>
      </c>
      <c r="E79" s="223"/>
      <c r="F79" s="23">
        <v>207578.96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/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33" t="s">
        <v>60</v>
      </c>
      <c r="B82" s="233"/>
      <c r="C82" s="233"/>
      <c r="D82" s="233"/>
      <c r="E82" s="233"/>
      <c r="F82" s="233"/>
      <c r="G82" s="233"/>
      <c r="H82" s="233"/>
      <c r="I82" s="233"/>
      <c r="J82" s="1"/>
    </row>
    <row r="83" spans="1:10" x14ac:dyDescent="0.25">
      <c r="A83" s="21"/>
      <c r="B83" s="21"/>
      <c r="C83" s="21"/>
      <c r="D83" s="21"/>
      <c r="E83" s="224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4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4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4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36" t="s">
        <v>218</v>
      </c>
      <c r="C89" s="236"/>
      <c r="D89" s="23"/>
      <c r="E89" s="223"/>
      <c r="F89" s="236" t="s">
        <v>63</v>
      </c>
      <c r="G89" s="236"/>
      <c r="H89" s="8"/>
      <c r="I89" s="23"/>
      <c r="J89" s="1"/>
    </row>
    <row r="90" spans="1:10" x14ac:dyDescent="0.25">
      <c r="A90" s="27"/>
      <c r="B90" s="230" t="s">
        <v>219</v>
      </c>
      <c r="C90" s="230"/>
      <c r="D90" s="28"/>
      <c r="E90" s="225"/>
      <c r="F90" s="230" t="s">
        <v>64</v>
      </c>
      <c r="G90" s="23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7" spans="2:8" x14ac:dyDescent="0.25">
      <c r="B97" s="217"/>
      <c r="C97" s="216"/>
      <c r="D97" s="216"/>
      <c r="E97" s="227"/>
      <c r="F97" s="216"/>
    </row>
    <row r="98" spans="2:8" x14ac:dyDescent="0.25">
      <c r="B98" s="217"/>
      <c r="D98" s="218"/>
      <c r="F98" s="228"/>
      <c r="H98" s="216"/>
    </row>
    <row r="99" spans="2:8" x14ac:dyDescent="0.25">
      <c r="B99" s="217"/>
      <c r="D99" s="218"/>
    </row>
    <row r="100" spans="2:8" x14ac:dyDescent="0.25">
      <c r="B100" s="217"/>
      <c r="D100" s="218"/>
    </row>
    <row r="101" spans="2:8" x14ac:dyDescent="0.25">
      <c r="B101" s="217"/>
      <c r="D101" s="218"/>
    </row>
    <row r="102" spans="2:8" x14ac:dyDescent="0.25">
      <c r="B102" s="217"/>
      <c r="D102" s="218"/>
    </row>
    <row r="103" spans="2:8" x14ac:dyDescent="0.25">
      <c r="B103" s="217"/>
      <c r="D103" s="218"/>
    </row>
    <row r="104" spans="2:8" x14ac:dyDescent="0.25">
      <c r="B104" s="217"/>
      <c r="D104" s="218"/>
    </row>
    <row r="105" spans="2:8" x14ac:dyDescent="0.25">
      <c r="B105" s="217"/>
      <c r="D105" s="218"/>
    </row>
    <row r="106" spans="2:8" x14ac:dyDescent="0.25">
      <c r="B106" s="217"/>
      <c r="D106" s="218"/>
    </row>
    <row r="107" spans="2:8" ht="6" customHeight="1" x14ac:dyDescent="0.25">
      <c r="B107" s="217"/>
      <c r="D107" s="218"/>
    </row>
    <row r="109" spans="2:8" x14ac:dyDescent="0.25">
      <c r="B109" s="217"/>
      <c r="C109" s="216"/>
      <c r="D109" s="216"/>
      <c r="F109" s="216"/>
    </row>
    <row r="110" spans="2:8" x14ac:dyDescent="0.25">
      <c r="B110" s="217"/>
      <c r="D110" s="218"/>
    </row>
    <row r="111" spans="2:8" x14ac:dyDescent="0.25">
      <c r="B111" s="217"/>
      <c r="D111" s="218"/>
    </row>
    <row r="112" spans="2:8" x14ac:dyDescent="0.25">
      <c r="B112" s="217"/>
      <c r="D112" s="218"/>
    </row>
    <row r="113" spans="2:6" x14ac:dyDescent="0.25">
      <c r="B113" s="217"/>
      <c r="D113" s="218"/>
    </row>
    <row r="114" spans="2:6" x14ac:dyDescent="0.25">
      <c r="B114" s="217"/>
      <c r="D114" s="218"/>
    </row>
    <row r="115" spans="2:6" x14ac:dyDescent="0.25">
      <c r="B115" s="217"/>
      <c r="D115" s="218"/>
    </row>
    <row r="116" spans="2:6" x14ac:dyDescent="0.25">
      <c r="B116" s="217"/>
      <c r="D116" s="218"/>
    </row>
    <row r="117" spans="2:6" x14ac:dyDescent="0.25">
      <c r="B117" s="217"/>
      <c r="D117" s="218"/>
    </row>
    <row r="118" spans="2:6" x14ac:dyDescent="0.25">
      <c r="B118" s="217"/>
      <c r="D118" s="218"/>
    </row>
    <row r="119" spans="2:6" x14ac:dyDescent="0.25">
      <c r="B119" s="217"/>
      <c r="D119" s="218"/>
    </row>
    <row r="120" spans="2:6" x14ac:dyDescent="0.25">
      <c r="B120" s="217"/>
      <c r="D120" s="218"/>
    </row>
    <row r="121" spans="2:6" x14ac:dyDescent="0.25">
      <c r="B121" s="217"/>
      <c r="D121" s="218"/>
    </row>
    <row r="122" spans="2:6" x14ac:dyDescent="0.25">
      <c r="B122" s="217"/>
      <c r="D122" s="218"/>
    </row>
    <row r="123" spans="2:6" x14ac:dyDescent="0.25">
      <c r="B123" s="217"/>
      <c r="D123" s="218"/>
    </row>
    <row r="124" spans="2:6" x14ac:dyDescent="0.25">
      <c r="B124" s="217"/>
      <c r="D124" s="218"/>
    </row>
    <row r="125" spans="2:6" ht="5.25" customHeight="1" x14ac:dyDescent="0.25">
      <c r="B125" s="217"/>
      <c r="D125" s="218"/>
    </row>
    <row r="126" spans="2:6" x14ac:dyDescent="0.25">
      <c r="B126" s="217"/>
      <c r="D126" s="218"/>
    </row>
    <row r="127" spans="2:6" x14ac:dyDescent="0.25">
      <c r="B127" s="217"/>
      <c r="C127" s="216"/>
      <c r="D127" s="218"/>
      <c r="F127" s="216"/>
    </row>
    <row r="128" spans="2:6" x14ac:dyDescent="0.25">
      <c r="B128" s="217"/>
      <c r="D128" s="218"/>
    </row>
    <row r="129" spans="2:6" x14ac:dyDescent="0.25">
      <c r="B129" s="217"/>
      <c r="D129" s="218"/>
    </row>
    <row r="130" spans="2:6" x14ac:dyDescent="0.25">
      <c r="B130" s="217"/>
      <c r="D130" s="218"/>
    </row>
    <row r="131" spans="2:6" x14ac:dyDescent="0.25">
      <c r="B131" s="217"/>
      <c r="D131" s="218"/>
    </row>
    <row r="132" spans="2:6" x14ac:dyDescent="0.25">
      <c r="B132" s="217"/>
      <c r="D132" s="218"/>
    </row>
    <row r="133" spans="2:6" x14ac:dyDescent="0.25">
      <c r="B133" s="217"/>
      <c r="D133" s="218"/>
    </row>
    <row r="134" spans="2:6" x14ac:dyDescent="0.25">
      <c r="B134" s="217"/>
      <c r="D134" s="218"/>
    </row>
    <row r="135" spans="2:6" x14ac:dyDescent="0.25">
      <c r="B135" s="217"/>
      <c r="D135" s="218"/>
    </row>
    <row r="136" spans="2:6" x14ac:dyDescent="0.25">
      <c r="B136" s="217"/>
      <c r="D136" s="218"/>
    </row>
    <row r="137" spans="2:6" x14ac:dyDescent="0.25">
      <c r="B137" s="217"/>
      <c r="D137" s="218"/>
    </row>
    <row r="138" spans="2:6" x14ac:dyDescent="0.25">
      <c r="B138" s="217"/>
      <c r="D138" s="218"/>
    </row>
    <row r="139" spans="2:6" x14ac:dyDescent="0.25">
      <c r="B139" s="217"/>
      <c r="D139" s="218"/>
    </row>
    <row r="140" spans="2:6" x14ac:dyDescent="0.25">
      <c r="B140" s="217"/>
      <c r="D140" s="218"/>
    </row>
    <row r="141" spans="2:6" x14ac:dyDescent="0.25">
      <c r="B141" s="217"/>
      <c r="D141" s="218"/>
    </row>
    <row r="142" spans="2:6" ht="6" customHeight="1" x14ac:dyDescent="0.25">
      <c r="B142" s="217"/>
      <c r="D142" s="218"/>
    </row>
    <row r="143" spans="2:6" x14ac:dyDescent="0.25">
      <c r="B143" s="217"/>
      <c r="C143" s="216"/>
      <c r="D143" s="218"/>
      <c r="F143" s="218"/>
    </row>
    <row r="144" spans="2:6" x14ac:dyDescent="0.25">
      <c r="B144" s="217"/>
      <c r="D144" s="218"/>
    </row>
    <row r="145" spans="2:6" x14ac:dyDescent="0.25">
      <c r="B145" s="217"/>
    </row>
    <row r="146" spans="2:6" x14ac:dyDescent="0.25">
      <c r="B146" s="217"/>
      <c r="C146" s="216"/>
      <c r="F146" s="218"/>
    </row>
    <row r="147" spans="2:6" x14ac:dyDescent="0.25">
      <c r="B147" s="217"/>
      <c r="C147" s="216"/>
      <c r="D147"/>
      <c r="F147" s="218"/>
    </row>
    <row r="148" spans="2:6" x14ac:dyDescent="0.25">
      <c r="F148" s="218"/>
    </row>
  </sheetData>
  <mergeCells count="88"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59055118110236227" right="0.59055118110236227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7"/>
  <sheetViews>
    <sheetView topLeftCell="B43" workbookViewId="0">
      <selection activeCell="B1" sqref="B1:J61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hidden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31" t="s">
        <v>61</v>
      </c>
      <c r="E2" s="231"/>
      <c r="F2" s="231"/>
      <c r="G2" s="231"/>
      <c r="H2" s="231"/>
      <c r="I2" s="231"/>
      <c r="J2" s="231"/>
    </row>
    <row r="3" spans="1:258" x14ac:dyDescent="0.25">
      <c r="B3" s="1"/>
      <c r="C3" s="4"/>
      <c r="D3" s="245"/>
      <c r="E3" s="245"/>
      <c r="F3" s="245"/>
      <c r="G3" s="245"/>
      <c r="H3" s="245"/>
      <c r="I3" s="245"/>
      <c r="J3" s="245"/>
    </row>
    <row r="4" spans="1:258" x14ac:dyDescent="0.25">
      <c r="B4" s="69"/>
      <c r="C4" s="4"/>
      <c r="D4" s="245" t="s">
        <v>155</v>
      </c>
      <c r="E4" s="245"/>
      <c r="F4" s="245"/>
      <c r="G4" s="245"/>
      <c r="H4" s="245"/>
      <c r="I4" s="245"/>
      <c r="J4" s="245"/>
    </row>
    <row r="5" spans="1:258" x14ac:dyDescent="0.25">
      <c r="B5" s="69"/>
      <c r="C5" s="4"/>
      <c r="D5" s="245" t="s">
        <v>239</v>
      </c>
      <c r="E5" s="245"/>
      <c r="F5" s="245"/>
      <c r="G5" s="245"/>
      <c r="H5" s="245"/>
      <c r="I5" s="245"/>
      <c r="J5" s="245"/>
    </row>
    <row r="6" spans="1:258" x14ac:dyDescent="0.25">
      <c r="B6" s="69"/>
      <c r="C6" s="4"/>
      <c r="D6" s="245" t="s">
        <v>62</v>
      </c>
      <c r="E6" s="245"/>
      <c r="F6" s="245"/>
      <c r="G6" s="245"/>
      <c r="H6" s="245"/>
      <c r="I6" s="245"/>
      <c r="J6" s="245"/>
    </row>
    <row r="7" spans="1:258" x14ac:dyDescent="0.25">
      <c r="B7" s="123"/>
      <c r="C7" s="124"/>
      <c r="D7" s="260"/>
      <c r="E7" s="260"/>
      <c r="F7" s="260"/>
      <c r="G7" s="260"/>
      <c r="H7" s="260"/>
      <c r="I7" s="260"/>
      <c r="J7" s="260"/>
    </row>
    <row r="8" spans="1:258" x14ac:dyDescent="0.25">
      <c r="B8" s="123"/>
      <c r="C8" s="123"/>
      <c r="D8" s="123" t="s">
        <v>125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48" t="s">
        <v>1</v>
      </c>
      <c r="D10" s="248"/>
      <c r="E10" s="129" t="s">
        <v>161</v>
      </c>
      <c r="F10" s="129" t="s">
        <v>162</v>
      </c>
      <c r="G10" s="129" t="s">
        <v>163</v>
      </c>
      <c r="H10" s="129" t="s">
        <v>164</v>
      </c>
      <c r="I10" s="129" t="s">
        <v>156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1" t="s">
        <v>54</v>
      </c>
      <c r="D13" s="261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2" t="s">
        <v>224</v>
      </c>
      <c r="D15" s="262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59" t="s">
        <v>157</v>
      </c>
      <c r="D16" s="259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59" t="s">
        <v>47</v>
      </c>
      <c r="D17" s="259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59" t="s">
        <v>158</v>
      </c>
      <c r="D18" s="259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55"/>
      <c r="D19" s="255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56"/>
      <c r="D20" s="256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2" t="s">
        <v>220</v>
      </c>
      <c r="D21" s="262"/>
      <c r="E21" s="187"/>
      <c r="F21" s="187">
        <f>SUM(F22:F24)</f>
        <v>304167.34999999998</v>
      </c>
      <c r="G21" s="187">
        <f>G22</f>
        <v>-18388.509999999998</v>
      </c>
      <c r="H21" s="187">
        <f>SUM(H22:H25)</f>
        <v>0</v>
      </c>
      <c r="I21" s="187">
        <f>SUM(E21:H21)</f>
        <v>285778.83999999997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59" t="s">
        <v>159</v>
      </c>
      <c r="D22" s="259"/>
      <c r="E22" s="173"/>
      <c r="F22" s="173">
        <v>0</v>
      </c>
      <c r="G22" s="174">
        <f>+'1.2 EDO SIT FIN'!I49</f>
        <v>-18388.509999999998</v>
      </c>
      <c r="H22" s="174">
        <v>0</v>
      </c>
      <c r="I22" s="173">
        <f>SUM(E22:H22)</f>
        <v>-18388.509999999998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59" t="s">
        <v>51</v>
      </c>
      <c r="D23" s="259"/>
      <c r="E23" s="173"/>
      <c r="F23" s="174">
        <f>+'1.2 EDO SIT FIN'!I50</f>
        <v>304167.34999999998</v>
      </c>
      <c r="G23" s="173"/>
      <c r="H23" s="174">
        <v>0</v>
      </c>
      <c r="I23" s="173">
        <f>SUM(E23:H23)</f>
        <v>304167.34999999998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59" t="s">
        <v>160</v>
      </c>
      <c r="D24" s="259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59" t="s">
        <v>53</v>
      </c>
      <c r="D25" s="259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55"/>
      <c r="D26" s="255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3" t="s">
        <v>225</v>
      </c>
      <c r="D27" s="263"/>
      <c r="E27" s="189">
        <f>E15</f>
        <v>0</v>
      </c>
      <c r="F27" s="189">
        <f>F21</f>
        <v>304167.34999999998</v>
      </c>
      <c r="G27" s="189">
        <f>G13+G21</f>
        <v>-18388.509999999998</v>
      </c>
      <c r="H27" s="189">
        <f>H13+H15+H21</f>
        <v>0</v>
      </c>
      <c r="I27" s="189">
        <f>SUM(E27:H27)</f>
        <v>285778.83999999997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285778.83999999997</v>
      </c>
    </row>
    <row r="28" spans="1:258" s="149" customFormat="1" x14ac:dyDescent="0.25">
      <c r="A28" s="171"/>
      <c r="B28" s="172"/>
      <c r="C28" s="257"/>
      <c r="D28" s="257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58"/>
      <c r="D29" s="258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58"/>
      <c r="D30" s="258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2" t="s">
        <v>226</v>
      </c>
      <c r="D31" s="262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59" t="s">
        <v>46</v>
      </c>
      <c r="D32" s="259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59" t="s">
        <v>47</v>
      </c>
      <c r="D33" s="259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59" t="s">
        <v>158</v>
      </c>
      <c r="D34" s="259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58"/>
      <c r="D35" s="258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58"/>
      <c r="D36" s="258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125</v>
      </c>
      <c r="C37" s="262" t="s">
        <v>227</v>
      </c>
      <c r="D37" s="262"/>
      <c r="E37" s="187"/>
      <c r="F37" s="187">
        <f>SUM(F39:F42)</f>
        <v>-133676.26</v>
      </c>
      <c r="G37" s="187">
        <f>SUM(G38:G42)</f>
        <v>134975.24</v>
      </c>
      <c r="H37" s="187">
        <f>SUM(H38:H42)</f>
        <v>0</v>
      </c>
      <c r="I37" s="187">
        <f>SUM(E37:H37)</f>
        <v>1298.9799999999814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59" t="s">
        <v>159</v>
      </c>
      <c r="D38" s="259"/>
      <c r="E38" s="173"/>
      <c r="F38" s="173">
        <v>0</v>
      </c>
      <c r="G38" s="174">
        <f>+'1.1 EDO ACT'!H52</f>
        <v>116586.72999999998</v>
      </c>
      <c r="H38" s="174">
        <v>0</v>
      </c>
      <c r="I38" s="173">
        <f>SUM(E38:H38)</f>
        <v>116586.72999999998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59" t="s">
        <v>51</v>
      </c>
      <c r="D39" s="259"/>
      <c r="E39" s="173"/>
      <c r="F39" s="174">
        <f>-+'1.4 EDO CAMBIOS SIT FIN'!K45</f>
        <v>-133676.26</v>
      </c>
      <c r="G39" s="173">
        <f>+(-G22)</f>
        <v>18388.509999999998</v>
      </c>
      <c r="H39" s="174">
        <v>0</v>
      </c>
      <c r="I39" s="173">
        <f>SUM(E39:H39)</f>
        <v>-115287.75000000001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165</v>
      </c>
      <c r="D40" s="188"/>
      <c r="E40" s="173"/>
      <c r="F40" s="174"/>
      <c r="G40" s="173">
        <v>0</v>
      </c>
      <c r="H40" s="174"/>
      <c r="I40" s="173"/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59" t="s">
        <v>160</v>
      </c>
      <c r="D41" s="259"/>
      <c r="E41" s="173"/>
      <c r="F41" s="174">
        <v>0</v>
      </c>
      <c r="G41" s="173"/>
      <c r="H41" s="174">
        <v>0</v>
      </c>
      <c r="I41" s="173">
        <f>SUM(E41:H41)</f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59" t="s">
        <v>53</v>
      </c>
      <c r="D42" s="259"/>
      <c r="E42" s="173"/>
      <c r="F42" s="174">
        <v>0</v>
      </c>
      <c r="G42" s="173"/>
      <c r="H42" s="174">
        <v>0</v>
      </c>
      <c r="I42" s="173">
        <f>SUM(E42:H42)</f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82"/>
      <c r="C43" s="258"/>
      <c r="D43" s="258"/>
      <c r="E43" s="173"/>
      <c r="F43" s="173"/>
      <c r="G43" s="173"/>
      <c r="H43" s="173"/>
      <c r="I43" s="173"/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58"/>
      <c r="D44" s="258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ht="15.75" thickBot="1" x14ac:dyDescent="0.3">
      <c r="A45" s="171"/>
      <c r="B45" s="191"/>
      <c r="C45" s="264" t="s">
        <v>228</v>
      </c>
      <c r="D45" s="264"/>
      <c r="E45" s="192">
        <f>E27+E31</f>
        <v>0</v>
      </c>
      <c r="F45" s="192">
        <f>F13+F27+F37</f>
        <v>170491.08999999997</v>
      </c>
      <c r="G45" s="192">
        <f>G27+G31+G37</f>
        <v>116586.73</v>
      </c>
      <c r="H45" s="192">
        <f>H27+H31+H37</f>
        <v>0</v>
      </c>
      <c r="I45" s="192">
        <f>SUM(E45:H45)</f>
        <v>287077.81999999995</v>
      </c>
      <c r="J45" s="193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214">
        <f>+'1.2 EDO SIT FIN'!H60</f>
        <v>287077.82</v>
      </c>
    </row>
    <row r="46" spans="1:258" x14ac:dyDescent="0.25">
      <c r="B46" s="2"/>
      <c r="C46" s="2"/>
      <c r="D46" s="2"/>
      <c r="E46" s="2"/>
      <c r="F46" s="2"/>
      <c r="G46" s="2"/>
      <c r="H46" s="2"/>
      <c r="I46" s="2"/>
      <c r="J46" s="9"/>
      <c r="IX46" s="229">
        <f>+IX45-I45</f>
        <v>0</v>
      </c>
    </row>
    <row r="47" spans="1:258" x14ac:dyDescent="0.25">
      <c r="B47" s="2"/>
      <c r="C47" s="2"/>
      <c r="D47" s="2"/>
      <c r="E47" s="2"/>
      <c r="F47" s="163"/>
      <c r="G47" s="163"/>
      <c r="H47" s="2"/>
      <c r="I47" s="2"/>
      <c r="J47" s="9"/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</row>
    <row r="49" spans="2:11" x14ac:dyDescent="0.25">
      <c r="B49" s="69"/>
      <c r="C49" s="233" t="s">
        <v>60</v>
      </c>
      <c r="D49" s="233"/>
      <c r="E49" s="233"/>
      <c r="F49" s="233"/>
      <c r="G49" s="233"/>
      <c r="H49" s="233"/>
      <c r="I49" s="233"/>
      <c r="J49" s="233"/>
    </row>
    <row r="50" spans="2:11" x14ac:dyDescent="0.25">
      <c r="B50" s="69"/>
      <c r="C50" s="21"/>
      <c r="D50" s="21"/>
      <c r="E50" s="21"/>
      <c r="F50" s="21"/>
      <c r="G50" s="21"/>
      <c r="H50" s="21"/>
      <c r="I50" s="21"/>
      <c r="J50" s="21"/>
    </row>
    <row r="51" spans="2:11" x14ac:dyDescent="0.25">
      <c r="B51" s="69"/>
      <c r="C51" s="21"/>
      <c r="D51" s="21"/>
      <c r="E51" s="21"/>
      <c r="F51" s="21"/>
      <c r="G51" s="201"/>
      <c r="H51" s="201"/>
      <c r="I51" s="202"/>
      <c r="J51" s="21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1"/>
      <c r="C57" s="233"/>
      <c r="D57" s="233"/>
      <c r="E57" s="233"/>
      <c r="F57" s="233"/>
      <c r="G57" s="233"/>
      <c r="H57" s="233"/>
      <c r="I57" s="233"/>
      <c r="J57" s="233"/>
      <c r="K57" s="7"/>
    </row>
    <row r="58" spans="2:11" x14ac:dyDescent="0.25">
      <c r="B58" s="1"/>
      <c r="C58" s="7"/>
      <c r="D58" s="22"/>
      <c r="E58" s="23"/>
      <c r="F58" s="23"/>
      <c r="G58" s="1"/>
      <c r="H58" s="24"/>
      <c r="I58" s="22"/>
      <c r="J58" s="23"/>
      <c r="K58" s="23"/>
    </row>
    <row r="59" spans="2:11" x14ac:dyDescent="0.25">
      <c r="B59" s="1"/>
      <c r="C59" s="125"/>
      <c r="D59" s="122"/>
      <c r="E59" s="126"/>
      <c r="F59" s="23"/>
      <c r="G59" s="266"/>
      <c r="H59" s="266"/>
      <c r="I59" s="127"/>
      <c r="J59" s="23"/>
      <c r="K59" s="23"/>
    </row>
    <row r="60" spans="2:11" x14ac:dyDescent="0.25">
      <c r="B60" s="1"/>
      <c r="C60" s="265" t="s">
        <v>218</v>
      </c>
      <c r="D60" s="265"/>
      <c r="E60" s="63"/>
      <c r="F60" s="23"/>
      <c r="G60" s="265" t="s">
        <v>63</v>
      </c>
      <c r="H60" s="265"/>
      <c r="I60" s="63"/>
      <c r="J60" s="8"/>
      <c r="K60" s="23"/>
    </row>
    <row r="61" spans="2:11" x14ac:dyDescent="0.25">
      <c r="B61" s="1"/>
      <c r="C61" s="230" t="s">
        <v>219</v>
      </c>
      <c r="D61" s="230"/>
      <c r="E61" s="42"/>
      <c r="F61" s="28"/>
      <c r="G61" s="230" t="s">
        <v>64</v>
      </c>
      <c r="H61" s="230"/>
      <c r="I61" s="42"/>
      <c r="J61" s="8"/>
      <c r="K61" s="23"/>
    </row>
    <row r="62" spans="2:11" x14ac:dyDescent="0.25">
      <c r="B62" s="69"/>
      <c r="C62" s="69"/>
      <c r="D62" s="69"/>
      <c r="E62" s="69"/>
      <c r="F62" s="69"/>
      <c r="G62" s="69"/>
      <c r="H62" s="69"/>
      <c r="I62" s="69"/>
      <c r="J62" s="69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hidden="1" x14ac:dyDescent="0.25"/>
    <row r="65" hidden="1" x14ac:dyDescent="0.25"/>
    <row r="66" x14ac:dyDescent="0.25"/>
    <row r="67" x14ac:dyDescent="0.25"/>
  </sheetData>
  <mergeCells count="45">
    <mergeCell ref="C60:D60"/>
    <mergeCell ref="C61:D61"/>
    <mergeCell ref="G60:H60"/>
    <mergeCell ref="G61:H61"/>
    <mergeCell ref="G59:H59"/>
    <mergeCell ref="D2:J2"/>
    <mergeCell ref="D3:J3"/>
    <mergeCell ref="D4:J4"/>
    <mergeCell ref="D5:J5"/>
    <mergeCell ref="D6:J6"/>
    <mergeCell ref="C39:D39"/>
    <mergeCell ref="C41:D41"/>
    <mergeCell ref="C42:D42"/>
    <mergeCell ref="C45:D45"/>
    <mergeCell ref="C57:J57"/>
    <mergeCell ref="C49:J49"/>
    <mergeCell ref="C43:D43"/>
    <mergeCell ref="C44:D44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6:D26"/>
    <mergeCell ref="C28:D28"/>
    <mergeCell ref="C29:D29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ignoredErrors>
    <ignoredError sqref="F37" formulaRange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topLeftCell="A51" zoomScale="90" zoomScaleNormal="90" workbookViewId="0">
      <selection activeCell="B1" sqref="B1:L61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8" t="s">
        <v>61</v>
      </c>
      <c r="E2" s="268"/>
      <c r="F2" s="268"/>
      <c r="G2" s="268"/>
      <c r="H2" s="268"/>
      <c r="I2" s="268"/>
      <c r="J2" s="268"/>
      <c r="K2" s="32"/>
      <c r="L2" s="32"/>
    </row>
    <row r="3" spans="2:12" x14ac:dyDescent="0.25">
      <c r="B3" s="1"/>
      <c r="C3" s="69"/>
      <c r="D3" s="269"/>
      <c r="E3" s="269"/>
      <c r="F3" s="269"/>
      <c r="G3" s="269"/>
      <c r="H3" s="269"/>
      <c r="I3" s="269"/>
      <c r="J3" s="269"/>
      <c r="K3" s="32"/>
      <c r="L3" s="32"/>
    </row>
    <row r="4" spans="2:12" x14ac:dyDescent="0.25">
      <c r="B4" s="33"/>
      <c r="C4" s="69"/>
      <c r="D4" s="269" t="s">
        <v>118</v>
      </c>
      <c r="E4" s="269"/>
      <c r="F4" s="269"/>
      <c r="G4" s="269"/>
      <c r="H4" s="269"/>
      <c r="I4" s="269"/>
      <c r="J4" s="269"/>
      <c r="K4" s="33"/>
      <c r="L4" s="33"/>
    </row>
    <row r="5" spans="2:12" x14ac:dyDescent="0.25">
      <c r="B5" s="34"/>
      <c r="C5" s="69"/>
      <c r="D5" s="269" t="s">
        <v>239</v>
      </c>
      <c r="E5" s="269"/>
      <c r="F5" s="269"/>
      <c r="G5" s="269"/>
      <c r="H5" s="269"/>
      <c r="I5" s="269"/>
      <c r="J5" s="269"/>
      <c r="K5" s="33"/>
      <c r="L5" s="33"/>
    </row>
    <row r="6" spans="2:12" x14ac:dyDescent="0.25">
      <c r="B6" s="34"/>
      <c r="C6" s="69"/>
      <c r="D6" s="269" t="s">
        <v>62</v>
      </c>
      <c r="E6" s="269"/>
      <c r="F6" s="269"/>
      <c r="G6" s="269"/>
      <c r="H6" s="269"/>
      <c r="I6" s="269"/>
      <c r="J6" s="269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8" t="s">
        <v>1</v>
      </c>
      <c r="D9" s="248"/>
      <c r="E9" s="54" t="s">
        <v>120</v>
      </c>
      <c r="F9" s="54" t="s">
        <v>121</v>
      </c>
      <c r="G9" s="55"/>
      <c r="H9" s="248" t="s">
        <v>1</v>
      </c>
      <c r="I9" s="248"/>
      <c r="J9" s="54" t="s">
        <v>120</v>
      </c>
      <c r="K9" s="54" t="s">
        <v>121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7724.6600000000035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8" t="s">
        <v>2</v>
      </c>
      <c r="D12" s="238"/>
      <c r="E12" s="156">
        <f>E14+E24</f>
        <v>68051.070000000007</v>
      </c>
      <c r="F12" s="156">
        <f>F14+F24</f>
        <v>75775.73000000001</v>
      </c>
      <c r="G12" s="2"/>
      <c r="H12" s="238" t="s">
        <v>3</v>
      </c>
      <c r="I12" s="238"/>
      <c r="J12" s="156">
        <f>J14+J25+J34</f>
        <v>141400.91999999998</v>
      </c>
      <c r="K12" s="156">
        <f>K14+K25</f>
        <v>0</v>
      </c>
      <c r="L12" s="44"/>
    </row>
    <row r="13" spans="2:12" x14ac:dyDescent="0.25">
      <c r="B13" s="74"/>
      <c r="C13" s="9"/>
      <c r="D13" s="8"/>
      <c r="E13" s="157"/>
      <c r="F13" s="157"/>
      <c r="G13" s="2"/>
      <c r="H13" s="9"/>
      <c r="I13" s="9"/>
      <c r="J13" s="157"/>
      <c r="K13" s="157"/>
      <c r="L13" s="44"/>
    </row>
    <row r="14" spans="2:12" x14ac:dyDescent="0.25">
      <c r="B14" s="74"/>
      <c r="C14" s="238" t="s">
        <v>4</v>
      </c>
      <c r="D14" s="238"/>
      <c r="E14" s="156">
        <f>SUM(E16:E22)</f>
        <v>0</v>
      </c>
      <c r="F14" s="156">
        <f>SUM(F16:F22)</f>
        <v>39414.19</v>
      </c>
      <c r="G14" s="2"/>
      <c r="H14" s="238" t="s">
        <v>5</v>
      </c>
      <c r="I14" s="238"/>
      <c r="J14" s="156">
        <f>SUM(J16:J23)</f>
        <v>6425.68</v>
      </c>
      <c r="K14" s="156">
        <f>SUM(K16:K23)</f>
        <v>0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7" t="s">
        <v>6</v>
      </c>
      <c r="D16" s="237"/>
      <c r="E16" s="158">
        <v>0</v>
      </c>
      <c r="F16" s="198">
        <v>37492.89</v>
      </c>
      <c r="G16" s="2"/>
      <c r="H16" s="237" t="s">
        <v>7</v>
      </c>
      <c r="I16" s="237"/>
      <c r="J16" s="158">
        <v>6425.68</v>
      </c>
      <c r="K16" s="158">
        <v>0</v>
      </c>
      <c r="L16" s="44"/>
    </row>
    <row r="17" spans="2:12" x14ac:dyDescent="0.25">
      <c r="B17" s="73"/>
      <c r="C17" s="237" t="s">
        <v>8</v>
      </c>
      <c r="D17" s="237"/>
      <c r="E17" s="158">
        <v>0</v>
      </c>
      <c r="F17" s="158">
        <v>1921.3</v>
      </c>
      <c r="G17" s="2"/>
      <c r="H17" s="237" t="s">
        <v>9</v>
      </c>
      <c r="I17" s="237"/>
      <c r="J17" s="158">
        <v>0</v>
      </c>
      <c r="K17" s="158">
        <v>0</v>
      </c>
      <c r="L17" s="44"/>
    </row>
    <row r="18" spans="2:12" x14ac:dyDescent="0.25">
      <c r="B18" s="73"/>
      <c r="C18" s="237" t="s">
        <v>10</v>
      </c>
      <c r="D18" s="237"/>
      <c r="E18" s="158">
        <v>0</v>
      </c>
      <c r="F18" s="158">
        <v>0</v>
      </c>
      <c r="G18" s="2"/>
      <c r="H18" s="237" t="s">
        <v>11</v>
      </c>
      <c r="I18" s="237"/>
      <c r="J18" s="158">
        <v>0</v>
      </c>
      <c r="K18" s="158">
        <v>0</v>
      </c>
      <c r="L18" s="44"/>
    </row>
    <row r="19" spans="2:12" x14ac:dyDescent="0.25">
      <c r="B19" s="73"/>
      <c r="C19" s="237" t="s">
        <v>12</v>
      </c>
      <c r="D19" s="237"/>
      <c r="E19" s="158">
        <v>0</v>
      </c>
      <c r="F19" s="158">
        <v>0</v>
      </c>
      <c r="G19" s="2"/>
      <c r="H19" s="237" t="s">
        <v>13</v>
      </c>
      <c r="I19" s="237"/>
      <c r="J19" s="158">
        <v>0</v>
      </c>
      <c r="K19" s="158">
        <v>0</v>
      </c>
      <c r="L19" s="44"/>
    </row>
    <row r="20" spans="2:12" x14ac:dyDescent="0.25">
      <c r="B20" s="73"/>
      <c r="C20" s="237" t="s">
        <v>14</v>
      </c>
      <c r="D20" s="237"/>
      <c r="E20" s="158">
        <v>0</v>
      </c>
      <c r="F20" s="158">
        <v>0</v>
      </c>
      <c r="G20" s="2"/>
      <c r="H20" s="237" t="s">
        <v>15</v>
      </c>
      <c r="I20" s="237"/>
      <c r="J20" s="158">
        <v>0</v>
      </c>
      <c r="K20" s="158">
        <v>0</v>
      </c>
      <c r="L20" s="44"/>
    </row>
    <row r="21" spans="2:12" x14ac:dyDescent="0.25">
      <c r="B21" s="73"/>
      <c r="C21" s="237" t="s">
        <v>16</v>
      </c>
      <c r="D21" s="237"/>
      <c r="E21" s="158">
        <v>0</v>
      </c>
      <c r="F21" s="158">
        <v>0</v>
      </c>
      <c r="G21" s="2"/>
      <c r="H21" s="237" t="s">
        <v>17</v>
      </c>
      <c r="I21" s="237"/>
      <c r="J21" s="158">
        <v>0</v>
      </c>
      <c r="K21" s="158">
        <v>0</v>
      </c>
      <c r="L21" s="44"/>
    </row>
    <row r="22" spans="2:12" x14ac:dyDescent="0.25">
      <c r="B22" s="73"/>
      <c r="C22" s="237" t="s">
        <v>18</v>
      </c>
      <c r="D22" s="237"/>
      <c r="E22" s="158">
        <v>0</v>
      </c>
      <c r="F22" s="158">
        <v>0</v>
      </c>
      <c r="G22" s="2"/>
      <c r="H22" s="237" t="s">
        <v>19</v>
      </c>
      <c r="I22" s="237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31689.530000000006</v>
      </c>
      <c r="G23" s="2"/>
      <c r="H23" s="237" t="s">
        <v>20</v>
      </c>
      <c r="I23" s="237"/>
      <c r="J23" s="158">
        <v>0</v>
      </c>
      <c r="K23" s="158">
        <v>0</v>
      </c>
      <c r="L23" s="44"/>
    </row>
    <row r="24" spans="2:12" x14ac:dyDescent="0.25">
      <c r="B24" s="74"/>
      <c r="C24" s="238" t="s">
        <v>23</v>
      </c>
      <c r="D24" s="238"/>
      <c r="E24" s="156">
        <f>SUM(E26:E34)</f>
        <v>68051.070000000007</v>
      </c>
      <c r="F24" s="156">
        <f>SUM(F26:F34)</f>
        <v>36361.54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39" t="s">
        <v>24</v>
      </c>
      <c r="I25" s="239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7" t="s">
        <v>25</v>
      </c>
      <c r="D26" s="237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7" t="s">
        <v>27</v>
      </c>
      <c r="D27" s="237"/>
      <c r="E27" s="158">
        <v>0</v>
      </c>
      <c r="F27" s="158">
        <v>0</v>
      </c>
      <c r="G27" s="2"/>
      <c r="H27" s="237" t="s">
        <v>26</v>
      </c>
      <c r="I27" s="237"/>
      <c r="J27" s="158">
        <v>0</v>
      </c>
      <c r="K27" s="158">
        <v>0</v>
      </c>
      <c r="L27" s="44"/>
    </row>
    <row r="28" spans="2:12" x14ac:dyDescent="0.25">
      <c r="B28" s="73"/>
      <c r="C28" s="237" t="s">
        <v>29</v>
      </c>
      <c r="D28" s="237"/>
      <c r="E28" s="158">
        <v>0</v>
      </c>
      <c r="F28" s="158">
        <v>0</v>
      </c>
      <c r="G28" s="2"/>
      <c r="H28" s="237" t="s">
        <v>28</v>
      </c>
      <c r="I28" s="237"/>
      <c r="J28" s="158">
        <v>0</v>
      </c>
      <c r="K28" s="158">
        <v>0</v>
      </c>
      <c r="L28" s="44"/>
    </row>
    <row r="29" spans="2:12" x14ac:dyDescent="0.25">
      <c r="B29" s="73"/>
      <c r="C29" s="237" t="s">
        <v>31</v>
      </c>
      <c r="D29" s="237"/>
      <c r="E29" s="158">
        <v>0</v>
      </c>
      <c r="F29" s="209">
        <v>30675.13</v>
      </c>
      <c r="G29" s="2"/>
      <c r="H29" s="237" t="s">
        <v>30</v>
      </c>
      <c r="I29" s="237"/>
      <c r="J29" s="158">
        <v>0</v>
      </c>
      <c r="K29" s="158">
        <v>0</v>
      </c>
      <c r="L29" s="44"/>
    </row>
    <row r="30" spans="2:12" x14ac:dyDescent="0.25">
      <c r="B30" s="73"/>
      <c r="C30" s="237" t="s">
        <v>33</v>
      </c>
      <c r="D30" s="237"/>
      <c r="E30" s="158">
        <v>0</v>
      </c>
      <c r="F30" s="158">
        <v>5686.41</v>
      </c>
      <c r="G30" s="2"/>
      <c r="H30" s="237" t="s">
        <v>32</v>
      </c>
      <c r="I30" s="237"/>
      <c r="J30" s="158">
        <v>0</v>
      </c>
      <c r="K30" s="158">
        <v>0</v>
      </c>
      <c r="L30" s="44"/>
    </row>
    <row r="31" spans="2:12" x14ac:dyDescent="0.25">
      <c r="B31" s="73"/>
      <c r="C31" s="237" t="s">
        <v>35</v>
      </c>
      <c r="D31" s="237"/>
      <c r="E31" s="158">
        <v>68051.070000000007</v>
      </c>
      <c r="F31" s="158">
        <v>0</v>
      </c>
      <c r="G31" s="2"/>
      <c r="H31" s="237" t="s">
        <v>34</v>
      </c>
      <c r="I31" s="237"/>
      <c r="J31" s="158">
        <v>0</v>
      </c>
      <c r="K31" s="158">
        <v>0</v>
      </c>
      <c r="L31" s="44"/>
    </row>
    <row r="32" spans="2:12" x14ac:dyDescent="0.25">
      <c r="B32" s="73"/>
      <c r="C32" s="237" t="s">
        <v>37</v>
      </c>
      <c r="D32" s="237"/>
      <c r="E32" s="198">
        <v>0</v>
      </c>
      <c r="F32" s="158">
        <v>0</v>
      </c>
      <c r="G32" s="2"/>
      <c r="H32" s="237" t="s">
        <v>36</v>
      </c>
      <c r="I32" s="237"/>
      <c r="J32" s="158">
        <v>0</v>
      </c>
      <c r="K32" s="158">
        <v>0</v>
      </c>
      <c r="L32" s="44"/>
    </row>
    <row r="33" spans="2:12" x14ac:dyDescent="0.25">
      <c r="B33" s="73"/>
      <c r="C33" s="237" t="s">
        <v>38</v>
      </c>
      <c r="D33" s="237"/>
      <c r="E33" s="158">
        <v>0</v>
      </c>
      <c r="F33" s="158">
        <v>0</v>
      </c>
      <c r="G33" s="2"/>
      <c r="H33" s="9"/>
      <c r="I33" s="9"/>
      <c r="J33" s="159"/>
      <c r="K33" s="159">
        <f>+K34-J34</f>
        <v>-1298.9799999999814</v>
      </c>
      <c r="L33" s="44"/>
    </row>
    <row r="34" spans="2:12" x14ac:dyDescent="0.25">
      <c r="B34" s="73"/>
      <c r="C34" s="237" t="s">
        <v>40</v>
      </c>
      <c r="D34" s="237"/>
      <c r="E34" s="158">
        <v>0</v>
      </c>
      <c r="F34" s="158">
        <v>0</v>
      </c>
      <c r="G34" s="2"/>
      <c r="H34" s="238" t="s">
        <v>43</v>
      </c>
      <c r="I34" s="238"/>
      <c r="J34" s="199">
        <f>J36+J42+J50</f>
        <v>134975.24</v>
      </c>
      <c r="K34" s="199">
        <f>K36+K42+K50</f>
        <v>133676.26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8" t="s">
        <v>45</v>
      </c>
      <c r="I36" s="238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7" t="s">
        <v>46</v>
      </c>
      <c r="I38" s="237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7" t="s">
        <v>47</v>
      </c>
      <c r="I39" s="237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7" t="s">
        <v>48</v>
      </c>
      <c r="I40" s="237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8" t="s">
        <v>49</v>
      </c>
      <c r="I42" s="238"/>
      <c r="J42" s="156">
        <f>SUM(J44:J48)</f>
        <v>134975.24</v>
      </c>
      <c r="K42" s="156">
        <f>SUM(K44:K48)</f>
        <v>133676.26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7" t="s">
        <v>50</v>
      </c>
      <c r="I44" s="237"/>
      <c r="J44" s="158">
        <v>134975.24</v>
      </c>
      <c r="K44" s="158">
        <v>0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7" t="s">
        <v>51</v>
      </c>
      <c r="I45" s="237"/>
      <c r="J45" s="158">
        <v>0</v>
      </c>
      <c r="K45" s="158">
        <v>133676.26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7" t="s">
        <v>52</v>
      </c>
      <c r="I46" s="237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7" t="s">
        <v>53</v>
      </c>
      <c r="I47" s="237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7" t="s">
        <v>54</v>
      </c>
      <c r="I48" s="237"/>
      <c r="J48" s="158">
        <v>0</v>
      </c>
      <c r="K48" s="158">
        <v>0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x14ac:dyDescent="0.25">
      <c r="B50" s="74"/>
      <c r="C50" s="1"/>
      <c r="D50" s="1"/>
      <c r="E50" s="1"/>
      <c r="F50" s="1"/>
      <c r="G50" s="2"/>
      <c r="H50" s="238" t="s">
        <v>119</v>
      </c>
      <c r="I50" s="238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7" t="s">
        <v>56</v>
      </c>
      <c r="I52" s="237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67" t="s">
        <v>57</v>
      </c>
      <c r="I53" s="267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5"/>
      <c r="K54" s="195"/>
      <c r="L54" s="23"/>
    </row>
    <row r="55" spans="2:12" x14ac:dyDescent="0.25">
      <c r="C55" s="233" t="s">
        <v>60</v>
      </c>
      <c r="D55" s="233"/>
      <c r="E55" s="233"/>
      <c r="F55" s="233"/>
      <c r="G55" s="233"/>
      <c r="H55" s="233"/>
      <c r="I55" s="233"/>
      <c r="J55" s="233"/>
      <c r="K55" s="233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34"/>
      <c r="E59" s="234"/>
      <c r="F59" s="23"/>
      <c r="H59" s="235"/>
      <c r="I59" s="235"/>
      <c r="J59" s="23"/>
      <c r="K59" s="23"/>
    </row>
    <row r="60" spans="2:12" x14ac:dyDescent="0.25">
      <c r="C60" s="26"/>
      <c r="D60" s="236" t="s">
        <v>218</v>
      </c>
      <c r="E60" s="236"/>
      <c r="F60" s="23"/>
      <c r="G60" s="23"/>
      <c r="H60" s="236" t="s">
        <v>63</v>
      </c>
      <c r="I60" s="236"/>
      <c r="J60" s="8"/>
      <c r="K60" s="23"/>
    </row>
    <row r="61" spans="2:12" x14ac:dyDescent="0.25">
      <c r="C61" s="27"/>
      <c r="D61" s="230" t="s">
        <v>219</v>
      </c>
      <c r="E61" s="230"/>
      <c r="F61" s="28"/>
      <c r="G61" s="28"/>
      <c r="H61" s="230" t="s">
        <v>64</v>
      </c>
      <c r="I61" s="230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59055118110236227" right="0.59055118110236227" top="0.55118110236220474" bottom="0.55118110236220474" header="0.31496062992125984" footer="0.31496062992125984"/>
  <pageSetup scale="6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abSelected="1" zoomScale="80" zoomScaleNormal="80" workbookViewId="0">
      <selection activeCell="B1" sqref="B1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8" t="s">
        <v>61</v>
      </c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</row>
    <row r="3" spans="1:17" x14ac:dyDescent="0.25">
      <c r="B3" s="32"/>
      <c r="C3" s="32"/>
      <c r="D3" s="32"/>
      <c r="E3" s="269"/>
      <c r="F3" s="269"/>
      <c r="G3" s="269"/>
      <c r="H3" s="269"/>
      <c r="I3" s="269"/>
      <c r="J3" s="269"/>
      <c r="K3" s="269"/>
      <c r="L3" s="269"/>
      <c r="M3" s="269"/>
      <c r="N3" s="269"/>
      <c r="O3" s="269"/>
      <c r="P3" s="269"/>
      <c r="Q3" s="269"/>
    </row>
    <row r="4" spans="1:17" x14ac:dyDescent="0.25">
      <c r="B4" s="32"/>
      <c r="C4" s="32"/>
      <c r="D4" s="32"/>
      <c r="E4" s="269" t="s">
        <v>166</v>
      </c>
      <c r="F4" s="269"/>
      <c r="G4" s="269"/>
      <c r="H4" s="269"/>
      <c r="I4" s="269"/>
      <c r="J4" s="269"/>
      <c r="K4" s="269"/>
      <c r="L4" s="269"/>
      <c r="M4" s="269"/>
      <c r="N4" s="269"/>
      <c r="O4" s="269"/>
      <c r="P4" s="269"/>
      <c r="Q4" s="269"/>
    </row>
    <row r="5" spans="1:17" x14ac:dyDescent="0.25">
      <c r="B5" s="32"/>
      <c r="C5" s="32"/>
      <c r="D5" s="32"/>
      <c r="E5" s="269" t="s">
        <v>239</v>
      </c>
      <c r="F5" s="269"/>
      <c r="G5" s="269"/>
      <c r="H5" s="269"/>
      <c r="I5" s="269"/>
      <c r="J5" s="269"/>
      <c r="K5" s="269"/>
      <c r="L5" s="269"/>
      <c r="M5" s="269"/>
      <c r="N5" s="269"/>
      <c r="O5" s="269"/>
      <c r="P5" s="269"/>
      <c r="Q5" s="269"/>
    </row>
    <row r="6" spans="1:17" x14ac:dyDescent="0.25">
      <c r="B6" s="32"/>
      <c r="C6" s="32"/>
      <c r="D6" s="32"/>
      <c r="E6" s="269" t="s">
        <v>62</v>
      </c>
      <c r="F6" s="269"/>
      <c r="G6" s="269"/>
      <c r="H6" s="269"/>
      <c r="I6" s="269"/>
      <c r="J6" s="269"/>
      <c r="K6" s="269"/>
      <c r="L6" s="269"/>
      <c r="M6" s="269"/>
      <c r="N6" s="269"/>
      <c r="O6" s="269"/>
      <c r="P6" s="269"/>
      <c r="Q6" s="269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8" t="s">
        <v>1</v>
      </c>
      <c r="C8" s="279"/>
      <c r="D8" s="279"/>
      <c r="E8" s="279"/>
      <c r="F8" s="55"/>
      <c r="G8" s="54">
        <v>2019</v>
      </c>
      <c r="H8" s="54">
        <v>2018</v>
      </c>
      <c r="I8" s="140"/>
      <c r="J8" s="279" t="s">
        <v>1</v>
      </c>
      <c r="K8" s="279"/>
      <c r="L8" s="279"/>
      <c r="M8" s="279"/>
      <c r="N8" s="55"/>
      <c r="O8" s="54">
        <f>+G8</f>
        <v>2019</v>
      </c>
      <c r="P8" s="54">
        <f>+H8</f>
        <v>2018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7" t="s">
        <v>167</v>
      </c>
      <c r="C10" s="273"/>
      <c r="D10" s="273"/>
      <c r="E10" s="273"/>
      <c r="F10" s="273"/>
      <c r="G10" s="135"/>
      <c r="H10" s="135"/>
      <c r="I10" s="2"/>
      <c r="J10" s="273" t="s">
        <v>168</v>
      </c>
      <c r="K10" s="273"/>
      <c r="L10" s="273"/>
      <c r="M10" s="273"/>
      <c r="N10" s="273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3" t="s">
        <v>169</v>
      </c>
      <c r="D12" s="273"/>
      <c r="E12" s="273"/>
      <c r="F12" s="273"/>
      <c r="G12" s="30">
        <f>SUM(G13:G23)</f>
        <v>526994.85</v>
      </c>
      <c r="H12" s="30">
        <f>SUM(H13:H23)</f>
        <v>200987</v>
      </c>
      <c r="I12" s="2"/>
      <c r="J12" s="2"/>
      <c r="K12" s="273" t="s">
        <v>169</v>
      </c>
      <c r="L12" s="273"/>
      <c r="M12" s="273"/>
      <c r="N12" s="27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4" t="s">
        <v>69</v>
      </c>
      <c r="E13" s="274"/>
      <c r="F13" s="274"/>
      <c r="G13" s="29">
        <v>0</v>
      </c>
      <c r="H13" s="29">
        <v>0</v>
      </c>
      <c r="I13" s="2"/>
      <c r="J13" s="2"/>
      <c r="L13" s="275" t="s">
        <v>29</v>
      </c>
      <c r="M13" s="275"/>
      <c r="N13" s="27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4" t="s">
        <v>170</v>
      </c>
      <c r="E14" s="274"/>
      <c r="F14" s="274"/>
      <c r="G14" s="29">
        <v>0</v>
      </c>
      <c r="H14" s="29">
        <v>0</v>
      </c>
      <c r="I14" s="2"/>
      <c r="J14" s="2"/>
      <c r="L14" s="275" t="s">
        <v>31</v>
      </c>
      <c r="M14" s="275"/>
      <c r="N14" s="275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4" t="s">
        <v>171</v>
      </c>
      <c r="E15" s="274"/>
      <c r="F15" s="274"/>
      <c r="G15" s="29">
        <v>0</v>
      </c>
      <c r="H15" s="29">
        <v>0</v>
      </c>
      <c r="I15" s="2"/>
      <c r="J15" s="2"/>
      <c r="K15" s="135"/>
      <c r="L15" s="275" t="s">
        <v>172</v>
      </c>
      <c r="M15" s="275"/>
      <c r="N15" s="275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4" t="s">
        <v>75</v>
      </c>
      <c r="E16" s="274"/>
      <c r="F16" s="274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4" t="s">
        <v>76</v>
      </c>
      <c r="E17" s="274"/>
      <c r="F17" s="274"/>
      <c r="G17" s="29">
        <v>0</v>
      </c>
      <c r="H17" s="29">
        <v>0</v>
      </c>
      <c r="I17" s="2"/>
      <c r="J17" s="2"/>
      <c r="K17" s="273" t="s">
        <v>173</v>
      </c>
      <c r="L17" s="273"/>
      <c r="M17" s="273"/>
      <c r="N17" s="273"/>
      <c r="O17" s="30">
        <f>SUM(O18:O20)</f>
        <v>3151.4</v>
      </c>
      <c r="P17" s="30">
        <f>SUM(P18:P20)</f>
        <v>6083.4</v>
      </c>
      <c r="Q17" s="44"/>
    </row>
    <row r="18" spans="1:17" x14ac:dyDescent="0.25">
      <c r="A18" s="2"/>
      <c r="B18" s="59"/>
      <c r="C18" s="207"/>
      <c r="D18" s="274" t="s">
        <v>78</v>
      </c>
      <c r="E18" s="274"/>
      <c r="F18" s="274"/>
      <c r="G18" s="29">
        <v>0</v>
      </c>
      <c r="H18" s="29">
        <v>0</v>
      </c>
      <c r="I18" s="2"/>
      <c r="J18" s="2"/>
      <c r="K18" s="135"/>
      <c r="L18" s="275" t="s">
        <v>29</v>
      </c>
      <c r="M18" s="275"/>
      <c r="N18" s="275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4" t="s">
        <v>80</v>
      </c>
      <c r="E19" s="274"/>
      <c r="F19" s="274"/>
      <c r="G19" s="29">
        <v>0</v>
      </c>
      <c r="H19" s="29">
        <v>0</v>
      </c>
      <c r="I19" s="2"/>
      <c r="J19" s="2"/>
      <c r="K19" s="67"/>
      <c r="L19" s="275" t="s">
        <v>31</v>
      </c>
      <c r="M19" s="275"/>
      <c r="N19" s="275"/>
      <c r="O19" s="209">
        <v>959</v>
      </c>
      <c r="P19" s="29">
        <v>3891</v>
      </c>
      <c r="Q19" s="44"/>
    </row>
    <row r="20" spans="1:17" x14ac:dyDescent="0.25">
      <c r="A20" s="2"/>
      <c r="B20" s="59"/>
      <c r="C20" s="207"/>
      <c r="D20" s="274" t="s">
        <v>82</v>
      </c>
      <c r="E20" s="274"/>
      <c r="F20" s="274"/>
      <c r="G20" s="29">
        <v>0</v>
      </c>
      <c r="H20" s="29">
        <v>0</v>
      </c>
      <c r="I20" s="2"/>
      <c r="J20" s="2"/>
      <c r="L20" s="275" t="s">
        <v>174</v>
      </c>
      <c r="M20" s="275"/>
      <c r="N20" s="275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4" t="s">
        <v>86</v>
      </c>
      <c r="E21" s="274"/>
      <c r="F21" s="274"/>
      <c r="G21" s="29">
        <v>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4" t="s">
        <v>175</v>
      </c>
      <c r="E22" s="274"/>
      <c r="F22" s="274"/>
      <c r="G22" s="29">
        <v>526994.85</v>
      </c>
      <c r="H22" s="29">
        <v>200629</v>
      </c>
      <c r="I22" s="2"/>
      <c r="J22" s="2"/>
      <c r="K22" s="273" t="s">
        <v>176</v>
      </c>
      <c r="L22" s="273"/>
      <c r="M22" s="273"/>
      <c r="N22" s="273"/>
      <c r="O22" s="30">
        <f>O12-O17</f>
        <v>-3151.4</v>
      </c>
      <c r="P22" s="30">
        <f>P12-P17</f>
        <v>-6083.4</v>
      </c>
      <c r="Q22" s="44"/>
    </row>
    <row r="23" spans="1:17" x14ac:dyDescent="0.25">
      <c r="A23" s="2"/>
      <c r="B23" s="59"/>
      <c r="C23" s="67"/>
      <c r="D23" s="274" t="s">
        <v>177</v>
      </c>
      <c r="E23" s="274"/>
      <c r="F23" s="80"/>
      <c r="G23" s="29">
        <v>0</v>
      </c>
      <c r="H23" s="29">
        <v>358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3" t="s">
        <v>173</v>
      </c>
      <c r="D25" s="273"/>
      <c r="E25" s="273"/>
      <c r="F25" s="273"/>
      <c r="G25" s="200">
        <f>SUM(G26:G41)</f>
        <v>522840.39</v>
      </c>
      <c r="H25" s="30">
        <f>SUM(H26:H41)</f>
        <v>200495.56</v>
      </c>
      <c r="I25" s="2"/>
      <c r="J25" s="273" t="s">
        <v>178</v>
      </c>
      <c r="K25" s="273"/>
      <c r="L25" s="273"/>
      <c r="M25" s="273"/>
      <c r="N25" s="273"/>
      <c r="O25" s="28"/>
      <c r="P25" s="28"/>
      <c r="Q25" s="44"/>
    </row>
    <row r="26" spans="1:17" x14ac:dyDescent="0.25">
      <c r="A26" s="2"/>
      <c r="B26" s="59"/>
      <c r="C26" s="205"/>
      <c r="D26" s="274" t="s">
        <v>179</v>
      </c>
      <c r="E26" s="274"/>
      <c r="F26" s="274"/>
      <c r="G26" s="29">
        <v>230484.72</v>
      </c>
      <c r="H26" s="29">
        <v>0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4" t="s">
        <v>72</v>
      </c>
      <c r="E27" s="274"/>
      <c r="F27" s="274"/>
      <c r="G27" s="29">
        <v>45077.27</v>
      </c>
      <c r="H27" s="29">
        <v>84650.9</v>
      </c>
      <c r="I27" s="2"/>
      <c r="K27" s="273" t="s">
        <v>169</v>
      </c>
      <c r="L27" s="273"/>
      <c r="M27" s="273"/>
      <c r="N27" s="27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4" t="s">
        <v>74</v>
      </c>
      <c r="E28" s="274"/>
      <c r="F28" s="274"/>
      <c r="G28" s="29">
        <v>106601.39</v>
      </c>
      <c r="H28" s="29">
        <v>115844.66</v>
      </c>
      <c r="I28" s="2"/>
      <c r="J28" s="2"/>
      <c r="L28" s="275" t="s">
        <v>180</v>
      </c>
      <c r="M28" s="275"/>
      <c r="N28" s="27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4" t="s">
        <v>79</v>
      </c>
      <c r="E29" s="274"/>
      <c r="F29" s="274"/>
      <c r="G29" s="29">
        <v>0</v>
      </c>
      <c r="H29" s="29">
        <v>0</v>
      </c>
      <c r="I29" s="2"/>
      <c r="J29" s="2"/>
      <c r="K29" s="205"/>
      <c r="L29" s="275" t="s">
        <v>181</v>
      </c>
      <c r="M29" s="275"/>
      <c r="N29" s="275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4" t="s">
        <v>182</v>
      </c>
      <c r="E30" s="274"/>
      <c r="F30" s="274"/>
      <c r="G30" s="29">
        <v>0</v>
      </c>
      <c r="H30" s="29">
        <v>0</v>
      </c>
      <c r="I30" s="2"/>
      <c r="J30" s="2"/>
      <c r="K30" s="205"/>
      <c r="L30" s="275" t="s">
        <v>183</v>
      </c>
      <c r="M30" s="275"/>
      <c r="N30" s="275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184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195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196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5" t="s">
        <v>185</v>
      </c>
      <c r="M33" s="275"/>
      <c r="N33" s="275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5"/>
      <c r="M34" s="275"/>
      <c r="N34" s="275"/>
      <c r="O34" s="29"/>
      <c r="P34" s="29"/>
      <c r="Q34" s="44"/>
    </row>
    <row r="35" spans="1:18" x14ac:dyDescent="0.25">
      <c r="A35" s="2"/>
      <c r="B35" s="59"/>
      <c r="C35" s="205"/>
      <c r="D35" s="207" t="s">
        <v>89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90</v>
      </c>
      <c r="E36" s="206"/>
      <c r="F36" s="206"/>
      <c r="G36" s="29">
        <v>0</v>
      </c>
      <c r="H36" s="29">
        <v>0</v>
      </c>
      <c r="I36" s="2"/>
      <c r="J36" s="2"/>
      <c r="K36" s="273" t="s">
        <v>173</v>
      </c>
      <c r="L36" s="273"/>
      <c r="M36" s="273"/>
      <c r="N36" s="27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92</v>
      </c>
      <c r="E37" s="206"/>
      <c r="F37" s="206"/>
      <c r="G37" s="29">
        <v>0</v>
      </c>
      <c r="H37" s="29">
        <v>0</v>
      </c>
      <c r="I37" s="2"/>
      <c r="L37" s="275" t="s">
        <v>186</v>
      </c>
      <c r="M37" s="275"/>
      <c r="N37" s="27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187</v>
      </c>
      <c r="E38" s="206"/>
      <c r="F38" s="206"/>
      <c r="G38" s="29">
        <v>0</v>
      </c>
      <c r="H38" s="29">
        <v>0</v>
      </c>
      <c r="I38" s="2"/>
      <c r="J38" s="2"/>
      <c r="L38" s="275" t="s">
        <v>181</v>
      </c>
      <c r="M38" s="275"/>
      <c r="N38" s="27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157</v>
      </c>
      <c r="E39" s="206"/>
      <c r="F39" s="206"/>
      <c r="G39" s="29">
        <v>0</v>
      </c>
      <c r="H39" s="29">
        <v>0</v>
      </c>
      <c r="I39" s="2"/>
      <c r="J39" s="2"/>
      <c r="K39" s="205"/>
      <c r="L39" s="275" t="s">
        <v>183</v>
      </c>
      <c r="M39" s="275"/>
      <c r="N39" s="27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99</v>
      </c>
      <c r="E40" s="206"/>
      <c r="F40" s="206"/>
      <c r="G40" s="29">
        <v>0</v>
      </c>
      <c r="H40" s="29">
        <v>0</v>
      </c>
      <c r="I40" s="2"/>
      <c r="J40" s="2"/>
      <c r="K40" s="205"/>
      <c r="L40" s="207" t="s">
        <v>197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189</v>
      </c>
      <c r="E41" s="206"/>
      <c r="F41" s="206"/>
      <c r="G41" s="29">
        <v>140677.01</v>
      </c>
      <c r="H41" s="29">
        <v>0</v>
      </c>
      <c r="I41" s="2"/>
      <c r="J41" s="2"/>
      <c r="K41" s="205"/>
      <c r="L41" s="207" t="s">
        <v>198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5" t="s">
        <v>188</v>
      </c>
      <c r="M42" s="275"/>
      <c r="N42" s="275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5"/>
      <c r="M43" s="275"/>
      <c r="N43" s="275"/>
      <c r="O43" s="29"/>
      <c r="P43" s="29"/>
      <c r="Q43" s="44"/>
    </row>
    <row r="44" spans="1:18" x14ac:dyDescent="0.25">
      <c r="A44" s="2"/>
      <c r="B44" s="59"/>
      <c r="C44" s="276" t="s">
        <v>191</v>
      </c>
      <c r="D44" s="276"/>
      <c r="E44" s="276"/>
      <c r="F44" s="276"/>
      <c r="G44" s="164">
        <f>G12-G25</f>
        <v>4154.4599999999627</v>
      </c>
      <c r="H44" s="164">
        <f>H12-H25</f>
        <v>491.44000000000233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3" t="s">
        <v>190</v>
      </c>
      <c r="L45" s="273"/>
      <c r="M45" s="273"/>
      <c r="N45" s="27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0" t="s">
        <v>192</v>
      </c>
      <c r="K48" s="270"/>
      <c r="L48" s="270"/>
      <c r="M48" s="270"/>
      <c r="N48" s="270"/>
      <c r="O48" s="164">
        <f>G44+O22+O45</f>
        <v>1003.0599999999627</v>
      </c>
      <c r="P48" s="164">
        <f>H44+P22+P45</f>
        <v>-5591.9599999999973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0" t="s">
        <v>193</v>
      </c>
      <c r="K50" s="270"/>
      <c r="L50" s="270"/>
      <c r="M50" s="270"/>
      <c r="N50" s="270"/>
      <c r="O50" s="164">
        <v>144672.03</v>
      </c>
      <c r="P50" s="164">
        <v>113774.16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0" t="s">
        <v>194</v>
      </c>
      <c r="K51" s="270"/>
      <c r="L51" s="270"/>
      <c r="M51" s="270"/>
      <c r="N51" s="270"/>
      <c r="O51" s="164">
        <f>+O48+O50</f>
        <v>145675.08999999997</v>
      </c>
      <c r="P51" s="164">
        <f>+P48+P50</f>
        <v>108182.20000000001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1"/>
      <c r="E60" s="271"/>
      <c r="F60" s="271"/>
      <c r="G60" s="271"/>
      <c r="H60" s="22"/>
      <c r="I60" s="23"/>
      <c r="J60" s="23"/>
      <c r="L60" s="272"/>
      <c r="M60" s="272"/>
      <c r="N60" s="272"/>
      <c r="O60" s="272"/>
    </row>
    <row r="61" spans="1:19" x14ac:dyDescent="0.25">
      <c r="B61" s="26"/>
      <c r="D61" s="236" t="s">
        <v>218</v>
      </c>
      <c r="E61" s="236"/>
      <c r="F61" s="236"/>
      <c r="G61" s="236"/>
      <c r="H61" s="1"/>
      <c r="I61" s="8"/>
      <c r="L61" s="236" t="s">
        <v>63</v>
      </c>
      <c r="M61" s="236"/>
      <c r="N61" s="236"/>
      <c r="O61" s="236"/>
    </row>
    <row r="62" spans="1:19" x14ac:dyDescent="0.25">
      <c r="B62" s="27"/>
      <c r="D62" s="230" t="s">
        <v>219</v>
      </c>
      <c r="E62" s="230"/>
      <c r="F62" s="230"/>
      <c r="G62" s="230"/>
      <c r="H62" s="1"/>
      <c r="I62" s="8"/>
      <c r="L62" s="230" t="s">
        <v>64</v>
      </c>
      <c r="M62" s="230"/>
      <c r="N62" s="230"/>
      <c r="O62" s="230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51181102362204722" right="0.51181102362204722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workbookViewId="0">
      <selection activeCell="G38" sqref="G38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4"/>
      <c r="E1" s="294"/>
      <c r="F1" s="294"/>
      <c r="G1" s="285"/>
      <c r="H1" s="285"/>
      <c r="I1" s="285"/>
      <c r="J1" s="76"/>
      <c r="K1" s="285"/>
      <c r="L1" s="285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31" t="s">
        <v>61</v>
      </c>
      <c r="E3" s="231"/>
      <c r="F3" s="231"/>
      <c r="G3" s="231"/>
      <c r="H3" s="23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5"/>
      <c r="E4" s="245"/>
      <c r="F4" s="245"/>
      <c r="G4" s="245"/>
      <c r="H4" s="245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5" t="s">
        <v>122</v>
      </c>
      <c r="E5" s="245"/>
      <c r="F5" s="245"/>
      <c r="G5" s="245"/>
      <c r="H5" s="245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5" t="s">
        <v>239</v>
      </c>
      <c r="E6" s="245"/>
      <c r="F6" s="245"/>
      <c r="G6" s="245"/>
      <c r="H6" s="245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5" t="s">
        <v>62</v>
      </c>
      <c r="E7" s="245"/>
      <c r="F7" s="245"/>
      <c r="G7" s="245"/>
      <c r="H7" s="245"/>
      <c r="I7" s="4"/>
      <c r="J7" s="4"/>
      <c r="K7" s="1"/>
      <c r="L7" s="1"/>
      <c r="M7" s="1"/>
      <c r="N7" s="1"/>
    </row>
    <row r="8" spans="2:14" ht="9.75" customHeight="1" x14ac:dyDescent="0.25">
      <c r="B8" s="286"/>
      <c r="C8" s="286"/>
      <c r="D8" s="286"/>
      <c r="E8" s="286"/>
      <c r="F8" s="286"/>
      <c r="G8" s="286"/>
      <c r="H8" s="286"/>
      <c r="I8" s="286"/>
      <c r="J8" s="286"/>
      <c r="K8" s="1"/>
      <c r="L8" s="1"/>
      <c r="M8" s="1"/>
      <c r="N8" s="1"/>
    </row>
    <row r="9" spans="2:14" ht="8.25" customHeight="1" thickBot="1" x14ac:dyDescent="0.3">
      <c r="B9" s="286"/>
      <c r="C9" s="286"/>
      <c r="D9" s="286"/>
      <c r="E9" s="286"/>
      <c r="F9" s="286"/>
      <c r="G9" s="286"/>
      <c r="H9" s="286"/>
      <c r="I9" s="286"/>
      <c r="J9" s="286"/>
      <c r="K9" s="1"/>
      <c r="L9" s="1"/>
      <c r="M9" s="1"/>
      <c r="N9" s="1"/>
    </row>
    <row r="10" spans="2:14" ht="24" x14ac:dyDescent="0.25">
      <c r="B10" s="93"/>
      <c r="C10" s="287" t="s">
        <v>1</v>
      </c>
      <c r="D10" s="287"/>
      <c r="E10" s="94" t="s">
        <v>128</v>
      </c>
      <c r="F10" s="94" t="s">
        <v>129</v>
      </c>
      <c r="G10" s="95" t="s">
        <v>130</v>
      </c>
      <c r="H10" s="95" t="s">
        <v>131</v>
      </c>
      <c r="I10" s="95" t="s">
        <v>132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8"/>
      <c r="D11" s="288"/>
      <c r="E11" s="98">
        <v>1</v>
      </c>
      <c r="F11" s="98">
        <v>2</v>
      </c>
      <c r="G11" s="99">
        <v>3</v>
      </c>
      <c r="H11" s="99" t="s">
        <v>123</v>
      </c>
      <c r="I11" s="99" t="s">
        <v>124</v>
      </c>
      <c r="J11" s="100"/>
      <c r="K11" s="77"/>
      <c r="L11" s="77"/>
      <c r="M11" s="77"/>
      <c r="N11" s="77"/>
    </row>
    <row r="12" spans="2:14" ht="6" customHeight="1" x14ac:dyDescent="0.25">
      <c r="B12" s="289"/>
      <c r="C12" s="286"/>
      <c r="D12" s="286"/>
      <c r="E12" s="286"/>
      <c r="F12" s="286"/>
      <c r="G12" s="286"/>
      <c r="H12" s="286"/>
      <c r="I12" s="286"/>
      <c r="J12" s="290"/>
      <c r="K12" s="1"/>
      <c r="L12" s="1"/>
      <c r="M12" s="1"/>
      <c r="N12" s="1"/>
    </row>
    <row r="13" spans="2:14" ht="10.5" customHeight="1" x14ac:dyDescent="0.25">
      <c r="B13" s="291"/>
      <c r="C13" s="292"/>
      <c r="D13" s="292"/>
      <c r="E13" s="292"/>
      <c r="F13" s="292"/>
      <c r="G13" s="292"/>
      <c r="H13" s="292"/>
      <c r="I13" s="292"/>
      <c r="J13" s="293"/>
      <c r="K13" s="1"/>
      <c r="L13" s="1"/>
      <c r="M13" s="1"/>
      <c r="N13" s="1"/>
    </row>
    <row r="14" spans="2:14" x14ac:dyDescent="0.25">
      <c r="B14" s="101"/>
      <c r="C14" s="281" t="s">
        <v>2</v>
      </c>
      <c r="D14" s="281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8" t="s">
        <v>4</v>
      </c>
      <c r="D16" s="238"/>
      <c r="E16" s="161">
        <f>SUM(E18:E24)</f>
        <v>144672.03</v>
      </c>
      <c r="F16" s="161">
        <f>SUM(F18:F24)</f>
        <v>1147083.51</v>
      </c>
      <c r="G16" s="161">
        <f>SUM(G18:G24)</f>
        <v>1142535.6500000001</v>
      </c>
      <c r="H16" s="161">
        <f>SUM(H18:H24)</f>
        <v>149219.8899999999</v>
      </c>
      <c r="I16" s="30">
        <f>SUM(I18:I24)</f>
        <v>4547.8599999998987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0" t="s">
        <v>6</v>
      </c>
      <c r="D18" s="280"/>
      <c r="E18" s="29">
        <v>144672.03</v>
      </c>
      <c r="F18" s="29">
        <v>563575.86</v>
      </c>
      <c r="G18" s="29">
        <v>562572.80000000005</v>
      </c>
      <c r="H18" s="28">
        <f>+E18+F18-G18</f>
        <v>145675.08999999997</v>
      </c>
      <c r="I18" s="211">
        <f>+H18-E18</f>
        <v>1003.0599999999686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0" t="s">
        <v>8</v>
      </c>
      <c r="D19" s="280"/>
      <c r="E19" s="29">
        <v>0</v>
      </c>
      <c r="F19" s="29">
        <v>536952.44999999995</v>
      </c>
      <c r="G19" s="29">
        <v>533407.65</v>
      </c>
      <c r="H19" s="28">
        <f>+E19+F19-G19</f>
        <v>3544.7999999999302</v>
      </c>
      <c r="I19" s="28">
        <f t="shared" ref="I19:I24" si="0">+H19-E19</f>
        <v>3544.7999999999302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0" t="s">
        <v>10</v>
      </c>
      <c r="D20" s="280"/>
      <c r="E20" s="29">
        <v>0</v>
      </c>
      <c r="F20" s="29">
        <v>46555.199999999997</v>
      </c>
      <c r="G20" s="29">
        <v>46555.199999999997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0" t="s">
        <v>12</v>
      </c>
      <c r="D21" s="28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125</v>
      </c>
    </row>
    <row r="22" spans="1:15" x14ac:dyDescent="0.25">
      <c r="B22" s="59"/>
      <c r="C22" s="280" t="s">
        <v>14</v>
      </c>
      <c r="D22" s="28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0" t="s">
        <v>16</v>
      </c>
      <c r="D23" s="28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125</v>
      </c>
      <c r="N23" s="1"/>
      <c r="O23" s="1"/>
    </row>
    <row r="24" spans="1:15" x14ac:dyDescent="0.25">
      <c r="B24" s="59"/>
      <c r="C24" s="280" t="s">
        <v>18</v>
      </c>
      <c r="D24" s="28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8" t="s">
        <v>23</v>
      </c>
      <c r="D26" s="238"/>
      <c r="E26" s="161">
        <f>SUM(E28:E36)</f>
        <v>168600.39</v>
      </c>
      <c r="F26" s="161">
        <f>SUM(F28:F36)</f>
        <v>6525.35</v>
      </c>
      <c r="G26" s="161">
        <f>SUM(G28:G36)</f>
        <v>26075.38</v>
      </c>
      <c r="H26" s="161">
        <f>SUM(H28:H36)</f>
        <v>149050.35999999999</v>
      </c>
      <c r="I26" s="161">
        <f>SUM(I28:I36)</f>
        <v>-19550.03000000005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0" t="s">
        <v>25</v>
      </c>
      <c r="D28" s="28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0" t="s">
        <v>27</v>
      </c>
      <c r="D29" s="28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0" t="s">
        <v>29</v>
      </c>
      <c r="D30" s="28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0" t="s">
        <v>126</v>
      </c>
      <c r="D31" s="280"/>
      <c r="E31" s="29">
        <v>737475.73</v>
      </c>
      <c r="F31" s="29">
        <v>4332.95</v>
      </c>
      <c r="G31" s="29">
        <v>0</v>
      </c>
      <c r="H31" s="28">
        <f t="shared" si="2"/>
        <v>741808.67999999993</v>
      </c>
      <c r="I31" s="28">
        <f t="shared" si="3"/>
        <v>4332.9499999999534</v>
      </c>
      <c r="J31" s="58"/>
    </row>
    <row r="32" spans="1:15" x14ac:dyDescent="0.25">
      <c r="A32" s="197">
        <v>125</v>
      </c>
      <c r="B32" s="59"/>
      <c r="C32" s="280" t="s">
        <v>33</v>
      </c>
      <c r="D32" s="280"/>
      <c r="E32" s="29">
        <v>33949.599999999999</v>
      </c>
      <c r="F32" s="29">
        <v>2192.4</v>
      </c>
      <c r="G32" s="29">
        <v>0</v>
      </c>
      <c r="H32" s="28">
        <f t="shared" si="2"/>
        <v>36142</v>
      </c>
      <c r="I32" s="28">
        <f t="shared" si="3"/>
        <v>2192.4000000000015</v>
      </c>
      <c r="J32" s="58"/>
    </row>
    <row r="33" spans="1:18" x14ac:dyDescent="0.25">
      <c r="B33" s="59"/>
      <c r="C33" s="280" t="s">
        <v>35</v>
      </c>
      <c r="D33" s="280"/>
      <c r="E33" s="29">
        <v>-602824.93999999994</v>
      </c>
      <c r="F33" s="29">
        <v>0</v>
      </c>
      <c r="G33" s="29">
        <v>26075.38</v>
      </c>
      <c r="H33" s="28">
        <f t="shared" si="2"/>
        <v>-628900.31999999995</v>
      </c>
      <c r="I33" s="28">
        <f t="shared" si="3"/>
        <v>-26075.380000000005</v>
      </c>
      <c r="J33" s="58"/>
    </row>
    <row r="34" spans="1:18" x14ac:dyDescent="0.25">
      <c r="A34" s="197">
        <v>127</v>
      </c>
      <c r="B34" s="59"/>
      <c r="C34" s="280" t="s">
        <v>37</v>
      </c>
      <c r="D34" s="28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0" t="s">
        <v>38</v>
      </c>
      <c r="D35" s="28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0" t="s">
        <v>40</v>
      </c>
      <c r="D36" s="28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81" t="s">
        <v>127</v>
      </c>
      <c r="D38" s="281"/>
      <c r="E38" s="161">
        <f>E16+E26</f>
        <v>313272.42000000004</v>
      </c>
      <c r="F38" s="161">
        <f>F16+F26</f>
        <v>1153608.8600000001</v>
      </c>
      <c r="G38" s="161">
        <f>G16+G26</f>
        <v>1168611.03</v>
      </c>
      <c r="H38" s="161">
        <f>H16+H26</f>
        <v>298270.24999999988</v>
      </c>
      <c r="I38" s="161">
        <f>I16+I26</f>
        <v>-15002.170000000151</v>
      </c>
      <c r="J38" s="102"/>
    </row>
    <row r="39" spans="1:18" ht="15.75" thickBot="1" x14ac:dyDescent="0.3">
      <c r="B39" s="282"/>
      <c r="C39" s="283"/>
      <c r="D39" s="283"/>
      <c r="E39" s="283"/>
      <c r="F39" s="283"/>
      <c r="G39" s="283"/>
      <c r="H39" s="283"/>
      <c r="I39" s="283"/>
      <c r="J39" s="284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7" t="s">
        <v>60</v>
      </c>
      <c r="D41" s="237"/>
      <c r="E41" s="237"/>
      <c r="F41" s="237"/>
      <c r="G41" s="237"/>
      <c r="H41" s="237"/>
      <c r="I41" s="237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95"/>
      <c r="D45" s="295"/>
      <c r="E45" s="23"/>
      <c r="F45" s="272"/>
      <c r="G45" s="272"/>
      <c r="H45" s="272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6" t="s">
        <v>218</v>
      </c>
      <c r="D46" s="236"/>
      <c r="E46" s="1"/>
      <c r="F46" s="236" t="s">
        <v>63</v>
      </c>
      <c r="G46" s="236"/>
      <c r="H46" s="236"/>
      <c r="I46" s="63"/>
      <c r="J46" s="8"/>
      <c r="K46" s="1"/>
      <c r="Q46" s="1"/>
      <c r="R46" s="1"/>
    </row>
    <row r="47" spans="1:18" x14ac:dyDescent="0.25">
      <c r="B47" s="1"/>
      <c r="C47" s="230" t="s">
        <v>219</v>
      </c>
      <c r="D47" s="230"/>
      <c r="E47" s="14"/>
      <c r="F47" s="230" t="s">
        <v>64</v>
      </c>
      <c r="G47" s="230"/>
      <c r="H47" s="230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51181102362204722" right="0.51181102362204722" top="0.59055118110236227" bottom="0.59055118110236227" header="0.31496062992125984" footer="0.19685039370078741"/>
  <pageSetup scale="7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topLeftCell="A44" workbookViewId="0">
      <selection activeCell="B1" sqref="B1:K54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8" t="s">
        <v>61</v>
      </c>
      <c r="E2" s="268"/>
      <c r="F2" s="268"/>
      <c r="G2" s="268"/>
      <c r="H2" s="268"/>
      <c r="I2" s="268"/>
      <c r="J2" s="268"/>
      <c r="K2" s="268"/>
    </row>
    <row r="3" spans="1:11" x14ac:dyDescent="0.25">
      <c r="A3" s="69"/>
      <c r="B3" s="69"/>
      <c r="C3" s="32"/>
      <c r="D3" s="269"/>
      <c r="E3" s="269"/>
      <c r="F3" s="269"/>
      <c r="G3" s="269"/>
      <c r="H3" s="269"/>
      <c r="I3" s="269"/>
      <c r="J3" s="269"/>
      <c r="K3" s="269"/>
    </row>
    <row r="4" spans="1:11" x14ac:dyDescent="0.25">
      <c r="A4" s="69"/>
      <c r="B4" s="69"/>
      <c r="C4" s="32"/>
      <c r="D4" s="269" t="s">
        <v>133</v>
      </c>
      <c r="E4" s="269"/>
      <c r="F4" s="269"/>
      <c r="G4" s="269"/>
      <c r="H4" s="269"/>
      <c r="I4" s="269"/>
      <c r="J4" s="269"/>
      <c r="K4" s="269"/>
    </row>
    <row r="5" spans="1:11" x14ac:dyDescent="0.25">
      <c r="A5" s="69"/>
      <c r="B5" s="69"/>
      <c r="C5" s="32"/>
      <c r="D5" s="269" t="s">
        <v>239</v>
      </c>
      <c r="E5" s="269"/>
      <c r="F5" s="269"/>
      <c r="G5" s="269"/>
      <c r="H5" s="269"/>
      <c r="I5" s="269"/>
      <c r="J5" s="269"/>
      <c r="K5" s="269"/>
    </row>
    <row r="6" spans="1:11" x14ac:dyDescent="0.25">
      <c r="A6" s="69"/>
      <c r="B6" s="69"/>
      <c r="C6" s="32"/>
      <c r="D6" s="269" t="s">
        <v>62</v>
      </c>
      <c r="E6" s="269"/>
      <c r="F6" s="269"/>
      <c r="G6" s="269"/>
      <c r="H6" s="269"/>
      <c r="I6" s="269"/>
      <c r="J6" s="269"/>
      <c r="K6" s="269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6"/>
      <c r="D8" s="286"/>
      <c r="E8" s="286"/>
      <c r="F8" s="286"/>
      <c r="G8" s="286"/>
      <c r="H8" s="286"/>
      <c r="I8" s="286"/>
      <c r="J8" s="286"/>
      <c r="K8" s="286"/>
    </row>
    <row r="9" spans="1:11" ht="39" customHeight="1" thickBot="1" x14ac:dyDescent="0.3">
      <c r="B9" s="109"/>
      <c r="C9" s="248" t="s">
        <v>148</v>
      </c>
      <c r="D9" s="248"/>
      <c r="E9" s="248"/>
      <c r="F9" s="110"/>
      <c r="G9" s="111" t="s">
        <v>149</v>
      </c>
      <c r="H9" s="111" t="s">
        <v>150</v>
      </c>
      <c r="I9" s="110" t="s">
        <v>151</v>
      </c>
      <c r="J9" s="110" t="s">
        <v>152</v>
      </c>
      <c r="K9" s="112"/>
    </row>
    <row r="10" spans="1:11" ht="5.25" customHeight="1" x14ac:dyDescent="0.25">
      <c r="B10" s="113"/>
      <c r="C10" s="286"/>
      <c r="D10" s="286"/>
      <c r="E10" s="286"/>
      <c r="F10" s="286"/>
      <c r="G10" s="286"/>
      <c r="H10" s="286"/>
      <c r="I10" s="286"/>
      <c r="J10" s="286"/>
      <c r="K10" s="290"/>
    </row>
    <row r="11" spans="1:11" x14ac:dyDescent="0.25">
      <c r="B11" s="43"/>
      <c r="C11" s="292"/>
      <c r="D11" s="292"/>
      <c r="E11" s="292"/>
      <c r="F11" s="292"/>
      <c r="G11" s="292"/>
      <c r="H11" s="292"/>
      <c r="I11" s="292"/>
      <c r="J11" s="292"/>
      <c r="K11" s="293"/>
    </row>
    <row r="12" spans="1:11" x14ac:dyDescent="0.25">
      <c r="B12" s="43"/>
      <c r="C12" s="297" t="s">
        <v>134</v>
      </c>
      <c r="D12" s="297"/>
      <c r="E12" s="297"/>
      <c r="F12" s="85"/>
      <c r="G12" s="85"/>
      <c r="H12" s="85"/>
      <c r="I12" s="85"/>
      <c r="J12" s="85"/>
      <c r="K12" s="114"/>
    </row>
    <row r="13" spans="1:11" x14ac:dyDescent="0.25">
      <c r="B13" s="115"/>
      <c r="C13" s="296" t="s">
        <v>135</v>
      </c>
      <c r="D13" s="296"/>
      <c r="E13" s="296"/>
      <c r="F13" s="8"/>
      <c r="G13" s="8"/>
      <c r="H13" s="8"/>
      <c r="I13" s="8"/>
      <c r="J13" s="8"/>
      <c r="K13" s="116"/>
    </row>
    <row r="14" spans="1:11" x14ac:dyDescent="0.25">
      <c r="B14" s="115"/>
      <c r="C14" s="297" t="s">
        <v>136</v>
      </c>
      <c r="D14" s="297"/>
      <c r="E14" s="297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33" t="s">
        <v>137</v>
      </c>
      <c r="E15" s="233"/>
      <c r="F15" s="8"/>
      <c r="G15" s="88" t="s">
        <v>153</v>
      </c>
      <c r="H15" s="88" t="s">
        <v>154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33" t="s">
        <v>138</v>
      </c>
      <c r="E16" s="233"/>
      <c r="F16" s="8"/>
      <c r="G16" s="88" t="s">
        <v>153</v>
      </c>
      <c r="H16" s="88" t="s">
        <v>154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33" t="s">
        <v>139</v>
      </c>
      <c r="E17" s="233"/>
      <c r="F17" s="8"/>
      <c r="G17" s="88" t="s">
        <v>153</v>
      </c>
      <c r="H17" s="88" t="s">
        <v>154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7" t="s">
        <v>140</v>
      </c>
      <c r="D19" s="297"/>
      <c r="E19" s="297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33" t="s">
        <v>141</v>
      </c>
      <c r="E20" s="233"/>
      <c r="F20" s="8"/>
      <c r="G20" s="88" t="s">
        <v>153</v>
      </c>
      <c r="H20" s="88" t="s">
        <v>154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33" t="s">
        <v>142</v>
      </c>
      <c r="E21" s="233"/>
      <c r="F21" s="8"/>
      <c r="G21" s="88" t="s">
        <v>153</v>
      </c>
      <c r="H21" s="88" t="s">
        <v>154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33" t="s">
        <v>138</v>
      </c>
      <c r="E22" s="233"/>
      <c r="F22" s="8"/>
      <c r="G22" s="88" t="s">
        <v>153</v>
      </c>
      <c r="H22" s="88" t="s">
        <v>154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33" t="s">
        <v>139</v>
      </c>
      <c r="E23" s="233"/>
      <c r="F23" s="8"/>
      <c r="G23" s="88" t="s">
        <v>153</v>
      </c>
      <c r="H23" s="88" t="s">
        <v>154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8" t="s">
        <v>143</v>
      </c>
      <c r="D25" s="298"/>
      <c r="E25" s="298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6" t="s">
        <v>144</v>
      </c>
      <c r="D27" s="296"/>
      <c r="E27" s="296"/>
      <c r="F27" s="8"/>
      <c r="G27" s="90"/>
      <c r="H27" s="90"/>
      <c r="I27" s="70"/>
      <c r="J27" s="70"/>
      <c r="K27" s="102"/>
    </row>
    <row r="28" spans="2:11" x14ac:dyDescent="0.25">
      <c r="B28" s="115"/>
      <c r="C28" s="297" t="s">
        <v>136</v>
      </c>
      <c r="D28" s="297"/>
      <c r="E28" s="297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33" t="s">
        <v>137</v>
      </c>
      <c r="E29" s="233"/>
      <c r="F29" s="8"/>
      <c r="G29" s="88" t="s">
        <v>153</v>
      </c>
      <c r="H29" s="88" t="s">
        <v>154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33" t="s">
        <v>138</v>
      </c>
      <c r="E30" s="233"/>
      <c r="F30" s="2"/>
      <c r="G30" s="88" t="s">
        <v>153</v>
      </c>
      <c r="H30" s="88" t="s">
        <v>154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33" t="s">
        <v>139</v>
      </c>
      <c r="E31" s="233"/>
      <c r="F31" s="2"/>
      <c r="G31" s="88" t="s">
        <v>153</v>
      </c>
      <c r="H31" s="88" t="s">
        <v>154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7" t="s">
        <v>140</v>
      </c>
      <c r="D33" s="297"/>
      <c r="E33" s="297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33" t="s">
        <v>141</v>
      </c>
      <c r="E34" s="233"/>
      <c r="F34" s="8"/>
      <c r="G34" s="88" t="s">
        <v>153</v>
      </c>
      <c r="H34" s="88" t="s">
        <v>154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33" t="s">
        <v>142</v>
      </c>
      <c r="E35" s="233"/>
      <c r="F35" s="8"/>
      <c r="G35" s="88" t="s">
        <v>153</v>
      </c>
      <c r="H35" s="88" t="s">
        <v>154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33" t="s">
        <v>138</v>
      </c>
      <c r="E36" s="233"/>
      <c r="F36" s="8"/>
      <c r="G36" s="88" t="s">
        <v>153</v>
      </c>
      <c r="H36" s="88" t="s">
        <v>154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33" t="s">
        <v>139</v>
      </c>
      <c r="E37" s="233"/>
      <c r="F37" s="8"/>
      <c r="G37" s="88" t="s">
        <v>153</v>
      </c>
      <c r="H37" s="88" t="s">
        <v>154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8" t="s">
        <v>145</v>
      </c>
      <c r="D39" s="298"/>
      <c r="E39" s="298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7" t="s">
        <v>146</v>
      </c>
      <c r="D41" s="297"/>
      <c r="E41" s="297"/>
      <c r="F41" s="8"/>
      <c r="G41" s="88" t="s">
        <v>153</v>
      </c>
      <c r="H41" s="88" t="s">
        <v>154</v>
      </c>
      <c r="I41" s="169">
        <v>23086.9</v>
      </c>
      <c r="J41" s="169">
        <f>+'1.2 EDO SIT FIN'!H15</f>
        <v>11192.43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9" t="s">
        <v>147</v>
      </c>
      <c r="D43" s="299"/>
      <c r="E43" s="299"/>
      <c r="F43" s="119"/>
      <c r="G43" s="120"/>
      <c r="H43" s="120"/>
      <c r="I43" s="170">
        <f>I41+I39+I25</f>
        <v>23086.9</v>
      </c>
      <c r="J43" s="170">
        <f>J41+J39+J25</f>
        <v>11192.43</v>
      </c>
      <c r="K43" s="121"/>
    </row>
    <row r="44" spans="2:11" x14ac:dyDescent="0.25">
      <c r="C44" s="296"/>
      <c r="D44" s="296"/>
      <c r="E44" s="296"/>
      <c r="F44" s="296"/>
      <c r="G44" s="296"/>
      <c r="H44" s="296"/>
      <c r="I44" s="296"/>
      <c r="J44" s="296"/>
      <c r="K44" s="296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33" t="s">
        <v>60</v>
      </c>
      <c r="D46" s="233"/>
      <c r="E46" s="233"/>
      <c r="F46" s="233"/>
      <c r="G46" s="233"/>
      <c r="H46" s="233"/>
      <c r="I46" s="233"/>
      <c r="J46" s="233"/>
      <c r="K46" s="233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33"/>
      <c r="D50" s="233"/>
      <c r="E50" s="233"/>
      <c r="F50" s="233"/>
      <c r="G50" s="233"/>
      <c r="H50" s="233"/>
      <c r="I50" s="233"/>
      <c r="J50" s="233"/>
      <c r="K50" s="23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34"/>
      <c r="E52" s="234"/>
      <c r="F52" s="234"/>
      <c r="G52" s="1"/>
      <c r="H52" s="235"/>
      <c r="I52" s="235"/>
      <c r="J52" s="23"/>
      <c r="K52" s="23"/>
    </row>
    <row r="53" spans="2:11" x14ac:dyDescent="0.25">
      <c r="B53" s="1"/>
      <c r="C53" s="26"/>
      <c r="D53" s="236" t="s">
        <v>218</v>
      </c>
      <c r="E53" s="236"/>
      <c r="F53" s="236"/>
      <c r="G53" s="23"/>
      <c r="H53" s="236" t="s">
        <v>63</v>
      </c>
      <c r="I53" s="236"/>
      <c r="J53" s="8"/>
      <c r="K53" s="23"/>
    </row>
    <row r="54" spans="2:11" x14ac:dyDescent="0.25">
      <c r="B54" s="1"/>
      <c r="C54" s="27"/>
      <c r="D54" s="230" t="s">
        <v>219</v>
      </c>
      <c r="E54" s="230"/>
      <c r="F54" s="30"/>
      <c r="G54" s="28"/>
      <c r="H54" s="230" t="s">
        <v>64</v>
      </c>
      <c r="I54" s="230"/>
      <c r="J54" s="8"/>
      <c r="K54" s="23"/>
    </row>
  </sheetData>
  <mergeCells count="43"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2019-05-09T18:50:42Z</cp:lastPrinted>
  <dcterms:created xsi:type="dcterms:W3CDTF">2015-01-20T12:01:13Z</dcterms:created>
  <dcterms:modified xsi:type="dcterms:W3CDTF">2019-06-25T20:00:38Z</dcterms:modified>
</cp:coreProperties>
</file>