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Override PartName="/xl/drawings/drawing4.xml" ContentType="application/vnd.openxmlformats-officedocument.drawing+xml"/>
  <Override PartName="/xl/drawings/drawing5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codeName="ThisWorkbook" defaultThemeVersion="124226"/>
  <bookViews>
    <workbookView xWindow="360" yWindow="300" windowWidth="11352" windowHeight="4872" tabRatio="674" activeTab="1"/>
  </bookViews>
  <sheets>
    <sheet name="PROG SOCIALES" sheetId="3" r:id="rId1"/>
    <sheet name="CARATULA" sheetId="1" r:id="rId2"/>
    <sheet name="APOYOS" sheetId="4" r:id="rId3"/>
    <sheet name="HOJA 1" sheetId="5" r:id="rId4"/>
    <sheet name="HOJA 2" sheetId="6" r:id="rId5"/>
    <sheet name="HOJA 3" sheetId="7" r:id="rId6"/>
    <sheet name="VISITAS" sheetId="10" r:id="rId7"/>
    <sheet name="SALUD" sheetId="8" r:id="rId8"/>
    <sheet name="ANEXOS" sheetId="11" r:id="rId9"/>
  </sheets>
  <definedNames>
    <definedName name="_xlnm._FilterDatabase" localSheetId="8" hidden="1">ANEXOS!$A$1:$I$41</definedName>
    <definedName name="_xlnm._FilterDatabase" localSheetId="5" hidden="1">'HOJA 3'!$A$1:$E$22</definedName>
  </definedNames>
  <calcPr calcId="125725"/>
</workbook>
</file>

<file path=xl/calcChain.xml><?xml version="1.0" encoding="utf-8"?>
<calcChain xmlns="http://schemas.openxmlformats.org/spreadsheetml/2006/main">
  <c r="J27" i="1"/>
  <c r="C58" i="8"/>
  <c r="C53"/>
  <c r="N52"/>
  <c r="O51"/>
  <c r="C52"/>
  <c r="N47"/>
  <c r="N44"/>
  <c r="N43"/>
  <c r="N37"/>
  <c r="N36"/>
  <c r="C47"/>
  <c r="C44"/>
  <c r="C43"/>
  <c r="N32"/>
  <c r="N31"/>
  <c r="N30"/>
  <c r="N29"/>
  <c r="N28"/>
  <c r="N27"/>
  <c r="N23"/>
  <c r="N22"/>
  <c r="C22"/>
  <c r="C32" s="1"/>
  <c r="N18"/>
  <c r="N17"/>
  <c r="N16"/>
  <c r="N15"/>
  <c r="N11"/>
  <c r="N8"/>
  <c r="N6"/>
  <c r="C18"/>
  <c r="N24" i="10"/>
  <c r="C24"/>
  <c r="N15"/>
  <c r="C15"/>
  <c r="B15"/>
  <c r="B24"/>
  <c r="B33"/>
  <c r="B154" i="7"/>
  <c r="C154"/>
  <c r="D154"/>
  <c r="E154"/>
  <c r="E148"/>
  <c r="E86"/>
  <c r="C93"/>
  <c r="C92"/>
  <c r="B92"/>
  <c r="C91"/>
  <c r="B91"/>
  <c r="C90"/>
  <c r="B90"/>
  <c r="C89"/>
  <c r="B89"/>
  <c r="D88"/>
  <c r="C88"/>
  <c r="B88"/>
  <c r="E42"/>
  <c r="C44"/>
  <c r="B44"/>
  <c r="B45" i="6"/>
  <c r="B44"/>
  <c r="B43"/>
  <c r="B42"/>
  <c r="B41"/>
  <c r="B40"/>
  <c r="B39"/>
  <c r="B32" i="5"/>
  <c r="D32"/>
  <c r="C32"/>
  <c r="B5"/>
  <c r="G5"/>
  <c r="G7"/>
  <c r="G6"/>
  <c r="B7"/>
  <c r="B6"/>
  <c r="K27" i="1"/>
  <c r="L27"/>
  <c r="K26"/>
  <c r="D44" i="7" l="1"/>
  <c r="L26" i="1"/>
  <c r="J15"/>
  <c r="K16"/>
  <c r="J16"/>
  <c r="B19"/>
  <c r="C17"/>
  <c r="B18"/>
  <c r="B17"/>
  <c r="B16"/>
  <c r="E6" i="7" l="1"/>
  <c r="B47" i="6"/>
  <c r="K30" i="1"/>
  <c r="L30"/>
  <c r="J17"/>
  <c r="K17"/>
  <c r="B32" i="8"/>
  <c r="B30"/>
  <c r="B29"/>
  <c r="B22"/>
  <c r="B58"/>
  <c r="B53"/>
  <c r="B13" i="1"/>
  <c r="B12" s="1"/>
  <c r="B47" i="8"/>
  <c r="B18"/>
  <c r="F12" i="1"/>
  <c r="E10" l="1"/>
  <c r="J26"/>
  <c r="L15"/>
  <c r="F5"/>
  <c r="F6"/>
  <c r="J29"/>
  <c r="J28"/>
  <c r="J25"/>
  <c r="J24"/>
  <c r="F7"/>
  <c r="L16"/>
  <c r="L14"/>
  <c r="L13"/>
  <c r="E15" i="4"/>
  <c r="F15"/>
  <c r="G15"/>
  <c r="D15"/>
  <c r="J30" i="1" l="1"/>
  <c r="F8"/>
  <c r="C7" s="1"/>
  <c r="L17"/>
  <c r="C5"/>
</calcChain>
</file>

<file path=xl/comments1.xml><?xml version="1.0" encoding="utf-8"?>
<comments xmlns="http://schemas.openxmlformats.org/spreadsheetml/2006/main">
  <authors>
    <author>OrtizE</author>
    <author>LopezM</author>
  </authors>
  <commentList>
    <comment ref="B44" authorId="0">
      <text>
        <r>
          <rPr>
            <b/>
            <sz val="9"/>
            <color indexed="81"/>
            <rFont val="Tahoma"/>
            <family val="2"/>
          </rPr>
          <t>OrtizE: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B95" authorId="1">
      <text>
        <r>
          <rPr>
            <b/>
            <sz val="8"/>
            <color indexed="81"/>
            <rFont val="Tahoma"/>
            <family val="2"/>
          </rPr>
          <t>LopezM:</t>
        </r>
        <r>
          <rPr>
            <sz val="8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<sst xmlns="http://schemas.openxmlformats.org/spreadsheetml/2006/main" count="791" uniqueCount="407">
  <si>
    <t>TOTAL DE ACTIVIDADES Y ACCIONES REALIZADAS EN LA COORDINACION</t>
  </si>
  <si>
    <t>HOMBRES</t>
  </si>
  <si>
    <t>MUJERES</t>
  </si>
  <si>
    <t>PERSONAS BENEFICIADAS</t>
  </si>
  <si>
    <t>TOTAL DE ACCIONES DEL AREA DE APOYOS Y DE SALUD</t>
  </si>
  <si>
    <t>AREA DE APOYOS ECONOMICOS ASISTENCIALES</t>
  </si>
  <si>
    <t>AREA MEDICA</t>
  </si>
  <si>
    <t>ACCIONES DE ATENCIÓN A USUARIOS</t>
  </si>
  <si>
    <t>TOTAL DE ACCIONES</t>
  </si>
  <si>
    <t>CONCEPTO</t>
  </si>
  <si>
    <t>H</t>
  </si>
  <si>
    <t>M</t>
  </si>
  <si>
    <t>TOTAL</t>
  </si>
  <si>
    <t>TOTAL DE  BENEFICIARIOS</t>
  </si>
  <si>
    <t>CONSULTA MEDICA</t>
  </si>
  <si>
    <t>MEDICO</t>
  </si>
  <si>
    <t xml:space="preserve"> BENEFICIADAS CON OFICIO Y/O VALE DE APOYO  </t>
  </si>
  <si>
    <t>CONSULTA DENTAL</t>
  </si>
  <si>
    <t>DENTAL</t>
  </si>
  <si>
    <t>BENEFICADOS EN EFECTIVO</t>
  </si>
  <si>
    <t>ACCIONES Y ATENCIONES DE ENFERMERIA</t>
  </si>
  <si>
    <t>BENEFICIADOS EN ESPECIE</t>
  </si>
  <si>
    <t>CANALIZACIONES INTERNAS</t>
  </si>
  <si>
    <r>
      <t xml:space="preserve">NUMERO DE BENEFICIARIOS </t>
    </r>
    <r>
      <rPr>
        <sz val="9"/>
        <rFont val="Arial"/>
        <family val="2"/>
      </rPr>
      <t xml:space="preserve">                                                                 CON MEDICAMENTOS ENTREGADOS</t>
    </r>
  </si>
  <si>
    <t>CANALIZACIONES EXTERNAS</t>
  </si>
  <si>
    <t>APOYOS ECONOMICOS ASISTENCIALES</t>
  </si>
  <si>
    <t>OTRAS ACTIVIDADES (VISITAS- GESTIONES- ORIENTACIONES- ATENCIONES</t>
  </si>
  <si>
    <t>MEDICAMENTOS CADUCADOS (DEPURACION DURANTE EL MES)</t>
  </si>
  <si>
    <t>PROGRAMAS DE AUTOAYUDA</t>
  </si>
  <si>
    <t>PERSONAS NO BENEFICIADAS</t>
  </si>
  <si>
    <t>MONTO  TOTAL</t>
  </si>
  <si>
    <t>CUENTA DE RECURSO PROPIO</t>
  </si>
  <si>
    <t>CUENTA DE RECURSO FEDERAL RAMO XXXIII</t>
  </si>
  <si>
    <t>AREA DE RECEPCION</t>
  </si>
  <si>
    <t>REGISTRO DE USUARIOS DE LA COORDINACION DE TRABAJO SOCIAL Y SALUD</t>
  </si>
  <si>
    <r>
      <t xml:space="preserve">CANALIZACION A OTRAS DEPENDENCIAS (Ventanilla) </t>
    </r>
    <r>
      <rPr>
        <b/>
        <sz val="9"/>
        <color indexed="10"/>
        <rFont val="Arial"/>
        <family val="2"/>
      </rPr>
      <t>solo informativo ya está incluido en canalizaciones externas)</t>
    </r>
  </si>
  <si>
    <t>PASE CIUDADANO</t>
  </si>
  <si>
    <t>GRUPOS DE AUTOAYUDA</t>
  </si>
  <si>
    <t xml:space="preserve">                              SISTEMA MUNICIPAL DIF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</si>
  <si>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</si>
  <si>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</si>
  <si>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</si>
  <si>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</si>
  <si>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</si>
  <si>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</si>
  <si>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</si>
  <si>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</si>
  <si>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</si>
  <si>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</si>
  <si>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</si>
  <si>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</si>
  <si>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t>PRESUPUESTO EJERCIDO DE APOYOS ECONOMICOS ASISTENCIALES</t>
  </si>
  <si>
    <t>DISTRIBUCION DE VALES A PROVEEDORES</t>
  </si>
  <si>
    <t>APOYOS OTORGADOS</t>
  </si>
  <si>
    <t>PROVEEDOR</t>
  </si>
  <si>
    <t>NO. DE VALES</t>
  </si>
  <si>
    <t>REC. PROPIO</t>
  </si>
  <si>
    <t>RAMO 33 SUMINISTRO DE MED. ESP</t>
  </si>
  <si>
    <t>RAMO 33 HEMODIÁLISIS</t>
  </si>
  <si>
    <t>DIAGNOSTICO INTEGRAL POR IMÁGENES</t>
  </si>
  <si>
    <t>FARMACIA MÉDICA</t>
  </si>
  <si>
    <t>FARMACIA NUEVA CENTRAL CARRANZA</t>
  </si>
  <si>
    <t>FARMACIA TOBIAS</t>
  </si>
  <si>
    <t>FUNERALES TORRES</t>
  </si>
  <si>
    <t xml:space="preserve">PAGO DIRECTO A DIF ESTATAL </t>
  </si>
  <si>
    <t>TOTALES</t>
  </si>
  <si>
    <t>NO DE VALES</t>
  </si>
  <si>
    <t>G.T.</t>
  </si>
  <si>
    <t>NOTA:  Este reporte está sujeto a cambios, depende de cancelación de vales de apoyo.</t>
  </si>
  <si>
    <t>DIF MUNICIPAL</t>
  </si>
  <si>
    <t>SERVICIOS OTORGADOS</t>
  </si>
  <si>
    <t>TOT</t>
  </si>
  <si>
    <t>SUB</t>
  </si>
  <si>
    <t>N.I</t>
  </si>
  <si>
    <t xml:space="preserve">   I         BENEFICIADOS CON VALE  </t>
  </si>
  <si>
    <t>N.I.</t>
  </si>
  <si>
    <t xml:space="preserve">  I A      NO BENEFICIADOS</t>
  </si>
  <si>
    <r>
      <t>MEDICAMENTOS NEUROLOGICOS</t>
    </r>
    <r>
      <rPr>
        <b/>
        <sz val="9"/>
        <rFont val="Calibri"/>
        <family val="2"/>
      </rPr>
      <t xml:space="preserve"> (ANEXO)</t>
    </r>
  </si>
  <si>
    <t>MEDICAMENTOS PSIQUIATRICOS</t>
  </si>
  <si>
    <r>
      <t xml:space="preserve">MEDICAMENTOS PSIQUIATRICOS </t>
    </r>
    <r>
      <rPr>
        <b/>
        <sz val="9"/>
        <rFont val="Calibri"/>
        <family val="2"/>
      </rPr>
      <t>(ANEXO)</t>
    </r>
  </si>
  <si>
    <r>
      <t xml:space="preserve">MEDICAMENTOS ESPECIALIZADOS </t>
    </r>
    <r>
      <rPr>
        <b/>
        <sz val="9"/>
        <rFont val="Calibri"/>
        <family val="2"/>
      </rPr>
      <t>(ANEXO)</t>
    </r>
  </si>
  <si>
    <t>MEDICAMENTOS ONCOLOGICOS</t>
  </si>
  <si>
    <r>
      <t xml:space="preserve">MEDICAMENTOS ONCOLOGICOS </t>
    </r>
    <r>
      <rPr>
        <b/>
        <sz val="9"/>
        <rFont val="Calibri"/>
        <family val="2"/>
      </rPr>
      <t>(ANEXO)</t>
    </r>
  </si>
  <si>
    <t>RADIOTERAPIA</t>
  </si>
  <si>
    <t>OXIGENO</t>
  </si>
  <si>
    <t>HEMODIALISIS</t>
  </si>
  <si>
    <r>
      <t xml:space="preserve">ESTUDIOS ESPECIALES </t>
    </r>
    <r>
      <rPr>
        <b/>
        <sz val="9"/>
        <rFont val="Calibri"/>
        <family val="2"/>
      </rPr>
      <t>(ANEXO)</t>
    </r>
  </si>
  <si>
    <r>
      <t>ESTUDIOS ESPECIALES</t>
    </r>
    <r>
      <rPr>
        <b/>
        <sz val="9"/>
        <rFont val="Calibri"/>
        <family val="2"/>
      </rPr>
      <t xml:space="preserve"> (ANEXO)</t>
    </r>
  </si>
  <si>
    <t>HOSPITALIZACION</t>
  </si>
  <si>
    <t>FUNERAL</t>
  </si>
  <si>
    <r>
      <t>CIRUGIAS</t>
    </r>
    <r>
      <rPr>
        <b/>
        <sz val="9"/>
        <rFont val="Calibri"/>
        <family val="2"/>
      </rPr>
      <t xml:space="preserve"> (ANEXO)</t>
    </r>
  </si>
  <si>
    <r>
      <t xml:space="preserve">CIRUGIAS </t>
    </r>
    <r>
      <rPr>
        <b/>
        <sz val="9"/>
        <rFont val="Calibri"/>
        <family val="2"/>
      </rPr>
      <t>(ANEXO)</t>
    </r>
  </si>
  <si>
    <r>
      <t xml:space="preserve">MATERIAL PARA CIRUGIAS </t>
    </r>
    <r>
      <rPr>
        <b/>
        <sz val="9"/>
        <rFont val="Calibri"/>
        <family val="2"/>
      </rPr>
      <t>(ANEXO)</t>
    </r>
  </si>
  <si>
    <r>
      <t xml:space="preserve">MATERIAL DE ORTOPEDIA </t>
    </r>
    <r>
      <rPr>
        <b/>
        <sz val="9"/>
        <rFont val="Calibri"/>
        <family val="2"/>
      </rPr>
      <t>(ANEXO)</t>
    </r>
  </si>
  <si>
    <r>
      <t>MATERIAL DE ORTOPEDIA</t>
    </r>
    <r>
      <rPr>
        <b/>
        <sz val="9"/>
        <rFont val="Calibri"/>
        <family val="2"/>
      </rPr>
      <t xml:space="preserve"> (ANEXO)</t>
    </r>
  </si>
  <si>
    <r>
      <t xml:space="preserve">PAGOS A DIF ESTATAL </t>
    </r>
    <r>
      <rPr>
        <b/>
        <sz val="9"/>
        <rFont val="Calibri"/>
        <family val="2"/>
      </rPr>
      <t>(ANEXO)</t>
    </r>
  </si>
  <si>
    <r>
      <t xml:space="preserve">OTROS </t>
    </r>
    <r>
      <rPr>
        <b/>
        <sz val="9"/>
        <rFont val="Calibri"/>
        <family val="2"/>
      </rPr>
      <t>(ANEXO)</t>
    </r>
  </si>
  <si>
    <t xml:space="preserve">   II         BENEFICIADOS EN EFECTIVO</t>
  </si>
  <si>
    <t xml:space="preserve"> II   A     NO BENEFICIADOS EN EFECTIVO</t>
  </si>
  <si>
    <t xml:space="preserve">   III  A       NO  BENEFICIADOS EN ESPECIE</t>
  </si>
  <si>
    <t>MEDICAMENTO DONADO DE GAVETA</t>
  </si>
  <si>
    <t>ATAUDES</t>
  </si>
  <si>
    <t>TIERRA</t>
  </si>
  <si>
    <t>PASE CIUDADO</t>
  </si>
  <si>
    <t>CARTA DE DESCTO PARA TRANSPORTE</t>
  </si>
  <si>
    <t>TRAMITE PARA APOYOS INTERINSTITUC.</t>
  </si>
  <si>
    <t xml:space="preserve"> IV     OTRAS ACCIONES</t>
  </si>
  <si>
    <t>LUGAR</t>
  </si>
  <si>
    <t>INTERNAS</t>
  </si>
  <si>
    <t>EXTERNAS</t>
  </si>
  <si>
    <t>OFICIO DE CANALIZACION A DIF ESTATAL (T.S.)</t>
  </si>
  <si>
    <t>FORMATO DE CANALIZACION (RECEPCION)</t>
  </si>
  <si>
    <t>CENTROS DE SALUD</t>
  </si>
  <si>
    <t>SERVICIOS COORD DE SALUD</t>
  </si>
  <si>
    <t>HOSPITAL GENERAL DE SOLEDAD</t>
  </si>
  <si>
    <t>HOSPITAL CENTRAL</t>
  </si>
  <si>
    <t>CLINICA PSIQUIATRICA EVERARDO NEUMANN</t>
  </si>
  <si>
    <t>CLINICA TEMAZCALLI</t>
  </si>
  <si>
    <t>CENTROS DE INTEGRACION JUVENIL</t>
  </si>
  <si>
    <t>CAPA</t>
  </si>
  <si>
    <t>CISAME</t>
  </si>
  <si>
    <t xml:space="preserve">(IMSS) LIC. LUIS MARIO BELTRAN </t>
  </si>
  <si>
    <t>CARITAS DIOCESANO</t>
  </si>
  <si>
    <t>DESARROLLO SOCIAL</t>
  </si>
  <si>
    <t>BANCO DE ALIMENTOS</t>
  </si>
  <si>
    <t>OTROS</t>
  </si>
  <si>
    <t>APOYO A LA COMUNIDAD</t>
  </si>
  <si>
    <t>CAF'S</t>
  </si>
  <si>
    <t>PSICOLOGIA Y PREVENCION</t>
  </si>
  <si>
    <t>VOLUNTARIADO</t>
  </si>
  <si>
    <t>AREA RURAL</t>
  </si>
  <si>
    <t>DISCAPACIDAD</t>
  </si>
  <si>
    <t>MARAVILLAS</t>
  </si>
  <si>
    <t>CENTROS EDUCATIVOS</t>
  </si>
  <si>
    <t>TRABAJO SOCIAL Y SALUD</t>
  </si>
  <si>
    <t>CAVIF</t>
  </si>
  <si>
    <t>DIF DELEGACIONAL BOCAS</t>
  </si>
  <si>
    <t>DIF DELEGACIONAL POZOS</t>
  </si>
  <si>
    <t>DIF DELEGACIONAL LA PILA</t>
  </si>
  <si>
    <t>DIF DE SOLEDAD DE G.S.</t>
  </si>
  <si>
    <t>V.      OTRAS ACTIVIDADES</t>
  </si>
  <si>
    <t>CANT</t>
  </si>
  <si>
    <t>VISITAS DOMICILIARIAS</t>
  </si>
  <si>
    <t>GESTIONES INSTITUCIONALES</t>
  </si>
  <si>
    <t>ORIENTACIONES</t>
  </si>
  <si>
    <t>GRUPO</t>
  </si>
  <si>
    <t>TEMA IMPARTIDO</t>
  </si>
  <si>
    <t>ASISTENTES</t>
  </si>
  <si>
    <t>CAMINEMOS JUNTOS</t>
  </si>
  <si>
    <t>UNA LUZ EN MI CAMINO</t>
  </si>
  <si>
    <t>LUCHA POR UNA ESPERANZA</t>
  </si>
  <si>
    <t>T</t>
  </si>
  <si>
    <t>MEDICAMENTO NEUROLOGICO</t>
  </si>
  <si>
    <r>
      <t xml:space="preserve">   I         </t>
    </r>
    <r>
      <rPr>
        <b/>
        <sz val="18"/>
        <rFont val="Calibri"/>
        <family val="2"/>
      </rPr>
      <t>NO</t>
    </r>
    <r>
      <rPr>
        <b/>
        <sz val="10"/>
        <rFont val="Calibri"/>
        <family val="2"/>
      </rPr>
      <t xml:space="preserve">  BENEFICIADOS CON VALE  </t>
    </r>
  </si>
  <si>
    <t>AREA DE SALUD</t>
  </si>
  <si>
    <t>GRAN TOTAL</t>
  </si>
  <si>
    <t>CONSULTAS Y ACTIVIDADES DEL AREA MEDICA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</si>
  <si>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</si>
  <si>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</si>
  <si>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</si>
  <si>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</si>
  <si>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</si>
  <si>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</si>
  <si>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</si>
  <si>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</si>
  <si>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</t>
  </si>
  <si>
    <t>OCT</t>
  </si>
  <si>
    <t>NOV</t>
  </si>
  <si>
    <t>DIC</t>
  </si>
  <si>
    <t>CONSULTORIO DIF MPAL (CONSULTAS)</t>
  </si>
  <si>
    <t>CANALIZACIONES O REFERENCIAS</t>
  </si>
  <si>
    <t>PACIENTES DIF</t>
  </si>
  <si>
    <t>PLATICAS  IMPARTIDAS</t>
  </si>
  <si>
    <t>ASISTENTES A PLATICAS</t>
  </si>
  <si>
    <t>ASISTENCIA A CONGRESOS</t>
  </si>
  <si>
    <t>CONSULTAS Y ACTIVIDADES DEL AREA DENTAL</t>
  </si>
  <si>
    <t>CONSULTORIO</t>
  </si>
  <si>
    <t>PLATICAS IMPARTIDAS</t>
  </si>
  <si>
    <t>ATENCIONES DE ENFERMERIA</t>
  </si>
  <si>
    <t>CANALIZACIONES</t>
  </si>
  <si>
    <t>PLATICAS</t>
  </si>
  <si>
    <t>TRAMITES ANTE OTRA INSTITUCION</t>
  </si>
  <si>
    <t>VACUNAS</t>
  </si>
  <si>
    <t>TOTAL DE MEDICAMENTOS</t>
  </si>
  <si>
    <t>TOTAL DE BENEFICIARIOS</t>
  </si>
  <si>
    <t xml:space="preserve">USUARIOS BENEFICIADOS </t>
  </si>
  <si>
    <t>CANTIDAD DE MEDICAMENTOS</t>
  </si>
  <si>
    <t>MEDICAMENTOS CADUCADOS</t>
  </si>
  <si>
    <t>MEDICAMENTOS RECIBIDOS VIGENTES</t>
  </si>
  <si>
    <t>VISITAS DOMICILIARIAS POR TRABAJADOR SOCIAL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</si>
  <si>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</si>
  <si>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APOYOS</t>
  </si>
  <si>
    <t>MES</t>
  </si>
  <si>
    <t>ECONOMICOS</t>
  </si>
  <si>
    <t>SEPTIEMBRE</t>
  </si>
  <si>
    <t>OCTUBRE</t>
  </si>
  <si>
    <t>NOVIEMBRE</t>
  </si>
  <si>
    <t>DICIEMBRE</t>
  </si>
  <si>
    <t>ASISTENCIALES</t>
  </si>
  <si>
    <t>CONSULTAS DE SALUD A DOMICILIO</t>
  </si>
  <si>
    <t>AREA</t>
  </si>
  <si>
    <t>MEDICA</t>
  </si>
  <si>
    <t xml:space="preserve">TOTAL </t>
  </si>
  <si>
    <t>HEMODIALISIS (RAMO)</t>
  </si>
  <si>
    <r>
      <t xml:space="preserve">ESTUDIOS ESPECIALES </t>
    </r>
    <r>
      <rPr>
        <b/>
        <sz val="10"/>
        <rFont val="Calibri"/>
        <family val="2"/>
      </rPr>
      <t>(ANEXO)</t>
    </r>
  </si>
  <si>
    <r>
      <t>CIRUGIAS</t>
    </r>
    <r>
      <rPr>
        <b/>
        <sz val="10"/>
        <rFont val="Calibri"/>
        <family val="2"/>
      </rPr>
      <t xml:space="preserve"> (ANEXO)</t>
    </r>
  </si>
  <si>
    <r>
      <t xml:space="preserve">MATERIAL PARA CIRUGIAS </t>
    </r>
    <r>
      <rPr>
        <b/>
        <sz val="10"/>
        <rFont val="Calibri"/>
        <family val="2"/>
      </rPr>
      <t>(ANEXO)</t>
    </r>
  </si>
  <si>
    <r>
      <t xml:space="preserve">MATERIAL DE ORTOPEDIA </t>
    </r>
    <r>
      <rPr>
        <b/>
        <sz val="10"/>
        <rFont val="Calibri"/>
        <family val="2"/>
      </rPr>
      <t>(ANEXO)</t>
    </r>
  </si>
  <si>
    <r>
      <t xml:space="preserve">PAGOS A DIF ESTATAL </t>
    </r>
    <r>
      <rPr>
        <b/>
        <sz val="10"/>
        <rFont val="Calibri"/>
        <family val="2"/>
      </rPr>
      <t>(ANEXO)</t>
    </r>
  </si>
  <si>
    <r>
      <t xml:space="preserve">OTROS </t>
    </r>
    <r>
      <rPr>
        <b/>
        <sz val="10"/>
        <rFont val="Calibri"/>
        <family val="2"/>
      </rPr>
      <t>(ANEXO)</t>
    </r>
  </si>
  <si>
    <r>
      <t xml:space="preserve">MEDICAMENTOS ESPECIALIZADOS </t>
    </r>
    <r>
      <rPr>
        <b/>
        <sz val="10"/>
        <rFont val="Calibri"/>
        <family val="2"/>
      </rPr>
      <t xml:space="preserve"> (ANEXO)</t>
    </r>
  </si>
  <si>
    <t>ATENCION DE ENFERMERIA</t>
  </si>
  <si>
    <t>TRASLADOS A PACIENTES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</si>
  <si>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</si>
  <si>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</si>
  <si>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DENTISTA</t>
  </si>
  <si>
    <t>ENFERMERA</t>
  </si>
  <si>
    <t xml:space="preserve">VISITAS DOMICILIARIAS </t>
  </si>
  <si>
    <t xml:space="preserve">TRASLADOS </t>
  </si>
  <si>
    <t>T.S. DIVINA GUADALUPE</t>
  </si>
  <si>
    <t>T.S.  DIVINA GUADALUPE</t>
  </si>
  <si>
    <t>APOYO EN EFECTIVO</t>
  </si>
  <si>
    <t xml:space="preserve">MEDICAMENTO ESPECIALIZADOS </t>
  </si>
  <si>
    <t>TRASLADOS</t>
  </si>
  <si>
    <t xml:space="preserve">   II         BENEFICIADOS CON PAGO DIRECTO</t>
  </si>
  <si>
    <t xml:space="preserve">   III         BENEFICIADOS EN EFECTIVO</t>
  </si>
  <si>
    <t xml:space="preserve"> IV         BENEFICIADOS EN ESPECIE</t>
  </si>
  <si>
    <t>V    CANALIZACIONES</t>
  </si>
  <si>
    <t xml:space="preserve"> VI     OTRAS ACTIVIDADES</t>
  </si>
  <si>
    <t>VII .   GRUPOS DE AUTOAYUDA</t>
  </si>
  <si>
    <r>
      <t xml:space="preserve">   II         </t>
    </r>
    <r>
      <rPr>
        <b/>
        <sz val="18"/>
        <rFont val="Calibri"/>
        <family val="2"/>
      </rPr>
      <t>NO</t>
    </r>
    <r>
      <rPr>
        <b/>
        <sz val="10"/>
        <rFont val="Calibri"/>
        <family val="2"/>
      </rPr>
      <t xml:space="preserve">  BENEFICIADOS CON PAGO DIRECTO</t>
    </r>
  </si>
  <si>
    <r>
      <t xml:space="preserve">   III         </t>
    </r>
    <r>
      <rPr>
        <b/>
        <sz val="18"/>
        <rFont val="Calibri"/>
        <family val="2"/>
      </rPr>
      <t xml:space="preserve"> NO</t>
    </r>
    <r>
      <rPr>
        <b/>
        <sz val="10"/>
        <rFont val="Calibri"/>
        <family val="2"/>
      </rPr>
      <t xml:space="preserve">  BENEFICIADOS EN EFECTIVO</t>
    </r>
  </si>
  <si>
    <r>
      <t xml:space="preserve"> IV        </t>
    </r>
    <r>
      <rPr>
        <b/>
        <sz val="18"/>
        <rFont val="Calibri"/>
        <family val="2"/>
      </rPr>
      <t>NO</t>
    </r>
    <r>
      <rPr>
        <b/>
        <sz val="10"/>
        <rFont val="Calibri"/>
        <family val="2"/>
      </rPr>
      <t xml:space="preserve">   BENEFICIADOS EN ESPECIE</t>
    </r>
  </si>
  <si>
    <t xml:space="preserve">HEMODIALISIS </t>
  </si>
  <si>
    <t xml:space="preserve"> </t>
  </si>
  <si>
    <t>TS JESSICA JARA</t>
  </si>
  <si>
    <t>T.S . FRANCISCA BARBOSA</t>
  </si>
  <si>
    <t xml:space="preserve"> III   BENEFICIADOS EN ESPECIE</t>
  </si>
  <si>
    <r>
      <t xml:space="preserve">PAGOS A DIF ESTATAL </t>
    </r>
    <r>
      <rPr>
        <b/>
        <sz val="9"/>
        <rFont val="Calibri"/>
        <family val="2"/>
      </rPr>
      <t>(ANEXO) HEMODIALISIS Y DIVERSOS</t>
    </r>
  </si>
  <si>
    <t>TRAMITES DE OTRA AREA</t>
  </si>
  <si>
    <t>APOYO DE TRAMITE A OTRA AREA</t>
  </si>
  <si>
    <t>ESTUDIOS ESPECIALES</t>
  </si>
  <si>
    <r>
      <t>CIRUGIAS</t>
    </r>
    <r>
      <rPr>
        <b/>
        <sz val="10"/>
        <rFont val="Calibri"/>
        <family val="2"/>
      </rPr>
      <t xml:space="preserve"> </t>
    </r>
  </si>
  <si>
    <t xml:space="preserve">MATERIAL PARA CIRUGIAS </t>
  </si>
  <si>
    <t xml:space="preserve">MATERIAL DE ORTOPEDIA </t>
  </si>
  <si>
    <t xml:space="preserve">OTROS </t>
  </si>
  <si>
    <t>ESTUDIOS DE LABORATORIO</t>
  </si>
  <si>
    <t xml:space="preserve">ESTUDIOS ESPECIALES </t>
  </si>
  <si>
    <t>CIRUGIAS</t>
  </si>
  <si>
    <t>IGSA MEDICAL SERVICES</t>
  </si>
  <si>
    <t>ONCOFARMA</t>
  </si>
  <si>
    <t>SEXO</t>
  </si>
  <si>
    <t>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</si>
  <si>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</si>
  <si>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…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.</t>
  </si>
  <si>
    <t>……………………………………</t>
  </si>
  <si>
    <t xml:space="preserve">……………………………………………………………………………………………………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</si>
  <si>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.      . ……………………..</t>
  </si>
  <si>
    <t>………………………………………………………………………………………………………………………………………………………………………………………………….</t>
  </si>
  <si>
    <t>……………………………………………………………………………………………………………………………………………………………………………………………………………………………………………….            …..</t>
  </si>
  <si>
    <t>.--------------</t>
  </si>
  <si>
    <t xml:space="preserve">ASILOS-ALBERGUES-ANEXOS       </t>
  </si>
  <si>
    <t>BRIGADA PREVENCIÒN DE LA SALUD</t>
  </si>
  <si>
    <t>PREVENCIÒN DE LA SALUD</t>
  </si>
  <si>
    <t>OTRAS BRIGADAS O JORNADAS</t>
  </si>
  <si>
    <t>BRIGADA PREVENCIÓN DE LA SALUD</t>
  </si>
  <si>
    <t xml:space="preserve">ASISTENTES A PLATICAS </t>
  </si>
  <si>
    <t>OTRAS JORNADAS Y BRIGADAS</t>
  </si>
  <si>
    <t>MEDICAMENTOS RECIBIDOS</t>
  </si>
  <si>
    <r>
      <t xml:space="preserve">MEDICAMENTOS NEUROLOGICOS </t>
    </r>
    <r>
      <rPr>
        <b/>
        <sz val="9"/>
        <rFont val="Calibri"/>
        <family val="2"/>
      </rPr>
      <t>(RAMO 33)</t>
    </r>
  </si>
  <si>
    <r>
      <t xml:space="preserve">MEDICAMENTOS PSIQUIATRICOS </t>
    </r>
    <r>
      <rPr>
        <b/>
        <sz val="9"/>
        <rFont val="Calibri"/>
        <family val="2"/>
      </rPr>
      <t>(RAMO 33)</t>
    </r>
  </si>
  <si>
    <r>
      <t xml:space="preserve">MEDICAMENTO NEUROLOGICO </t>
    </r>
    <r>
      <rPr>
        <b/>
        <sz val="10"/>
        <rFont val="Calibri"/>
        <family val="2"/>
      </rPr>
      <t>(RAMO 33)</t>
    </r>
  </si>
  <si>
    <r>
      <t xml:space="preserve">MEDICAMENTOS PSIQUIATRICOS </t>
    </r>
    <r>
      <rPr>
        <b/>
        <sz val="10"/>
        <rFont val="Calibri"/>
        <family val="2"/>
      </rPr>
      <t>(RAMO 33)</t>
    </r>
  </si>
  <si>
    <r>
      <t xml:space="preserve">MEDICAMENTO ESPECIALIZADO </t>
    </r>
    <r>
      <rPr>
        <b/>
        <sz val="9"/>
        <rFont val="Calibri"/>
        <family val="2"/>
      </rPr>
      <t>(RAMO 33)</t>
    </r>
  </si>
  <si>
    <r>
      <t xml:space="preserve">MEDICAMENTO ESPECIALIZADOS </t>
    </r>
    <r>
      <rPr>
        <b/>
        <sz val="10"/>
        <rFont val="Calibri"/>
        <family val="2"/>
      </rPr>
      <t>(RAMO 33)</t>
    </r>
  </si>
  <si>
    <t>MTRA MARIA ELENA OJEDA GUERRERO</t>
  </si>
  <si>
    <t>COORDINADORA DE SALUD Y BIENESTAR SOCIAL</t>
  </si>
  <si>
    <t>OTROS P.B.P.</t>
  </si>
  <si>
    <t>MTRA. MARIA ELENA OJEDA GUERRERO</t>
  </si>
  <si>
    <t>COORDINACION DE  SALUD Y BIENESTAR SOCIAL</t>
  </si>
  <si>
    <t>COORDINACION DE SALUD Y BIENESTAR SOCIAL</t>
  </si>
  <si>
    <t xml:space="preserve">       COORDINACION DE SALUD Y BIENESTAR SOCIAL</t>
  </si>
  <si>
    <t>COORDINACIÓN DE SALUD Y BIENESTAR SOCIAL</t>
  </si>
  <si>
    <t xml:space="preserve">     COORDINACION DE SALUD Y BIENESTAR SOCIAL</t>
  </si>
  <si>
    <t>T.S. JESSICA JARA</t>
  </si>
  <si>
    <t>T.S. FRANCISCA BARBOSA</t>
  </si>
  <si>
    <t>DISPENSARIO DIF</t>
  </si>
  <si>
    <t>DISPENSARIO                                                                                        (NUMERO DE MEDICAMENTOS ENTREGADOS)</t>
  </si>
  <si>
    <t>MEDICAMENTOS RECIBIDOS EN DONACION</t>
  </si>
  <si>
    <t>ATENCION DE DISPENSARIO Y ENFERMERIA</t>
  </si>
  <si>
    <t>ATENCION DE DISPENSARIO</t>
  </si>
  <si>
    <t>JORNADA ITINERANTES DE SALUD-BIENESTAR Y COMUNIDADES DIFERENTES</t>
  </si>
  <si>
    <t>ENERO DEL 2019</t>
  </si>
  <si>
    <t>OTRAS BRIGADAS Y/O JORNADAS</t>
  </si>
  <si>
    <t>ENTREGA DE MEDICAMENTOS EN DISPENSARIO MEDICO</t>
  </si>
  <si>
    <t>ASILOS-ALBERGUES-ANEXOS</t>
  </si>
  <si>
    <t>MEDICAMENTO COTROLADO (CAJA CHICA)</t>
  </si>
  <si>
    <t>ATENCIONES EN BRIGADAS</t>
  </si>
  <si>
    <t>ATENCIONES EN OFICINA</t>
  </si>
  <si>
    <t>CASOS DE DIRECCION</t>
  </si>
  <si>
    <t>ATENCIONES EN BRIGADA</t>
  </si>
  <si>
    <t xml:space="preserve">                                                                                                                                                         </t>
  </si>
  <si>
    <t>NO</t>
  </si>
  <si>
    <t>NOMBRE</t>
  </si>
  <si>
    <t>EDAD</t>
  </si>
  <si>
    <t>MARTINEZ</t>
  </si>
  <si>
    <t>SLP</t>
  </si>
  <si>
    <t>DIAZ</t>
  </si>
  <si>
    <t>ZAPATA</t>
  </si>
  <si>
    <t>GALINDO</t>
  </si>
  <si>
    <t>1ER. APELLIDO</t>
  </si>
  <si>
    <t>2DO. APELLIDO</t>
  </si>
  <si>
    <t>ENTIDAD</t>
  </si>
  <si>
    <t>MONTO O ESPECIE</t>
  </si>
  <si>
    <t>MUJER</t>
  </si>
  <si>
    <t>HOMBRE</t>
  </si>
  <si>
    <t>VAZQUEZ</t>
  </si>
  <si>
    <t>MUÑOZ</t>
  </si>
  <si>
    <t>FRANCISCO</t>
  </si>
  <si>
    <t>TORRES</t>
  </si>
  <si>
    <t>HERNANDEZ</t>
  </si>
  <si>
    <t>SANCHEZ</t>
  </si>
  <si>
    <t>PORTALES</t>
  </si>
  <si>
    <t>RAMOS</t>
  </si>
  <si>
    <t>OLVERA</t>
  </si>
  <si>
    <t>CRUZ</t>
  </si>
  <si>
    <t>EDUARDO SALVADOR</t>
  </si>
  <si>
    <t xml:space="preserve">ORNELAS </t>
  </si>
  <si>
    <t>GONZALEZ</t>
  </si>
  <si>
    <t>ALEMAN</t>
  </si>
  <si>
    <t>PEREZ</t>
  </si>
  <si>
    <t>PUENTE</t>
  </si>
  <si>
    <t>FERNANDEZ</t>
  </si>
  <si>
    <t>FEBRERO DEL 2019</t>
  </si>
  <si>
    <t>INFORME CORRESPONDIENTE AL MES DE FEBRERO DEL 2019</t>
  </si>
  <si>
    <r>
      <t>Apoyos Asistenciales</t>
    </r>
    <r>
      <rPr>
        <b/>
        <sz val="10"/>
        <rFont val="Calibri"/>
        <family val="2"/>
      </rPr>
      <t xml:space="preserve"> 27</t>
    </r>
    <r>
      <rPr>
        <sz val="10"/>
        <rFont val="Calibri"/>
        <family val="2"/>
      </rPr>
      <t xml:space="preserve">                                         Consulta Médica  199              Consulta Dental 259                  Atención de Enfermería   1540                    Dispensario  143                      Pase Ciudadano ( 3)  ya esta incluído en apoyos.                                                       Grupos de Autoayuda   0                                           </t>
    </r>
  </si>
  <si>
    <t>BENEFICIARIOS FEBRERO DEL 2019</t>
  </si>
  <si>
    <t>ENFERMERIA Y DISPENSARIO</t>
  </si>
  <si>
    <t>TRAMITES Y SERVICIOS TSYS FEBRERO 2019</t>
  </si>
  <si>
    <t>CORRESPONDIENTE AL MES DE FEBRERO DEL 2019</t>
  </si>
  <si>
    <t xml:space="preserve">    CORRESPONDIENTE AL MES DE FEBRERO DEL 2019</t>
  </si>
  <si>
    <t xml:space="preserve">CLAUDIA </t>
  </si>
  <si>
    <t xml:space="preserve">BRAVO </t>
  </si>
  <si>
    <t>MEDICAMENTO CONTROLADO</t>
  </si>
  <si>
    <t>S.L.P.</t>
  </si>
  <si>
    <t>MARIA MAGDALENA</t>
  </si>
  <si>
    <t>VALENCIA</t>
  </si>
  <si>
    <t>AVILA</t>
  </si>
  <si>
    <t>MED. ESPECIALIZADO</t>
  </si>
  <si>
    <t xml:space="preserve">MARIA CONCEPCION </t>
  </si>
  <si>
    <t>SANTALUCIA</t>
  </si>
  <si>
    <t>QUINTERO</t>
  </si>
  <si>
    <t>S/A</t>
  </si>
  <si>
    <t xml:space="preserve">MARIA DE LA LUZ </t>
  </si>
  <si>
    <t>ESCOBAR</t>
  </si>
  <si>
    <t>MED. NEUROLOGICO</t>
  </si>
  <si>
    <t>GUADALIPE (FINADA)</t>
  </si>
  <si>
    <t>LOPEZ</t>
  </si>
  <si>
    <t>EXCENTO DE PAGO DE TIERRA</t>
  </si>
  <si>
    <t>R.N. (FINADO)</t>
  </si>
  <si>
    <t>R.N.</t>
  </si>
  <si>
    <t>MAYRA ALEJANDRA (FINADA)</t>
  </si>
  <si>
    <t>LEIJA</t>
  </si>
  <si>
    <t xml:space="preserve">ANTONIA </t>
  </si>
  <si>
    <t>ZAVALA</t>
  </si>
  <si>
    <t>BECERRA</t>
  </si>
  <si>
    <t>PASE CON ESPECIALISTA</t>
  </si>
  <si>
    <t xml:space="preserve">OLGA </t>
  </si>
  <si>
    <t>RODRIGUEZ</t>
  </si>
  <si>
    <t xml:space="preserve">MARTHA YAHAIRA </t>
  </si>
  <si>
    <t>ZAMARRIPA</t>
  </si>
  <si>
    <t>PADRON</t>
  </si>
  <si>
    <t>RICARDO</t>
  </si>
  <si>
    <t>BIPERIDENO 2 MG. 50 TAB.</t>
  </si>
  <si>
    <t>VICTOR</t>
  </si>
  <si>
    <t>MARQUEZ</t>
  </si>
  <si>
    <t>VALPROATO DE MAGNESIO 200 MG.</t>
  </si>
  <si>
    <t>ROBERTO ANGEL</t>
  </si>
  <si>
    <t>GABAPENTINA 300 MG, PAROXETINA 20 MG.</t>
  </si>
  <si>
    <t xml:space="preserve">FRANCELIA </t>
  </si>
  <si>
    <t>OCHOA</t>
  </si>
  <si>
    <t>ZIRANDA</t>
  </si>
  <si>
    <t>SERTRALINA 50 MG.</t>
  </si>
  <si>
    <t>SOCORRO</t>
  </si>
  <si>
    <t>ROJAS</t>
  </si>
  <si>
    <t>QUETIAPINA 100 MG, SERTRALINA 50 MG, FENITOINA 100 MG, VALPROATO DE MAGNESIO 200 MG.</t>
  </si>
  <si>
    <t>JOSE DE JESUS</t>
  </si>
  <si>
    <t>CLONAZEPAM 2 MG, VALPROATO DE MAGNESIO 200 MG.</t>
  </si>
  <si>
    <t>JOSE CARLOS</t>
  </si>
  <si>
    <t>VARGAS</t>
  </si>
  <si>
    <t>QUETIAPINA 300 MG.</t>
  </si>
  <si>
    <t>TOVAR</t>
  </si>
  <si>
    <t>AMANTADINA 100 MG.</t>
  </si>
  <si>
    <t>LEVODOPA/CARVIDOPA 250 MG./25 MG.</t>
  </si>
  <si>
    <t>ROSA ANGELICA</t>
  </si>
  <si>
    <t>ARIPIPRAZOL 15 MG.</t>
  </si>
  <si>
    <t>MARICARMEN</t>
  </si>
  <si>
    <t>BOLSAS PARA INGESTA DE ALIMENTOS</t>
  </si>
  <si>
    <t xml:space="preserve">OMEPRAZOL </t>
  </si>
  <si>
    <t>JORGE OMAR</t>
  </si>
  <si>
    <t xml:space="preserve">CEBRIAN </t>
  </si>
  <si>
    <t>SERNA</t>
  </si>
  <si>
    <t xml:space="preserve">BIPERIDENO 2 MG. 50 TAB, FLUOXETINA 20 MG. </t>
  </si>
  <si>
    <t xml:space="preserve">TERESA </t>
  </si>
  <si>
    <t>PRAMIPEXOL .5 MG, LEVODOPA/CARBIDOPA 250 MG/25 MG, VENLAFAXINA 75 MG.</t>
  </si>
  <si>
    <t>ARMANDO</t>
  </si>
  <si>
    <t xml:space="preserve">QUETIAPINA 100 MG, LAMOTRIGINA 100 MG, PAROXETINA 20 MG. </t>
  </si>
</sst>
</file>

<file path=xl/styles.xml><?xml version="1.0" encoding="utf-8"?>
<styleSheet xmlns="http://schemas.openxmlformats.org/spreadsheetml/2006/main">
  <numFmts count="5">
    <numFmt numFmtId="6" formatCode="&quot;$&quot;#,##0;[Red]\-&quot;$&quot;#,##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$-80A]* #,##0.00_-;\-[$$-80A]* #,##0.00_-;_-[$$-80A]* &quot;-&quot;??_-;_-@_-"/>
    <numFmt numFmtId="165" formatCode="[$-C0A]d\-mmm;@"/>
  </numFmts>
  <fonts count="58">
    <font>
      <sz val="10"/>
      <name val="Arial"/>
    </font>
    <font>
      <sz val="10"/>
      <name val="Arial"/>
      <family val="2"/>
    </font>
    <font>
      <b/>
      <sz val="14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1"/>
      <name val="Arial"/>
      <family val="2"/>
    </font>
    <font>
      <sz val="14"/>
      <name val="Arial"/>
      <family val="2"/>
    </font>
    <font>
      <sz val="10"/>
      <name val="Arial"/>
      <family val="2"/>
    </font>
    <font>
      <b/>
      <sz val="12"/>
      <name val="Arial"/>
      <family val="2"/>
    </font>
    <font>
      <sz val="9"/>
      <name val="Arial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name val="Arial"/>
      <family val="2"/>
    </font>
    <font>
      <b/>
      <sz val="9"/>
      <color indexed="10"/>
      <name val="Arial"/>
      <family val="2"/>
    </font>
    <font>
      <b/>
      <sz val="12"/>
      <name val="Calibri"/>
      <family val="2"/>
    </font>
    <font>
      <b/>
      <sz val="7"/>
      <name val="Arial"/>
      <family val="2"/>
    </font>
    <font>
      <b/>
      <sz val="8"/>
      <name val="Calibri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Tahoma"/>
      <family val="2"/>
    </font>
    <font>
      <sz val="12"/>
      <name val="Arial"/>
      <family val="2"/>
    </font>
    <font>
      <b/>
      <sz val="11"/>
      <name val="Tahoma"/>
      <family val="2"/>
    </font>
    <font>
      <sz val="11"/>
      <name val="Arial"/>
      <family val="2"/>
    </font>
    <font>
      <b/>
      <sz val="10"/>
      <name val="Tahoma"/>
      <family val="2"/>
    </font>
    <font>
      <b/>
      <sz val="14"/>
      <name val="Tahoma"/>
      <family val="2"/>
    </font>
    <font>
      <b/>
      <sz val="12"/>
      <color indexed="10"/>
      <name val="Tahoma"/>
      <family val="2"/>
    </font>
    <font>
      <b/>
      <sz val="12"/>
      <name val="Bodoni MT"/>
      <family val="1"/>
    </font>
    <font>
      <b/>
      <sz val="9"/>
      <name val="Calibri"/>
      <family val="2"/>
    </font>
    <font>
      <sz val="9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11"/>
      <name val="Calibri"/>
      <family val="2"/>
    </font>
    <font>
      <b/>
      <sz val="18"/>
      <name val="Calibri"/>
      <family val="2"/>
    </font>
    <font>
      <b/>
      <sz val="16"/>
      <color indexed="8"/>
      <name val="Arial"/>
      <family val="2"/>
    </font>
    <font>
      <b/>
      <sz val="12"/>
      <color indexed="8"/>
      <name val="Arial"/>
      <family val="2"/>
    </font>
    <font>
      <b/>
      <sz val="8"/>
      <name val="Arial"/>
      <family val="2"/>
    </font>
    <font>
      <b/>
      <sz val="14"/>
      <color indexed="8"/>
      <name val="Arial"/>
      <family val="2"/>
    </font>
    <font>
      <b/>
      <sz val="13"/>
      <name val="Arial"/>
      <family val="2"/>
    </font>
    <font>
      <sz val="8"/>
      <name val="Arial"/>
      <family val="2"/>
    </font>
    <font>
      <b/>
      <sz val="9"/>
      <name val="Bodoni MT"/>
      <family val="1"/>
    </font>
    <font>
      <b/>
      <sz val="18"/>
      <name val="Bodoni MT"/>
      <family val="1"/>
    </font>
    <font>
      <b/>
      <sz val="10"/>
      <name val="Calisto MT"/>
      <family val="1"/>
    </font>
    <font>
      <sz val="10"/>
      <name val="Calisto MT"/>
      <family val="1"/>
    </font>
    <font>
      <sz val="10"/>
      <name val="Calibri"/>
      <family val="2"/>
    </font>
    <font>
      <b/>
      <sz val="8"/>
      <name val="Tahoma"/>
      <family val="2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11"/>
      <color rgb="FF9C65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0"/>
      <color rgb="FFFF0000"/>
      <name val="Arial"/>
      <family val="2"/>
    </font>
    <font>
      <b/>
      <sz val="12"/>
      <color rgb="FFFF0000"/>
      <name val="Arial"/>
      <family val="2"/>
    </font>
    <font>
      <b/>
      <sz val="14"/>
      <color rgb="FFFF0000"/>
      <name val="Arial"/>
      <family val="2"/>
    </font>
    <font>
      <b/>
      <sz val="9"/>
      <name val="Calibri"/>
      <family val="2"/>
      <scheme val="minor"/>
    </font>
    <font>
      <sz val="9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</fonts>
  <fills count="18">
    <fill>
      <patternFill patternType="none"/>
    </fill>
    <fill>
      <patternFill patternType="gray125"/>
    </fill>
    <fill>
      <patternFill patternType="solid">
        <fgColor indexed="15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14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rgb="FFFFEB9C"/>
      </patternFill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indexed="43"/>
        <bgColor indexed="64"/>
      </patternFill>
    </fill>
  </fills>
  <borders count="3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0" fontId="48" fillId="13" borderId="0" applyNumberFormat="0" applyBorder="0" applyAlignment="0" applyProtection="0"/>
  </cellStyleXfs>
  <cellXfs count="498"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6" fillId="0" borderId="1" xfId="0" applyFont="1" applyBorder="1" applyAlignment="1">
      <alignment horizontal="center"/>
    </xf>
    <xf numFmtId="0" fontId="7" fillId="0" borderId="0" xfId="0" applyFont="1" applyAlignment="1">
      <alignment horizontal="center"/>
    </xf>
    <xf numFmtId="0" fontId="6" fillId="0" borderId="2" xfId="0" applyFont="1" applyBorder="1" applyAlignment="1">
      <alignment horizontal="center"/>
    </xf>
    <xf numFmtId="0" fontId="7" fillId="0" borderId="0" xfId="0" applyFont="1"/>
    <xf numFmtId="0" fontId="2" fillId="0" borderId="0" xfId="0" applyFont="1" applyFill="1" applyBorder="1" applyAlignment="1"/>
    <xf numFmtId="0" fontId="2" fillId="2" borderId="1" xfId="0" applyFont="1" applyFill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0" fontId="7" fillId="0" borderId="3" xfId="0" applyFont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distributed"/>
    </xf>
    <xf numFmtId="44" fontId="4" fillId="4" borderId="3" xfId="3" applyFont="1" applyFill="1" applyBorder="1" applyAlignment="1">
      <alignment horizontal="center" vertical="center"/>
    </xf>
    <xf numFmtId="0" fontId="9" fillId="0" borderId="3" xfId="0" applyFont="1" applyBorder="1" applyAlignment="1">
      <alignment horizontal="center" vertical="distributed"/>
    </xf>
    <xf numFmtId="0" fontId="2" fillId="5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0" fontId="10" fillId="0" borderId="3" xfId="0" applyFont="1" applyFill="1" applyBorder="1" applyAlignment="1">
      <alignment horizontal="center" vertical="center"/>
    </xf>
    <xf numFmtId="0" fontId="2" fillId="6" borderId="3" xfId="0" applyFont="1" applyFill="1" applyBorder="1" applyAlignment="1">
      <alignment horizontal="center" vertical="distributed"/>
    </xf>
    <xf numFmtId="0" fontId="2" fillId="4" borderId="4" xfId="0" applyFont="1" applyFill="1" applyBorder="1" applyAlignment="1">
      <alignment horizontal="center" vertical="distributed"/>
    </xf>
    <xf numFmtId="0" fontId="2" fillId="6" borderId="3" xfId="0" applyFont="1" applyFill="1" applyBorder="1" applyAlignment="1">
      <alignment horizontal="center"/>
    </xf>
    <xf numFmtId="0" fontId="6" fillId="4" borderId="4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11" fillId="3" borderId="3" xfId="0" applyFont="1" applyFill="1" applyBorder="1" applyAlignment="1">
      <alignment horizontal="center" vertical="distributed"/>
    </xf>
    <xf numFmtId="0" fontId="2" fillId="0" borderId="3" xfId="0" applyFont="1" applyFill="1" applyBorder="1" applyAlignment="1">
      <alignment horizontal="center"/>
    </xf>
    <xf numFmtId="0" fontId="11" fillId="0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/>
    <xf numFmtId="0" fontId="9" fillId="4" borderId="3" xfId="0" applyFont="1" applyFill="1" applyBorder="1" applyAlignment="1">
      <alignment horizontal="center" vertical="distributed"/>
    </xf>
    <xf numFmtId="0" fontId="2" fillId="4" borderId="3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vertical="distributed"/>
    </xf>
    <xf numFmtId="0" fontId="8" fillId="3" borderId="3" xfId="0" applyFont="1" applyFill="1" applyBorder="1" applyAlignment="1">
      <alignment horizontal="center" vertical="center"/>
    </xf>
    <xf numFmtId="0" fontId="7" fillId="4" borderId="3" xfId="0" applyFont="1" applyFill="1" applyBorder="1" applyAlignment="1">
      <alignment horizontal="center" vertical="distributed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 applyFill="1" applyBorder="1" applyAlignment="1">
      <alignment vertical="distributed"/>
    </xf>
    <xf numFmtId="0" fontId="0" fillId="0" borderId="0" xfId="0" applyBorder="1" applyAlignment="1">
      <alignment horizontal="center"/>
    </xf>
    <xf numFmtId="0" fontId="9" fillId="6" borderId="3" xfId="0" applyFont="1" applyFill="1" applyBorder="1" applyAlignment="1">
      <alignment horizontal="center" vertical="distributed"/>
    </xf>
    <xf numFmtId="0" fontId="4" fillId="6" borderId="3" xfId="0" applyFont="1" applyFill="1" applyBorder="1" applyAlignment="1">
      <alignment horizontal="center" vertical="distributed"/>
    </xf>
    <xf numFmtId="0" fontId="4" fillId="0" borderId="0" xfId="0" applyFont="1" applyFill="1" applyBorder="1" applyAlignment="1"/>
    <xf numFmtId="0" fontId="3" fillId="0" borderId="3" xfId="0" applyFont="1" applyBorder="1" applyAlignment="1">
      <alignment vertical="distributed"/>
    </xf>
    <xf numFmtId="0" fontId="11" fillId="0" borderId="3" xfId="0" applyFont="1" applyBorder="1" applyAlignment="1">
      <alignment horizontal="center" vertical="distributed"/>
    </xf>
    <xf numFmtId="0" fontId="7" fillId="0" borderId="0" xfId="0" applyFont="1" applyAlignment="1"/>
    <xf numFmtId="0" fontId="9" fillId="0" borderId="3" xfId="0" applyFont="1" applyBorder="1" applyAlignment="1">
      <alignment vertical="distributed"/>
    </xf>
    <xf numFmtId="0" fontId="8" fillId="7" borderId="3" xfId="0" applyFont="1" applyFill="1" applyBorder="1" applyAlignment="1">
      <alignment horizontal="center"/>
    </xf>
    <xf numFmtId="0" fontId="4" fillId="8" borderId="3" xfId="0" applyFont="1" applyFill="1" applyBorder="1" applyAlignment="1">
      <alignment horizontal="center" vertical="center"/>
    </xf>
    <xf numFmtId="0" fontId="8" fillId="3" borderId="3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10" fillId="0" borderId="0" xfId="0" applyFont="1" applyFill="1" applyBorder="1"/>
    <xf numFmtId="0" fontId="10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center"/>
    </xf>
    <xf numFmtId="0" fontId="15" fillId="0" borderId="0" xfId="0" applyFont="1" applyBorder="1" applyAlignment="1">
      <alignment horizontal="center" vertical="center"/>
    </xf>
    <xf numFmtId="0" fontId="7" fillId="0" borderId="0" xfId="0" applyFont="1" applyBorder="1" applyAlignment="1"/>
    <xf numFmtId="0" fontId="11" fillId="0" borderId="0" xfId="0" applyFont="1" applyBorder="1" applyAlignment="1">
      <alignment horizontal="center"/>
    </xf>
    <xf numFmtId="0" fontId="0" fillId="0" borderId="0" xfId="0" applyBorder="1" applyAlignment="1"/>
    <xf numFmtId="0" fontId="3" fillId="0" borderId="0" xfId="0" applyFont="1" applyBorder="1"/>
    <xf numFmtId="0" fontId="0" fillId="0" borderId="0" xfId="0" applyBorder="1" applyAlignment="1">
      <alignment horizontal="left" vertical="center"/>
    </xf>
    <xf numFmtId="0" fontId="0" fillId="0" borderId="0" xfId="0" applyBorder="1"/>
    <xf numFmtId="0" fontId="7" fillId="0" borderId="0" xfId="0" applyFont="1" applyFill="1"/>
    <xf numFmtId="17" fontId="0" fillId="0" borderId="0" xfId="0" applyNumberFormat="1" applyFill="1"/>
    <xf numFmtId="17" fontId="7" fillId="0" borderId="0" xfId="0" applyNumberFormat="1" applyFont="1" applyAlignment="1"/>
    <xf numFmtId="0" fontId="0" fillId="0" borderId="0" xfId="0" applyAlignment="1"/>
    <xf numFmtId="0" fontId="16" fillId="0" borderId="3" xfId="0" applyFont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8" fillId="0" borderId="3" xfId="0" applyFont="1" applyBorder="1" applyAlignment="1">
      <alignment horizontal="center" vertical="center" wrapText="1"/>
    </xf>
    <xf numFmtId="0" fontId="17" fillId="0" borderId="3" xfId="0" applyFont="1" applyBorder="1" applyAlignment="1">
      <alignment horizontal="center" vertical="center" wrapText="1"/>
    </xf>
    <xf numFmtId="0" fontId="18" fillId="0" borderId="3" xfId="1" applyFont="1" applyBorder="1" applyAlignment="1" applyProtection="1">
      <alignment horizontal="center" vertical="center" wrapText="1"/>
    </xf>
    <xf numFmtId="0" fontId="18" fillId="0" borderId="3" xfId="0" applyFont="1" applyFill="1" applyBorder="1" applyAlignment="1">
      <alignment horizontal="center" vertical="center" wrapText="1"/>
    </xf>
    <xf numFmtId="0" fontId="21" fillId="0" borderId="0" xfId="0" applyFont="1"/>
    <xf numFmtId="0" fontId="20" fillId="0" borderId="0" xfId="0" applyNumberFormat="1" applyFont="1" applyAlignment="1">
      <alignment horizontal="center"/>
    </xf>
    <xf numFmtId="0" fontId="20" fillId="4" borderId="1" xfId="0" applyFont="1" applyFill="1" applyBorder="1" applyAlignment="1">
      <alignment horizontal="center" vertical="distributed"/>
    </xf>
    <xf numFmtId="0" fontId="22" fillId="4" borderId="6" xfId="0" applyFont="1" applyFill="1" applyBorder="1" applyAlignment="1">
      <alignment horizontal="center" vertical="distributed"/>
    </xf>
    <xf numFmtId="0" fontId="22" fillId="4" borderId="6" xfId="0" applyNumberFormat="1" applyFont="1" applyFill="1" applyBorder="1" applyAlignment="1">
      <alignment horizontal="center" vertical="distributed"/>
    </xf>
    <xf numFmtId="0" fontId="23" fillId="0" borderId="0" xfId="0" applyFont="1"/>
    <xf numFmtId="0" fontId="24" fillId="0" borderId="0" xfId="0" applyFont="1" applyFill="1" applyBorder="1" applyAlignment="1">
      <alignment horizontal="left" vertical="distributed"/>
    </xf>
    <xf numFmtId="0" fontId="24" fillId="0" borderId="3" xfId="0" applyFont="1" applyFill="1" applyBorder="1" applyAlignment="1">
      <alignment horizontal="center"/>
    </xf>
    <xf numFmtId="164" fontId="24" fillId="0" borderId="3" xfId="0" applyNumberFormat="1" applyFont="1" applyFill="1" applyBorder="1" applyAlignment="1">
      <alignment horizontal="center"/>
    </xf>
    <xf numFmtId="0" fontId="24" fillId="0" borderId="3" xfId="0" applyNumberFormat="1" applyFont="1" applyFill="1" applyBorder="1" applyAlignment="1">
      <alignment horizontal="center"/>
    </xf>
    <xf numFmtId="0" fontId="24" fillId="0" borderId="3" xfId="0" applyFont="1" applyBorder="1" applyAlignment="1">
      <alignment horizontal="left"/>
    </xf>
    <xf numFmtId="0" fontId="4" fillId="0" borderId="3" xfId="0" applyFont="1" applyBorder="1" applyAlignment="1">
      <alignment horizontal="center"/>
    </xf>
    <xf numFmtId="0" fontId="7" fillId="0" borderId="3" xfId="0" applyNumberFormat="1" applyFont="1" applyBorder="1"/>
    <xf numFmtId="0" fontId="7" fillId="0" borderId="3" xfId="0" applyFont="1" applyBorder="1"/>
    <xf numFmtId="0" fontId="24" fillId="0" borderId="7" xfId="0" applyFont="1" applyBorder="1" applyAlignment="1">
      <alignment horizontal="left"/>
    </xf>
    <xf numFmtId="0" fontId="21" fillId="0" borderId="0" xfId="0" applyNumberFormat="1" applyFont="1"/>
    <xf numFmtId="0" fontId="21" fillId="0" borderId="0" xfId="0" applyFont="1" applyFill="1"/>
    <xf numFmtId="164" fontId="20" fillId="6" borderId="1" xfId="0" applyNumberFormat="1" applyFont="1" applyFill="1" applyBorder="1" applyAlignment="1">
      <alignment horizontal="center" vertical="center"/>
    </xf>
    <xf numFmtId="0" fontId="20" fillId="0" borderId="1" xfId="0" applyNumberFormat="1" applyFont="1" applyFill="1" applyBorder="1" applyAlignment="1">
      <alignment horizontal="center"/>
    </xf>
    <xf numFmtId="0" fontId="8" fillId="6" borderId="1" xfId="0" applyFont="1" applyFill="1" applyBorder="1" applyAlignment="1">
      <alignment horizontal="center"/>
    </xf>
    <xf numFmtId="0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Fill="1" applyBorder="1" applyAlignment="1">
      <alignment horizontal="center"/>
    </xf>
    <xf numFmtId="164" fontId="20" fillId="0" borderId="0" xfId="0" applyNumberFormat="1" applyFont="1" applyAlignment="1">
      <alignment horizontal="center"/>
    </xf>
    <xf numFmtId="6" fontId="21" fillId="0" borderId="0" xfId="0" applyNumberFormat="1" applyFont="1"/>
    <xf numFmtId="164" fontId="20" fillId="0" borderId="0" xfId="0" applyNumberFormat="1" applyFont="1"/>
    <xf numFmtId="164" fontId="26" fillId="0" borderId="0" xfId="0" applyNumberFormat="1" applyFont="1"/>
    <xf numFmtId="0" fontId="28" fillId="6" borderId="2" xfId="0" applyFont="1" applyFill="1" applyBorder="1" applyAlignment="1">
      <alignment horizontal="center" vertical="center"/>
    </xf>
    <xf numFmtId="0" fontId="17" fillId="0" borderId="0" xfId="0" applyFont="1" applyFill="1" applyBorder="1" applyAlignment="1">
      <alignment vertical="center"/>
    </xf>
    <xf numFmtId="0" fontId="28" fillId="6" borderId="8" xfId="0" applyFont="1" applyFill="1" applyBorder="1" applyAlignment="1">
      <alignment horizontal="center" vertical="center"/>
    </xf>
    <xf numFmtId="0" fontId="28" fillId="3" borderId="1" xfId="0" applyFont="1" applyFill="1" applyBorder="1" applyAlignment="1">
      <alignment horizontal="center" vertical="center"/>
    </xf>
    <xf numFmtId="0" fontId="28" fillId="3" borderId="2" xfId="0" applyFont="1" applyFill="1" applyBorder="1" applyAlignment="1">
      <alignment horizontal="center" vertical="center"/>
    </xf>
    <xf numFmtId="0" fontId="29" fillId="0" borderId="0" xfId="0" applyFont="1"/>
    <xf numFmtId="0" fontId="28" fillId="3" borderId="6" xfId="0" applyFont="1" applyFill="1" applyBorder="1" applyAlignment="1">
      <alignment horizontal="center" vertical="center"/>
    </xf>
    <xf numFmtId="0" fontId="29" fillId="0" borderId="9" xfId="0" applyFont="1" applyBorder="1"/>
    <xf numFmtId="0" fontId="29" fillId="0" borderId="10" xfId="0" applyFont="1" applyBorder="1" applyAlignment="1">
      <alignment horizontal="center" vertical="distributed"/>
    </xf>
    <xf numFmtId="0" fontId="29" fillId="0" borderId="3" xfId="0" applyFont="1" applyBorder="1" applyAlignment="1">
      <alignment horizontal="center"/>
    </xf>
    <xf numFmtId="0" fontId="29" fillId="0" borderId="11" xfId="0" applyFont="1" applyBorder="1" applyAlignment="1">
      <alignment horizontal="center"/>
    </xf>
    <xf numFmtId="0" fontId="29" fillId="0" borderId="10" xfId="0" applyFont="1" applyBorder="1" applyAlignment="1">
      <alignment horizontal="center"/>
    </xf>
    <xf numFmtId="0" fontId="29" fillId="0" borderId="10" xfId="0" applyFont="1" applyBorder="1"/>
    <xf numFmtId="0" fontId="29" fillId="0" borderId="10" xfId="0" applyFont="1" applyBorder="1" applyAlignment="1">
      <alignment vertical="distributed"/>
    </xf>
    <xf numFmtId="0" fontId="29" fillId="0" borderId="3" xfId="0" applyFont="1" applyBorder="1"/>
    <xf numFmtId="0" fontId="29" fillId="0" borderId="3" xfId="0" applyFont="1" applyBorder="1" applyAlignment="1">
      <alignment vertical="distributed"/>
    </xf>
    <xf numFmtId="0" fontId="29" fillId="0" borderId="3" xfId="0" applyFont="1" applyBorder="1" applyAlignment="1">
      <alignment horizontal="center" vertical="distributed"/>
    </xf>
    <xf numFmtId="0" fontId="29" fillId="0" borderId="11" xfId="0" applyFont="1" applyBorder="1"/>
    <xf numFmtId="0" fontId="29" fillId="0" borderId="12" xfId="0" applyFont="1" applyBorder="1"/>
    <xf numFmtId="0" fontId="29" fillId="0" borderId="7" xfId="0" applyFont="1" applyBorder="1" applyAlignment="1">
      <alignment horizontal="center"/>
    </xf>
    <xf numFmtId="0" fontId="29" fillId="0" borderId="11" xfId="0" applyFont="1" applyBorder="1" applyAlignment="1">
      <alignment horizontal="left"/>
    </xf>
    <xf numFmtId="0" fontId="28" fillId="0" borderId="3" xfId="0" applyFont="1" applyBorder="1" applyAlignment="1">
      <alignment horizontal="center"/>
    </xf>
    <xf numFmtId="0" fontId="29" fillId="0" borderId="0" xfId="0" applyFont="1" applyBorder="1"/>
    <xf numFmtId="0" fontId="29" fillId="0" borderId="0" xfId="0" applyFont="1" applyBorder="1" applyAlignment="1">
      <alignment horizontal="center"/>
    </xf>
    <xf numFmtId="0" fontId="28" fillId="0" borderId="0" xfId="0" applyFont="1" applyBorder="1" applyAlignment="1">
      <alignment horizontal="center"/>
    </xf>
    <xf numFmtId="0" fontId="29" fillId="0" borderId="0" xfId="0" applyFont="1" applyBorder="1" applyAlignment="1"/>
    <xf numFmtId="0" fontId="14" fillId="0" borderId="0" xfId="0" applyFont="1"/>
    <xf numFmtId="0" fontId="29" fillId="0" borderId="0" xfId="0" applyFont="1" applyFill="1" applyBorder="1"/>
    <xf numFmtId="0" fontId="28" fillId="0" borderId="0" xfId="0" applyFont="1" applyFill="1" applyBorder="1" applyAlignment="1"/>
    <xf numFmtId="0" fontId="28" fillId="0" borderId="0" xfId="0" applyFont="1" applyFill="1" applyBorder="1" applyAlignment="1">
      <alignment horizontal="center"/>
    </xf>
    <xf numFmtId="0" fontId="28" fillId="4" borderId="1" xfId="0" applyFont="1" applyFill="1" applyBorder="1" applyAlignment="1">
      <alignment horizontal="center" vertical="center"/>
    </xf>
    <xf numFmtId="0" fontId="29" fillId="0" borderId="11" xfId="0" applyFont="1" applyFill="1" applyBorder="1"/>
    <xf numFmtId="0" fontId="29" fillId="0" borderId="11" xfId="0" applyFont="1" applyFill="1" applyBorder="1" applyAlignment="1">
      <alignment horizontal="center"/>
    </xf>
    <xf numFmtId="0" fontId="29" fillId="0" borderId="3" xfId="0" applyFont="1" applyFill="1" applyBorder="1"/>
    <xf numFmtId="0" fontId="29" fillId="0" borderId="3" xfId="0" applyFont="1" applyFill="1" applyBorder="1" applyAlignment="1">
      <alignment horizontal="center"/>
    </xf>
    <xf numFmtId="0" fontId="28" fillId="0" borderId="0" xfId="0" applyFont="1" applyBorder="1"/>
    <xf numFmtId="0" fontId="29" fillId="0" borderId="0" xfId="0" applyFont="1" applyFill="1" applyBorder="1" applyAlignment="1">
      <alignment horizontal="center"/>
    </xf>
    <xf numFmtId="0" fontId="29" fillId="0" borderId="7" xfId="0" applyFont="1" applyBorder="1"/>
    <xf numFmtId="0" fontId="32" fillId="6" borderId="1" xfId="0" applyFont="1" applyFill="1" applyBorder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0" fontId="29" fillId="0" borderId="0" xfId="0" applyFont="1" applyFill="1"/>
    <xf numFmtId="0" fontId="0" fillId="0" borderId="0" xfId="0" applyFill="1"/>
    <xf numFmtId="0" fontId="28" fillId="0" borderId="10" xfId="0" applyFont="1" applyBorder="1"/>
    <xf numFmtId="0" fontId="28" fillId="2" borderId="2" xfId="0" applyFont="1" applyFill="1" applyBorder="1" applyAlignment="1">
      <alignment horizontal="center"/>
    </xf>
    <xf numFmtId="0" fontId="28" fillId="0" borderId="0" xfId="0" applyFont="1"/>
    <xf numFmtId="0" fontId="18" fillId="0" borderId="3" xfId="0" applyFont="1" applyFill="1" applyBorder="1" applyAlignment="1">
      <alignment horizontal="center"/>
    </xf>
    <xf numFmtId="0" fontId="17" fillId="0" borderId="3" xfId="0" applyFont="1" applyFill="1" applyBorder="1"/>
    <xf numFmtId="0" fontId="17" fillId="0" borderId="3" xfId="0" applyFont="1" applyFill="1" applyBorder="1" applyAlignment="1">
      <alignment horizontal="center"/>
    </xf>
    <xf numFmtId="0" fontId="18" fillId="0" borderId="3" xfId="0" applyFont="1" applyFill="1" applyBorder="1"/>
    <xf numFmtId="0" fontId="0" fillId="0" borderId="0" xfId="0" applyAlignment="1">
      <alignment vertical="distributed"/>
    </xf>
    <xf numFmtId="0" fontId="0" fillId="0" borderId="0" xfId="0" applyFill="1" applyBorder="1"/>
    <xf numFmtId="0" fontId="4" fillId="4" borderId="13" xfId="0" applyFont="1" applyFill="1" applyBorder="1" applyAlignment="1">
      <alignment horizontal="center" vertical="distributed"/>
    </xf>
    <xf numFmtId="0" fontId="4" fillId="4" borderId="3" xfId="0" applyFont="1" applyFill="1" applyBorder="1" applyAlignment="1">
      <alignment horizontal="center"/>
    </xf>
    <xf numFmtId="0" fontId="4" fillId="0" borderId="3" xfId="0" applyFont="1" applyBorder="1" applyAlignment="1">
      <alignment vertical="distributed"/>
    </xf>
    <xf numFmtId="0" fontId="8" fillId="0" borderId="3" xfId="0" applyFont="1" applyFill="1" applyBorder="1" applyAlignment="1">
      <alignment horizontal="center"/>
    </xf>
    <xf numFmtId="0" fontId="4" fillId="0" borderId="3" xfId="0" applyFont="1" applyBorder="1" applyAlignment="1">
      <alignment horizontal="left" vertical="distributed"/>
    </xf>
    <xf numFmtId="0" fontId="8" fillId="9" borderId="14" xfId="0" applyFont="1" applyFill="1" applyBorder="1" applyAlignment="1">
      <alignment horizontal="center" vertical="distributed"/>
    </xf>
    <xf numFmtId="0" fontId="4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 vertical="distributed"/>
    </xf>
    <xf numFmtId="0" fontId="8" fillId="9" borderId="16" xfId="0" applyFont="1" applyFill="1" applyBorder="1" applyAlignment="1">
      <alignment horizontal="center" vertical="distributed"/>
    </xf>
    <xf numFmtId="0" fontId="34" fillId="3" borderId="3" xfId="0" applyFont="1" applyFill="1" applyBorder="1" applyAlignment="1">
      <alignment horizontal="center"/>
    </xf>
    <xf numFmtId="0" fontId="35" fillId="3" borderId="3" xfId="0" applyFont="1" applyFill="1" applyBorder="1" applyAlignment="1">
      <alignment horizontal="center"/>
    </xf>
    <xf numFmtId="0" fontId="4" fillId="4" borderId="15" xfId="0" applyFont="1" applyFill="1" applyBorder="1" applyAlignment="1">
      <alignment vertical="distributed"/>
    </xf>
    <xf numFmtId="0" fontId="4" fillId="4" borderId="12" xfId="0" applyFont="1" applyFill="1" applyBorder="1" applyAlignment="1">
      <alignment horizontal="center"/>
    </xf>
    <xf numFmtId="0" fontId="4" fillId="4" borderId="11" xfId="0" applyFont="1" applyFill="1" applyBorder="1" applyAlignment="1">
      <alignment horizontal="center"/>
    </xf>
    <xf numFmtId="0" fontId="36" fillId="4" borderId="17" xfId="0" applyFont="1" applyFill="1" applyBorder="1" applyAlignment="1">
      <alignment horizontal="center" vertical="distributed"/>
    </xf>
    <xf numFmtId="0" fontId="36" fillId="4" borderId="18" xfId="0" applyFont="1" applyFill="1" applyBorder="1" applyAlignment="1">
      <alignment horizontal="center" vertical="distributed"/>
    </xf>
    <xf numFmtId="0" fontId="4" fillId="0" borderId="3" xfId="0" applyFont="1" applyFill="1" applyBorder="1" applyAlignment="1">
      <alignment vertical="distributed"/>
    </xf>
    <xf numFmtId="0" fontId="4" fillId="0" borderId="3" xfId="0" applyFont="1" applyBorder="1" applyAlignment="1">
      <alignment horizontal="center" vertical="distributed"/>
    </xf>
    <xf numFmtId="0" fontId="12" fillId="4" borderId="7" xfId="2" applyNumberFormat="1" applyFont="1" applyFill="1" applyBorder="1" applyAlignment="1">
      <alignment horizontal="center"/>
    </xf>
    <xf numFmtId="0" fontId="2" fillId="4" borderId="7" xfId="0" applyFont="1" applyFill="1" applyBorder="1" applyAlignment="1">
      <alignment horizontal="center"/>
    </xf>
    <xf numFmtId="0" fontId="4" fillId="0" borderId="13" xfId="0" applyFont="1" applyFill="1" applyBorder="1" applyAlignment="1">
      <alignment vertical="distributed"/>
    </xf>
    <xf numFmtId="0" fontId="4" fillId="0" borderId="7" xfId="0" applyFont="1" applyFill="1" applyBorder="1" applyAlignment="1">
      <alignment horizontal="center"/>
    </xf>
    <xf numFmtId="0" fontId="8" fillId="0" borderId="7" xfId="0" applyFont="1" applyFill="1" applyBorder="1" applyAlignment="1">
      <alignment horizontal="center"/>
    </xf>
    <xf numFmtId="0" fontId="0" fillId="0" borderId="0" xfId="0" applyFill="1" applyBorder="1" applyAlignment="1">
      <alignment vertical="distributed"/>
    </xf>
    <xf numFmtId="0" fontId="4" fillId="0" borderId="15" xfId="0" applyFont="1" applyFill="1" applyBorder="1"/>
    <xf numFmtId="0" fontId="4" fillId="4" borderId="6" xfId="0" applyFont="1" applyFill="1" applyBorder="1" applyAlignment="1">
      <alignment horizontal="center"/>
    </xf>
    <xf numFmtId="0" fontId="36" fillId="4" borderId="6" xfId="0" applyFont="1" applyFill="1" applyBorder="1" applyAlignment="1">
      <alignment horizontal="center"/>
    </xf>
    <xf numFmtId="0" fontId="4" fillId="4" borderId="18" xfId="0" applyFont="1" applyFill="1" applyBorder="1" applyAlignment="1">
      <alignment horizontal="center"/>
    </xf>
    <xf numFmtId="0" fontId="36" fillId="4" borderId="18" xfId="0" applyFont="1" applyFill="1" applyBorder="1" applyAlignment="1">
      <alignment horizontal="center"/>
    </xf>
    <xf numFmtId="0" fontId="36" fillId="4" borderId="18" xfId="0" applyFont="1" applyFill="1" applyBorder="1" applyAlignment="1"/>
    <xf numFmtId="0" fontId="4" fillId="4" borderId="2" xfId="0" applyFont="1" applyFill="1" applyBorder="1" applyAlignment="1">
      <alignment horizontal="center"/>
    </xf>
    <xf numFmtId="0" fontId="7" fillId="4" borderId="2" xfId="0" applyFont="1" applyFill="1" applyBorder="1" applyAlignment="1"/>
    <xf numFmtId="0" fontId="0" fillId="4" borderId="2" xfId="0" applyFill="1" applyBorder="1" applyAlignment="1"/>
    <xf numFmtId="0" fontId="0" fillId="4" borderId="18" xfId="0" applyFill="1" applyBorder="1" applyAlignment="1"/>
    <xf numFmtId="0" fontId="11" fillId="4" borderId="11" xfId="0" applyFont="1" applyFill="1" applyBorder="1" applyAlignment="1"/>
    <xf numFmtId="0" fontId="4" fillId="0" borderId="10" xfId="0" applyFont="1" applyFill="1" applyBorder="1" applyAlignment="1">
      <alignment horizontal="center"/>
    </xf>
    <xf numFmtId="0" fontId="4" fillId="10" borderId="10" xfId="0" applyFont="1" applyFill="1" applyBorder="1" applyAlignment="1">
      <alignment horizontal="center"/>
    </xf>
    <xf numFmtId="0" fontId="4" fillId="10" borderId="3" xfId="0" applyFont="1" applyFill="1" applyBorder="1" applyAlignment="1">
      <alignment horizontal="center"/>
    </xf>
    <xf numFmtId="0" fontId="7" fillId="0" borderId="0" xfId="0" applyFont="1" applyFill="1" applyBorder="1"/>
    <xf numFmtId="0" fontId="36" fillId="4" borderId="6" xfId="0" applyFont="1" applyFill="1" applyBorder="1" applyAlignment="1">
      <alignment vertical="center"/>
    </xf>
    <xf numFmtId="0" fontId="36" fillId="4" borderId="2" xfId="0" applyFont="1" applyFill="1" applyBorder="1" applyAlignment="1">
      <alignment vertical="center"/>
    </xf>
    <xf numFmtId="0" fontId="4" fillId="0" borderId="0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 wrapText="1"/>
    </xf>
    <xf numFmtId="0" fontId="42" fillId="6" borderId="11" xfId="0" applyFont="1" applyFill="1" applyBorder="1" applyAlignment="1">
      <alignment horizontal="center" vertical="center"/>
    </xf>
    <xf numFmtId="0" fontId="42" fillId="0" borderId="0" xfId="0" applyFont="1" applyFill="1" applyBorder="1" applyAlignment="1">
      <alignment horizontal="left" vertical="center"/>
    </xf>
    <xf numFmtId="0" fontId="43" fillId="0" borderId="0" xfId="0" applyFont="1"/>
    <xf numFmtId="0" fontId="42" fillId="0" borderId="3" xfId="0" applyFont="1" applyFill="1" applyBorder="1" applyAlignment="1">
      <alignment horizontal="center" vertical="center"/>
    </xf>
    <xf numFmtId="0" fontId="42" fillId="0" borderId="0" xfId="0" applyFont="1" applyFill="1" applyBorder="1" applyAlignment="1">
      <alignment vertical="center"/>
    </xf>
    <xf numFmtId="0" fontId="42" fillId="10" borderId="3" xfId="0" applyFont="1" applyFill="1" applyBorder="1" applyAlignment="1">
      <alignment horizontal="center"/>
    </xf>
    <xf numFmtId="0" fontId="42" fillId="10" borderId="0" xfId="0" applyFont="1" applyFill="1" applyBorder="1" applyAlignment="1"/>
    <xf numFmtId="0" fontId="42" fillId="10" borderId="7" xfId="0" applyFont="1" applyFill="1" applyBorder="1" applyAlignment="1">
      <alignment horizontal="center"/>
    </xf>
    <xf numFmtId="0" fontId="28" fillId="6" borderId="1" xfId="0" applyFont="1" applyFill="1" applyBorder="1" applyAlignment="1">
      <alignment horizontal="center" vertical="center"/>
    </xf>
    <xf numFmtId="0" fontId="28" fillId="0" borderId="1" xfId="0" applyFont="1" applyFill="1" applyBorder="1" applyAlignment="1">
      <alignment horizontal="center" vertical="center"/>
    </xf>
    <xf numFmtId="0" fontId="29" fillId="0" borderId="9" xfId="0" applyFont="1" applyBorder="1" applyAlignment="1">
      <alignment horizontal="center"/>
    </xf>
    <xf numFmtId="0" fontId="28" fillId="0" borderId="11" xfId="0" applyFont="1" applyBorder="1" applyAlignment="1">
      <alignment horizontal="center"/>
    </xf>
    <xf numFmtId="0" fontId="29" fillId="0" borderId="3" xfId="0" applyFont="1" applyBorder="1" applyAlignment="1"/>
    <xf numFmtId="0" fontId="28" fillId="0" borderId="12" xfId="0" applyFont="1" applyBorder="1" applyAlignment="1">
      <alignment horizontal="center"/>
    </xf>
    <xf numFmtId="0" fontId="28" fillId="3" borderId="6" xfId="0" applyFont="1" applyFill="1" applyBorder="1" applyAlignment="1">
      <alignment vertical="center"/>
    </xf>
    <xf numFmtId="0" fontId="29" fillId="0" borderId="0" xfId="0" applyFont="1" applyFill="1" applyBorder="1" applyAlignment="1"/>
    <xf numFmtId="0" fontId="18" fillId="0" borderId="0" xfId="0" applyFont="1"/>
    <xf numFmtId="3" fontId="18" fillId="0" borderId="3" xfId="0" applyNumberFormat="1" applyFont="1" applyFill="1" applyBorder="1" applyAlignment="1">
      <alignment horizontal="center"/>
    </xf>
    <xf numFmtId="3" fontId="17" fillId="0" borderId="3" xfId="0" applyNumberFormat="1" applyFont="1" applyFill="1" applyBorder="1" applyAlignment="1">
      <alignment horizontal="center"/>
    </xf>
    <xf numFmtId="0" fontId="18" fillId="0" borderId="0" xfId="0" applyFont="1" applyFill="1"/>
    <xf numFmtId="0" fontId="44" fillId="0" borderId="3" xfId="0" applyFont="1" applyFill="1" applyBorder="1" applyAlignment="1">
      <alignment horizontal="left" vertical="center"/>
    </xf>
    <xf numFmtId="0" fontId="44" fillId="0" borderId="0" xfId="0" applyFont="1" applyFill="1" applyAlignment="1">
      <alignment horizontal="left"/>
    </xf>
    <xf numFmtId="0" fontId="18" fillId="0" borderId="9" xfId="0" applyFont="1" applyBorder="1"/>
    <xf numFmtId="0" fontId="18" fillId="0" borderId="10" xfId="0" applyFont="1" applyBorder="1"/>
    <xf numFmtId="0" fontId="18" fillId="0" borderId="10" xfId="0" applyFont="1" applyBorder="1" applyAlignment="1">
      <alignment vertical="distributed"/>
    </xf>
    <xf numFmtId="0" fontId="18" fillId="0" borderId="17" xfId="0" applyFont="1" applyBorder="1"/>
    <xf numFmtId="0" fontId="18" fillId="0" borderId="11" xfId="0" applyFont="1" applyFill="1" applyBorder="1"/>
    <xf numFmtId="0" fontId="18" fillId="0" borderId="12" xfId="0" applyFont="1" applyBorder="1"/>
    <xf numFmtId="0" fontId="18" fillId="0" borderId="3" xfId="0" applyFont="1" applyBorder="1"/>
    <xf numFmtId="0" fontId="18" fillId="0" borderId="7" xfId="0" applyFont="1" applyBorder="1"/>
    <xf numFmtId="0" fontId="18" fillId="0" borderId="11" xfId="0" applyFont="1" applyBorder="1"/>
    <xf numFmtId="0" fontId="18" fillId="0" borderId="3" xfId="0" applyFont="1" applyBorder="1" applyAlignment="1">
      <alignment vertical="distributed"/>
    </xf>
    <xf numFmtId="0" fontId="18" fillId="0" borderId="0" xfId="0" applyFont="1" applyBorder="1"/>
    <xf numFmtId="0" fontId="33" fillId="6" borderId="3" xfId="0" applyFont="1" applyFill="1" applyBorder="1" applyAlignment="1">
      <alignment horizontal="center"/>
    </xf>
    <xf numFmtId="0" fontId="17" fillId="0" borderId="0" xfId="0" applyFont="1"/>
    <xf numFmtId="0" fontId="20" fillId="2" borderId="1" xfId="0" applyFont="1" applyFill="1" applyBorder="1" applyAlignment="1">
      <alignment horizontal="center"/>
    </xf>
    <xf numFmtId="164" fontId="24" fillId="0" borderId="7" xfId="0" applyNumberFormat="1" applyFont="1" applyFill="1" applyBorder="1" applyAlignment="1">
      <alignment horizontal="center"/>
    </xf>
    <xf numFmtId="164" fontId="25" fillId="2" borderId="1" xfId="0" applyNumberFormat="1" applyFont="1" applyFill="1" applyBorder="1" applyAlignment="1">
      <alignment horizontal="center"/>
    </xf>
    <xf numFmtId="164" fontId="5" fillId="0" borderId="3" xfId="0" applyNumberFormat="1" applyFont="1" applyBorder="1" applyAlignment="1">
      <alignment horizontal="center"/>
    </xf>
    <xf numFmtId="0" fontId="4" fillId="10" borderId="0" xfId="0" applyFont="1" applyFill="1" applyBorder="1" applyAlignment="1">
      <alignment horizontal="center"/>
    </xf>
    <xf numFmtId="0" fontId="10" fillId="0" borderId="19" xfId="0" applyFont="1" applyFill="1" applyBorder="1" applyAlignment="1">
      <alignment horizontal="center" vertical="center"/>
    </xf>
    <xf numFmtId="0" fontId="10" fillId="0" borderId="12" xfId="0" applyFont="1" applyFill="1" applyBorder="1" applyAlignment="1">
      <alignment horizontal="center" vertical="center"/>
    </xf>
    <xf numFmtId="0" fontId="30" fillId="0" borderId="0" xfId="0" applyFont="1" applyFill="1" applyBorder="1" applyAlignment="1">
      <alignment horizontal="center"/>
    </xf>
    <xf numFmtId="0" fontId="28" fillId="0" borderId="3" xfId="0" applyFont="1" applyFill="1" applyBorder="1" applyAlignment="1">
      <alignment horizontal="center"/>
    </xf>
    <xf numFmtId="0" fontId="10" fillId="0" borderId="0" xfId="0" applyFont="1"/>
    <xf numFmtId="0" fontId="18" fillId="7" borderId="20" xfId="0" applyFont="1" applyFill="1" applyBorder="1"/>
    <xf numFmtId="0" fontId="18" fillId="7" borderId="21" xfId="0" applyFont="1" applyFill="1" applyBorder="1"/>
    <xf numFmtId="0" fontId="17" fillId="7" borderId="5" xfId="0" applyFont="1" applyFill="1" applyBorder="1"/>
    <xf numFmtId="0" fontId="29" fillId="0" borderId="3" xfId="0" applyFont="1" applyFill="1" applyBorder="1" applyAlignment="1">
      <alignment horizontal="center" vertical="center"/>
    </xf>
    <xf numFmtId="0" fontId="18" fillId="0" borderId="0" xfId="0" applyFont="1" applyAlignment="1">
      <alignment horizontal="left"/>
    </xf>
    <xf numFmtId="0" fontId="11" fillId="4" borderId="3" xfId="0" applyFont="1" applyFill="1" applyBorder="1" applyAlignment="1">
      <alignment horizontal="center"/>
    </xf>
    <xf numFmtId="0" fontId="36" fillId="4" borderId="11" xfId="0" applyFont="1" applyFill="1" applyBorder="1" applyAlignment="1"/>
    <xf numFmtId="0" fontId="36" fillId="4" borderId="3" xfId="0" applyFont="1" applyFill="1" applyBorder="1" applyAlignment="1"/>
    <xf numFmtId="0" fontId="4" fillId="4" borderId="10" xfId="0" applyFont="1" applyFill="1" applyBorder="1" applyAlignment="1">
      <alignment horizontal="center"/>
    </xf>
    <xf numFmtId="0" fontId="44" fillId="0" borderId="3" xfId="0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9" fillId="0" borderId="3" xfId="0" applyFont="1" applyFill="1" applyBorder="1" applyAlignment="1">
      <alignment horizontal="center" vertical="distributed"/>
    </xf>
    <xf numFmtId="0" fontId="7" fillId="0" borderId="3" xfId="0" applyFont="1" applyFill="1" applyBorder="1" applyAlignment="1">
      <alignment horizontal="center" vertical="distributed"/>
    </xf>
    <xf numFmtId="0" fontId="3" fillId="0" borderId="3" xfId="0" applyFont="1" applyFill="1" applyBorder="1" applyAlignment="1">
      <alignment horizontal="center" vertical="distributed"/>
    </xf>
    <xf numFmtId="0" fontId="29" fillId="0" borderId="11" xfId="0" applyFont="1" applyBorder="1" applyAlignment="1">
      <alignment vertical="distributed"/>
    </xf>
    <xf numFmtId="0" fontId="29" fillId="0" borderId="22" xfId="0" applyFont="1" applyBorder="1"/>
    <xf numFmtId="0" fontId="29" fillId="0" borderId="23" xfId="0" applyFont="1" applyBorder="1"/>
    <xf numFmtId="0" fontId="32" fillId="6" borderId="2" xfId="0" applyFont="1" applyFill="1" applyBorder="1" applyAlignment="1">
      <alignment horizontal="center"/>
    </xf>
    <xf numFmtId="0" fontId="28" fillId="4" borderId="2" xfId="0" applyFont="1" applyFill="1" applyBorder="1" applyAlignment="1">
      <alignment horizontal="center"/>
    </xf>
    <xf numFmtId="0" fontId="28" fillId="0" borderId="9" xfId="0" applyFont="1" applyBorder="1" applyAlignment="1">
      <alignment horizontal="center"/>
    </xf>
    <xf numFmtId="0" fontId="28" fillId="0" borderId="10" xfId="0" applyFont="1" applyBorder="1" applyAlignment="1">
      <alignment horizontal="center" vertical="distributed"/>
    </xf>
    <xf numFmtId="0" fontId="28" fillId="0" borderId="10" xfId="0" applyFont="1" applyBorder="1" applyAlignment="1">
      <alignment horizontal="center"/>
    </xf>
    <xf numFmtId="0" fontId="28" fillId="0" borderId="3" xfId="0" applyFont="1" applyBorder="1" applyAlignment="1">
      <alignment horizontal="center" vertical="distributed"/>
    </xf>
    <xf numFmtId="0" fontId="28" fillId="0" borderId="12" xfId="0" applyFont="1" applyBorder="1"/>
    <xf numFmtId="0" fontId="28" fillId="0" borderId="3" xfId="0" applyFont="1" applyBorder="1"/>
    <xf numFmtId="0" fontId="28" fillId="0" borderId="3" xfId="0" applyFont="1" applyFill="1" applyBorder="1" applyAlignment="1">
      <alignment horizontal="center" vertical="center"/>
    </xf>
    <xf numFmtId="0" fontId="14" fillId="0" borderId="11" xfId="0" applyFont="1" applyFill="1" applyBorder="1" applyAlignment="1">
      <alignment horizontal="center"/>
    </xf>
    <xf numFmtId="0" fontId="14" fillId="0" borderId="3" xfId="0" applyFont="1" applyFill="1" applyBorder="1" applyAlignment="1">
      <alignment horizontal="center"/>
    </xf>
    <xf numFmtId="0" fontId="25" fillId="2" borderId="2" xfId="0" applyFont="1" applyFill="1" applyBorder="1" applyAlignment="1">
      <alignment horizontal="center"/>
    </xf>
    <xf numFmtId="164" fontId="25" fillId="2" borderId="2" xfId="0" applyNumberFormat="1" applyFont="1" applyFill="1" applyBorder="1" applyAlignment="1">
      <alignment horizontal="center"/>
    </xf>
    <xf numFmtId="0" fontId="25" fillId="2" borderId="2" xfId="0" applyNumberFormat="1" applyFont="1" applyFill="1" applyBorder="1" applyAlignment="1">
      <alignment horizontal="center"/>
    </xf>
    <xf numFmtId="0" fontId="21" fillId="0" borderId="3" xfId="0" applyFont="1" applyBorder="1"/>
    <xf numFmtId="164" fontId="21" fillId="0" borderId="0" xfId="0" applyNumberFormat="1" applyFont="1"/>
    <xf numFmtId="0" fontId="4" fillId="14" borderId="3" xfId="0" applyFont="1" applyFill="1" applyBorder="1" applyAlignment="1">
      <alignment horizontal="center"/>
    </xf>
    <xf numFmtId="0" fontId="36" fillId="0" borderId="3" xfId="0" applyFont="1" applyFill="1" applyBorder="1" applyAlignment="1">
      <alignment horizontal="center" vertical="distributed"/>
    </xf>
    <xf numFmtId="0" fontId="8" fillId="14" borderId="3" xfId="0" applyFont="1" applyFill="1" applyBorder="1" applyAlignment="1">
      <alignment horizontal="center"/>
    </xf>
    <xf numFmtId="0" fontId="36" fillId="4" borderId="6" xfId="0" applyFont="1" applyFill="1" applyBorder="1" applyAlignment="1">
      <alignment horizontal="center" vertical="distributed"/>
    </xf>
    <xf numFmtId="0" fontId="4" fillId="4" borderId="3" xfId="2" applyNumberFormat="1" applyFont="1" applyFill="1" applyBorder="1" applyAlignment="1">
      <alignment horizontal="center"/>
    </xf>
    <xf numFmtId="0" fontId="17" fillId="0" borderId="0" xfId="0" applyFont="1" applyFill="1"/>
    <xf numFmtId="0" fontId="18" fillId="0" borderId="3" xfId="0" applyFont="1" applyFill="1" applyBorder="1" applyAlignment="1">
      <alignment horizontal="left" vertical="center"/>
    </xf>
    <xf numFmtId="0" fontId="8" fillId="0" borderId="3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vertical="distributed"/>
    </xf>
    <xf numFmtId="0" fontId="17" fillId="0" borderId="0" xfId="0" applyFont="1" applyFill="1" applyBorder="1" applyAlignment="1">
      <alignment horizontal="left"/>
    </xf>
    <xf numFmtId="0" fontId="17" fillId="0" borderId="17" xfId="0" applyFont="1" applyFill="1" applyBorder="1" applyAlignment="1">
      <alignment horizontal="center"/>
    </xf>
    <xf numFmtId="0" fontId="17" fillId="0" borderId="20" xfId="0" applyFont="1" applyFill="1" applyBorder="1" applyAlignment="1">
      <alignment horizontal="center"/>
    </xf>
    <xf numFmtId="0" fontId="17" fillId="0" borderId="3" xfId="0" applyFont="1" applyBorder="1" applyAlignment="1">
      <alignment horizontal="center"/>
    </xf>
    <xf numFmtId="0" fontId="17" fillId="0" borderId="0" xfId="0" applyFont="1" applyBorder="1" applyAlignment="1">
      <alignment horizontal="center"/>
    </xf>
    <xf numFmtId="3" fontId="17" fillId="0" borderId="0" xfId="0" applyNumberFormat="1" applyFont="1" applyAlignment="1">
      <alignment horizontal="center"/>
    </xf>
    <xf numFmtId="0" fontId="17" fillId="0" borderId="0" xfId="0" applyFont="1" applyAlignment="1">
      <alignment horizontal="center"/>
    </xf>
    <xf numFmtId="0" fontId="28" fillId="6" borderId="24" xfId="0" applyFont="1" applyFill="1" applyBorder="1" applyAlignment="1">
      <alignment horizontal="center" vertical="center"/>
    </xf>
    <xf numFmtId="0" fontId="4" fillId="6" borderId="3" xfId="0" applyFont="1" applyFill="1" applyBorder="1" applyAlignment="1">
      <alignment horizontal="center" vertical="center"/>
    </xf>
    <xf numFmtId="0" fontId="28" fillId="0" borderId="11" xfId="0" applyFont="1" applyFill="1" applyBorder="1" applyAlignment="1">
      <alignment horizontal="center" vertical="center"/>
    </xf>
    <xf numFmtId="3" fontId="17" fillId="15" borderId="3" xfId="0" applyNumberFormat="1" applyFont="1" applyFill="1" applyBorder="1" applyAlignment="1">
      <alignment horizontal="center"/>
    </xf>
    <xf numFmtId="0" fontId="11" fillId="4" borderId="3" xfId="0" applyFont="1" applyFill="1" applyBorder="1" applyAlignment="1">
      <alignment horizontal="left"/>
    </xf>
    <xf numFmtId="0" fontId="0" fillId="0" borderId="3" xfId="0" applyFill="1" applyBorder="1" applyAlignment="1">
      <alignment horizontal="center"/>
    </xf>
    <xf numFmtId="0" fontId="18" fillId="0" borderId="3" xfId="0" applyFont="1" applyBorder="1" applyAlignment="1">
      <alignment horizontal="center"/>
    </xf>
    <xf numFmtId="0" fontId="12" fillId="0" borderId="3" xfId="0" applyFont="1" applyBorder="1" applyAlignment="1">
      <alignment horizontal="center" vertical="distributed"/>
    </xf>
    <xf numFmtId="0" fontId="2" fillId="3" borderId="3" xfId="0" applyFont="1" applyFill="1" applyBorder="1" applyAlignment="1">
      <alignment horizontal="center"/>
    </xf>
    <xf numFmtId="3" fontId="18" fillId="0" borderId="0" xfId="0" applyNumberFormat="1" applyFont="1" applyFill="1"/>
    <xf numFmtId="0" fontId="4" fillId="16" borderId="3" xfId="0" applyFont="1" applyFill="1" applyBorder="1" applyAlignment="1">
      <alignment vertical="distributed"/>
    </xf>
    <xf numFmtId="0" fontId="48" fillId="16" borderId="3" xfId="4" applyFill="1" applyBorder="1" applyAlignment="1">
      <alignment horizontal="center"/>
    </xf>
    <xf numFmtId="0" fontId="4" fillId="16" borderId="3" xfId="0" applyFont="1" applyFill="1" applyBorder="1" applyAlignment="1">
      <alignment horizontal="center"/>
    </xf>
    <xf numFmtId="0" fontId="8" fillId="16" borderId="3" xfId="0" applyFont="1" applyFill="1" applyBorder="1" applyAlignment="1">
      <alignment horizontal="center"/>
    </xf>
    <xf numFmtId="0" fontId="4" fillId="16" borderId="3" xfId="0" applyNumberFormat="1" applyFont="1" applyFill="1" applyBorder="1" applyAlignment="1">
      <alignment horizontal="center"/>
    </xf>
    <xf numFmtId="0" fontId="0" fillId="16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4" fillId="0" borderId="11" xfId="0" applyFont="1" applyFill="1" applyBorder="1" applyAlignment="1">
      <alignment horizontal="center"/>
    </xf>
    <xf numFmtId="0" fontId="4" fillId="0" borderId="9" xfId="0" applyFont="1" applyFill="1" applyBorder="1" applyAlignment="1">
      <alignment horizontal="center"/>
    </xf>
    <xf numFmtId="0" fontId="51" fillId="4" borderId="3" xfId="2" applyNumberFormat="1" applyFont="1" applyFill="1" applyBorder="1" applyAlignment="1">
      <alignment horizontal="center"/>
    </xf>
    <xf numFmtId="0" fontId="52" fillId="3" borderId="3" xfId="0" applyFont="1" applyFill="1" applyBorder="1" applyAlignment="1">
      <alignment horizontal="center"/>
    </xf>
    <xf numFmtId="0" fontId="51" fillId="0" borderId="7" xfId="0" applyFont="1" applyFill="1" applyBorder="1" applyAlignment="1">
      <alignment horizontal="center"/>
    </xf>
    <xf numFmtId="0" fontId="53" fillId="4" borderId="3" xfId="0" applyFont="1" applyFill="1" applyBorder="1" applyAlignment="1">
      <alignment horizontal="center"/>
    </xf>
    <xf numFmtId="0" fontId="17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/>
    </xf>
    <xf numFmtId="0" fontId="54" fillId="0" borderId="0" xfId="0" applyFont="1" applyBorder="1" applyAlignment="1">
      <alignment horizontal="center"/>
    </xf>
    <xf numFmtId="0" fontId="55" fillId="0" borderId="0" xfId="0" applyFont="1" applyBorder="1" applyAlignment="1">
      <alignment horizontal="center"/>
    </xf>
    <xf numFmtId="0" fontId="55" fillId="0" borderId="0" xfId="0" applyFont="1" applyBorder="1" applyAlignment="1">
      <alignment horizontal="left"/>
    </xf>
    <xf numFmtId="0" fontId="55" fillId="0" borderId="0" xfId="0" applyNumberFormat="1" applyFont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54" fillId="17" borderId="7" xfId="0" applyFont="1" applyFill="1" applyBorder="1" applyAlignment="1">
      <alignment horizontal="center"/>
    </xf>
    <xf numFmtId="165" fontId="54" fillId="17" borderId="7" xfId="0" applyNumberFormat="1" applyFont="1" applyFill="1" applyBorder="1" applyAlignment="1">
      <alignment horizontal="left"/>
    </xf>
    <xf numFmtId="0" fontId="54" fillId="17" borderId="7" xfId="0" applyNumberFormat="1" applyFont="1" applyFill="1" applyBorder="1" applyAlignment="1">
      <alignment horizontal="center"/>
    </xf>
    <xf numFmtId="0" fontId="55" fillId="0" borderId="0" xfId="0" applyFont="1" applyFill="1" applyBorder="1" applyAlignment="1">
      <alignment horizontal="left" wrapText="1"/>
    </xf>
    <xf numFmtId="0" fontId="55" fillId="0" borderId="0" xfId="0" applyFont="1" applyFill="1" applyBorder="1" applyAlignment="1">
      <alignment horizontal="center"/>
    </xf>
    <xf numFmtId="0" fontId="55" fillId="0" borderId="0" xfId="0" applyFont="1" applyFill="1" applyBorder="1" applyAlignment="1">
      <alignment horizontal="left"/>
    </xf>
    <xf numFmtId="0" fontId="55" fillId="0" borderId="0" xfId="0" applyFont="1" applyFill="1" applyBorder="1"/>
    <xf numFmtId="0" fontId="57" fillId="0" borderId="3" xfId="0" applyFont="1" applyFill="1" applyBorder="1" applyAlignment="1">
      <alignment vertical="center" wrapText="1"/>
    </xf>
    <xf numFmtId="0" fontId="57" fillId="0" borderId="3" xfId="0" applyFont="1" applyFill="1" applyBorder="1" applyAlignment="1">
      <alignment horizontal="center" vertical="center" wrapText="1"/>
    </xf>
    <xf numFmtId="0" fontId="57" fillId="0" borderId="3" xfId="0" applyFont="1" applyBorder="1" applyAlignment="1">
      <alignment vertical="center"/>
    </xf>
    <xf numFmtId="0" fontId="57" fillId="0" borderId="3" xfId="0" applyFont="1" applyBorder="1" applyAlignment="1">
      <alignment horizontal="center" vertical="center"/>
    </xf>
    <xf numFmtId="0" fontId="56" fillId="0" borderId="3" xfId="0" applyFont="1" applyFill="1" applyBorder="1" applyAlignment="1">
      <alignment vertical="center" wrapText="1"/>
    </xf>
    <xf numFmtId="0" fontId="2" fillId="0" borderId="0" xfId="0" applyFont="1" applyFill="1" applyAlignment="1">
      <alignment horizontal="right"/>
    </xf>
    <xf numFmtId="0" fontId="2" fillId="0" borderId="0" xfId="0" applyFont="1" applyFill="1" applyAlignment="1">
      <alignment horizontal="center"/>
    </xf>
    <xf numFmtId="0" fontId="2" fillId="0" borderId="25" xfId="0" applyFont="1" applyFill="1" applyBorder="1" applyAlignment="1">
      <alignment horizontal="center"/>
    </xf>
    <xf numFmtId="0" fontId="2" fillId="0" borderId="0" xfId="0" applyFont="1" applyFill="1" applyAlignment="1">
      <alignment horizontal="right" wrapText="1"/>
    </xf>
    <xf numFmtId="17" fontId="2" fillId="0" borderId="0" xfId="0" applyNumberFormat="1" applyFont="1" applyFill="1" applyAlignment="1">
      <alignment horizontal="right" wrapText="1"/>
    </xf>
    <xf numFmtId="0" fontId="4" fillId="0" borderId="0" xfId="0" applyFont="1" applyBorder="1" applyAlignment="1">
      <alignment horizontal="center"/>
    </xf>
    <xf numFmtId="164" fontId="8" fillId="6" borderId="3" xfId="0" applyNumberFormat="1" applyFont="1" applyFill="1" applyBorder="1" applyAlignment="1">
      <alignment horizontal="center" vertical="center"/>
    </xf>
    <xf numFmtId="164" fontId="12" fillId="6" borderId="3" xfId="0" applyNumberFormat="1" applyFont="1" applyFill="1" applyBorder="1" applyAlignment="1">
      <alignment horizontal="center" vertical="center"/>
    </xf>
    <xf numFmtId="0" fontId="11" fillId="4" borderId="28" xfId="0" applyFont="1" applyFill="1" applyBorder="1" applyAlignment="1">
      <alignment horizontal="center" vertical="distributed"/>
    </xf>
    <xf numFmtId="0" fontId="11" fillId="4" borderId="25" xfId="0" applyFont="1" applyFill="1" applyBorder="1" applyAlignment="1">
      <alignment horizontal="center" vertical="distributed"/>
    </xf>
    <xf numFmtId="0" fontId="11" fillId="4" borderId="29" xfId="0" applyFont="1" applyFill="1" applyBorder="1" applyAlignment="1">
      <alignment horizontal="center" vertical="distributed"/>
    </xf>
    <xf numFmtId="0" fontId="2" fillId="5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5" borderId="10" xfId="0" applyFont="1" applyFill="1" applyBorder="1" applyAlignment="1">
      <alignment horizontal="center"/>
    </xf>
    <xf numFmtId="0" fontId="2" fillId="5" borderId="4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 vertical="center"/>
    </xf>
    <xf numFmtId="0" fontId="2" fillId="5" borderId="11" xfId="0" applyFont="1" applyFill="1" applyBorder="1" applyAlignment="1">
      <alignment horizontal="center"/>
    </xf>
    <xf numFmtId="0" fontId="45" fillId="0" borderId="0" xfId="0" applyFont="1" applyAlignment="1">
      <alignment horizontal="center"/>
    </xf>
    <xf numFmtId="0" fontId="2" fillId="11" borderId="3" xfId="0" applyFont="1" applyFill="1" applyBorder="1" applyAlignment="1">
      <alignment horizontal="center"/>
    </xf>
    <xf numFmtId="0" fontId="45" fillId="0" borderId="19" xfId="0" applyFont="1" applyBorder="1" applyAlignment="1">
      <alignment horizontal="center"/>
    </xf>
    <xf numFmtId="0" fontId="4" fillId="6" borderId="3" xfId="0" applyFont="1" applyFill="1" applyBorder="1" applyAlignment="1">
      <alignment horizontal="center" vertical="center"/>
    </xf>
    <xf numFmtId="0" fontId="4" fillId="6" borderId="7" xfId="0" applyFont="1" applyFill="1" applyBorder="1" applyAlignment="1">
      <alignment horizontal="center"/>
    </xf>
    <xf numFmtId="0" fontId="4" fillId="6" borderId="11" xfId="0" applyFont="1" applyFill="1" applyBorder="1" applyAlignment="1">
      <alignment horizontal="center"/>
    </xf>
    <xf numFmtId="0" fontId="4" fillId="2" borderId="7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164" fontId="8" fillId="6" borderId="10" xfId="0" applyNumberFormat="1" applyFont="1" applyFill="1" applyBorder="1" applyAlignment="1">
      <alignment horizontal="center" vertical="center"/>
    </xf>
    <xf numFmtId="164" fontId="8" fillId="6" borderId="4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right"/>
    </xf>
    <xf numFmtId="0" fontId="4" fillId="0" borderId="13" xfId="0" applyFont="1" applyBorder="1" applyAlignment="1">
      <alignment horizontal="center" vertical="distributed"/>
    </xf>
    <xf numFmtId="0" fontId="4" fillId="0" borderId="26" xfId="0" applyFont="1" applyBorder="1" applyAlignment="1">
      <alignment horizontal="center" vertical="distributed"/>
    </xf>
    <xf numFmtId="0" fontId="4" fillId="0" borderId="14" xfId="0" applyFont="1" applyBorder="1" applyAlignment="1">
      <alignment horizontal="center" vertical="distributed"/>
    </xf>
    <xf numFmtId="0" fontId="4" fillId="0" borderId="8" xfId="0" applyFont="1" applyBorder="1" applyAlignment="1">
      <alignment horizontal="center" vertical="distributed"/>
    </xf>
    <xf numFmtId="0" fontId="2" fillId="0" borderId="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5" fillId="0" borderId="13" xfId="0" applyFont="1" applyBorder="1" applyAlignment="1">
      <alignment horizontal="right"/>
    </xf>
    <xf numFmtId="0" fontId="5" fillId="0" borderId="26" xfId="0" applyFont="1" applyBorder="1" applyAlignment="1">
      <alignment horizontal="right"/>
    </xf>
    <xf numFmtId="0" fontId="5" fillId="0" borderId="16" xfId="0" applyFont="1" applyBorder="1" applyAlignment="1">
      <alignment horizontal="right"/>
    </xf>
    <xf numFmtId="0" fontId="5" fillId="0" borderId="24" xfId="0" applyFont="1" applyBorder="1" applyAlignment="1">
      <alignment horizontal="right"/>
    </xf>
    <xf numFmtId="0" fontId="2" fillId="2" borderId="16" xfId="0" applyFont="1" applyFill="1" applyBorder="1" applyAlignment="1">
      <alignment horizontal="center" vertical="distributed"/>
    </xf>
    <xf numFmtId="0" fontId="2" fillId="2" borderId="27" xfId="0" applyFont="1" applyFill="1" applyBorder="1" applyAlignment="1">
      <alignment horizontal="center" vertical="distributed"/>
    </xf>
    <xf numFmtId="0" fontId="2" fillId="2" borderId="24" xfId="0" applyFont="1" applyFill="1" applyBorder="1" applyAlignment="1">
      <alignment horizontal="center" vertical="distributed"/>
    </xf>
    <xf numFmtId="0" fontId="4" fillId="4" borderId="16" xfId="0" applyFont="1" applyFill="1" applyBorder="1" applyAlignment="1">
      <alignment horizontal="center" vertical="distributed"/>
    </xf>
    <xf numFmtId="0" fontId="4" fillId="4" borderId="27" xfId="0" applyFont="1" applyFill="1" applyBorder="1" applyAlignment="1">
      <alignment horizontal="center" vertical="distributed"/>
    </xf>
    <xf numFmtId="0" fontId="4" fillId="4" borderId="24" xfId="0" applyFont="1" applyFill="1" applyBorder="1" applyAlignment="1">
      <alignment horizontal="center" vertical="distributed"/>
    </xf>
    <xf numFmtId="0" fontId="8" fillId="4" borderId="3" xfId="0" applyFont="1" applyFill="1" applyBorder="1" applyAlignment="1">
      <alignment horizontal="center" vertical="distributed"/>
    </xf>
    <xf numFmtId="44" fontId="4" fillId="6" borderId="3" xfId="3" applyFont="1" applyFill="1" applyBorder="1" applyAlignment="1">
      <alignment horizontal="center" vertical="distributed"/>
    </xf>
    <xf numFmtId="0" fontId="5" fillId="0" borderId="14" xfId="0" applyFont="1" applyBorder="1" applyAlignment="1">
      <alignment horizontal="right"/>
    </xf>
    <xf numFmtId="0" fontId="5" fillId="0" borderId="8" xfId="0" applyFont="1" applyBorder="1" applyAlignment="1">
      <alignment horizontal="right"/>
    </xf>
    <xf numFmtId="0" fontId="20" fillId="4" borderId="16" xfId="0" applyFont="1" applyFill="1" applyBorder="1" applyAlignment="1">
      <alignment horizontal="center" vertical="distributed"/>
    </xf>
    <xf numFmtId="0" fontId="20" fillId="4" borderId="27" xfId="0" applyFont="1" applyFill="1" applyBorder="1" applyAlignment="1">
      <alignment horizontal="center" vertical="distributed"/>
    </xf>
    <xf numFmtId="0" fontId="20" fillId="4" borderId="24" xfId="0" applyFont="1" applyFill="1" applyBorder="1" applyAlignment="1">
      <alignment horizontal="center" vertical="distributed"/>
    </xf>
    <xf numFmtId="164" fontId="20" fillId="9" borderId="16" xfId="0" applyNumberFormat="1" applyFont="1" applyFill="1" applyBorder="1" applyAlignment="1">
      <alignment horizontal="center"/>
    </xf>
    <xf numFmtId="164" fontId="20" fillId="9" borderId="27" xfId="0" applyNumberFormat="1" applyFont="1" applyFill="1" applyBorder="1" applyAlignment="1">
      <alignment horizontal="center"/>
    </xf>
    <xf numFmtId="0" fontId="20" fillId="0" borderId="0" xfId="0" applyFont="1" applyAlignment="1">
      <alignment horizontal="right"/>
    </xf>
    <xf numFmtId="0" fontId="20" fillId="0" borderId="23" xfId="0" applyFont="1" applyBorder="1" applyAlignment="1">
      <alignment horizontal="right"/>
    </xf>
    <xf numFmtId="0" fontId="28" fillId="6" borderId="18" xfId="0" applyFont="1" applyFill="1" applyBorder="1" applyAlignment="1">
      <alignment horizontal="center" vertical="center"/>
    </xf>
    <xf numFmtId="0" fontId="28" fillId="6" borderId="2" xfId="0" applyFont="1" applyFill="1" applyBorder="1" applyAlignment="1">
      <alignment horizontal="center" vertical="center"/>
    </xf>
    <xf numFmtId="0" fontId="28" fillId="6" borderId="7" xfId="0" applyFont="1" applyFill="1" applyBorder="1" applyAlignment="1">
      <alignment horizontal="center" vertical="center"/>
    </xf>
    <xf numFmtId="0" fontId="28" fillId="6" borderId="11" xfId="0" applyFont="1" applyFill="1" applyBorder="1" applyAlignment="1">
      <alignment horizontal="center" vertical="center"/>
    </xf>
    <xf numFmtId="0" fontId="28" fillId="0" borderId="0" xfId="0" applyFont="1" applyBorder="1" applyAlignment="1">
      <alignment horizontal="center"/>
    </xf>
    <xf numFmtId="0" fontId="28" fillId="4" borderId="6" xfId="0" applyFont="1" applyFill="1" applyBorder="1" applyAlignment="1">
      <alignment horizontal="center" vertical="center"/>
    </xf>
    <xf numFmtId="0" fontId="28" fillId="4" borderId="2" xfId="0" applyFont="1" applyFill="1" applyBorder="1" applyAlignment="1">
      <alignment horizontal="center" vertical="center"/>
    </xf>
    <xf numFmtId="0" fontId="28" fillId="4" borderId="18" xfId="0" applyFont="1" applyFill="1" applyBorder="1" applyAlignment="1">
      <alignment horizontal="center" vertical="center"/>
    </xf>
    <xf numFmtId="0" fontId="28" fillId="4" borderId="30" xfId="0" applyFont="1" applyFill="1" applyBorder="1" applyAlignment="1">
      <alignment horizontal="center" vertical="center"/>
    </xf>
    <xf numFmtId="0" fontId="28" fillId="4" borderId="31" xfId="0" applyFont="1" applyFill="1" applyBorder="1" applyAlignment="1">
      <alignment horizontal="center" vertical="center"/>
    </xf>
    <xf numFmtId="0" fontId="42" fillId="10" borderId="3" xfId="0" applyFont="1" applyFill="1" applyBorder="1" applyAlignment="1">
      <alignment horizontal="center"/>
    </xf>
    <xf numFmtId="0" fontId="42" fillId="0" borderId="3" xfId="0" applyFont="1" applyFill="1" applyBorder="1" applyAlignment="1">
      <alignment horizontal="center" vertical="center"/>
    </xf>
    <xf numFmtId="0" fontId="42" fillId="0" borderId="9" xfId="0" applyFont="1" applyFill="1" applyBorder="1" applyAlignment="1">
      <alignment horizontal="center" vertical="center"/>
    </xf>
    <xf numFmtId="0" fontId="42" fillId="0" borderId="25" xfId="0" applyFont="1" applyFill="1" applyBorder="1" applyAlignment="1">
      <alignment horizontal="center" vertical="center"/>
    </xf>
    <xf numFmtId="0" fontId="42" fillId="0" borderId="32" xfId="0" applyFont="1" applyFill="1" applyBorder="1" applyAlignment="1">
      <alignment horizontal="center" vertical="center"/>
    </xf>
    <xf numFmtId="17" fontId="40" fillId="10" borderId="13" xfId="0" applyNumberFormat="1" applyFont="1" applyFill="1" applyBorder="1" applyAlignment="1">
      <alignment horizontal="right"/>
    </xf>
    <xf numFmtId="0" fontId="40" fillId="10" borderId="33" xfId="0" applyFont="1" applyFill="1" applyBorder="1" applyAlignment="1">
      <alignment horizontal="right"/>
    </xf>
    <xf numFmtId="0" fontId="40" fillId="10" borderId="26" xfId="0" applyFont="1" applyFill="1" applyBorder="1" applyAlignment="1">
      <alignment horizontal="right"/>
    </xf>
    <xf numFmtId="0" fontId="27" fillId="10" borderId="15" xfId="0" applyFont="1" applyFill="1" applyBorder="1" applyAlignment="1">
      <alignment horizontal="right"/>
    </xf>
    <xf numFmtId="0" fontId="27" fillId="10" borderId="0" xfId="0" applyFont="1" applyFill="1" applyBorder="1" applyAlignment="1">
      <alignment horizontal="right"/>
    </xf>
    <xf numFmtId="0" fontId="27" fillId="10" borderId="34" xfId="0" applyFont="1" applyFill="1" applyBorder="1" applyAlignment="1">
      <alignment horizontal="right"/>
    </xf>
    <xf numFmtId="17" fontId="41" fillId="10" borderId="14" xfId="0" applyNumberFormat="1" applyFont="1" applyFill="1" applyBorder="1" applyAlignment="1">
      <alignment horizontal="right"/>
    </xf>
    <xf numFmtId="17" fontId="41" fillId="10" borderId="23" xfId="0" applyNumberFormat="1" applyFont="1" applyFill="1" applyBorder="1" applyAlignment="1">
      <alignment horizontal="right"/>
    </xf>
    <xf numFmtId="17" fontId="41" fillId="10" borderId="8" xfId="0" applyNumberFormat="1" applyFont="1" applyFill="1" applyBorder="1" applyAlignment="1">
      <alignment horizontal="right"/>
    </xf>
    <xf numFmtId="0" fontId="42" fillId="0" borderId="11" xfId="0" applyFont="1" applyFill="1" applyBorder="1" applyAlignment="1">
      <alignment horizontal="center" vertical="center"/>
    </xf>
    <xf numFmtId="0" fontId="28" fillId="0" borderId="20" xfId="0" applyFont="1" applyFill="1" applyBorder="1" applyAlignment="1">
      <alignment horizontal="center"/>
    </xf>
    <xf numFmtId="0" fontId="28" fillId="0" borderId="21" xfId="0" applyFont="1" applyFill="1" applyBorder="1" applyAlignment="1">
      <alignment horizontal="center"/>
    </xf>
    <xf numFmtId="0" fontId="28" fillId="0" borderId="10" xfId="0" applyFont="1" applyFill="1" applyBorder="1" applyAlignment="1">
      <alignment horizontal="center"/>
    </xf>
    <xf numFmtId="0" fontId="28" fillId="0" borderId="36" xfId="0" applyFont="1" applyFill="1" applyBorder="1" applyAlignment="1">
      <alignment horizontal="center"/>
    </xf>
    <xf numFmtId="0" fontId="28" fillId="0" borderId="10" xfId="0" applyFont="1" applyFill="1" applyBorder="1" applyAlignment="1">
      <alignment horizontal="center" vertical="distributed"/>
    </xf>
    <xf numFmtId="0" fontId="28" fillId="0" borderId="36" xfId="0" applyFont="1" applyFill="1" applyBorder="1" applyAlignment="1">
      <alignment horizontal="center" vertical="distributed"/>
    </xf>
    <xf numFmtId="0" fontId="31" fillId="6" borderId="14" xfId="0" applyFont="1" applyFill="1" applyBorder="1" applyAlignment="1">
      <alignment horizontal="center"/>
    </xf>
    <xf numFmtId="0" fontId="31" fillId="6" borderId="23" xfId="0" applyFont="1" applyFill="1" applyBorder="1" applyAlignment="1">
      <alignment horizontal="center"/>
    </xf>
    <xf numFmtId="0" fontId="30" fillId="0" borderId="0" xfId="0" applyFont="1" applyBorder="1" applyAlignment="1">
      <alignment horizontal="center"/>
    </xf>
    <xf numFmtId="0" fontId="28" fillId="12" borderId="13" xfId="0" applyFont="1" applyFill="1" applyBorder="1" applyAlignment="1">
      <alignment horizontal="center" vertical="center"/>
    </xf>
    <xf numFmtId="0" fontId="28" fillId="12" borderId="28" xfId="0" applyFont="1" applyFill="1" applyBorder="1" applyAlignment="1">
      <alignment horizontal="center" vertical="center"/>
    </xf>
    <xf numFmtId="0" fontId="28" fillId="12" borderId="33" xfId="0" applyFont="1" applyFill="1" applyBorder="1" applyAlignment="1">
      <alignment horizontal="center" vertical="center"/>
    </xf>
    <xf numFmtId="0" fontId="28" fillId="12" borderId="15" xfId="0" applyFont="1" applyFill="1" applyBorder="1" applyAlignment="1">
      <alignment horizontal="center" vertical="center"/>
    </xf>
    <xf numFmtId="0" fontId="28" fillId="12" borderId="0" xfId="0" applyFont="1" applyFill="1" applyBorder="1" applyAlignment="1">
      <alignment horizontal="center" vertical="center"/>
    </xf>
    <xf numFmtId="0" fontId="32" fillId="4" borderId="6" xfId="0" applyFont="1" applyFill="1" applyBorder="1" applyAlignment="1">
      <alignment horizontal="center" vertical="center"/>
    </xf>
    <xf numFmtId="0" fontId="32" fillId="4" borderId="2" xfId="0" applyFont="1" applyFill="1" applyBorder="1" applyAlignment="1">
      <alignment horizontal="center" vertical="center"/>
    </xf>
    <xf numFmtId="17" fontId="30" fillId="0" borderId="0" xfId="0" applyNumberFormat="1" applyFont="1" applyBorder="1" applyAlignment="1">
      <alignment horizontal="center"/>
    </xf>
    <xf numFmtId="0" fontId="30" fillId="0" borderId="0" xfId="0" applyFont="1" applyFill="1" applyBorder="1" applyAlignment="1">
      <alignment horizontal="center"/>
    </xf>
    <xf numFmtId="0" fontId="32" fillId="4" borderId="35" xfId="0" applyFont="1" applyFill="1" applyBorder="1" applyAlignment="1">
      <alignment horizontal="center" vertical="center"/>
    </xf>
    <xf numFmtId="0" fontId="28" fillId="12" borderId="6" xfId="0" applyFont="1" applyFill="1" applyBorder="1" applyAlignment="1">
      <alignment horizontal="center" vertical="distributed"/>
    </xf>
    <xf numFmtId="0" fontId="28" fillId="12" borderId="18" xfId="0" applyFont="1" applyFill="1" applyBorder="1" applyAlignment="1">
      <alignment horizontal="center" vertical="distributed"/>
    </xf>
    <xf numFmtId="0" fontId="31" fillId="6" borderId="34" xfId="0" applyFont="1" applyFill="1" applyBorder="1" applyAlignment="1">
      <alignment horizontal="center"/>
    </xf>
    <xf numFmtId="0" fontId="17" fillId="4" borderId="3" xfId="0" applyFont="1" applyFill="1" applyBorder="1" applyAlignment="1">
      <alignment horizontal="center" vertical="center" wrapText="1"/>
    </xf>
    <xf numFmtId="0" fontId="27" fillId="10" borderId="13" xfId="0" applyFont="1" applyFill="1" applyBorder="1" applyAlignment="1">
      <alignment horizontal="right"/>
    </xf>
    <xf numFmtId="0" fontId="27" fillId="10" borderId="33" xfId="0" applyFont="1" applyFill="1" applyBorder="1" applyAlignment="1">
      <alignment horizontal="right"/>
    </xf>
    <xf numFmtId="0" fontId="27" fillId="10" borderId="26" xfId="0" applyFont="1" applyFill="1" applyBorder="1" applyAlignment="1">
      <alignment horizontal="right"/>
    </xf>
    <xf numFmtId="0" fontId="27" fillId="10" borderId="14" xfId="0" applyFont="1" applyFill="1" applyBorder="1" applyAlignment="1">
      <alignment horizontal="right"/>
    </xf>
    <xf numFmtId="0" fontId="27" fillId="10" borderId="23" xfId="0" applyFont="1" applyFill="1" applyBorder="1" applyAlignment="1">
      <alignment horizontal="right"/>
    </xf>
    <xf numFmtId="0" fontId="27" fillId="10" borderId="8" xfId="0" applyFont="1" applyFill="1" applyBorder="1" applyAlignment="1">
      <alignment horizontal="right"/>
    </xf>
    <xf numFmtId="0" fontId="17" fillId="7" borderId="0" xfId="0" applyFont="1" applyFill="1" applyBorder="1" applyAlignment="1">
      <alignment horizontal="center" vertical="center" wrapText="1"/>
    </xf>
    <xf numFmtId="0" fontId="17" fillId="7" borderId="25" xfId="0" applyFont="1" applyFill="1" applyBorder="1" applyAlignment="1">
      <alignment horizontal="center" vertical="center" wrapText="1"/>
    </xf>
    <xf numFmtId="3" fontId="17" fillId="7" borderId="17" xfId="0" applyNumberFormat="1" applyFont="1" applyFill="1" applyBorder="1" applyAlignment="1">
      <alignment horizontal="center"/>
    </xf>
    <xf numFmtId="3" fontId="17" fillId="7" borderId="0" xfId="0" applyNumberFormat="1" applyFont="1" applyFill="1" applyBorder="1" applyAlignment="1">
      <alignment horizontal="center"/>
    </xf>
    <xf numFmtId="0" fontId="17" fillId="6" borderId="6" xfId="0" applyFont="1" applyFill="1" applyBorder="1" applyAlignment="1">
      <alignment horizontal="center" vertical="center"/>
    </xf>
    <xf numFmtId="0" fontId="17" fillId="6" borderId="8" xfId="0" applyFont="1" applyFill="1" applyBorder="1" applyAlignment="1">
      <alignment horizontal="center" vertical="center"/>
    </xf>
    <xf numFmtId="3" fontId="17" fillId="4" borderId="3" xfId="0" applyNumberFormat="1" applyFont="1" applyFill="1" applyBorder="1" applyAlignment="1">
      <alignment horizontal="center" vertical="center"/>
    </xf>
    <xf numFmtId="0" fontId="17" fillId="4" borderId="6" xfId="0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center" vertical="center"/>
    </xf>
    <xf numFmtId="0" fontId="31" fillId="6" borderId="18" xfId="0" applyFont="1" applyFill="1" applyBorder="1" applyAlignment="1">
      <alignment horizontal="center"/>
    </xf>
    <xf numFmtId="0" fontId="17" fillId="4" borderId="13" xfId="0" applyFont="1" applyFill="1" applyBorder="1" applyAlignment="1">
      <alignment horizontal="center" vertical="center"/>
    </xf>
    <xf numFmtId="0" fontId="17" fillId="4" borderId="14" xfId="0" applyFont="1" applyFill="1" applyBorder="1" applyAlignment="1">
      <alignment horizontal="center" vertical="center"/>
    </xf>
    <xf numFmtId="3" fontId="31" fillId="6" borderId="26" xfId="0" applyNumberFormat="1" applyFont="1" applyFill="1" applyBorder="1" applyAlignment="1">
      <alignment horizontal="center"/>
    </xf>
    <xf numFmtId="0" fontId="31" fillId="6" borderId="8" xfId="0" applyFont="1" applyFill="1" applyBorder="1" applyAlignment="1">
      <alignment horizontal="center"/>
    </xf>
    <xf numFmtId="0" fontId="17" fillId="4" borderId="15" xfId="0" applyFont="1" applyFill="1" applyBorder="1" applyAlignment="1">
      <alignment horizontal="center" vertical="center"/>
    </xf>
    <xf numFmtId="3" fontId="14" fillId="6" borderId="3" xfId="0" applyNumberFormat="1" applyFont="1" applyFill="1" applyBorder="1" applyAlignment="1">
      <alignment horizontal="center"/>
    </xf>
    <xf numFmtId="0" fontId="14" fillId="6" borderId="3" xfId="0" applyFont="1" applyFill="1" applyBorder="1" applyAlignment="1">
      <alignment horizontal="center"/>
    </xf>
    <xf numFmtId="0" fontId="14" fillId="6" borderId="6" xfId="0" applyFont="1" applyFill="1" applyBorder="1" applyAlignment="1">
      <alignment horizontal="center"/>
    </xf>
    <xf numFmtId="0" fontId="14" fillId="6" borderId="2" xfId="0" applyFont="1" applyFill="1" applyBorder="1" applyAlignment="1">
      <alignment horizontal="center"/>
    </xf>
    <xf numFmtId="3" fontId="31" fillId="6" borderId="13" xfId="0" applyNumberFormat="1" applyFont="1" applyFill="1" applyBorder="1" applyAlignment="1">
      <alignment horizontal="center"/>
    </xf>
    <xf numFmtId="0" fontId="31" fillId="6" borderId="15" xfId="0" applyFont="1" applyFill="1" applyBorder="1" applyAlignment="1">
      <alignment horizontal="center"/>
    </xf>
    <xf numFmtId="3" fontId="17" fillId="0" borderId="15" xfId="0" applyNumberFormat="1" applyFont="1" applyFill="1" applyBorder="1" applyAlignment="1">
      <alignment horizontal="center"/>
    </xf>
    <xf numFmtId="3" fontId="17" fillId="0" borderId="0" xfId="0" applyNumberFormat="1" applyFont="1" applyFill="1" applyBorder="1" applyAlignment="1">
      <alignment horizontal="center"/>
    </xf>
    <xf numFmtId="3" fontId="17" fillId="0" borderId="34" xfId="0" applyNumberFormat="1" applyFont="1" applyFill="1" applyBorder="1" applyAlignment="1">
      <alignment horizontal="center"/>
    </xf>
    <xf numFmtId="0" fontId="17" fillId="4" borderId="3" xfId="0" applyFont="1" applyFill="1" applyBorder="1" applyAlignment="1">
      <alignment horizontal="center" vertical="center"/>
    </xf>
    <xf numFmtId="0" fontId="31" fillId="6" borderId="0" xfId="0" applyFont="1" applyFill="1" applyBorder="1" applyAlignment="1">
      <alignment horizontal="center"/>
    </xf>
    <xf numFmtId="3" fontId="17" fillId="0" borderId="13" xfId="0" applyNumberFormat="1" applyFont="1" applyFill="1" applyBorder="1" applyAlignment="1">
      <alignment horizontal="center"/>
    </xf>
    <xf numFmtId="3" fontId="17" fillId="0" borderId="33" xfId="0" applyNumberFormat="1" applyFont="1" applyFill="1" applyBorder="1" applyAlignment="1">
      <alignment horizontal="center"/>
    </xf>
    <xf numFmtId="3" fontId="17" fillId="0" borderId="26" xfId="0" applyNumberFormat="1" applyFont="1" applyFill="1" applyBorder="1" applyAlignment="1">
      <alignment horizontal="center"/>
    </xf>
    <xf numFmtId="0" fontId="31" fillId="6" borderId="13" xfId="0" applyFont="1" applyFill="1" applyBorder="1" applyAlignment="1">
      <alignment horizontal="center"/>
    </xf>
    <xf numFmtId="0" fontId="30" fillId="3" borderId="3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distributed"/>
    </xf>
    <xf numFmtId="0" fontId="12" fillId="0" borderId="0" xfId="0" applyFont="1" applyFill="1" applyBorder="1" applyAlignment="1">
      <alignment horizontal="right"/>
    </xf>
    <xf numFmtId="0" fontId="11" fillId="4" borderId="6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38" fillId="9" borderId="16" xfId="0" applyFont="1" applyFill="1" applyBorder="1" applyAlignment="1">
      <alignment horizontal="center" vertical="center"/>
    </xf>
    <xf numFmtId="0" fontId="38" fillId="9" borderId="27" xfId="0" applyFont="1" applyFill="1" applyBorder="1" applyAlignment="1">
      <alignment horizontal="center" vertical="center"/>
    </xf>
    <xf numFmtId="0" fontId="38" fillId="9" borderId="24" xfId="0" applyFont="1" applyFill="1" applyBorder="1" applyAlignment="1">
      <alignment horizontal="center" vertical="center"/>
    </xf>
    <xf numFmtId="0" fontId="0" fillId="0" borderId="23" xfId="0" applyBorder="1" applyAlignment="1">
      <alignment horizontal="center"/>
    </xf>
    <xf numFmtId="0" fontId="36" fillId="4" borderId="6" xfId="0" applyFont="1" applyFill="1" applyBorder="1" applyAlignment="1">
      <alignment horizontal="center" vertical="center"/>
    </xf>
    <xf numFmtId="0" fontId="36" fillId="4" borderId="18" xfId="0" applyFont="1" applyFill="1" applyBorder="1" applyAlignment="1">
      <alignment horizontal="center" vertical="center"/>
    </xf>
    <xf numFmtId="0" fontId="36" fillId="4" borderId="2" xfId="0" applyFont="1" applyFill="1" applyBorder="1" applyAlignment="1">
      <alignment horizontal="center" vertical="center"/>
    </xf>
    <xf numFmtId="0" fontId="38" fillId="9" borderId="16" xfId="0" applyFont="1" applyFill="1" applyBorder="1" applyAlignment="1">
      <alignment horizontal="center"/>
    </xf>
    <xf numFmtId="0" fontId="38" fillId="9" borderId="27" xfId="0" applyFont="1" applyFill="1" applyBorder="1" applyAlignment="1">
      <alignment horizontal="center"/>
    </xf>
    <xf numFmtId="0" fontId="38" fillId="9" borderId="24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distributed"/>
    </xf>
    <xf numFmtId="0" fontId="2" fillId="9" borderId="16" xfId="0" applyFont="1" applyFill="1" applyBorder="1" applyAlignment="1">
      <alignment horizontal="center"/>
    </xf>
    <xf numFmtId="0" fontId="2" fillId="9" borderId="27" xfId="0" applyFont="1" applyFill="1" applyBorder="1" applyAlignment="1">
      <alignment horizontal="center"/>
    </xf>
    <xf numFmtId="0" fontId="2" fillId="9" borderId="24" xfId="0" applyFont="1" applyFill="1" applyBorder="1" applyAlignment="1">
      <alignment horizontal="center"/>
    </xf>
    <xf numFmtId="0" fontId="37" fillId="4" borderId="10" xfId="0" applyFont="1" applyFill="1" applyBorder="1" applyAlignment="1">
      <alignment horizontal="center"/>
    </xf>
    <xf numFmtId="0" fontId="37" fillId="4" borderId="36" xfId="0" applyFont="1" applyFill="1" applyBorder="1" applyAlignment="1">
      <alignment horizontal="center"/>
    </xf>
    <xf numFmtId="0" fontId="37" fillId="4" borderId="4" xfId="0" applyFont="1" applyFill="1" applyBorder="1" applyAlignment="1">
      <alignment horizontal="center"/>
    </xf>
    <xf numFmtId="0" fontId="2" fillId="9" borderId="33" xfId="0" applyFont="1" applyFill="1" applyBorder="1" applyAlignment="1">
      <alignment horizontal="center"/>
    </xf>
    <xf numFmtId="0" fontId="2" fillId="9" borderId="26" xfId="0" applyFont="1" applyFill="1" applyBorder="1" applyAlignment="1">
      <alignment horizontal="center"/>
    </xf>
    <xf numFmtId="0" fontId="2" fillId="0" borderId="13" xfId="0" applyNumberFormat="1" applyFont="1" applyFill="1" applyBorder="1" applyAlignment="1">
      <alignment horizontal="right" vertical="center"/>
    </xf>
    <xf numFmtId="0" fontId="2" fillId="0" borderId="33" xfId="0" applyNumberFormat="1" applyFont="1" applyFill="1" applyBorder="1" applyAlignment="1">
      <alignment horizontal="right" vertical="center"/>
    </xf>
    <xf numFmtId="0" fontId="2" fillId="0" borderId="26" xfId="0" applyNumberFormat="1" applyFont="1" applyFill="1" applyBorder="1" applyAlignment="1">
      <alignment horizontal="right" vertical="center"/>
    </xf>
    <xf numFmtId="0" fontId="2" fillId="0" borderId="15" xfId="0" applyNumberFormat="1" applyFont="1" applyFill="1" applyBorder="1" applyAlignment="1">
      <alignment horizontal="right" vertical="center"/>
    </xf>
    <xf numFmtId="0" fontId="2" fillId="0" borderId="0" xfId="0" applyNumberFormat="1" applyFont="1" applyFill="1" applyBorder="1" applyAlignment="1">
      <alignment horizontal="right" vertical="center"/>
    </xf>
    <xf numFmtId="0" fontId="2" fillId="0" borderId="34" xfId="0" applyNumberFormat="1" applyFont="1" applyFill="1" applyBorder="1" applyAlignment="1">
      <alignment horizontal="right" vertical="center"/>
    </xf>
    <xf numFmtId="0" fontId="2" fillId="0" borderId="14" xfId="0" applyNumberFormat="1" applyFont="1" applyFill="1" applyBorder="1" applyAlignment="1">
      <alignment horizontal="right" vertical="center"/>
    </xf>
    <xf numFmtId="0" fontId="2" fillId="0" borderId="23" xfId="0" applyNumberFormat="1" applyFont="1" applyFill="1" applyBorder="1" applyAlignment="1">
      <alignment horizontal="right" vertical="center"/>
    </xf>
    <xf numFmtId="0" fontId="2" fillId="0" borderId="8" xfId="0" applyNumberFormat="1" applyFont="1" applyFill="1" applyBorder="1" applyAlignment="1">
      <alignment horizontal="right" vertical="center"/>
    </xf>
    <xf numFmtId="0" fontId="0" fillId="0" borderId="0" xfId="0" applyAlignment="1">
      <alignment horizontal="center"/>
    </xf>
  </cellXfs>
  <cellStyles count="5">
    <cellStyle name="Hipervínculo" xfId="1" builtinId="8"/>
    <cellStyle name="Millares" xfId="2" builtinId="3"/>
    <cellStyle name="Moneda" xfId="3" builtinId="4"/>
    <cellStyle name="Neutral" xfId="4" builtinId="2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png"/><Relationship Id="rId2" Type="http://schemas.openxmlformats.org/officeDocument/2006/relationships/image" Target="../media/image3.png"/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167640</xdr:colOff>
      <xdr:row>0</xdr:row>
      <xdr:rowOff>0</xdr:rowOff>
    </xdr:from>
    <xdr:to>
      <xdr:col>1</xdr:col>
      <xdr:colOff>302684</xdr:colOff>
      <xdr:row>5</xdr:row>
      <xdr:rowOff>22860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67640" y="0"/>
          <a:ext cx="1598084" cy="10744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02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68580</xdr:colOff>
      <xdr:row>32</xdr:row>
      <xdr:rowOff>129540</xdr:rowOff>
    </xdr:from>
    <xdr:to>
      <xdr:col>0</xdr:col>
      <xdr:colOff>152400</xdr:colOff>
      <xdr:row>32</xdr:row>
      <xdr:rowOff>129540</xdr:rowOff>
    </xdr:to>
    <xdr:sp macro="" textlink="">
      <xdr:nvSpPr>
        <xdr:cNvPr id="23076" name="Text Box 5"/>
        <xdr:cNvSpPr txBox="1">
          <a:spLocks noChangeArrowheads="1"/>
        </xdr:cNvSpPr>
      </xdr:nvSpPr>
      <xdr:spPr bwMode="auto">
        <a:xfrm>
          <a:off x="68580" y="11254740"/>
          <a:ext cx="8382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oneCellAnchor>
    <xdr:from>
      <xdr:col>1</xdr:col>
      <xdr:colOff>616259</xdr:colOff>
      <xdr:row>32</xdr:row>
      <xdr:rowOff>150495</xdr:rowOff>
    </xdr:from>
    <xdr:ext cx="54117" cy="170560"/>
    <xdr:sp macro="" textlink="">
      <xdr:nvSpPr>
        <xdr:cNvPr id="1030" name="Text Box 6"/>
        <xdr:cNvSpPr txBox="1">
          <a:spLocks noChangeArrowheads="1"/>
        </xdr:cNvSpPr>
      </xdr:nvSpPr>
      <xdr:spPr bwMode="auto">
        <a:xfrm>
          <a:off x="3406827" y="1127157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14</xdr:row>
      <xdr:rowOff>1993</xdr:rowOff>
    </xdr:from>
    <xdr:ext cx="54117" cy="170560"/>
    <xdr:sp macro="" textlink="">
      <xdr:nvSpPr>
        <xdr:cNvPr id="6" name="Text Box 4"/>
        <xdr:cNvSpPr txBox="1">
          <a:spLocks noChangeArrowheads="1"/>
        </xdr:cNvSpPr>
      </xdr:nvSpPr>
      <xdr:spPr bwMode="auto">
        <a:xfrm>
          <a:off x="10144434" y="3884074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7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8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10</xdr:col>
      <xdr:colOff>310515</xdr:colOff>
      <xdr:row>25</xdr:row>
      <xdr:rowOff>1993</xdr:rowOff>
    </xdr:from>
    <xdr:ext cx="54117" cy="170560"/>
    <xdr:sp macro="" textlink="">
      <xdr:nvSpPr>
        <xdr:cNvPr id="9" name="Text Box 4"/>
        <xdr:cNvSpPr txBox="1">
          <a:spLocks noChangeArrowheads="1"/>
        </xdr:cNvSpPr>
      </xdr:nvSpPr>
      <xdr:spPr bwMode="auto">
        <a:xfrm>
          <a:off x="10144434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0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1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2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3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25</xdr:row>
      <xdr:rowOff>1993</xdr:rowOff>
    </xdr:from>
    <xdr:ext cx="54117" cy="170560"/>
    <xdr:sp macro="" textlink="">
      <xdr:nvSpPr>
        <xdr:cNvPr id="14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5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11</xdr:col>
      <xdr:colOff>310515</xdr:colOff>
      <xdr:row>25</xdr:row>
      <xdr:rowOff>1993</xdr:rowOff>
    </xdr:from>
    <xdr:ext cx="54117" cy="170560"/>
    <xdr:sp macro="" textlink="">
      <xdr:nvSpPr>
        <xdr:cNvPr id="16" name="Text Box 4"/>
        <xdr:cNvSpPr txBox="1">
          <a:spLocks noChangeArrowheads="1"/>
        </xdr:cNvSpPr>
      </xdr:nvSpPr>
      <xdr:spPr bwMode="auto">
        <a:xfrm>
          <a:off x="10988812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7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8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19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oneCellAnchor>
    <xdr:from>
      <xdr:col>9</xdr:col>
      <xdr:colOff>310515</xdr:colOff>
      <xdr:row>26</xdr:row>
      <xdr:rowOff>1993</xdr:rowOff>
    </xdr:from>
    <xdr:ext cx="54117" cy="170560"/>
    <xdr:sp macro="" textlink="">
      <xdr:nvSpPr>
        <xdr:cNvPr id="20" name="Text Box 4"/>
        <xdr:cNvSpPr txBox="1">
          <a:spLocks noChangeArrowheads="1"/>
        </xdr:cNvSpPr>
      </xdr:nvSpPr>
      <xdr:spPr bwMode="auto">
        <a:xfrm>
          <a:off x="9341245" y="8373696"/>
          <a:ext cx="54117" cy="1705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wrap="none" lIns="18288" tIns="22860" rIns="0" bIns="0" anchor="t" upright="1">
          <a:spAutoFit/>
        </a:bodyPr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</a:t>
          </a:r>
        </a:p>
      </xdr:txBody>
    </xdr:sp>
    <xdr:clientData/>
  </xdr:oneCellAnchor>
  <xdr:twoCellAnchor editAs="oneCell">
    <xdr:from>
      <xdr:col>0</xdr:col>
      <xdr:colOff>195647</xdr:colOff>
      <xdr:row>0</xdr:row>
      <xdr:rowOff>102974</xdr:rowOff>
    </xdr:from>
    <xdr:to>
      <xdr:col>0</xdr:col>
      <xdr:colOff>1863810</xdr:colOff>
      <xdr:row>3</xdr:row>
      <xdr:rowOff>157961</xdr:rowOff>
    </xdr:to>
    <xdr:pic>
      <xdr:nvPicPr>
        <xdr:cNvPr id="21" name="20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95647" y="102974"/>
          <a:ext cx="1668163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5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66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67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8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69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0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1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2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3" name="Line 601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4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8</xdr:col>
      <xdr:colOff>1188720</xdr:colOff>
      <xdr:row>0</xdr:row>
      <xdr:rowOff>0</xdr:rowOff>
    </xdr:to>
    <xdr:pic>
      <xdr:nvPicPr>
        <xdr:cNvPr id="24075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659130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8</xdr:col>
      <xdr:colOff>807720</xdr:colOff>
      <xdr:row>0</xdr:row>
      <xdr:rowOff>0</xdr:rowOff>
    </xdr:from>
    <xdr:to>
      <xdr:col>8</xdr:col>
      <xdr:colOff>784860</xdr:colOff>
      <xdr:row>0</xdr:row>
      <xdr:rowOff>0</xdr:rowOff>
    </xdr:to>
    <xdr:sp macro="" textlink="">
      <xdr:nvSpPr>
        <xdr:cNvPr id="24076" name="Line 604"/>
        <xdr:cNvSpPr>
          <a:spLocks noChangeShapeType="1"/>
        </xdr:cNvSpPr>
      </xdr:nvSpPr>
      <xdr:spPr bwMode="auto">
        <a:xfrm flipH="1">
          <a:off x="1109472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77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78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79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0" name="Line 604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7</xdr:col>
      <xdr:colOff>0</xdr:colOff>
      <xdr:row>0</xdr:row>
      <xdr:rowOff>0</xdr:rowOff>
    </xdr:from>
    <xdr:to>
      <xdr:col>7</xdr:col>
      <xdr:colOff>0</xdr:colOff>
      <xdr:row>0</xdr:row>
      <xdr:rowOff>0</xdr:rowOff>
    </xdr:to>
    <xdr:sp macro="" textlink="">
      <xdr:nvSpPr>
        <xdr:cNvPr id="24081" name="Line 601"/>
        <xdr:cNvSpPr>
          <a:spLocks noChangeShapeType="1"/>
        </xdr:cNvSpPr>
      </xdr:nvSpPr>
      <xdr:spPr bwMode="auto">
        <a:xfrm flipH="1">
          <a:off x="9525000" y="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>
    <xdr:from>
      <xdr:col>0</xdr:col>
      <xdr:colOff>228600</xdr:colOff>
      <xdr:row>0</xdr:row>
      <xdr:rowOff>0</xdr:rowOff>
    </xdr:from>
    <xdr:to>
      <xdr:col>0</xdr:col>
      <xdr:colOff>1501140</xdr:colOff>
      <xdr:row>0</xdr:row>
      <xdr:rowOff>0</xdr:rowOff>
    </xdr:to>
    <xdr:pic>
      <xdr:nvPicPr>
        <xdr:cNvPr id="24082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0"/>
          <a:ext cx="12725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2</xdr:col>
      <xdr:colOff>807720</xdr:colOff>
      <xdr:row>0</xdr:row>
      <xdr:rowOff>0</xdr:rowOff>
    </xdr:from>
    <xdr:to>
      <xdr:col>7</xdr:col>
      <xdr:colOff>0</xdr:colOff>
      <xdr:row>0</xdr:row>
      <xdr:rowOff>0</xdr:rowOff>
    </xdr:to>
    <xdr:pic>
      <xdr:nvPicPr>
        <xdr:cNvPr id="24083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503420" y="0"/>
          <a:ext cx="502158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7</xdr:col>
      <xdr:colOff>0</xdr:colOff>
      <xdr:row>4</xdr:row>
      <xdr:rowOff>0</xdr:rowOff>
    </xdr:from>
    <xdr:to>
      <xdr:col>7</xdr:col>
      <xdr:colOff>0</xdr:colOff>
      <xdr:row>4</xdr:row>
      <xdr:rowOff>0</xdr:rowOff>
    </xdr:to>
    <xdr:sp macro="" textlink="">
      <xdr:nvSpPr>
        <xdr:cNvPr id="24084" name="Line 604"/>
        <xdr:cNvSpPr>
          <a:spLocks noChangeShapeType="1"/>
        </xdr:cNvSpPr>
      </xdr:nvSpPr>
      <xdr:spPr bwMode="auto">
        <a:xfrm flipH="1">
          <a:off x="9525000" y="1005840"/>
          <a:ext cx="0" cy="0"/>
        </a:xfrm>
        <a:prstGeom prst="line">
          <a:avLst/>
        </a:prstGeom>
        <a:noFill/>
        <a:ln w="76200">
          <a:solidFill>
            <a:srgbClr val="000000"/>
          </a:solidFill>
          <a:round/>
          <a:headEnd/>
          <a:tailEnd type="triangle" w="med" len="med"/>
        </a:ln>
      </xdr:spPr>
    </xdr:sp>
    <xdr:clientData/>
  </xdr:twoCellAnchor>
  <xdr:twoCellAnchor editAs="oneCell">
    <xdr:from>
      <xdr:col>0</xdr:col>
      <xdr:colOff>220980</xdr:colOff>
      <xdr:row>0</xdr:row>
      <xdr:rowOff>167640</xdr:rowOff>
    </xdr:from>
    <xdr:to>
      <xdr:col>0</xdr:col>
      <xdr:colOff>1683196</xdr:colOff>
      <xdr:row>3</xdr:row>
      <xdr:rowOff>65490</xdr:rowOff>
    </xdr:to>
    <xdr:pic>
      <xdr:nvPicPr>
        <xdr:cNvPr id="22" name="21 Imagen"/>
        <xdr:cNvPicPr/>
      </xdr:nvPicPr>
      <xdr:blipFill>
        <a:blip xmlns:r="http://schemas.openxmlformats.org/officeDocument/2006/relationships" r:embed="rId3" cstate="print"/>
        <a:srcRect l="20480" t="22252" r="51026" b="33997"/>
        <a:stretch>
          <a:fillRect/>
        </a:stretch>
      </xdr:blipFill>
      <xdr:spPr bwMode="auto">
        <a:xfrm>
          <a:off x="220980" y="167640"/>
          <a:ext cx="1462216" cy="65223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1</xdr:row>
      <xdr:rowOff>53340</xdr:rowOff>
    </xdr:from>
    <xdr:to>
      <xdr:col>0</xdr:col>
      <xdr:colOff>1538416</xdr:colOff>
      <xdr:row>3</xdr:row>
      <xdr:rowOff>129540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76200" y="22098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1462216</xdr:colOff>
      <xdr:row>1</xdr:row>
      <xdr:rowOff>251460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0" y="0"/>
          <a:ext cx="1462216" cy="5334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327660</xdr:colOff>
      <xdr:row>0</xdr:row>
      <xdr:rowOff>0</xdr:rowOff>
    </xdr:from>
    <xdr:to>
      <xdr:col>0</xdr:col>
      <xdr:colOff>1485900</xdr:colOff>
      <xdr:row>0</xdr:row>
      <xdr:rowOff>0</xdr:rowOff>
    </xdr:to>
    <xdr:pic>
      <xdr:nvPicPr>
        <xdr:cNvPr id="21663" name="Picture 1024" descr="logo 2012-2015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660" y="0"/>
          <a:ext cx="11582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4</xdr:col>
      <xdr:colOff>281940</xdr:colOff>
      <xdr:row>0</xdr:row>
      <xdr:rowOff>0</xdr:rowOff>
    </xdr:from>
    <xdr:to>
      <xdr:col>5</xdr:col>
      <xdr:colOff>0</xdr:colOff>
      <xdr:row>0</xdr:row>
      <xdr:rowOff>0</xdr:rowOff>
    </xdr:to>
    <xdr:pic>
      <xdr:nvPicPr>
        <xdr:cNvPr id="21664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 l="38626" t="38818" r="39095" b="44000"/>
        <a:stretch>
          <a:fillRect/>
        </a:stretch>
      </xdr:blipFill>
      <xdr:spPr bwMode="auto">
        <a:xfrm>
          <a:off x="4358640" y="0"/>
          <a:ext cx="929640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53340</xdr:colOff>
      <xdr:row>0</xdr:row>
      <xdr:rowOff>7620</xdr:rowOff>
    </xdr:from>
    <xdr:to>
      <xdr:col>0</xdr:col>
      <xdr:colOff>1515556</xdr:colOff>
      <xdr:row>2</xdr:row>
      <xdr:rowOff>114300</xdr:rowOff>
    </xdr:to>
    <xdr:pic>
      <xdr:nvPicPr>
        <xdr:cNvPr id="4" name="3 Imagen"/>
        <xdr:cNvPicPr/>
      </xdr:nvPicPr>
      <xdr:blipFill>
        <a:blip xmlns:r="http://schemas.openxmlformats.org/officeDocument/2006/relationships" r:embed="rId3" cstate="print"/>
        <a:srcRect l="20480" t="22252" r="51026" b="33997"/>
        <a:stretch>
          <a:fillRect/>
        </a:stretch>
      </xdr:blipFill>
      <xdr:spPr bwMode="auto">
        <a:xfrm>
          <a:off x="53340" y="762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236220</xdr:colOff>
      <xdr:row>1</xdr:row>
      <xdr:rowOff>68580</xdr:rowOff>
    </xdr:from>
    <xdr:to>
      <xdr:col>1</xdr:col>
      <xdr:colOff>98236</xdr:colOff>
      <xdr:row>2</xdr:row>
      <xdr:rowOff>266700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236220" y="236220"/>
          <a:ext cx="1462216" cy="594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182880</xdr:colOff>
      <xdr:row>0</xdr:row>
      <xdr:rowOff>15240</xdr:rowOff>
    </xdr:from>
    <xdr:to>
      <xdr:col>0</xdr:col>
      <xdr:colOff>1402080</xdr:colOff>
      <xdr:row>2</xdr:row>
      <xdr:rowOff>99060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/>
        <a:srcRect l="20480" t="22252" r="51026" b="33997"/>
        <a:stretch>
          <a:fillRect/>
        </a:stretch>
      </xdr:blipFill>
      <xdr:spPr bwMode="auto">
        <a:xfrm>
          <a:off x="182880" y="15240"/>
          <a:ext cx="1219200" cy="4648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4" Type="http://schemas.openxmlformats.org/officeDocument/2006/relationships/comments" Target="../comments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Hoja3"/>
  <dimension ref="A1:G8"/>
  <sheetViews>
    <sheetView workbookViewId="0">
      <selection activeCell="I7" sqref="I7"/>
    </sheetView>
  </sheetViews>
  <sheetFormatPr baseColWidth="10" defaultRowHeight="13.2"/>
  <cols>
    <col min="1" max="1" width="21.33203125" customWidth="1"/>
    <col min="2" max="2" width="13.88671875" customWidth="1"/>
    <col min="3" max="3" width="9.6640625" customWidth="1"/>
    <col min="4" max="4" width="11.33203125" bestFit="1" customWidth="1"/>
    <col min="5" max="5" width="19.44140625" customWidth="1"/>
    <col min="6" max="6" width="29" customWidth="1"/>
    <col min="7" max="7" width="26.109375" customWidth="1"/>
  </cols>
  <sheetData>
    <row r="1" spans="1:7" ht="17.399999999999999">
      <c r="A1" s="325" t="s">
        <v>38</v>
      </c>
      <c r="B1" s="325"/>
      <c r="C1" s="325"/>
      <c r="D1" s="325"/>
      <c r="E1" s="325"/>
      <c r="F1" s="325"/>
      <c r="G1" s="325"/>
    </row>
    <row r="2" spans="1:7" ht="17.399999999999999">
      <c r="A2" s="325" t="s">
        <v>281</v>
      </c>
      <c r="B2" s="325"/>
      <c r="C2" s="325"/>
      <c r="D2" s="325"/>
      <c r="E2" s="325"/>
      <c r="F2" s="325"/>
      <c r="G2" s="325"/>
    </row>
    <row r="3" spans="1:7" ht="17.399999999999999">
      <c r="A3" s="328" t="s">
        <v>39</v>
      </c>
      <c r="B3" s="328"/>
      <c r="C3" s="328"/>
      <c r="D3" s="328"/>
      <c r="E3" s="328"/>
      <c r="F3" s="328"/>
      <c r="G3" s="328"/>
    </row>
    <row r="4" spans="1:7" ht="17.399999999999999">
      <c r="A4" s="329" t="s">
        <v>333</v>
      </c>
      <c r="B4" s="329"/>
      <c r="C4" s="329"/>
      <c r="D4" s="329"/>
      <c r="E4" s="329"/>
      <c r="F4" s="329"/>
      <c r="G4" s="329"/>
    </row>
    <row r="5" spans="1:7">
      <c r="A5" s="58"/>
      <c r="B5" s="326"/>
      <c r="C5" s="326"/>
      <c r="D5" s="326"/>
      <c r="E5" s="326"/>
      <c r="F5" s="326"/>
      <c r="G5" s="59"/>
    </row>
    <row r="6" spans="1:7">
      <c r="A6" s="60"/>
      <c r="B6" s="327"/>
      <c r="C6" s="327"/>
      <c r="D6" s="327"/>
      <c r="E6" s="327"/>
      <c r="F6" s="327"/>
      <c r="G6" s="61"/>
    </row>
    <row r="7" spans="1:7" ht="40.799999999999997">
      <c r="A7" s="62" t="s">
        <v>40</v>
      </c>
      <c r="B7" s="62" t="s">
        <v>41</v>
      </c>
      <c r="C7" s="62" t="s">
        <v>42</v>
      </c>
      <c r="D7" s="62" t="s">
        <v>43</v>
      </c>
      <c r="E7" s="62" t="s">
        <v>44</v>
      </c>
      <c r="F7" s="62" t="s">
        <v>45</v>
      </c>
      <c r="G7" s="62" t="s">
        <v>46</v>
      </c>
    </row>
    <row r="8" spans="1:7" ht="317.39999999999998">
      <c r="A8" s="63" t="s">
        <v>47</v>
      </c>
      <c r="B8" s="64" t="s">
        <v>48</v>
      </c>
      <c r="C8" s="64" t="s">
        <v>49</v>
      </c>
      <c r="D8" s="64" t="s">
        <v>50</v>
      </c>
      <c r="E8" s="65" t="s">
        <v>213</v>
      </c>
      <c r="F8" s="66" t="s">
        <v>214</v>
      </c>
      <c r="G8" s="67" t="s">
        <v>335</v>
      </c>
    </row>
  </sheetData>
  <mergeCells count="5">
    <mergeCell ref="A1:G1"/>
    <mergeCell ref="B5:F6"/>
    <mergeCell ref="A2:G2"/>
    <mergeCell ref="A3:G3"/>
    <mergeCell ref="A4:G4"/>
  </mergeCells>
  <phoneticPr fontId="39" type="noConversion"/>
  <pageMargins left="0.74803149606299213" right="0.15748031496062992" top="1.23" bottom="0.23622047244094491" header="0" footer="0"/>
  <pageSetup scale="95" orientation="landscape" verticalDpi="0" r:id="rId1"/>
  <headerFooter alignWithMargin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Hoja1"/>
  <dimension ref="A2:DF5317"/>
  <sheetViews>
    <sheetView tabSelected="1" topLeftCell="A20" zoomScale="74" zoomScaleNormal="74" workbookViewId="0">
      <selection activeCell="M26" sqref="M26"/>
    </sheetView>
  </sheetViews>
  <sheetFormatPr baseColWidth="10" defaultRowHeight="13.2"/>
  <cols>
    <col min="1" max="1" width="40.6640625" style="8" customWidth="1"/>
    <col min="2" max="3" width="9.109375" style="6" customWidth="1"/>
    <col min="4" max="4" width="5.33203125" style="8" customWidth="1"/>
    <col min="5" max="5" width="23.109375" style="8" customWidth="1"/>
    <col min="6" max="6" width="14.109375" style="8" customWidth="1"/>
    <col min="7" max="7" width="6.5546875" style="6" customWidth="1"/>
    <col min="8" max="8" width="4.5546875" style="3" customWidth="1"/>
    <col min="9" max="9" width="18.88671875" style="4" customWidth="1"/>
    <col min="10" max="10" width="11.6640625" bestFit="1" customWidth="1"/>
    <col min="11" max="11" width="12.33203125" customWidth="1"/>
    <col min="12" max="12" width="12" customWidth="1"/>
    <col min="13" max="13" width="8.88671875" style="2" customWidth="1"/>
    <col min="14" max="14" width="8.33203125" style="2" customWidth="1"/>
    <col min="15" max="15" width="9.109375" style="2" customWidth="1"/>
    <col min="16" max="16" width="9" style="2" customWidth="1"/>
    <col min="17" max="17" width="8.44140625" style="2" customWidth="1"/>
    <col min="18" max="18" width="9" style="2" customWidth="1"/>
    <col min="19" max="19" width="10.6640625" style="2" hidden="1" customWidth="1"/>
    <col min="20" max="20" width="12.33203125" style="2" customWidth="1"/>
    <col min="21" max="21" width="40" style="2" customWidth="1"/>
    <col min="22" max="22" width="36.109375" style="2" customWidth="1"/>
    <col min="23" max="23" width="33.109375" style="2" customWidth="1"/>
    <col min="24" max="24" width="3" style="2" hidden="1" customWidth="1"/>
    <col min="25" max="25" width="10.88671875" style="2" customWidth="1"/>
    <col min="26" max="26" width="35.5546875" style="2" bestFit="1" customWidth="1"/>
    <col min="27" max="27" width="29.44140625" style="2" bestFit="1" customWidth="1"/>
    <col min="28" max="110" width="11.44140625" style="2" customWidth="1"/>
  </cols>
  <sheetData>
    <row r="2" spans="1:22" ht="17.399999999999999">
      <c r="A2" s="352" t="s">
        <v>334</v>
      </c>
      <c r="B2" s="352"/>
      <c r="C2" s="352"/>
      <c r="D2" s="352"/>
      <c r="E2" s="352"/>
      <c r="F2" s="352"/>
      <c r="G2" s="352"/>
      <c r="H2" s="352"/>
      <c r="I2" s="352"/>
      <c r="J2" s="352"/>
      <c r="K2" s="352"/>
      <c r="L2" s="352"/>
      <c r="M2" s="352"/>
    </row>
    <row r="3" spans="1:22" ht="17.399999999999999">
      <c r="A3" s="352" t="s">
        <v>280</v>
      </c>
      <c r="B3" s="352"/>
      <c r="C3" s="352"/>
      <c r="D3" s="352"/>
      <c r="E3" s="352"/>
      <c r="F3" s="352"/>
      <c r="G3" s="352"/>
      <c r="H3" s="352"/>
      <c r="I3" s="352"/>
      <c r="J3" s="352"/>
      <c r="K3" s="352"/>
      <c r="L3" s="352"/>
      <c r="M3" s="352"/>
    </row>
    <row r="4" spans="1:22" ht="18" thickBot="1">
      <c r="A4" s="1"/>
      <c r="B4" s="1"/>
      <c r="C4" s="1"/>
      <c r="D4" s="1"/>
      <c r="E4" s="1"/>
      <c r="F4" s="1"/>
      <c r="G4" s="1"/>
    </row>
    <row r="5" spans="1:22" ht="21" customHeight="1" thickBot="1">
      <c r="A5" s="353" t="s">
        <v>0</v>
      </c>
      <c r="B5" s="354"/>
      <c r="C5" s="357">
        <f>F5+F6</f>
        <v>2591</v>
      </c>
      <c r="D5" s="359" t="s">
        <v>2</v>
      </c>
      <c r="E5" s="360"/>
      <c r="F5" s="5">
        <f>K30</f>
        <v>1955</v>
      </c>
      <c r="H5" s="1"/>
      <c r="V5" s="2" t="s">
        <v>234</v>
      </c>
    </row>
    <row r="6" spans="1:22" ht="19.5" customHeight="1" thickBot="1">
      <c r="A6" s="355"/>
      <c r="B6" s="356"/>
      <c r="C6" s="358"/>
      <c r="D6" s="361" t="s">
        <v>1</v>
      </c>
      <c r="E6" s="362"/>
      <c r="F6" s="5">
        <f>L30</f>
        <v>636</v>
      </c>
      <c r="H6" s="1"/>
    </row>
    <row r="7" spans="1:22" ht="21" customHeight="1" thickBot="1">
      <c r="A7" s="353" t="s">
        <v>3</v>
      </c>
      <c r="B7" s="354"/>
      <c r="C7" s="357">
        <f>F7+F8</f>
        <v>1136</v>
      </c>
      <c r="D7" s="361" t="s">
        <v>2</v>
      </c>
      <c r="E7" s="362"/>
      <c r="F7" s="7">
        <f>J17</f>
        <v>834</v>
      </c>
      <c r="H7" s="1"/>
    </row>
    <row r="8" spans="1:22" ht="16.5" customHeight="1" thickBot="1">
      <c r="A8" s="355"/>
      <c r="B8" s="356"/>
      <c r="C8" s="358"/>
      <c r="D8" s="371" t="s">
        <v>1</v>
      </c>
      <c r="E8" s="372"/>
      <c r="F8" s="5">
        <f>K17</f>
        <v>302</v>
      </c>
      <c r="H8" s="1"/>
    </row>
    <row r="9" spans="1:22" ht="12.75" customHeight="1" thickBot="1">
      <c r="B9" s="9"/>
      <c r="C9" s="9"/>
      <c r="D9" s="9"/>
      <c r="E9" s="9"/>
      <c r="F9" s="9"/>
      <c r="G9" s="1"/>
      <c r="H9" s="1"/>
    </row>
    <row r="10" spans="1:22" ht="36" customHeight="1" thickBot="1">
      <c r="A10" s="363" t="s">
        <v>4</v>
      </c>
      <c r="B10" s="364"/>
      <c r="C10" s="364"/>
      <c r="D10" s="365"/>
      <c r="E10" s="10">
        <f>B12+F12</f>
        <v>2591</v>
      </c>
      <c r="F10" s="9"/>
      <c r="G10" s="1"/>
      <c r="H10" s="1"/>
    </row>
    <row r="11" spans="1:22" ht="45.75" customHeight="1" thickBot="1">
      <c r="A11" s="366" t="s">
        <v>5</v>
      </c>
      <c r="B11" s="367"/>
      <c r="C11" s="368"/>
      <c r="D11" s="9"/>
      <c r="E11" s="369" t="s">
        <v>6</v>
      </c>
      <c r="F11" s="369"/>
      <c r="I11" s="370" t="s">
        <v>336</v>
      </c>
      <c r="J11" s="370"/>
      <c r="K11" s="370"/>
      <c r="L11" s="370"/>
    </row>
    <row r="12" spans="1:22" ht="26.25" customHeight="1">
      <c r="A12" s="15" t="s">
        <v>7</v>
      </c>
      <c r="B12" s="337">
        <f>B13+C17+B19+B20</f>
        <v>450</v>
      </c>
      <c r="C12" s="337"/>
      <c r="D12" s="9"/>
      <c r="E12" s="12" t="s">
        <v>8</v>
      </c>
      <c r="F12" s="11">
        <f>F13+F14+F15+F17</f>
        <v>2141</v>
      </c>
      <c r="I12" s="13" t="s">
        <v>9</v>
      </c>
      <c r="J12" s="13" t="s">
        <v>11</v>
      </c>
      <c r="K12" s="13" t="s">
        <v>10</v>
      </c>
      <c r="L12" s="14" t="s">
        <v>12</v>
      </c>
    </row>
    <row r="13" spans="1:22" ht="17.399999999999999">
      <c r="A13" s="15" t="s">
        <v>13</v>
      </c>
      <c r="B13" s="338">
        <f>B14+B15+B16</f>
        <v>27</v>
      </c>
      <c r="C13" s="339"/>
      <c r="D13" s="9"/>
      <c r="E13" s="15" t="s">
        <v>14</v>
      </c>
      <c r="F13" s="16">
        <v>199</v>
      </c>
      <c r="I13" s="17" t="s">
        <v>15</v>
      </c>
      <c r="J13" s="18">
        <v>153</v>
      </c>
      <c r="K13" s="18">
        <v>46</v>
      </c>
      <c r="L13" s="273">
        <f>J13+K13</f>
        <v>199</v>
      </c>
    </row>
    <row r="14" spans="1:22" ht="25.8" customHeight="1">
      <c r="A14" s="15" t="s">
        <v>16</v>
      </c>
      <c r="B14" s="19">
        <v>0</v>
      </c>
      <c r="C14" s="20"/>
      <c r="D14" s="9"/>
      <c r="E14" s="15" t="s">
        <v>17</v>
      </c>
      <c r="F14" s="16">
        <v>259</v>
      </c>
      <c r="I14" s="17" t="s">
        <v>18</v>
      </c>
      <c r="J14" s="18">
        <v>177</v>
      </c>
      <c r="K14" s="18">
        <v>82</v>
      </c>
      <c r="L14" s="273">
        <f>J14+K14</f>
        <v>259</v>
      </c>
    </row>
    <row r="15" spans="1:22" ht="38.25" customHeight="1">
      <c r="A15" s="244" t="s">
        <v>19</v>
      </c>
      <c r="B15" s="21">
        <v>0</v>
      </c>
      <c r="C15" s="22"/>
      <c r="D15" s="9"/>
      <c r="E15" s="15" t="s">
        <v>20</v>
      </c>
      <c r="F15" s="312">
        <v>1540</v>
      </c>
      <c r="I15" s="187" t="s">
        <v>337</v>
      </c>
      <c r="J15" s="18">
        <f>487</f>
        <v>487</v>
      </c>
      <c r="K15" s="18">
        <v>164</v>
      </c>
      <c r="L15" s="273">
        <f>J15+K15</f>
        <v>651</v>
      </c>
    </row>
    <row r="16" spans="1:22" ht="39.6">
      <c r="A16" s="244" t="s">
        <v>21</v>
      </c>
      <c r="B16" s="21">
        <f>15+12</f>
        <v>27</v>
      </c>
      <c r="C16" s="23"/>
      <c r="D16" s="9"/>
      <c r="E16" s="24" t="s">
        <v>286</v>
      </c>
      <c r="F16" s="25"/>
      <c r="I16" s="30" t="s">
        <v>25</v>
      </c>
      <c r="J16" s="18">
        <f>8+9</f>
        <v>17</v>
      </c>
      <c r="K16" s="18">
        <f>7+3</f>
        <v>10</v>
      </c>
      <c r="L16" s="273">
        <f>J16+K16</f>
        <v>27</v>
      </c>
    </row>
    <row r="17" spans="1:22" ht="46.8">
      <c r="A17" s="244" t="s">
        <v>22</v>
      </c>
      <c r="B17" s="25">
        <f>3</f>
        <v>3</v>
      </c>
      <c r="C17" s="340">
        <f>B17+B18</f>
        <v>4</v>
      </c>
      <c r="D17" s="9"/>
      <c r="E17" s="26" t="s">
        <v>23</v>
      </c>
      <c r="F17" s="16">
        <v>143</v>
      </c>
      <c r="I17" s="283" t="s">
        <v>12</v>
      </c>
      <c r="J17" s="31">
        <f>SUM(J13:J16)</f>
        <v>834</v>
      </c>
      <c r="K17" s="31">
        <f>SUM(K13:K16)</f>
        <v>302</v>
      </c>
      <c r="L17" s="31">
        <f>SUM(L13:L16)</f>
        <v>1136</v>
      </c>
    </row>
    <row r="18" spans="1:22" ht="45.6">
      <c r="A18" s="245" t="s">
        <v>24</v>
      </c>
      <c r="B18" s="25">
        <f>1</f>
        <v>1</v>
      </c>
      <c r="C18" s="340"/>
      <c r="D18" s="27"/>
      <c r="E18" s="28" t="s">
        <v>287</v>
      </c>
      <c r="F18" s="29">
        <v>475</v>
      </c>
      <c r="V18" s="8"/>
    </row>
    <row r="19" spans="1:22" ht="45.6">
      <c r="A19" s="246" t="s">
        <v>26</v>
      </c>
      <c r="B19" s="336">
        <f>62+155+202</f>
        <v>419</v>
      </c>
      <c r="C19" s="341"/>
      <c r="D19" s="27"/>
      <c r="E19" s="28" t="s">
        <v>27</v>
      </c>
      <c r="F19" s="305">
        <v>2806</v>
      </c>
      <c r="V19" s="8"/>
    </row>
    <row r="20" spans="1:22" ht="39.6">
      <c r="A20" s="244" t="s">
        <v>28</v>
      </c>
      <c r="B20" s="336">
        <v>0</v>
      </c>
      <c r="C20" s="336"/>
      <c r="D20" s="27"/>
      <c r="E20" s="32" t="s">
        <v>288</v>
      </c>
      <c r="F20" s="29"/>
      <c r="G20" s="33"/>
      <c r="H20" s="34"/>
      <c r="V20" s="8"/>
    </row>
    <row r="21" spans="1:22" ht="17.399999999999999">
      <c r="A21" s="244" t="s">
        <v>29</v>
      </c>
      <c r="B21" s="343">
        <v>0</v>
      </c>
      <c r="C21" s="343"/>
      <c r="D21" s="27"/>
      <c r="E21" s="35"/>
      <c r="F21" s="1"/>
      <c r="H21" s="36"/>
      <c r="I21" s="345" t="s">
        <v>338</v>
      </c>
      <c r="J21" s="345"/>
      <c r="K21" s="345"/>
      <c r="L21" s="345"/>
      <c r="V21" s="8"/>
    </row>
    <row r="22" spans="1:22" ht="26.25" customHeight="1">
      <c r="A22" s="37" t="s">
        <v>30</v>
      </c>
      <c r="B22" s="331">
        <v>0</v>
      </c>
      <c r="C22" s="331"/>
      <c r="D22" s="27"/>
      <c r="I22" s="346" t="s">
        <v>9</v>
      </c>
      <c r="J22" s="348" t="s">
        <v>12</v>
      </c>
      <c r="K22" s="348" t="s">
        <v>11</v>
      </c>
      <c r="L22" s="348" t="s">
        <v>10</v>
      </c>
      <c r="V22" s="8"/>
    </row>
    <row r="23" spans="1:22" ht="26.25" customHeight="1">
      <c r="A23" s="37" t="s">
        <v>31</v>
      </c>
      <c r="B23" s="350">
        <v>0</v>
      </c>
      <c r="C23" s="351"/>
      <c r="D23" s="27"/>
      <c r="I23" s="347"/>
      <c r="J23" s="349"/>
      <c r="K23" s="349"/>
      <c r="L23" s="349"/>
      <c r="V23" s="8"/>
    </row>
    <row r="24" spans="1:22" ht="26.25" customHeight="1">
      <c r="A24" s="37" t="s">
        <v>32</v>
      </c>
      <c r="B24" s="331">
        <v>0</v>
      </c>
      <c r="C24" s="331"/>
      <c r="D24" s="27"/>
      <c r="I24" s="38" t="s">
        <v>14</v>
      </c>
      <c r="J24" s="273">
        <f t="shared" ref="J24:J29" si="0">K24+L24</f>
        <v>199</v>
      </c>
      <c r="K24" s="18">
        <v>153</v>
      </c>
      <c r="L24" s="18">
        <v>46</v>
      </c>
      <c r="V24" s="8"/>
    </row>
    <row r="25" spans="1:22" ht="26.25" customHeight="1">
      <c r="A25" s="243" t="s">
        <v>221</v>
      </c>
      <c r="B25" s="332">
        <v>0</v>
      </c>
      <c r="C25" s="332"/>
      <c r="D25" s="27"/>
      <c r="I25" s="38" t="s">
        <v>17</v>
      </c>
      <c r="J25" s="273">
        <f t="shared" si="0"/>
        <v>259</v>
      </c>
      <c r="K25" s="18">
        <v>177</v>
      </c>
      <c r="L25" s="18">
        <v>82</v>
      </c>
      <c r="V25" s="8"/>
    </row>
    <row r="26" spans="1:22" ht="48.75" customHeight="1">
      <c r="A26" s="333" t="s">
        <v>33</v>
      </c>
      <c r="B26" s="334"/>
      <c r="C26" s="335"/>
      <c r="D26" s="39"/>
      <c r="I26" s="38" t="s">
        <v>289</v>
      </c>
      <c r="J26" s="273">
        <f t="shared" si="0"/>
        <v>1683</v>
      </c>
      <c r="K26" s="18">
        <f>1199+95</f>
        <v>1294</v>
      </c>
      <c r="L26" s="18">
        <f>341+48</f>
        <v>389</v>
      </c>
      <c r="V26" s="8"/>
    </row>
    <row r="27" spans="1:22" ht="44.25" customHeight="1">
      <c r="A27" s="40" t="s">
        <v>34</v>
      </c>
      <c r="B27" s="289">
        <v>165</v>
      </c>
      <c r="C27" s="267"/>
      <c r="D27" s="42"/>
      <c r="E27" s="342" t="s">
        <v>275</v>
      </c>
      <c r="F27" s="342"/>
      <c r="G27" s="342"/>
      <c r="H27" s="344"/>
      <c r="I27" s="38" t="s">
        <v>25</v>
      </c>
      <c r="J27" s="273">
        <f>K27+L27</f>
        <v>447</v>
      </c>
      <c r="K27" s="18">
        <f>48+153+130-3</f>
        <v>328</v>
      </c>
      <c r="L27" s="18">
        <f>72+17+30</f>
        <v>119</v>
      </c>
      <c r="V27" s="8"/>
    </row>
    <row r="28" spans="1:22" ht="36" customHeight="1">
      <c r="A28" s="43" t="s">
        <v>35</v>
      </c>
      <c r="B28" s="41"/>
      <c r="C28" s="44">
        <v>1</v>
      </c>
      <c r="E28" s="342" t="s">
        <v>276</v>
      </c>
      <c r="F28" s="342"/>
      <c r="G28" s="342"/>
      <c r="H28" s="344"/>
      <c r="I28" s="38" t="s">
        <v>36</v>
      </c>
      <c r="J28" s="273">
        <f t="shared" si="0"/>
        <v>3</v>
      </c>
      <c r="K28" s="228">
        <v>3</v>
      </c>
      <c r="L28" s="229">
        <v>0</v>
      </c>
      <c r="V28" s="8"/>
    </row>
    <row r="29" spans="1:22" ht="30.75" customHeight="1">
      <c r="E29" s="342"/>
      <c r="F29" s="342"/>
      <c r="G29" s="342"/>
      <c r="I29" s="38" t="s">
        <v>37</v>
      </c>
      <c r="J29" s="18">
        <f t="shared" si="0"/>
        <v>0</v>
      </c>
      <c r="K29" s="18">
        <v>0</v>
      </c>
      <c r="L29" s="18">
        <v>0</v>
      </c>
      <c r="V29" s="8"/>
    </row>
    <row r="30" spans="1:22" ht="27" customHeight="1">
      <c r="I30" s="45" t="s">
        <v>12</v>
      </c>
      <c r="J30" s="46">
        <f>SUM(J24:J29)</f>
        <v>2591</v>
      </c>
      <c r="K30" s="46">
        <f>SUM(K24:K29)</f>
        <v>1955</v>
      </c>
      <c r="L30" s="46">
        <f>SUM(L24:L29)</f>
        <v>636</v>
      </c>
      <c r="V30" s="8"/>
    </row>
    <row r="31" spans="1:22" ht="15" customHeight="1">
      <c r="F31" s="330"/>
      <c r="G31" s="330"/>
      <c r="H31" s="36"/>
      <c r="V31" s="8"/>
    </row>
    <row r="32" spans="1:22" ht="15">
      <c r="D32" s="48"/>
      <c r="E32" s="48"/>
      <c r="F32" s="48"/>
      <c r="G32" s="49"/>
      <c r="H32" s="34"/>
      <c r="I32" s="50"/>
    </row>
    <row r="33" spans="1:12">
      <c r="A33" s="51"/>
      <c r="B33" s="51"/>
      <c r="C33" s="51"/>
      <c r="D33" s="51"/>
      <c r="I33" s="51"/>
      <c r="J33" s="51"/>
      <c r="K33" s="51"/>
      <c r="L33" s="51"/>
    </row>
    <row r="34" spans="1:12">
      <c r="A34" s="52"/>
      <c r="B34" s="47"/>
      <c r="C34" s="47"/>
      <c r="D34" s="47"/>
      <c r="I34" s="53"/>
      <c r="J34" s="53"/>
      <c r="K34" s="54"/>
      <c r="L34" s="55"/>
    </row>
    <row r="35" spans="1:12">
      <c r="A35" s="56"/>
      <c r="B35" s="57"/>
      <c r="C35" s="57"/>
      <c r="D35" s="57"/>
      <c r="I35" s="55"/>
      <c r="J35" s="55"/>
      <c r="K35" s="55"/>
      <c r="L35" s="2"/>
    </row>
    <row r="270" spans="2:2">
      <c r="B270" s="6" t="s">
        <v>252</v>
      </c>
    </row>
    <row r="271" spans="2:2">
      <c r="B271" s="6" t="s">
        <v>252</v>
      </c>
    </row>
    <row r="272" spans="2:2">
      <c r="B272" s="6" t="s">
        <v>252</v>
      </c>
    </row>
    <row r="1062" spans="2:2">
      <c r="B1062" s="6" t="s">
        <v>253</v>
      </c>
    </row>
    <row r="5001" spans="2:2">
      <c r="B5001" s="6" t="s">
        <v>254</v>
      </c>
    </row>
    <row r="5002" spans="2:2">
      <c r="B5002" s="6" t="s">
        <v>255</v>
      </c>
    </row>
    <row r="5044" spans="2:2">
      <c r="B5044" s="6" t="s">
        <v>252</v>
      </c>
    </row>
    <row r="5055" spans="2:2">
      <c r="B5055" s="6" t="s">
        <v>256</v>
      </c>
    </row>
    <row r="5057" spans="2:2">
      <c r="B5057" s="6" t="s">
        <v>257</v>
      </c>
    </row>
    <row r="5239" spans="2:2">
      <c r="B5239" s="6" t="s">
        <v>252</v>
      </c>
    </row>
    <row r="5240" spans="2:2">
      <c r="B5240" s="6" t="s">
        <v>252</v>
      </c>
    </row>
    <row r="5252" spans="2:2">
      <c r="B5252" s="6" t="s">
        <v>258</v>
      </c>
    </row>
    <row r="5312" spans="2:2">
      <c r="B5312" s="6" t="s">
        <v>259</v>
      </c>
    </row>
    <row r="5317" spans="2:2">
      <c r="B5317" s="6" t="s">
        <v>260</v>
      </c>
    </row>
  </sheetData>
  <mergeCells count="34">
    <mergeCell ref="A10:D10"/>
    <mergeCell ref="A11:C11"/>
    <mergeCell ref="E11:F11"/>
    <mergeCell ref="I11:L11"/>
    <mergeCell ref="A7:B8"/>
    <mergeCell ref="C7:C8"/>
    <mergeCell ref="D7:E7"/>
    <mergeCell ref="D8:E8"/>
    <mergeCell ref="A2:M2"/>
    <mergeCell ref="A3:M3"/>
    <mergeCell ref="A5:B6"/>
    <mergeCell ref="C5:C6"/>
    <mergeCell ref="D5:E5"/>
    <mergeCell ref="D6:E6"/>
    <mergeCell ref="I21:L21"/>
    <mergeCell ref="B22:C22"/>
    <mergeCell ref="I22:I23"/>
    <mergeCell ref="J22:J23"/>
    <mergeCell ref="K22:K23"/>
    <mergeCell ref="L22:L23"/>
    <mergeCell ref="B23:C23"/>
    <mergeCell ref="B12:C12"/>
    <mergeCell ref="B13:C13"/>
    <mergeCell ref="C17:C18"/>
    <mergeCell ref="B19:C19"/>
    <mergeCell ref="E29:G29"/>
    <mergeCell ref="B21:C21"/>
    <mergeCell ref="E27:H27"/>
    <mergeCell ref="E28:H28"/>
    <mergeCell ref="F31:G31"/>
    <mergeCell ref="B24:C24"/>
    <mergeCell ref="B25:C25"/>
    <mergeCell ref="A26:C26"/>
    <mergeCell ref="B20:C20"/>
  </mergeCells>
  <phoneticPr fontId="39" type="noConversion"/>
  <pageMargins left="1.04" right="0.28000000000000003" top="0.31496062992125984" bottom="0.31496062992125984" header="0" footer="0"/>
  <pageSetup scale="65" orientation="landscape" verticalDpi="0" r:id="rId1"/>
  <headerFooter alignWithMargins="0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dimension ref="A1:M23"/>
  <sheetViews>
    <sheetView topLeftCell="A8" workbookViewId="0">
      <selection sqref="A1:G21"/>
    </sheetView>
  </sheetViews>
  <sheetFormatPr baseColWidth="10" defaultColWidth="11.44140625" defaultRowHeight="20.100000000000001" customHeight="1"/>
  <cols>
    <col min="1" max="1" width="45" style="68" customWidth="1"/>
    <col min="2" max="2" width="8.88671875" style="68" customWidth="1"/>
    <col min="3" max="3" width="20.33203125" style="68" customWidth="1"/>
    <col min="4" max="4" width="9.33203125" style="83" customWidth="1"/>
    <col min="5" max="5" width="23.5546875" style="68" bestFit="1" customWidth="1"/>
    <col min="6" max="6" width="8.88671875" style="83" customWidth="1"/>
    <col min="7" max="7" width="22.88671875" style="68" customWidth="1"/>
    <col min="8" max="16384" width="11.44140625" style="68"/>
  </cols>
  <sheetData>
    <row r="1" spans="1:13" ht="20.100000000000001" customHeight="1">
      <c r="A1" s="378" t="s">
        <v>279</v>
      </c>
      <c r="B1" s="378"/>
      <c r="C1" s="378"/>
      <c r="D1" s="378"/>
      <c r="E1" s="378"/>
      <c r="F1" s="378"/>
      <c r="G1" s="378"/>
    </row>
    <row r="2" spans="1:13" ht="20.100000000000001" customHeight="1">
      <c r="A2" s="378" t="s">
        <v>51</v>
      </c>
      <c r="B2" s="378"/>
      <c r="C2" s="378"/>
      <c r="D2" s="378"/>
      <c r="E2" s="378"/>
      <c r="F2" s="378"/>
      <c r="G2" s="378"/>
    </row>
    <row r="3" spans="1:13" ht="20.100000000000001" customHeight="1">
      <c r="A3" s="378" t="s">
        <v>339</v>
      </c>
      <c r="B3" s="378"/>
      <c r="C3" s="378"/>
      <c r="D3" s="378"/>
      <c r="E3" s="378"/>
      <c r="F3" s="378"/>
      <c r="G3" s="378"/>
    </row>
    <row r="4" spans="1:13" ht="20.100000000000001" customHeight="1" thickBot="1">
      <c r="A4" s="379" t="s">
        <v>52</v>
      </c>
      <c r="B4" s="379"/>
      <c r="C4" s="379"/>
      <c r="D4" s="379"/>
      <c r="E4" s="379"/>
      <c r="F4" s="379"/>
      <c r="G4" s="379"/>
    </row>
    <row r="5" spans="1:13" ht="20.100000000000001" customHeight="1" thickBot="1">
      <c r="A5" s="373" t="s">
        <v>53</v>
      </c>
      <c r="B5" s="374"/>
      <c r="C5" s="374"/>
      <c r="D5" s="374"/>
      <c r="E5" s="374"/>
      <c r="F5" s="374"/>
      <c r="G5" s="375"/>
    </row>
    <row r="6" spans="1:13" ht="42" thickBot="1">
      <c r="A6" s="70" t="s">
        <v>54</v>
      </c>
      <c r="B6" s="71" t="s">
        <v>55</v>
      </c>
      <c r="C6" s="71" t="s">
        <v>56</v>
      </c>
      <c r="D6" s="72" t="s">
        <v>55</v>
      </c>
      <c r="E6" s="71" t="s">
        <v>57</v>
      </c>
      <c r="F6" s="72" t="s">
        <v>55</v>
      </c>
      <c r="G6" s="71" t="s">
        <v>58</v>
      </c>
      <c r="H6" s="73"/>
      <c r="I6" s="73"/>
      <c r="J6" s="73"/>
      <c r="K6" s="73"/>
      <c r="L6" s="73"/>
      <c r="M6" s="73"/>
    </row>
    <row r="7" spans="1:13" ht="20.100000000000001" customHeight="1">
      <c r="A7" s="74" t="s">
        <v>59</v>
      </c>
      <c r="B7" s="75"/>
      <c r="C7" s="76"/>
      <c r="D7" s="77"/>
      <c r="E7" s="76"/>
      <c r="F7" s="77"/>
      <c r="G7" s="76"/>
    </row>
    <row r="8" spans="1:13" ht="20.100000000000001" customHeight="1">
      <c r="A8" s="78" t="s">
        <v>60</v>
      </c>
      <c r="B8" s="75"/>
      <c r="C8" s="76"/>
      <c r="D8" s="77"/>
      <c r="E8" s="76"/>
      <c r="F8" s="77"/>
      <c r="G8" s="76"/>
    </row>
    <row r="9" spans="1:13" ht="20.100000000000001" customHeight="1">
      <c r="A9" s="78" t="s">
        <v>61</v>
      </c>
      <c r="B9" s="75"/>
      <c r="C9" s="76"/>
      <c r="D9" s="77"/>
      <c r="E9" s="76"/>
      <c r="F9" s="77"/>
      <c r="G9" s="76"/>
    </row>
    <row r="10" spans="1:13" ht="20.100000000000001" customHeight="1">
      <c r="A10" s="78" t="s">
        <v>62</v>
      </c>
      <c r="B10" s="75"/>
      <c r="C10" s="76"/>
      <c r="D10" s="77"/>
      <c r="E10" s="76"/>
      <c r="F10" s="77"/>
      <c r="G10" s="76"/>
    </row>
    <row r="11" spans="1:13" ht="20.100000000000001" customHeight="1">
      <c r="A11" s="78" t="s">
        <v>63</v>
      </c>
      <c r="B11" s="79"/>
      <c r="C11" s="226"/>
      <c r="D11" s="80"/>
      <c r="E11" s="81"/>
      <c r="F11" s="80"/>
      <c r="G11" s="81"/>
    </row>
    <row r="12" spans="1:13" ht="24.75" customHeight="1">
      <c r="A12" s="78" t="s">
        <v>249</v>
      </c>
      <c r="B12" s="77"/>
      <c r="C12" s="264"/>
      <c r="D12" s="77"/>
      <c r="E12" s="76"/>
      <c r="F12" s="77"/>
      <c r="G12" s="76"/>
    </row>
    <row r="13" spans="1:13" ht="24.75" customHeight="1">
      <c r="A13" s="82" t="s">
        <v>250</v>
      </c>
      <c r="B13" s="77"/>
      <c r="C13" s="264"/>
      <c r="D13" s="77"/>
      <c r="E13" s="76"/>
      <c r="F13" s="77"/>
      <c r="G13" s="224"/>
    </row>
    <row r="14" spans="1:13" ht="24.75" customHeight="1" thickBot="1">
      <c r="A14" s="82" t="s">
        <v>64</v>
      </c>
      <c r="B14" s="77"/>
      <c r="C14" s="76"/>
      <c r="D14" s="77"/>
      <c r="E14" s="76"/>
      <c r="F14" s="77"/>
      <c r="G14" s="224"/>
    </row>
    <row r="15" spans="1:13" ht="24.75" customHeight="1" thickBot="1">
      <c r="A15" s="223" t="s">
        <v>65</v>
      </c>
      <c r="B15" s="261">
        <v>0</v>
      </c>
      <c r="C15" s="262">
        <v>0</v>
      </c>
      <c r="D15" s="263">
        <f>SUM(D7:D14)</f>
        <v>0</v>
      </c>
      <c r="E15" s="262">
        <f>SUM(E7:E14)</f>
        <v>0</v>
      </c>
      <c r="F15" s="263">
        <f>SUM(F12:F14)</f>
        <v>0</v>
      </c>
      <c r="G15" s="225">
        <f>SUM(G12:G14)</f>
        <v>0</v>
      </c>
    </row>
    <row r="16" spans="1:13" ht="20.100000000000001" customHeight="1" thickBot="1">
      <c r="E16" s="265"/>
      <c r="H16" s="84"/>
    </row>
    <row r="17" spans="1:7" ht="20.100000000000001" customHeight="1" thickBot="1">
      <c r="A17" s="85" t="s">
        <v>66</v>
      </c>
      <c r="B17" s="86" t="s">
        <v>67</v>
      </c>
      <c r="C17" s="376"/>
      <c r="D17" s="377"/>
      <c r="E17" s="377"/>
      <c r="F17" s="377"/>
      <c r="G17" s="377"/>
    </row>
    <row r="18" spans="1:7" ht="20.100000000000001" customHeight="1" thickBot="1">
      <c r="A18" s="87"/>
      <c r="B18" s="88"/>
      <c r="C18" s="89"/>
      <c r="D18" s="88"/>
      <c r="E18" s="89"/>
      <c r="F18" s="88"/>
      <c r="G18" s="89"/>
    </row>
    <row r="19" spans="1:7" ht="20.100000000000001" customHeight="1">
      <c r="B19" s="69"/>
      <c r="C19" s="90"/>
      <c r="D19" s="69"/>
      <c r="E19" s="90"/>
      <c r="F19" s="69"/>
      <c r="G19" s="90"/>
    </row>
    <row r="20" spans="1:7" ht="20.100000000000001" customHeight="1">
      <c r="A20" s="232"/>
      <c r="B20" s="91"/>
    </row>
    <row r="21" spans="1:7" ht="20.100000000000001" customHeight="1">
      <c r="A21" s="93" t="s">
        <v>68</v>
      </c>
    </row>
    <row r="22" spans="1:7" ht="20.100000000000001" customHeight="1">
      <c r="A22" s="92"/>
    </row>
    <row r="23" spans="1:7" ht="20.100000000000001" customHeight="1">
      <c r="A23" s="92"/>
    </row>
  </sheetData>
  <mergeCells count="6">
    <mergeCell ref="A5:G5"/>
    <mergeCell ref="C17:G17"/>
    <mergeCell ref="A1:G1"/>
    <mergeCell ref="A2:G2"/>
    <mergeCell ref="A3:G3"/>
    <mergeCell ref="A4:G4"/>
  </mergeCells>
  <phoneticPr fontId="39" type="noConversion"/>
  <pageMargins left="0.47244094488188981" right="0.23622047244094491" top="0.47244094488188981" bottom="0.35433070866141736" header="0" footer="0"/>
  <pageSetup scale="95" orientation="landscape" verticalDpi="0" r:id="rId1"/>
  <headerFooter alignWithMargins="0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F73"/>
  <sheetViews>
    <sheetView topLeftCell="A39" workbookViewId="0">
      <selection sqref="A1:I43"/>
    </sheetView>
  </sheetViews>
  <sheetFormatPr baseColWidth="10" defaultColWidth="11.44140625" defaultRowHeight="13.2"/>
  <cols>
    <col min="1" max="1" width="36.109375" style="99" customWidth="1"/>
    <col min="2" max="2" width="6.33203125" style="138" customWidth="1"/>
    <col min="3" max="3" width="4" style="99" bestFit="1" customWidth="1"/>
    <col min="4" max="4" width="3.88671875" style="99" bestFit="1" customWidth="1"/>
    <col min="5" max="5" width="3.88671875" style="99" customWidth="1"/>
    <col min="6" max="6" width="42.6640625" style="99" customWidth="1"/>
    <col min="7" max="7" width="7.6640625" style="99" customWidth="1"/>
    <col min="8" max="8" width="15.88671875" style="99" customWidth="1"/>
    <col min="9" max="9" width="15.44140625" style="99" customWidth="1"/>
    <col min="10" max="32" width="11.5546875" customWidth="1"/>
    <col min="33" max="16384" width="11.44140625" style="99"/>
  </cols>
  <sheetData>
    <row r="1" spans="1:9">
      <c r="A1" s="395"/>
      <c r="B1" s="396"/>
      <c r="C1" s="396"/>
      <c r="D1" s="396"/>
      <c r="E1" s="396"/>
      <c r="F1" s="396"/>
      <c r="G1" s="396"/>
      <c r="H1" s="396"/>
      <c r="I1" s="397"/>
    </row>
    <row r="2" spans="1:9" ht="16.5" customHeight="1">
      <c r="A2" s="398" t="s">
        <v>282</v>
      </c>
      <c r="B2" s="399"/>
      <c r="C2" s="399"/>
      <c r="D2" s="399"/>
      <c r="E2" s="399"/>
      <c r="F2" s="399"/>
      <c r="G2" s="399"/>
      <c r="H2" s="399"/>
      <c r="I2" s="400"/>
    </row>
    <row r="3" spans="1:9" ht="24.75" customHeight="1">
      <c r="A3" s="398" t="s">
        <v>25</v>
      </c>
      <c r="B3" s="399"/>
      <c r="C3" s="399"/>
      <c r="D3" s="399"/>
      <c r="E3" s="399"/>
      <c r="F3" s="399"/>
      <c r="G3" s="399"/>
      <c r="H3" s="399"/>
      <c r="I3" s="400"/>
    </row>
    <row r="4" spans="1:9" ht="28.5" customHeight="1" thickBot="1">
      <c r="A4" s="401" t="s">
        <v>333</v>
      </c>
      <c r="B4" s="402"/>
      <c r="C4" s="402"/>
      <c r="D4" s="402"/>
      <c r="E4" s="402"/>
      <c r="F4" s="402"/>
      <c r="G4" s="402"/>
      <c r="H4" s="402"/>
      <c r="I4" s="403"/>
    </row>
    <row r="5" spans="1:9" s="190" customFormat="1" ht="13.5" customHeight="1">
      <c r="A5" s="188" t="s">
        <v>234</v>
      </c>
      <c r="B5" s="392">
        <f>B6+B7</f>
        <v>27</v>
      </c>
      <c r="C5" s="393"/>
      <c r="D5" s="394"/>
      <c r="E5" s="189"/>
      <c r="F5" s="188" t="s">
        <v>70</v>
      </c>
      <c r="G5" s="404">
        <f>G6+G7</f>
        <v>450</v>
      </c>
      <c r="H5" s="404"/>
      <c r="I5" s="404"/>
    </row>
    <row r="6" spans="1:9" s="190" customFormat="1" ht="18.75" customHeight="1">
      <c r="A6" s="191" t="s">
        <v>1</v>
      </c>
      <c r="B6" s="391">
        <f>3+7+0</f>
        <v>10</v>
      </c>
      <c r="C6" s="391"/>
      <c r="D6" s="391"/>
      <c r="E6" s="192"/>
      <c r="F6" s="191" t="s">
        <v>1</v>
      </c>
      <c r="G6" s="391">
        <f>72+17+30</f>
        <v>119</v>
      </c>
      <c r="H6" s="391"/>
      <c r="I6" s="391"/>
    </row>
    <row r="7" spans="1:9" s="190" customFormat="1" ht="15" customHeight="1">
      <c r="A7" s="193" t="s">
        <v>2</v>
      </c>
      <c r="B7" s="390">
        <f>9+8+0</f>
        <v>17</v>
      </c>
      <c r="C7" s="390"/>
      <c r="D7" s="390"/>
      <c r="E7" s="194"/>
      <c r="F7" s="195" t="s">
        <v>2</v>
      </c>
      <c r="G7" s="391">
        <f>48+153+130</f>
        <v>331</v>
      </c>
      <c r="H7" s="391"/>
      <c r="I7" s="391"/>
    </row>
    <row r="8" spans="1:9" ht="18.75" customHeight="1" thickBot="1">
      <c r="A8" s="380" t="s">
        <v>3</v>
      </c>
      <c r="B8" s="94" t="s">
        <v>234</v>
      </c>
      <c r="C8" s="94" t="s">
        <v>72</v>
      </c>
      <c r="D8" s="94" t="s">
        <v>73</v>
      </c>
      <c r="E8" s="95"/>
      <c r="F8" s="382" t="s">
        <v>70</v>
      </c>
      <c r="G8" s="96" t="s">
        <v>71</v>
      </c>
      <c r="H8" s="94" t="s">
        <v>72</v>
      </c>
      <c r="I8" s="94" t="s">
        <v>73</v>
      </c>
    </row>
    <row r="9" spans="1:9" ht="18.75" customHeight="1" thickBot="1">
      <c r="A9" s="381"/>
      <c r="B9" s="196"/>
      <c r="C9" s="197"/>
      <c r="D9" s="197"/>
      <c r="E9" s="95"/>
      <c r="F9" s="383"/>
      <c r="G9" s="282"/>
      <c r="H9" s="197"/>
      <c r="I9" s="197"/>
    </row>
    <row r="10" spans="1:9" ht="13.5" customHeight="1" thickBot="1">
      <c r="A10" s="385" t="s">
        <v>74</v>
      </c>
      <c r="B10" s="97" t="s">
        <v>202</v>
      </c>
      <c r="C10" s="97" t="s">
        <v>72</v>
      </c>
      <c r="D10" s="97" t="s">
        <v>75</v>
      </c>
      <c r="F10" s="387" t="s">
        <v>76</v>
      </c>
      <c r="G10" s="100" t="s">
        <v>71</v>
      </c>
      <c r="H10" s="100" t="s">
        <v>72</v>
      </c>
      <c r="I10" s="100" t="s">
        <v>75</v>
      </c>
    </row>
    <row r="11" spans="1:9" ht="13.5" customHeight="1" thickBot="1">
      <c r="A11" s="386"/>
      <c r="B11" s="97"/>
      <c r="C11" s="97"/>
      <c r="D11" s="97"/>
      <c r="F11" s="386"/>
      <c r="G11" s="97"/>
      <c r="H11" s="97"/>
      <c r="I11" s="97"/>
    </row>
    <row r="12" spans="1:9">
      <c r="A12" s="101" t="s">
        <v>269</v>
      </c>
      <c r="B12" s="252"/>
      <c r="C12" s="198"/>
      <c r="D12" s="104"/>
      <c r="F12" s="101" t="s">
        <v>77</v>
      </c>
      <c r="G12" s="199"/>
      <c r="H12" s="104"/>
      <c r="I12" s="104"/>
    </row>
    <row r="13" spans="1:9">
      <c r="A13" s="106" t="s">
        <v>270</v>
      </c>
      <c r="B13" s="252"/>
      <c r="C13" s="105"/>
      <c r="D13" s="103"/>
      <c r="F13" s="106" t="s">
        <v>79</v>
      </c>
      <c r="G13" s="115"/>
      <c r="H13" s="103"/>
      <c r="I13" s="103"/>
    </row>
    <row r="14" spans="1:9">
      <c r="A14" s="106" t="s">
        <v>273</v>
      </c>
      <c r="B14" s="252"/>
      <c r="C14" s="105"/>
      <c r="D14" s="103"/>
      <c r="F14" s="106" t="s">
        <v>80</v>
      </c>
      <c r="G14" s="115"/>
      <c r="H14" s="103"/>
      <c r="I14" s="103"/>
    </row>
    <row r="15" spans="1:9">
      <c r="A15" s="106" t="s">
        <v>81</v>
      </c>
      <c r="B15" s="252"/>
      <c r="C15" s="105"/>
      <c r="D15" s="103"/>
      <c r="F15" s="106" t="s">
        <v>82</v>
      </c>
      <c r="G15" s="115"/>
      <c r="H15" s="103"/>
      <c r="I15" s="103"/>
    </row>
    <row r="16" spans="1:9">
      <c r="A16" s="106" t="s">
        <v>83</v>
      </c>
      <c r="B16" s="252"/>
      <c r="C16" s="105"/>
      <c r="D16" s="103"/>
      <c r="F16" s="106" t="s">
        <v>83</v>
      </c>
      <c r="G16" s="115"/>
      <c r="H16" s="103"/>
      <c r="I16" s="103"/>
    </row>
    <row r="17" spans="1:9">
      <c r="A17" s="106" t="s">
        <v>84</v>
      </c>
      <c r="B17" s="254"/>
      <c r="C17" s="105"/>
      <c r="D17" s="103"/>
      <c r="F17" s="106" t="s">
        <v>84</v>
      </c>
      <c r="G17" s="115"/>
      <c r="H17" s="103"/>
      <c r="I17" s="103"/>
    </row>
    <row r="18" spans="1:9">
      <c r="A18" s="106" t="s">
        <v>203</v>
      </c>
      <c r="B18" s="252"/>
      <c r="C18" s="105"/>
      <c r="D18" s="103"/>
      <c r="F18" s="106" t="s">
        <v>85</v>
      </c>
      <c r="G18" s="115"/>
      <c r="H18" s="103"/>
      <c r="I18" s="103"/>
    </row>
    <row r="19" spans="1:9">
      <c r="A19" s="107" t="s">
        <v>86</v>
      </c>
      <c r="B19" s="253"/>
      <c r="C19" s="102"/>
      <c r="D19" s="103"/>
      <c r="F19" s="107" t="s">
        <v>87</v>
      </c>
      <c r="G19" s="115"/>
      <c r="H19" s="103"/>
      <c r="I19" s="103"/>
    </row>
    <row r="20" spans="1:9">
      <c r="A20" s="108" t="s">
        <v>88</v>
      </c>
      <c r="B20" s="115"/>
      <c r="C20" s="103"/>
      <c r="D20" s="103"/>
      <c r="F20" s="106" t="s">
        <v>88</v>
      </c>
      <c r="G20" s="115"/>
      <c r="H20" s="200"/>
      <c r="I20" s="108"/>
    </row>
    <row r="21" spans="1:9">
      <c r="A21" s="108" t="s">
        <v>89</v>
      </c>
      <c r="B21" s="252"/>
      <c r="C21" s="103"/>
      <c r="D21" s="103"/>
      <c r="F21" s="106" t="s">
        <v>89</v>
      </c>
      <c r="G21" s="115"/>
      <c r="H21" s="200"/>
      <c r="I21" s="108"/>
    </row>
    <row r="22" spans="1:9">
      <c r="A22" s="108" t="s">
        <v>90</v>
      </c>
      <c r="B22" s="115"/>
      <c r="C22" s="103"/>
      <c r="D22" s="103"/>
      <c r="F22" s="106" t="s">
        <v>91</v>
      </c>
      <c r="G22" s="115"/>
      <c r="H22" s="200"/>
      <c r="I22" s="108"/>
    </row>
    <row r="23" spans="1:9">
      <c r="A23" s="109" t="s">
        <v>92</v>
      </c>
      <c r="B23" s="255"/>
      <c r="C23" s="110"/>
      <c r="D23" s="103"/>
      <c r="F23" s="109" t="s">
        <v>92</v>
      </c>
      <c r="G23" s="115"/>
      <c r="H23" s="200"/>
      <c r="I23" s="108"/>
    </row>
    <row r="24" spans="1:9">
      <c r="A24" s="108" t="s">
        <v>93</v>
      </c>
      <c r="B24" s="115"/>
      <c r="C24" s="103"/>
      <c r="D24" s="103"/>
      <c r="F24" s="106" t="s">
        <v>94</v>
      </c>
      <c r="G24" s="115"/>
      <c r="H24" s="200"/>
      <c r="I24" s="108"/>
    </row>
    <row r="25" spans="1:9" ht="24">
      <c r="A25" s="247" t="s">
        <v>238</v>
      </c>
      <c r="B25" s="252"/>
      <c r="C25" s="104"/>
      <c r="D25" s="103"/>
      <c r="F25" s="111" t="s">
        <v>95</v>
      </c>
      <c r="G25" s="115"/>
      <c r="H25" s="200"/>
      <c r="I25" s="108"/>
    </row>
    <row r="26" spans="1:9" ht="13.8" thickBot="1">
      <c r="A26" s="112" t="s">
        <v>96</v>
      </c>
      <c r="B26" s="256"/>
      <c r="C26" s="112"/>
      <c r="D26" s="113"/>
      <c r="F26" s="112" t="s">
        <v>96</v>
      </c>
      <c r="G26" s="115"/>
      <c r="H26" s="200"/>
      <c r="I26" s="108"/>
    </row>
    <row r="27" spans="1:9" ht="13.8" thickBot="1">
      <c r="A27" s="385" t="s">
        <v>97</v>
      </c>
      <c r="B27" s="100" t="s">
        <v>71</v>
      </c>
      <c r="C27" s="100" t="s">
        <v>72</v>
      </c>
      <c r="D27" s="100" t="s">
        <v>75</v>
      </c>
      <c r="F27" s="112"/>
      <c r="G27" s="201"/>
      <c r="H27" s="200"/>
      <c r="I27" s="108"/>
    </row>
    <row r="28" spans="1:9" ht="13.5" customHeight="1" thickBot="1">
      <c r="A28" s="386"/>
      <c r="B28" s="100"/>
      <c r="C28" s="100"/>
      <c r="D28" s="100"/>
      <c r="F28" s="385" t="s">
        <v>98</v>
      </c>
      <c r="G28" s="100" t="s">
        <v>71</v>
      </c>
      <c r="H28" s="100" t="s">
        <v>72</v>
      </c>
      <c r="I28" s="100" t="s">
        <v>75</v>
      </c>
    </row>
    <row r="29" spans="1:9" ht="13.8" thickBot="1">
      <c r="A29" s="111" t="s">
        <v>296</v>
      </c>
      <c r="B29" s="115"/>
      <c r="C29" s="103"/>
      <c r="D29" s="108"/>
      <c r="F29" s="386"/>
      <c r="G29" s="202"/>
      <c r="H29" s="202"/>
      <c r="I29" s="202"/>
    </row>
    <row r="30" spans="1:9" ht="13.8" thickBot="1">
      <c r="A30" s="388" t="s">
        <v>237</v>
      </c>
      <c r="B30" s="100" t="s">
        <v>71</v>
      </c>
      <c r="C30" s="100" t="s">
        <v>72</v>
      </c>
      <c r="D30" s="100" t="s">
        <v>75</v>
      </c>
      <c r="F30" s="114" t="s">
        <v>96</v>
      </c>
      <c r="G30" s="115"/>
      <c r="H30" s="200"/>
      <c r="I30" s="108"/>
    </row>
    <row r="31" spans="1:9" ht="13.8" thickBot="1">
      <c r="A31" s="389"/>
      <c r="B31" s="97">
        <v>27</v>
      </c>
      <c r="C31" s="100">
        <v>18</v>
      </c>
      <c r="D31" s="100">
        <v>9</v>
      </c>
      <c r="F31" s="388" t="s">
        <v>99</v>
      </c>
      <c r="G31" s="98" t="s">
        <v>71</v>
      </c>
      <c r="H31" s="98" t="s">
        <v>72</v>
      </c>
      <c r="I31" s="98" t="s">
        <v>75</v>
      </c>
    </row>
    <row r="32" spans="1:9">
      <c r="A32" s="106" t="s">
        <v>100</v>
      </c>
      <c r="B32" s="284">
        <f>C32+D32</f>
        <v>21</v>
      </c>
      <c r="C32" s="236">
        <f>4+14</f>
        <v>18</v>
      </c>
      <c r="D32" s="236">
        <f>1+2</f>
        <v>3</v>
      </c>
      <c r="F32" s="389"/>
      <c r="G32" s="100"/>
      <c r="H32" s="100"/>
      <c r="I32" s="100"/>
    </row>
    <row r="33" spans="1:9">
      <c r="A33" s="108" t="s">
        <v>101</v>
      </c>
      <c r="B33" s="258"/>
      <c r="C33" s="104"/>
      <c r="D33" s="104"/>
      <c r="F33" s="108" t="s">
        <v>100</v>
      </c>
      <c r="G33" s="115"/>
      <c r="H33" s="200"/>
      <c r="I33" s="108"/>
    </row>
    <row r="34" spans="1:9">
      <c r="A34" s="108" t="s">
        <v>102</v>
      </c>
      <c r="B34" s="258">
        <v>3</v>
      </c>
      <c r="C34" s="103"/>
      <c r="D34" s="103">
        <v>3</v>
      </c>
      <c r="F34" s="108" t="s">
        <v>101</v>
      </c>
      <c r="G34" s="115"/>
      <c r="H34" s="200"/>
      <c r="I34" s="108"/>
    </row>
    <row r="35" spans="1:9">
      <c r="A35" s="108" t="s">
        <v>36</v>
      </c>
      <c r="B35" s="258">
        <v>3</v>
      </c>
      <c r="C35" s="103"/>
      <c r="D35" s="103">
        <v>3</v>
      </c>
      <c r="F35" s="108" t="s">
        <v>102</v>
      </c>
      <c r="G35" s="115"/>
      <c r="H35" s="200"/>
      <c r="I35" s="108"/>
    </row>
    <row r="36" spans="1:9">
      <c r="A36" s="108" t="s">
        <v>104</v>
      </c>
      <c r="B36" s="258"/>
      <c r="C36" s="103"/>
      <c r="D36" s="103"/>
      <c r="F36" s="108" t="s">
        <v>103</v>
      </c>
      <c r="G36" s="115"/>
      <c r="H36" s="200"/>
      <c r="I36" s="108"/>
    </row>
    <row r="37" spans="1:9">
      <c r="A37" s="108" t="s">
        <v>105</v>
      </c>
      <c r="B37" s="257"/>
      <c r="C37" s="108"/>
      <c r="D37" s="103"/>
      <c r="F37" s="108" t="s">
        <v>104</v>
      </c>
      <c r="G37" s="115"/>
      <c r="H37" s="200"/>
      <c r="I37" s="108"/>
    </row>
    <row r="38" spans="1:9">
      <c r="A38" s="111" t="s">
        <v>96</v>
      </c>
      <c r="B38" s="199"/>
      <c r="C38" s="104"/>
      <c r="D38" s="103"/>
      <c r="F38" s="108" t="s">
        <v>105</v>
      </c>
      <c r="G38" s="115"/>
      <c r="H38" s="200"/>
      <c r="I38" s="108"/>
    </row>
    <row r="39" spans="1:9">
      <c r="A39" s="116"/>
      <c r="B39" s="129"/>
      <c r="C39" s="116"/>
      <c r="D39" s="117"/>
      <c r="F39" s="111" t="s">
        <v>96</v>
      </c>
      <c r="G39" s="115"/>
      <c r="H39" s="200"/>
      <c r="I39" s="108"/>
    </row>
    <row r="40" spans="1:9">
      <c r="F40" s="116"/>
      <c r="G40" s="118"/>
      <c r="H40" s="119"/>
    </row>
    <row r="41" spans="1:9" ht="13.8" thickBot="1">
      <c r="A41" s="249"/>
      <c r="H41" s="119"/>
    </row>
    <row r="42" spans="1:9">
      <c r="A42" s="138" t="s">
        <v>278</v>
      </c>
      <c r="H42" s="119"/>
    </row>
    <row r="43" spans="1:9">
      <c r="A43" s="138" t="s">
        <v>276</v>
      </c>
      <c r="H43" s="119"/>
      <c r="I43" s="121"/>
    </row>
    <row r="44" spans="1:9">
      <c r="H44" s="384"/>
      <c r="I44" s="384"/>
    </row>
    <row r="45" spans="1:9">
      <c r="H45" s="119"/>
      <c r="I45" s="203"/>
    </row>
    <row r="46" spans="1:9">
      <c r="H46" s="119"/>
      <c r="I46" s="119"/>
    </row>
    <row r="47" spans="1:9">
      <c r="H47" s="119"/>
      <c r="I47" s="119"/>
    </row>
    <row r="48" spans="1:9">
      <c r="H48" s="119"/>
      <c r="I48" s="119"/>
    </row>
    <row r="49" spans="8:9">
      <c r="H49" s="119"/>
      <c r="I49" s="119"/>
    </row>
    <row r="50" spans="8:9">
      <c r="H50" s="119"/>
      <c r="I50" s="119"/>
    </row>
    <row r="51" spans="8:9">
      <c r="H51" s="119"/>
      <c r="I51" s="119"/>
    </row>
    <row r="52" spans="8:9">
      <c r="H52" s="119"/>
      <c r="I52" s="119"/>
    </row>
    <row r="53" spans="8:9">
      <c r="H53" s="119"/>
      <c r="I53" s="119"/>
    </row>
    <row r="54" spans="8:9">
      <c r="H54" s="119"/>
      <c r="I54" s="119"/>
    </row>
    <row r="55" spans="8:9">
      <c r="H55" s="119"/>
      <c r="I55" s="119"/>
    </row>
    <row r="56" spans="8:9">
      <c r="H56" s="119"/>
      <c r="I56" s="119"/>
    </row>
    <row r="57" spans="8:9">
      <c r="H57" s="203"/>
      <c r="I57" s="203"/>
    </row>
    <row r="58" spans="8:9">
      <c r="H58" s="203"/>
      <c r="I58" s="203"/>
    </row>
    <row r="59" spans="8:9">
      <c r="H59" s="203"/>
      <c r="I59" s="203"/>
    </row>
    <row r="60" spans="8:9">
      <c r="H60" s="203"/>
      <c r="I60" s="203"/>
    </row>
    <row r="61" spans="8:9">
      <c r="H61" s="130"/>
      <c r="I61" s="130"/>
    </row>
    <row r="66" spans="5:9">
      <c r="H66" s="121"/>
      <c r="I66" s="121"/>
    </row>
    <row r="67" spans="5:9" ht="15.75" customHeight="1">
      <c r="H67" s="121"/>
      <c r="I67" s="121"/>
    </row>
    <row r="68" spans="5:9">
      <c r="H68" s="121"/>
      <c r="I68" s="121"/>
    </row>
    <row r="69" spans="5:9">
      <c r="H69" s="121"/>
      <c r="I69" s="121"/>
    </row>
    <row r="70" spans="5:9">
      <c r="H70" s="121"/>
      <c r="I70" s="121"/>
    </row>
    <row r="71" spans="5:9">
      <c r="H71" s="121"/>
      <c r="I71" s="121"/>
    </row>
    <row r="72" spans="5:9">
      <c r="E72" s="121"/>
      <c r="F72" s="121"/>
      <c r="G72" s="121"/>
      <c r="H72" s="121"/>
      <c r="I72" s="121"/>
    </row>
    <row r="73" spans="5:9">
      <c r="E73" s="121"/>
      <c r="F73" s="121"/>
      <c r="G73" s="121"/>
      <c r="H73" s="121"/>
      <c r="I73" s="121"/>
    </row>
  </sheetData>
  <mergeCells count="19">
    <mergeCell ref="B7:D7"/>
    <mergeCell ref="G7:I7"/>
    <mergeCell ref="B5:D5"/>
    <mergeCell ref="A1:I1"/>
    <mergeCell ref="A2:I2"/>
    <mergeCell ref="A3:I3"/>
    <mergeCell ref="A4:I4"/>
    <mergeCell ref="G5:I5"/>
    <mergeCell ref="B6:D6"/>
    <mergeCell ref="G6:I6"/>
    <mergeCell ref="A8:A9"/>
    <mergeCell ref="F8:F9"/>
    <mergeCell ref="H44:I44"/>
    <mergeCell ref="A10:A11"/>
    <mergeCell ref="F10:F11"/>
    <mergeCell ref="A27:A28"/>
    <mergeCell ref="F28:F29"/>
    <mergeCell ref="A30:A31"/>
    <mergeCell ref="F31:F32"/>
  </mergeCells>
  <phoneticPr fontId="39" type="noConversion"/>
  <pageMargins left="0.94" right="0.74803149606299213" top="0.39" bottom="0.3" header="0" footer="0"/>
  <pageSetup scale="89" fitToHeight="2" orientation="landscape" verticalDpi="0" r:id="rId1"/>
  <headerFooter alignWithMargins="0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V99"/>
  <sheetViews>
    <sheetView topLeftCell="A51" workbookViewId="0">
      <selection sqref="A1:E57"/>
    </sheetView>
  </sheetViews>
  <sheetFormatPr baseColWidth="10" defaultRowHeight="13.2"/>
  <cols>
    <col min="1" max="1" width="57.6640625" style="99" customWidth="1"/>
    <col min="2" max="2" width="16.33203125" style="99" customWidth="1"/>
    <col min="3" max="3" width="17" style="99" customWidth="1"/>
    <col min="4" max="4" width="9.109375" style="99" customWidth="1"/>
    <col min="5" max="5" width="9.5546875" style="99" bestFit="1" customWidth="1"/>
    <col min="6" max="6" width="9.6640625" style="99" customWidth="1"/>
    <col min="7" max="8" width="11.44140625" style="99" customWidth="1"/>
    <col min="9" max="9" width="37.6640625" style="99" bestFit="1" customWidth="1"/>
    <col min="10" max="10" width="28.88671875" style="99" customWidth="1"/>
    <col min="11" max="22" width="11.44140625" style="99" customWidth="1"/>
  </cols>
  <sheetData>
    <row r="1" spans="1:22" ht="22.5" customHeight="1">
      <c r="A1" s="413" t="s">
        <v>106</v>
      </c>
      <c r="B1" s="413"/>
      <c r="C1" s="413"/>
      <c r="D1" s="413"/>
      <c r="E1" s="413"/>
    </row>
    <row r="2" spans="1:22" ht="21.6" thickBot="1">
      <c r="A2" s="421" t="s">
        <v>292</v>
      </c>
      <c r="B2" s="413"/>
      <c r="C2" s="413"/>
      <c r="D2" s="413"/>
      <c r="E2" s="413"/>
      <c r="L2" s="122"/>
      <c r="M2" s="122"/>
    </row>
    <row r="3" spans="1:22" ht="23.25" customHeight="1" thickBot="1">
      <c r="A3" s="124" t="s">
        <v>107</v>
      </c>
      <c r="B3" s="124" t="s">
        <v>108</v>
      </c>
      <c r="C3" s="124" t="s">
        <v>109</v>
      </c>
      <c r="E3" s="123"/>
      <c r="L3" s="116"/>
      <c r="M3" s="119"/>
    </row>
    <row r="4" spans="1:22">
      <c r="A4" s="125" t="s">
        <v>110</v>
      </c>
      <c r="B4" s="126"/>
      <c r="C4" s="126"/>
      <c r="E4" s="117"/>
      <c r="L4" s="116"/>
      <c r="M4" s="119"/>
    </row>
    <row r="5" spans="1:22">
      <c r="A5" s="127" t="s">
        <v>111</v>
      </c>
      <c r="B5" s="128"/>
      <c r="C5" s="128"/>
      <c r="E5" s="117"/>
      <c r="L5" s="116"/>
      <c r="M5" s="119"/>
    </row>
    <row r="6" spans="1:22">
      <c r="A6" s="99" t="s">
        <v>112</v>
      </c>
      <c r="B6" s="128"/>
      <c r="C6" s="128"/>
      <c r="E6" s="117"/>
      <c r="L6" s="116"/>
      <c r="M6" s="116"/>
    </row>
    <row r="7" spans="1:22">
      <c r="A7" s="108" t="s">
        <v>113</v>
      </c>
      <c r="B7" s="128"/>
      <c r="C7" s="128"/>
      <c r="E7" s="117"/>
      <c r="L7" s="116"/>
      <c r="M7" s="116"/>
    </row>
    <row r="8" spans="1:22">
      <c r="A8" s="99" t="s">
        <v>114</v>
      </c>
      <c r="B8" s="128"/>
      <c r="C8" s="128">
        <v>1</v>
      </c>
      <c r="E8" s="117"/>
      <c r="L8" s="116"/>
      <c r="M8" s="116"/>
    </row>
    <row r="9" spans="1:22">
      <c r="A9" s="127" t="s">
        <v>115</v>
      </c>
      <c r="B9" s="128"/>
      <c r="C9" s="128"/>
      <c r="E9" s="117"/>
      <c r="L9" s="116"/>
      <c r="M9" s="116"/>
    </row>
    <row r="10" spans="1:22">
      <c r="A10" s="108" t="s">
        <v>116</v>
      </c>
      <c r="B10" s="103"/>
      <c r="C10" s="103"/>
      <c r="E10" s="117"/>
      <c r="F10" s="116"/>
      <c r="G10" s="116"/>
      <c r="H10" s="116"/>
      <c r="I10" s="116"/>
      <c r="J10" s="116"/>
      <c r="K10" s="116"/>
      <c r="L10" s="116"/>
      <c r="M10" s="116"/>
      <c r="N10" s="116"/>
      <c r="O10" s="116"/>
      <c r="P10" s="116"/>
      <c r="Q10" s="116"/>
      <c r="R10" s="116"/>
      <c r="S10" s="116"/>
      <c r="T10" s="116"/>
      <c r="U10" s="116"/>
      <c r="V10" s="116"/>
    </row>
    <row r="11" spans="1:22">
      <c r="A11" s="108" t="s">
        <v>117</v>
      </c>
      <c r="B11" s="103"/>
      <c r="C11" s="103"/>
      <c r="E11" s="117"/>
      <c r="L11" s="116"/>
      <c r="M11" s="116"/>
    </row>
    <row r="12" spans="1:22">
      <c r="A12" s="108" t="s">
        <v>118</v>
      </c>
      <c r="B12" s="103"/>
      <c r="C12" s="103"/>
      <c r="E12" s="117"/>
      <c r="L12" s="116"/>
      <c r="M12" s="116"/>
    </row>
    <row r="13" spans="1:22">
      <c r="A13" s="108" t="s">
        <v>119</v>
      </c>
      <c r="B13" s="103"/>
      <c r="C13" s="103"/>
      <c r="E13" s="117"/>
      <c r="L13" s="116"/>
      <c r="M13" s="116"/>
    </row>
    <row r="14" spans="1:22">
      <c r="A14" s="108" t="s">
        <v>120</v>
      </c>
      <c r="B14" s="103"/>
      <c r="C14" s="103"/>
      <c r="E14" s="117"/>
      <c r="L14" s="116"/>
      <c r="M14" s="116"/>
    </row>
    <row r="15" spans="1:22">
      <c r="A15" s="108" t="s">
        <v>121</v>
      </c>
      <c r="B15" s="103"/>
      <c r="C15" s="103"/>
      <c r="E15" s="122"/>
      <c r="L15" s="116"/>
      <c r="M15" s="116"/>
    </row>
    <row r="16" spans="1:22">
      <c r="A16" s="127" t="s">
        <v>122</v>
      </c>
      <c r="B16" s="128"/>
      <c r="C16" s="128"/>
      <c r="E16" s="119"/>
      <c r="L16" s="116"/>
      <c r="M16" s="116"/>
    </row>
    <row r="17" spans="1:13">
      <c r="A17" s="127" t="s">
        <v>123</v>
      </c>
      <c r="B17" s="128"/>
      <c r="C17" s="128"/>
      <c r="E17" s="119"/>
      <c r="L17" s="129"/>
      <c r="M17" s="116"/>
    </row>
    <row r="18" spans="1:13">
      <c r="A18" s="127" t="s">
        <v>124</v>
      </c>
      <c r="B18" s="128"/>
      <c r="C18" s="128"/>
      <c r="E18" s="119"/>
      <c r="L18" s="129"/>
      <c r="M18" s="116"/>
    </row>
    <row r="19" spans="1:13">
      <c r="A19" s="108" t="s">
        <v>277</v>
      </c>
      <c r="B19" s="103"/>
      <c r="C19" s="103"/>
      <c r="E19" s="119"/>
      <c r="L19" s="116"/>
      <c r="M19" s="116"/>
    </row>
    <row r="20" spans="1:13">
      <c r="A20" s="108" t="s">
        <v>126</v>
      </c>
      <c r="B20" s="103">
        <v>2</v>
      </c>
      <c r="C20" s="103"/>
      <c r="E20" s="119"/>
      <c r="L20" s="116"/>
      <c r="M20" s="116"/>
    </row>
    <row r="21" spans="1:13">
      <c r="A21" s="108" t="s">
        <v>127</v>
      </c>
      <c r="B21" s="103"/>
      <c r="C21" s="103"/>
      <c r="E21" s="119"/>
      <c r="L21" s="116"/>
      <c r="M21" s="116"/>
    </row>
    <row r="22" spans="1:13">
      <c r="A22" s="108" t="s">
        <v>128</v>
      </c>
      <c r="B22" s="103"/>
      <c r="C22" s="103"/>
      <c r="E22" s="119"/>
      <c r="L22" s="116"/>
      <c r="M22" s="116"/>
    </row>
    <row r="23" spans="1:13">
      <c r="A23" s="108" t="s">
        <v>129</v>
      </c>
      <c r="B23" s="103"/>
      <c r="C23" s="103"/>
      <c r="E23" s="119"/>
      <c r="L23" s="116"/>
      <c r="M23" s="116"/>
    </row>
    <row r="24" spans="1:13">
      <c r="A24" s="108" t="s">
        <v>130</v>
      </c>
      <c r="B24" s="103"/>
      <c r="C24" s="103"/>
      <c r="E24" s="119"/>
      <c r="L24" s="116"/>
      <c r="M24" s="116"/>
    </row>
    <row r="25" spans="1:13">
      <c r="A25" s="108" t="s">
        <v>131</v>
      </c>
      <c r="B25" s="103"/>
      <c r="C25" s="103"/>
      <c r="E25" s="119"/>
      <c r="L25" s="116"/>
      <c r="M25" s="116"/>
    </row>
    <row r="26" spans="1:13">
      <c r="A26" s="108" t="s">
        <v>132</v>
      </c>
      <c r="B26" s="103"/>
      <c r="C26" s="103"/>
      <c r="E26" s="119"/>
      <c r="L26" s="116"/>
      <c r="M26" s="116"/>
    </row>
    <row r="27" spans="1:13">
      <c r="A27" s="108" t="s">
        <v>133</v>
      </c>
      <c r="B27" s="103"/>
      <c r="C27" s="103"/>
      <c r="E27" s="119"/>
      <c r="L27" s="116"/>
      <c r="M27" s="116"/>
    </row>
    <row r="28" spans="1:13">
      <c r="A28" s="108" t="s">
        <v>134</v>
      </c>
      <c r="B28" s="103">
        <v>1</v>
      </c>
      <c r="C28" s="103"/>
      <c r="E28" s="119"/>
      <c r="L28" s="116"/>
      <c r="M28" s="116"/>
    </row>
    <row r="29" spans="1:13">
      <c r="A29" s="108" t="s">
        <v>135</v>
      </c>
      <c r="B29" s="103"/>
      <c r="C29" s="103"/>
      <c r="D29" s="130"/>
      <c r="E29" s="123"/>
      <c r="L29" s="116"/>
      <c r="M29" s="116"/>
    </row>
    <row r="30" spans="1:13">
      <c r="A30" s="108" t="s">
        <v>136</v>
      </c>
      <c r="B30" s="103"/>
      <c r="C30" s="103"/>
      <c r="D30" s="130"/>
      <c r="E30" s="123"/>
      <c r="L30" s="116"/>
      <c r="M30" s="116"/>
    </row>
    <row r="31" spans="1:13">
      <c r="A31" s="108" t="s">
        <v>137</v>
      </c>
      <c r="B31" s="103"/>
      <c r="C31" s="103"/>
      <c r="D31" s="130"/>
      <c r="E31" s="123"/>
      <c r="L31" s="116"/>
      <c r="M31" s="116"/>
    </row>
    <row r="32" spans="1:13">
      <c r="A32" s="108" t="s">
        <v>138</v>
      </c>
      <c r="B32" s="103"/>
      <c r="C32" s="103"/>
      <c r="D32" s="130"/>
      <c r="E32" s="123"/>
      <c r="L32" s="116"/>
      <c r="M32" s="116"/>
    </row>
    <row r="33" spans="1:22">
      <c r="A33" s="108" t="s">
        <v>139</v>
      </c>
      <c r="B33" s="103"/>
      <c r="C33" s="103"/>
      <c r="D33" s="130"/>
      <c r="E33" s="123"/>
      <c r="L33" s="116"/>
      <c r="M33" s="116"/>
    </row>
    <row r="34" spans="1:22" ht="13.8" thickBot="1">
      <c r="A34" s="131" t="s">
        <v>125</v>
      </c>
      <c r="B34" s="113"/>
      <c r="C34" s="113"/>
      <c r="D34" s="130"/>
      <c r="E34" s="123"/>
      <c r="L34" s="116"/>
      <c r="M34" s="116"/>
    </row>
    <row r="35" spans="1:22" ht="14.25" customHeight="1" thickBot="1">
      <c r="A35" s="132" t="s">
        <v>12</v>
      </c>
      <c r="B35" s="133">
        <v>3</v>
      </c>
      <c r="C35" s="133">
        <v>4</v>
      </c>
      <c r="D35" s="275"/>
      <c r="E35" s="123"/>
      <c r="L35" s="116"/>
      <c r="M35" s="116"/>
    </row>
    <row r="36" spans="1:22" ht="21.6" thickBot="1">
      <c r="A36" s="422" t="s">
        <v>140</v>
      </c>
      <c r="B36" s="422"/>
      <c r="C36" s="422"/>
      <c r="D36" s="422"/>
      <c r="E36" s="422"/>
      <c r="L36" s="116"/>
      <c r="M36" s="116"/>
    </row>
    <row r="37" spans="1:22" ht="21">
      <c r="A37" s="419" t="s">
        <v>9</v>
      </c>
      <c r="B37" s="419" t="s">
        <v>141</v>
      </c>
      <c r="C37" s="230"/>
      <c r="D37" s="230"/>
      <c r="E37" s="230"/>
      <c r="L37" s="116"/>
      <c r="M37" s="116"/>
    </row>
    <row r="38" spans="1:22" ht="21.6" thickBot="1">
      <c r="A38" s="420"/>
      <c r="B38" s="423"/>
      <c r="C38" s="230"/>
      <c r="D38" s="230"/>
      <c r="E38" s="230"/>
      <c r="L38" s="116"/>
      <c r="M38" s="116"/>
    </row>
    <row r="39" spans="1:22" ht="15" customHeight="1">
      <c r="A39" s="111" t="s">
        <v>217</v>
      </c>
      <c r="B39" s="103">
        <f>20+6+1</f>
        <v>27</v>
      </c>
      <c r="C39" s="275"/>
      <c r="D39" s="230"/>
      <c r="E39" s="230"/>
      <c r="L39" s="116"/>
      <c r="M39" s="116"/>
    </row>
    <row r="40" spans="1:22" ht="15" customHeight="1">
      <c r="A40" s="111" t="s">
        <v>218</v>
      </c>
      <c r="B40" s="103">
        <f>8+3</f>
        <v>11</v>
      </c>
      <c r="C40" s="275"/>
      <c r="D40" s="230"/>
      <c r="E40" s="230"/>
      <c r="L40" s="116"/>
      <c r="M40" s="116"/>
    </row>
    <row r="41" spans="1:22" ht="15" customHeight="1">
      <c r="A41" s="108" t="s">
        <v>143</v>
      </c>
      <c r="B41" s="103">
        <f>4+6+2</f>
        <v>12</v>
      </c>
      <c r="C41" s="275"/>
      <c r="D41" s="230"/>
      <c r="E41" s="230"/>
      <c r="L41" s="116"/>
      <c r="M41" s="116"/>
    </row>
    <row r="42" spans="1:22" ht="15" customHeight="1">
      <c r="A42" s="108" t="s">
        <v>144</v>
      </c>
      <c r="B42" s="103">
        <f>19+30</f>
        <v>49</v>
      </c>
      <c r="C42" s="275"/>
      <c r="D42" s="230"/>
      <c r="E42" s="230"/>
      <c r="L42" s="116"/>
      <c r="M42" s="116"/>
    </row>
    <row r="43" spans="1:22" ht="15" customHeight="1">
      <c r="A43" s="127" t="s">
        <v>298</v>
      </c>
      <c r="B43" s="128">
        <f>15+4+165</f>
        <v>184</v>
      </c>
      <c r="C43" s="275"/>
      <c r="D43" s="230"/>
      <c r="E43" s="230"/>
      <c r="L43" s="116"/>
      <c r="M43" s="116"/>
    </row>
    <row r="44" spans="1:22" ht="15" customHeight="1">
      <c r="A44" s="127" t="s">
        <v>297</v>
      </c>
      <c r="B44" s="128">
        <f>0+129+0</f>
        <v>129</v>
      </c>
      <c r="C44" s="275"/>
      <c r="D44" s="299"/>
      <c r="E44" s="299"/>
      <c r="L44" s="116"/>
      <c r="M44" s="116"/>
    </row>
    <row r="45" spans="1:22" ht="15" customHeight="1">
      <c r="A45" s="127" t="s">
        <v>299</v>
      </c>
      <c r="B45" s="128">
        <f>4+2+1</f>
        <v>7</v>
      </c>
      <c r="C45" s="275"/>
      <c r="D45" s="299"/>
      <c r="E45" s="299"/>
      <c r="L45" s="116"/>
      <c r="M45" s="116"/>
    </row>
    <row r="46" spans="1:22" ht="15" customHeight="1">
      <c r="A46" s="127" t="s">
        <v>239</v>
      </c>
      <c r="B46" s="128">
        <v>0</v>
      </c>
      <c r="C46" s="275"/>
      <c r="D46" s="230"/>
      <c r="E46" s="230"/>
      <c r="L46" s="116"/>
      <c r="M46" s="116"/>
    </row>
    <row r="47" spans="1:22" s="135" customFormat="1" ht="15" customHeight="1" thickBot="1">
      <c r="A47" s="250" t="s">
        <v>12</v>
      </c>
      <c r="B47" s="251">
        <f>SUM(B39:B46)</f>
        <v>419</v>
      </c>
      <c r="C47" s="275"/>
      <c r="D47" s="230"/>
      <c r="E47" s="230"/>
      <c r="F47" s="134"/>
      <c r="G47" s="134"/>
      <c r="J47" s="134"/>
      <c r="K47" s="134"/>
      <c r="L47" s="121"/>
      <c r="M47" s="121"/>
      <c r="N47" s="134"/>
      <c r="O47" s="134"/>
      <c r="P47" s="134"/>
      <c r="Q47" s="134"/>
      <c r="R47" s="134"/>
      <c r="S47" s="134"/>
      <c r="T47" s="134"/>
      <c r="U47" s="134"/>
      <c r="V47" s="134"/>
    </row>
    <row r="48" spans="1:22" ht="15" customHeight="1">
      <c r="A48" s="414" t="s">
        <v>145</v>
      </c>
      <c r="B48" s="414" t="s">
        <v>146</v>
      </c>
      <c r="C48" s="416"/>
      <c r="D48" s="416"/>
      <c r="E48" s="424" t="s">
        <v>147</v>
      </c>
      <c r="F48" s="116"/>
      <c r="G48" s="116"/>
      <c r="L48" s="116"/>
      <c r="M48" s="116"/>
    </row>
    <row r="49" spans="1:22" ht="15" customHeight="1">
      <c r="A49" s="415"/>
      <c r="B49" s="417"/>
      <c r="C49" s="418"/>
      <c r="D49" s="418"/>
      <c r="E49" s="425"/>
      <c r="F49" s="116"/>
      <c r="G49" s="116"/>
      <c r="L49" s="116"/>
      <c r="M49" s="116"/>
    </row>
    <row r="50" spans="1:22" ht="15" customHeight="1">
      <c r="A50" s="136" t="s">
        <v>148</v>
      </c>
      <c r="B50" s="405"/>
      <c r="C50" s="406"/>
      <c r="D50" s="406"/>
      <c r="E50" s="128"/>
      <c r="F50" s="116"/>
      <c r="G50" s="116"/>
      <c r="L50" s="116"/>
      <c r="M50" s="116"/>
    </row>
    <row r="51" spans="1:22" ht="15" customHeight="1">
      <c r="A51" s="136" t="s">
        <v>149</v>
      </c>
      <c r="B51" s="407"/>
      <c r="C51" s="408"/>
      <c r="D51" s="408"/>
      <c r="E51" s="128"/>
      <c r="F51" s="116"/>
      <c r="G51" s="116"/>
      <c r="L51" s="116"/>
      <c r="M51" s="116"/>
    </row>
    <row r="52" spans="1:22" ht="15" customHeight="1">
      <c r="A52" s="136" t="s">
        <v>150</v>
      </c>
      <c r="B52" s="409"/>
      <c r="C52" s="410"/>
      <c r="D52" s="410"/>
      <c r="E52" s="128"/>
      <c r="F52" s="116"/>
      <c r="G52" s="116"/>
      <c r="L52" s="116"/>
      <c r="M52" s="116"/>
    </row>
    <row r="53" spans="1:22" ht="15" customHeight="1" thickBot="1">
      <c r="A53" s="248"/>
      <c r="B53" s="411" t="s">
        <v>12</v>
      </c>
      <c r="C53" s="412"/>
      <c r="D53" s="412"/>
      <c r="E53" s="137"/>
      <c r="F53" s="116"/>
      <c r="G53" s="116"/>
      <c r="L53" s="116"/>
      <c r="M53" s="116"/>
    </row>
    <row r="54" spans="1:22">
      <c r="B54" s="116"/>
      <c r="C54" s="116"/>
      <c r="D54" s="121"/>
      <c r="E54" s="121"/>
      <c r="F54" s="116"/>
      <c r="G54" s="116"/>
      <c r="L54" s="116"/>
      <c r="M54" s="116"/>
    </row>
    <row r="55" spans="1:22" ht="13.8" thickBot="1">
      <c r="A55" s="249"/>
      <c r="B55" s="116"/>
      <c r="D55" s="116"/>
      <c r="I55" s="116"/>
      <c r="T55"/>
      <c r="U55"/>
      <c r="V55"/>
    </row>
    <row r="56" spans="1:22">
      <c r="A56" s="138" t="s">
        <v>278</v>
      </c>
      <c r="B56" s="116"/>
      <c r="D56" s="116"/>
      <c r="I56" s="116"/>
      <c r="T56"/>
      <c r="U56"/>
      <c r="V56"/>
    </row>
    <row r="57" spans="1:22">
      <c r="A57" s="138" t="s">
        <v>276</v>
      </c>
      <c r="L57" s="116"/>
    </row>
    <row r="58" spans="1:22">
      <c r="A58" s="138"/>
      <c r="L58" s="116"/>
    </row>
    <row r="59" spans="1:22">
      <c r="L59" s="116"/>
    </row>
    <row r="64" spans="1:22">
      <c r="A64" s="121"/>
      <c r="B64" s="121"/>
      <c r="G64" s="116"/>
      <c r="H64" s="116"/>
      <c r="I64" s="116"/>
      <c r="J64" s="116"/>
      <c r="K64" s="116"/>
    </row>
    <row r="65" spans="1:11">
      <c r="A65" s="121"/>
      <c r="B65" s="121"/>
      <c r="G65" s="116"/>
      <c r="H65" s="116"/>
      <c r="I65" s="116"/>
      <c r="J65" s="116"/>
      <c r="K65" s="116"/>
    </row>
    <row r="66" spans="1:11">
      <c r="A66" s="121"/>
      <c r="B66" s="121"/>
      <c r="G66" s="116"/>
      <c r="H66" s="116"/>
      <c r="I66" s="116"/>
      <c r="J66" s="116"/>
      <c r="K66" s="116"/>
    </row>
    <row r="67" spans="1:11">
      <c r="G67" s="116"/>
      <c r="H67" s="116"/>
      <c r="I67" s="116"/>
      <c r="J67" s="116"/>
      <c r="K67" s="116"/>
    </row>
    <row r="68" spans="1:11">
      <c r="G68" s="116"/>
      <c r="H68" s="116"/>
      <c r="I68" s="116"/>
      <c r="J68" s="116"/>
      <c r="K68" s="116"/>
    </row>
    <row r="69" spans="1:11">
      <c r="G69" s="116"/>
    </row>
    <row r="70" spans="1:11">
      <c r="G70" s="116"/>
    </row>
    <row r="71" spans="1:11">
      <c r="G71" s="116"/>
    </row>
    <row r="72" spans="1:11">
      <c r="G72" s="116"/>
    </row>
    <row r="73" spans="1:11">
      <c r="G73" s="116"/>
    </row>
    <row r="74" spans="1:11">
      <c r="G74" s="116"/>
    </row>
    <row r="75" spans="1:11">
      <c r="G75" s="116"/>
    </row>
    <row r="76" spans="1:11">
      <c r="G76" s="116"/>
    </row>
    <row r="77" spans="1:11">
      <c r="G77" s="116"/>
    </row>
    <row r="78" spans="1:11">
      <c r="G78" s="116"/>
    </row>
    <row r="79" spans="1:11">
      <c r="G79" s="116"/>
    </row>
    <row r="80" spans="1:11">
      <c r="G80" s="116"/>
    </row>
    <row r="81" spans="1:7">
      <c r="G81" s="116"/>
    </row>
    <row r="82" spans="1:7">
      <c r="G82" s="116"/>
    </row>
    <row r="87" spans="1:7">
      <c r="B87" s="117"/>
    </row>
    <row r="88" spans="1:7">
      <c r="B88" s="117"/>
    </row>
    <row r="89" spans="1:7">
      <c r="B89" s="117"/>
    </row>
    <row r="90" spans="1:7">
      <c r="B90" s="117"/>
    </row>
    <row r="91" spans="1:7">
      <c r="A91" s="130"/>
      <c r="G91" s="116"/>
    </row>
    <row r="92" spans="1:7">
      <c r="G92" s="116"/>
    </row>
    <row r="93" spans="1:7">
      <c r="G93" s="116"/>
    </row>
    <row r="94" spans="1:7">
      <c r="B94" s="117"/>
    </row>
    <row r="95" spans="1:7">
      <c r="B95" s="117"/>
    </row>
    <row r="96" spans="1:7">
      <c r="B96" s="117"/>
    </row>
    <row r="99" spans="10:10">
      <c r="J99" s="138"/>
    </row>
  </sheetData>
  <mergeCells count="12">
    <mergeCell ref="B50:D50"/>
    <mergeCell ref="B51:D51"/>
    <mergeCell ref="B52:D52"/>
    <mergeCell ref="B53:D53"/>
    <mergeCell ref="A1:E1"/>
    <mergeCell ref="A48:A49"/>
    <mergeCell ref="B48:D49"/>
    <mergeCell ref="A37:A38"/>
    <mergeCell ref="A2:E2"/>
    <mergeCell ref="A36:E36"/>
    <mergeCell ref="B37:B38"/>
    <mergeCell ref="E48:E49"/>
  </mergeCells>
  <phoneticPr fontId="39" type="noConversion"/>
  <pageMargins left="0.92" right="0.74803149606299213" top="0.16" bottom="0.15" header="0" footer="0"/>
  <pageSetup scale="75" orientation="landscape" verticalDpi="0" r:id="rId1"/>
  <headerFooter alignWithMargins="0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>
  <dimension ref="A1:H176"/>
  <sheetViews>
    <sheetView topLeftCell="A148" workbookViewId="0">
      <selection sqref="A1:E161"/>
    </sheetView>
  </sheetViews>
  <sheetFormatPr baseColWidth="10" defaultColWidth="11.44140625" defaultRowHeight="13.8"/>
  <cols>
    <col min="1" max="1" width="44" style="204" customWidth="1"/>
    <col min="2" max="3" width="5" style="204" bestFit="1" customWidth="1"/>
    <col min="4" max="4" width="5.44140625" style="222" bestFit="1" customWidth="1"/>
    <col min="5" max="5" width="17.6640625" style="281" customWidth="1"/>
    <col min="6" max="16384" width="11.44140625" style="204"/>
  </cols>
  <sheetData>
    <row r="1" spans="1:8" ht="15.6">
      <c r="A1" s="428" t="s">
        <v>69</v>
      </c>
      <c r="B1" s="429"/>
      <c r="C1" s="429"/>
      <c r="D1" s="429"/>
      <c r="E1" s="430"/>
    </row>
    <row r="2" spans="1:8" ht="23.25" customHeight="1">
      <c r="A2" s="398" t="s">
        <v>282</v>
      </c>
      <c r="B2" s="399"/>
      <c r="C2" s="399"/>
      <c r="D2" s="399"/>
      <c r="E2" s="400"/>
    </row>
    <row r="3" spans="1:8" ht="25.5" customHeight="1" thickBot="1">
      <c r="A3" s="431" t="s">
        <v>333</v>
      </c>
      <c r="B3" s="432"/>
      <c r="C3" s="432"/>
      <c r="D3" s="432"/>
      <c r="E3" s="433"/>
    </row>
    <row r="4" spans="1:8" ht="21.75" customHeight="1">
      <c r="A4" s="434"/>
      <c r="B4" s="436" t="s">
        <v>251</v>
      </c>
      <c r="C4" s="437"/>
      <c r="D4" s="437"/>
      <c r="E4" s="438" t="s">
        <v>12</v>
      </c>
    </row>
    <row r="5" spans="1:8" ht="14.4" thickBot="1">
      <c r="A5" s="435"/>
      <c r="B5" s="233"/>
      <c r="C5" s="234"/>
      <c r="D5" s="235"/>
      <c r="E5" s="439"/>
    </row>
    <row r="6" spans="1:8">
      <c r="A6" s="444" t="s">
        <v>74</v>
      </c>
      <c r="B6" s="427" t="s">
        <v>11</v>
      </c>
      <c r="C6" s="440" t="s">
        <v>10</v>
      </c>
      <c r="D6" s="440" t="s">
        <v>151</v>
      </c>
      <c r="E6" s="446">
        <f>E8+E9+E10+E11</f>
        <v>0</v>
      </c>
    </row>
    <row r="7" spans="1:8" s="207" customFormat="1" ht="14.4" thickBot="1">
      <c r="A7" s="448"/>
      <c r="B7" s="427"/>
      <c r="C7" s="440"/>
      <c r="D7" s="440"/>
      <c r="E7" s="447"/>
    </row>
    <row r="8" spans="1:8" s="209" customFormat="1" ht="15.6">
      <c r="A8" s="272" t="s">
        <v>271</v>
      </c>
      <c r="B8" s="242"/>
      <c r="C8" s="242"/>
      <c r="D8" s="141"/>
      <c r="E8" s="259"/>
    </row>
    <row r="9" spans="1:8" s="207" customFormat="1" ht="15.6">
      <c r="A9" s="210" t="s">
        <v>272</v>
      </c>
      <c r="B9" s="242"/>
      <c r="C9" s="139"/>
      <c r="D9" s="141"/>
      <c r="E9" s="259"/>
    </row>
    <row r="10" spans="1:8" s="207" customFormat="1" ht="15.6">
      <c r="A10" s="210" t="s">
        <v>274</v>
      </c>
      <c r="B10" s="139"/>
      <c r="C10" s="139"/>
      <c r="D10" s="141"/>
      <c r="E10" s="259"/>
    </row>
    <row r="11" spans="1:8" s="207" customFormat="1" ht="15.6">
      <c r="A11" s="211" t="s">
        <v>81</v>
      </c>
      <c r="B11" s="139"/>
      <c r="C11" s="139"/>
      <c r="D11" s="141"/>
      <c r="E11" s="259"/>
    </row>
    <row r="12" spans="1:8" s="207" customFormat="1" ht="15.6">
      <c r="A12" s="211" t="s">
        <v>83</v>
      </c>
      <c r="B12" s="139"/>
      <c r="C12" s="139"/>
      <c r="D12" s="141"/>
      <c r="E12" s="259"/>
    </row>
    <row r="13" spans="1:8" s="207" customFormat="1" ht="15.6">
      <c r="A13" s="211" t="s">
        <v>84</v>
      </c>
      <c r="B13" s="139"/>
      <c r="C13" s="139"/>
      <c r="D13" s="141"/>
      <c r="E13" s="259"/>
    </row>
    <row r="14" spans="1:8" s="207" customFormat="1" ht="15.6">
      <c r="A14" s="211" t="s">
        <v>233</v>
      </c>
      <c r="B14" s="139"/>
      <c r="C14" s="139"/>
      <c r="D14" s="141"/>
      <c r="E14" s="259"/>
      <c r="H14" s="291"/>
    </row>
    <row r="15" spans="1:8" s="207" customFormat="1" ht="15.6">
      <c r="A15" s="212" t="s">
        <v>241</v>
      </c>
      <c r="B15" s="139"/>
      <c r="C15" s="139"/>
      <c r="D15" s="141"/>
      <c r="E15" s="259"/>
    </row>
    <row r="16" spans="1:8" s="207" customFormat="1" ht="15.6">
      <c r="A16" s="211" t="s">
        <v>88</v>
      </c>
      <c r="B16" s="139"/>
      <c r="C16" s="139"/>
      <c r="D16" s="141"/>
      <c r="E16" s="259"/>
    </row>
    <row r="17" spans="1:5" s="207" customFormat="1" ht="15.6">
      <c r="A17" s="211" t="s">
        <v>89</v>
      </c>
      <c r="B17" s="139"/>
      <c r="C17" s="139"/>
      <c r="D17" s="141"/>
      <c r="E17" s="259"/>
    </row>
    <row r="18" spans="1:5" s="207" customFormat="1" ht="15.6">
      <c r="A18" s="211" t="s">
        <v>242</v>
      </c>
      <c r="B18" s="139"/>
      <c r="C18" s="139"/>
      <c r="D18" s="141"/>
      <c r="E18" s="259"/>
    </row>
    <row r="19" spans="1:5" s="207" customFormat="1" ht="15.6">
      <c r="A19" s="212" t="s">
        <v>243</v>
      </c>
      <c r="B19" s="139"/>
      <c r="C19" s="139"/>
      <c r="D19" s="141"/>
      <c r="E19" s="259"/>
    </row>
    <row r="20" spans="1:5" s="207" customFormat="1" ht="15.6">
      <c r="A20" s="211" t="s">
        <v>244</v>
      </c>
      <c r="B20" s="139"/>
      <c r="C20" s="139"/>
      <c r="D20" s="141"/>
      <c r="E20" s="259"/>
    </row>
    <row r="21" spans="1:5" s="207" customFormat="1" ht="16.2" thickBot="1">
      <c r="A21" s="213" t="s">
        <v>245</v>
      </c>
      <c r="B21" s="139"/>
      <c r="C21" s="139"/>
      <c r="D21" s="141"/>
      <c r="E21" s="259"/>
    </row>
    <row r="22" spans="1:5">
      <c r="A22" s="444" t="s">
        <v>224</v>
      </c>
      <c r="B22" s="427"/>
      <c r="C22" s="440"/>
      <c r="D22" s="440"/>
      <c r="E22" s="446">
        <v>0</v>
      </c>
    </row>
    <row r="23" spans="1:5" s="207" customFormat="1" ht="14.4" thickBot="1">
      <c r="A23" s="448"/>
      <c r="B23" s="427"/>
      <c r="C23" s="440"/>
      <c r="D23" s="440"/>
      <c r="E23" s="447"/>
    </row>
    <row r="24" spans="1:5" s="209" customFormat="1" ht="15.6">
      <c r="A24" s="208" t="s">
        <v>152</v>
      </c>
      <c r="B24" s="242"/>
      <c r="C24" s="242"/>
      <c r="D24" s="141"/>
      <c r="E24" s="259"/>
    </row>
    <row r="25" spans="1:5" s="207" customFormat="1" ht="15.6">
      <c r="A25" s="210" t="s">
        <v>78</v>
      </c>
      <c r="B25" s="139"/>
      <c r="C25" s="139"/>
      <c r="D25" s="141"/>
      <c r="E25" s="260"/>
    </row>
    <row r="26" spans="1:5" s="207" customFormat="1" ht="15.6">
      <c r="A26" s="210" t="s">
        <v>222</v>
      </c>
      <c r="B26" s="139"/>
      <c r="C26" s="139"/>
      <c r="D26" s="141"/>
      <c r="E26" s="260"/>
    </row>
    <row r="27" spans="1:5" s="207" customFormat="1" ht="15.6">
      <c r="A27" s="211" t="s">
        <v>81</v>
      </c>
      <c r="B27" s="139"/>
      <c r="C27" s="139"/>
      <c r="D27" s="141"/>
      <c r="E27" s="260"/>
    </row>
    <row r="28" spans="1:5" s="207" customFormat="1" ht="15.6">
      <c r="A28" s="211" t="s">
        <v>83</v>
      </c>
      <c r="B28" s="139"/>
      <c r="C28" s="139"/>
      <c r="D28" s="141"/>
      <c r="E28" s="260"/>
    </row>
    <row r="29" spans="1:5" s="207" customFormat="1" ht="15.6">
      <c r="A29" s="211" t="s">
        <v>84</v>
      </c>
      <c r="B29" s="139"/>
      <c r="C29" s="139"/>
      <c r="D29" s="141"/>
      <c r="E29" s="260"/>
    </row>
    <row r="30" spans="1:5" s="207" customFormat="1">
      <c r="A30" s="211" t="s">
        <v>233</v>
      </c>
      <c r="B30" s="139"/>
      <c r="C30" s="139"/>
      <c r="D30" s="141"/>
      <c r="E30" s="141"/>
    </row>
    <row r="31" spans="1:5" s="207" customFormat="1" ht="15.6">
      <c r="A31" s="212" t="s">
        <v>247</v>
      </c>
      <c r="B31" s="139"/>
      <c r="C31" s="139"/>
      <c r="D31" s="141"/>
      <c r="E31" s="260"/>
    </row>
    <row r="32" spans="1:5" s="207" customFormat="1" ht="15.6">
      <c r="A32" s="212" t="s">
        <v>246</v>
      </c>
      <c r="B32" s="139"/>
      <c r="C32" s="139"/>
      <c r="D32" s="141"/>
      <c r="E32" s="260"/>
    </row>
    <row r="33" spans="1:5" s="207" customFormat="1" ht="15.6">
      <c r="A33" s="211" t="s">
        <v>88</v>
      </c>
      <c r="B33" s="139"/>
      <c r="C33" s="139"/>
      <c r="D33" s="141"/>
      <c r="E33" s="260"/>
    </row>
    <row r="34" spans="1:5" s="207" customFormat="1" ht="15.6">
      <c r="A34" s="211" t="s">
        <v>89</v>
      </c>
      <c r="B34" s="139"/>
      <c r="C34" s="139"/>
      <c r="D34" s="141"/>
      <c r="E34" s="260"/>
    </row>
    <row r="35" spans="1:5" s="207" customFormat="1" ht="15.6">
      <c r="A35" s="211" t="s">
        <v>248</v>
      </c>
      <c r="B35" s="139"/>
      <c r="C35" s="139"/>
      <c r="D35" s="141"/>
      <c r="E35" s="260"/>
    </row>
    <row r="36" spans="1:5" s="207" customFormat="1" ht="15.6">
      <c r="A36" s="212" t="s">
        <v>243</v>
      </c>
      <c r="B36" s="139"/>
      <c r="C36" s="139"/>
      <c r="D36" s="141"/>
      <c r="E36" s="260"/>
    </row>
    <row r="37" spans="1:5" s="207" customFormat="1" ht="15.6">
      <c r="A37" s="211" t="s">
        <v>244</v>
      </c>
      <c r="B37" s="139"/>
      <c r="C37" s="139"/>
      <c r="D37" s="141"/>
      <c r="E37" s="260"/>
    </row>
    <row r="38" spans="1:5" s="207" customFormat="1" ht="16.2" thickBot="1">
      <c r="A38" s="213" t="s">
        <v>245</v>
      </c>
      <c r="B38" s="139"/>
      <c r="C38" s="139"/>
      <c r="D38" s="141"/>
      <c r="E38" s="260"/>
    </row>
    <row r="39" spans="1:5" s="207" customFormat="1">
      <c r="A39" s="441" t="s">
        <v>225</v>
      </c>
      <c r="B39" s="427"/>
      <c r="C39" s="440"/>
      <c r="D39" s="440"/>
      <c r="E39" s="451"/>
    </row>
    <row r="40" spans="1:5" s="207" customFormat="1" ht="14.4" thickBot="1">
      <c r="A40" s="442"/>
      <c r="B40" s="427"/>
      <c r="C40" s="440"/>
      <c r="D40" s="440"/>
      <c r="E40" s="452"/>
    </row>
    <row r="41" spans="1:5" s="207" customFormat="1" ht="14.4" thickBot="1">
      <c r="A41" s="215" t="s">
        <v>209</v>
      </c>
      <c r="B41" s="139"/>
      <c r="C41" s="141"/>
      <c r="D41" s="141"/>
      <c r="E41" s="276"/>
    </row>
    <row r="42" spans="1:5" s="207" customFormat="1">
      <c r="A42" s="441" t="s">
        <v>226</v>
      </c>
      <c r="B42" s="427"/>
      <c r="C42" s="440"/>
      <c r="D42" s="440"/>
      <c r="E42" s="453">
        <f>E44+E46+E47</f>
        <v>27</v>
      </c>
    </row>
    <row r="43" spans="1:5" s="207" customFormat="1" ht="14.4" thickBot="1">
      <c r="A43" s="442"/>
      <c r="B43" s="427"/>
      <c r="C43" s="440"/>
      <c r="D43" s="440"/>
      <c r="E43" s="454"/>
    </row>
    <row r="44" spans="1:5" s="207" customFormat="1" ht="15.6">
      <c r="A44" s="210" t="s">
        <v>100</v>
      </c>
      <c r="B44" s="139">
        <f>5+8</f>
        <v>13</v>
      </c>
      <c r="C44" s="139">
        <f>1+7</f>
        <v>8</v>
      </c>
      <c r="D44" s="141">
        <f>B44+C44</f>
        <v>21</v>
      </c>
      <c r="E44" s="260">
        <v>21</v>
      </c>
    </row>
    <row r="45" spans="1:5" s="207" customFormat="1" ht="15.6">
      <c r="A45" s="211" t="s">
        <v>101</v>
      </c>
      <c r="B45" s="139"/>
      <c r="C45" s="139"/>
      <c r="D45" s="141"/>
      <c r="E45" s="260"/>
    </row>
    <row r="46" spans="1:5" s="207" customFormat="1" ht="15.6">
      <c r="A46" s="211" t="s">
        <v>102</v>
      </c>
      <c r="B46" s="139">
        <v>1</v>
      </c>
      <c r="C46" s="139">
        <v>2</v>
      </c>
      <c r="D46" s="141">
        <v>3</v>
      </c>
      <c r="E46" s="260">
        <v>3</v>
      </c>
    </row>
    <row r="47" spans="1:5" s="207" customFormat="1" ht="15.6">
      <c r="A47" s="211" t="s">
        <v>103</v>
      </c>
      <c r="B47" s="139">
        <v>3</v>
      </c>
      <c r="C47" s="139"/>
      <c r="D47" s="141">
        <v>3</v>
      </c>
      <c r="E47" s="260">
        <v>3</v>
      </c>
    </row>
    <row r="48" spans="1:5" s="207" customFormat="1" ht="15.6">
      <c r="A48" s="211" t="s">
        <v>104</v>
      </c>
      <c r="B48" s="139"/>
      <c r="C48" s="139"/>
      <c r="D48" s="141"/>
      <c r="E48" s="260"/>
    </row>
    <row r="49" spans="1:5" s="207" customFormat="1">
      <c r="A49" s="211" t="s">
        <v>105</v>
      </c>
      <c r="B49" s="139"/>
      <c r="C49" s="139"/>
      <c r="D49" s="141"/>
      <c r="E49" s="141"/>
    </row>
    <row r="50" spans="1:5" s="207" customFormat="1" ht="16.2" thickBot="1">
      <c r="A50" s="213" t="s">
        <v>125</v>
      </c>
      <c r="B50" s="139"/>
      <c r="C50" s="139"/>
      <c r="D50" s="141"/>
      <c r="E50" s="260"/>
    </row>
    <row r="51" spans="1:5" s="207" customFormat="1" ht="13.5" hidden="1" customHeight="1">
      <c r="A51" s="215"/>
      <c r="B51" s="455"/>
      <c r="C51" s="456"/>
      <c r="D51" s="457"/>
      <c r="E51" s="276"/>
    </row>
    <row r="52" spans="1:5" s="207" customFormat="1" ht="13.5" hidden="1" customHeight="1">
      <c r="A52" s="215"/>
      <c r="B52" s="67"/>
      <c r="C52" s="205"/>
      <c r="D52" s="206"/>
      <c r="E52" s="277"/>
    </row>
    <row r="53" spans="1:5" s="207" customFormat="1">
      <c r="A53" s="444" t="s">
        <v>227</v>
      </c>
      <c r="B53" s="427"/>
      <c r="C53" s="440"/>
      <c r="D53" s="440"/>
      <c r="E53" s="446">
        <v>4</v>
      </c>
    </row>
    <row r="54" spans="1:5" s="207" customFormat="1" ht="14.4" thickBot="1">
      <c r="A54" s="445"/>
      <c r="B54" s="427"/>
      <c r="C54" s="440"/>
      <c r="D54" s="440"/>
      <c r="E54" s="447"/>
    </row>
    <row r="55" spans="1:5" s="207" customFormat="1">
      <c r="A55" s="214" t="s">
        <v>110</v>
      </c>
      <c r="B55" s="139"/>
      <c r="C55" s="139"/>
      <c r="D55" s="141"/>
      <c r="E55" s="306"/>
    </row>
    <row r="56" spans="1:5" s="207" customFormat="1" ht="15.6">
      <c r="A56" s="142" t="s">
        <v>111</v>
      </c>
      <c r="B56" s="139"/>
      <c r="C56" s="139"/>
      <c r="D56" s="141"/>
      <c r="E56" s="307"/>
    </row>
    <row r="57" spans="1:5" s="207" customFormat="1">
      <c r="A57" s="204" t="s">
        <v>112</v>
      </c>
      <c r="B57" s="139"/>
      <c r="C57" s="139"/>
      <c r="D57" s="141"/>
      <c r="E57" s="141"/>
    </row>
    <row r="58" spans="1:5" s="207" customFormat="1">
      <c r="A58" s="216" t="s">
        <v>113</v>
      </c>
      <c r="B58" s="139"/>
      <c r="C58" s="139"/>
      <c r="D58" s="141"/>
      <c r="E58" s="141"/>
    </row>
    <row r="59" spans="1:5" s="207" customFormat="1">
      <c r="A59" s="204" t="s">
        <v>114</v>
      </c>
      <c r="B59" s="139">
        <v>1</v>
      </c>
      <c r="C59" s="139"/>
      <c r="D59" s="141">
        <v>1</v>
      </c>
      <c r="E59" s="141">
        <v>1</v>
      </c>
    </row>
    <row r="60" spans="1:5" s="207" customFormat="1">
      <c r="A60" s="142" t="s">
        <v>115</v>
      </c>
      <c r="B60" s="139"/>
      <c r="C60" s="139"/>
      <c r="D60" s="141"/>
      <c r="E60" s="141"/>
    </row>
    <row r="61" spans="1:5" s="207" customFormat="1">
      <c r="A61" s="216" t="s">
        <v>116</v>
      </c>
      <c r="B61" s="139"/>
      <c r="C61" s="139"/>
      <c r="D61" s="141"/>
      <c r="E61" s="141"/>
    </row>
    <row r="62" spans="1:5" s="207" customFormat="1">
      <c r="A62" s="216" t="s">
        <v>117</v>
      </c>
      <c r="B62" s="139"/>
      <c r="C62" s="139"/>
      <c r="D62" s="141"/>
      <c r="E62" s="141"/>
    </row>
    <row r="63" spans="1:5" s="207" customFormat="1">
      <c r="A63" s="216" t="s">
        <v>118</v>
      </c>
      <c r="B63" s="139"/>
      <c r="C63" s="139"/>
      <c r="D63" s="141"/>
      <c r="E63" s="141"/>
    </row>
    <row r="64" spans="1:5" s="207" customFormat="1" ht="15" customHeight="1">
      <c r="A64" s="216" t="s">
        <v>119</v>
      </c>
      <c r="B64" s="139"/>
      <c r="C64" s="139"/>
      <c r="D64" s="141"/>
      <c r="E64" s="141"/>
    </row>
    <row r="65" spans="1:5" s="207" customFormat="1">
      <c r="A65" s="216" t="s">
        <v>120</v>
      </c>
      <c r="B65" s="139"/>
      <c r="C65" s="139"/>
      <c r="D65" s="141"/>
      <c r="E65" s="141"/>
    </row>
    <row r="66" spans="1:5" s="207" customFormat="1">
      <c r="A66" s="216" t="s">
        <v>121</v>
      </c>
      <c r="B66" s="139"/>
      <c r="C66" s="139"/>
      <c r="D66" s="141"/>
      <c r="E66" s="141"/>
    </row>
    <row r="67" spans="1:5" s="207" customFormat="1" ht="15.6">
      <c r="A67" s="142" t="s">
        <v>122</v>
      </c>
      <c r="B67" s="139"/>
      <c r="C67" s="139"/>
      <c r="D67" s="141"/>
      <c r="E67" s="259"/>
    </row>
    <row r="68" spans="1:5" s="207" customFormat="1">
      <c r="A68" s="142" t="s">
        <v>123</v>
      </c>
      <c r="B68" s="139"/>
      <c r="C68" s="139"/>
      <c r="D68" s="141"/>
      <c r="E68" s="141"/>
    </row>
    <row r="69" spans="1:5" s="207" customFormat="1">
      <c r="A69" s="142" t="s">
        <v>124</v>
      </c>
      <c r="B69" s="139"/>
      <c r="C69" s="139"/>
      <c r="D69" s="141"/>
      <c r="E69" s="141"/>
    </row>
    <row r="70" spans="1:5" s="207" customFormat="1">
      <c r="A70" s="216" t="s">
        <v>277</v>
      </c>
      <c r="B70" s="139"/>
      <c r="C70" s="139"/>
      <c r="D70" s="141"/>
      <c r="E70" s="141"/>
    </row>
    <row r="71" spans="1:5" s="207" customFormat="1" ht="15.6">
      <c r="A71" s="216" t="s">
        <v>126</v>
      </c>
      <c r="B71" s="139">
        <v>2</v>
      </c>
      <c r="C71" s="139"/>
      <c r="D71" s="141">
        <v>2</v>
      </c>
      <c r="E71" s="259">
        <v>2</v>
      </c>
    </row>
    <row r="72" spans="1:5" s="207" customFormat="1">
      <c r="A72" s="216" t="s">
        <v>127</v>
      </c>
      <c r="B72" s="139"/>
      <c r="C72" s="139"/>
      <c r="D72" s="141"/>
      <c r="E72" s="141"/>
    </row>
    <row r="73" spans="1:5" s="207" customFormat="1">
      <c r="A73" s="216" t="s">
        <v>128</v>
      </c>
      <c r="B73" s="139"/>
      <c r="C73" s="139"/>
      <c r="D73" s="141"/>
      <c r="E73" s="141"/>
    </row>
    <row r="74" spans="1:5" s="207" customFormat="1">
      <c r="A74" s="216" t="s">
        <v>129</v>
      </c>
      <c r="B74" s="139"/>
      <c r="C74" s="139"/>
      <c r="D74" s="141"/>
      <c r="E74" s="141"/>
    </row>
    <row r="75" spans="1:5" s="207" customFormat="1">
      <c r="A75" s="216" t="s">
        <v>130</v>
      </c>
      <c r="B75" s="139"/>
      <c r="C75" s="139"/>
      <c r="D75" s="141"/>
      <c r="E75" s="141"/>
    </row>
    <row r="76" spans="1:5" s="207" customFormat="1">
      <c r="A76" s="216" t="s">
        <v>131</v>
      </c>
      <c r="B76" s="139"/>
      <c r="C76" s="139"/>
      <c r="D76" s="141"/>
      <c r="E76" s="141"/>
    </row>
    <row r="77" spans="1:5" s="207" customFormat="1">
      <c r="A77" s="216" t="s">
        <v>132</v>
      </c>
      <c r="B77" s="139"/>
      <c r="C77" s="139"/>
      <c r="D77" s="141"/>
      <c r="E77" s="141"/>
    </row>
    <row r="78" spans="1:5" s="207" customFormat="1">
      <c r="A78" s="216" t="s">
        <v>133</v>
      </c>
      <c r="B78" s="139"/>
      <c r="C78" s="139"/>
      <c r="D78" s="141"/>
      <c r="E78" s="141"/>
    </row>
    <row r="79" spans="1:5" s="207" customFormat="1">
      <c r="A79" s="216" t="s">
        <v>134</v>
      </c>
      <c r="B79" s="139">
        <v>1</v>
      </c>
      <c r="C79" s="139"/>
      <c r="D79" s="141">
        <v>1</v>
      </c>
      <c r="E79" s="141">
        <v>1</v>
      </c>
    </row>
    <row r="80" spans="1:5" s="207" customFormat="1">
      <c r="A80" s="216" t="s">
        <v>135</v>
      </c>
      <c r="B80" s="139"/>
      <c r="C80" s="139"/>
      <c r="D80" s="141"/>
      <c r="E80" s="141"/>
    </row>
    <row r="81" spans="1:5" s="207" customFormat="1">
      <c r="A81" s="216" t="s">
        <v>136</v>
      </c>
      <c r="B81" s="139"/>
      <c r="C81" s="139"/>
      <c r="D81" s="141"/>
      <c r="E81" s="141"/>
    </row>
    <row r="82" spans="1:5" s="207" customFormat="1">
      <c r="A82" s="216" t="s">
        <v>137</v>
      </c>
      <c r="B82" s="139"/>
      <c r="C82" s="139"/>
      <c r="D82" s="141"/>
      <c r="E82" s="141"/>
    </row>
    <row r="83" spans="1:5" s="207" customFormat="1">
      <c r="A83" s="216" t="s">
        <v>138</v>
      </c>
      <c r="B83" s="139"/>
      <c r="C83" s="139"/>
      <c r="D83" s="141"/>
      <c r="E83" s="141"/>
    </row>
    <row r="84" spans="1:5" s="207" customFormat="1">
      <c r="A84" s="216" t="s">
        <v>139</v>
      </c>
      <c r="B84" s="139"/>
      <c r="C84" s="139"/>
      <c r="D84" s="141"/>
      <c r="E84" s="141"/>
    </row>
    <row r="85" spans="1:5" s="207" customFormat="1" ht="14.4" thickBot="1">
      <c r="A85" s="217" t="s">
        <v>125</v>
      </c>
      <c r="B85" s="139"/>
      <c r="C85" s="139"/>
      <c r="D85" s="141"/>
      <c r="E85" s="141"/>
    </row>
    <row r="86" spans="1:5" s="207" customFormat="1">
      <c r="A86" s="444" t="s">
        <v>228</v>
      </c>
      <c r="B86" s="427"/>
      <c r="C86" s="440"/>
      <c r="D86" s="440"/>
      <c r="E86" s="449">
        <f>E88+E89+E90+E91+E92+E93+E94</f>
        <v>419</v>
      </c>
    </row>
    <row r="87" spans="1:5" s="207" customFormat="1" ht="14.4" thickBot="1">
      <c r="A87" s="445"/>
      <c r="B87" s="427"/>
      <c r="C87" s="440"/>
      <c r="D87" s="440"/>
      <c r="E87" s="450"/>
    </row>
    <row r="88" spans="1:5" s="207" customFormat="1">
      <c r="A88" s="218" t="s">
        <v>217</v>
      </c>
      <c r="B88" s="139">
        <f>11+6+1</f>
        <v>18</v>
      </c>
      <c r="C88" s="139">
        <f>9</f>
        <v>9</v>
      </c>
      <c r="D88" s="141">
        <f>B88+C88</f>
        <v>27</v>
      </c>
      <c r="E88" s="231">
        <v>27</v>
      </c>
    </row>
    <row r="89" spans="1:5" s="207" customFormat="1">
      <c r="A89" s="216" t="s">
        <v>223</v>
      </c>
      <c r="B89" s="139">
        <f>2+7+0</f>
        <v>9</v>
      </c>
      <c r="C89" s="139">
        <f>1+1+0</f>
        <v>2</v>
      </c>
      <c r="D89" s="141">
        <v>11</v>
      </c>
      <c r="E89" s="231">
        <v>11</v>
      </c>
    </row>
    <row r="90" spans="1:5">
      <c r="A90" s="216" t="s">
        <v>143</v>
      </c>
      <c r="B90" s="139">
        <f>1+6+3</f>
        <v>10</v>
      </c>
      <c r="C90" s="139">
        <f>1+0+1</f>
        <v>2</v>
      </c>
      <c r="D90" s="141">
        <v>12</v>
      </c>
      <c r="E90" s="231">
        <v>12</v>
      </c>
    </row>
    <row r="91" spans="1:5">
      <c r="A91" s="216" t="s">
        <v>144</v>
      </c>
      <c r="B91" s="139">
        <f>21+0+11</f>
        <v>32</v>
      </c>
      <c r="C91" s="139">
        <f>9+8</f>
        <v>17</v>
      </c>
      <c r="D91" s="141">
        <v>49</v>
      </c>
      <c r="E91" s="231">
        <v>49</v>
      </c>
    </row>
    <row r="92" spans="1:5">
      <c r="A92" s="216" t="s">
        <v>299</v>
      </c>
      <c r="B92" s="139">
        <f>1+2+3</f>
        <v>6</v>
      </c>
      <c r="C92" s="139">
        <f>1</f>
        <v>1</v>
      </c>
      <c r="D92" s="141">
        <v>7</v>
      </c>
      <c r="E92" s="231">
        <v>7</v>
      </c>
    </row>
    <row r="93" spans="1:5">
      <c r="A93" s="216" t="s">
        <v>298</v>
      </c>
      <c r="B93" s="139">
        <v>115</v>
      </c>
      <c r="C93" s="139">
        <f>61+0+8</f>
        <v>69</v>
      </c>
      <c r="D93" s="141">
        <v>184</v>
      </c>
      <c r="E93" s="231">
        <v>184</v>
      </c>
    </row>
    <row r="94" spans="1:5">
      <c r="A94" s="142" t="s">
        <v>300</v>
      </c>
      <c r="B94" s="139">
        <v>120</v>
      </c>
      <c r="C94" s="139">
        <v>9</v>
      </c>
      <c r="D94" s="141">
        <v>129</v>
      </c>
      <c r="E94" s="231">
        <v>129</v>
      </c>
    </row>
    <row r="95" spans="1:5">
      <c r="A95" s="142" t="s">
        <v>240</v>
      </c>
      <c r="B95" s="139"/>
      <c r="C95" s="139"/>
      <c r="D95" s="141"/>
      <c r="E95" s="231"/>
    </row>
    <row r="96" spans="1:5">
      <c r="A96" s="458" t="s">
        <v>229</v>
      </c>
      <c r="B96" s="427"/>
      <c r="C96" s="440"/>
      <c r="D96" s="440"/>
      <c r="E96" s="426"/>
    </row>
    <row r="97" spans="1:5">
      <c r="A97" s="458"/>
      <c r="B97" s="427"/>
      <c r="C97" s="440"/>
      <c r="D97" s="440"/>
      <c r="E97" s="426"/>
    </row>
    <row r="98" spans="1:5">
      <c r="A98" s="216" t="s">
        <v>148</v>
      </c>
      <c r="B98" s="139"/>
      <c r="C98" s="139"/>
      <c r="D98" s="141"/>
      <c r="E98" s="141"/>
    </row>
    <row r="99" spans="1:5">
      <c r="A99" s="216" t="s">
        <v>149</v>
      </c>
      <c r="B99" s="139"/>
      <c r="C99" s="139"/>
      <c r="D99" s="141"/>
      <c r="E99" s="141"/>
    </row>
    <row r="100" spans="1:5" ht="14.4" thickBot="1">
      <c r="A100" s="216" t="s">
        <v>150</v>
      </c>
      <c r="B100" s="139"/>
      <c r="C100" s="139"/>
      <c r="D100" s="141"/>
      <c r="E100" s="141"/>
    </row>
    <row r="101" spans="1:5">
      <c r="A101" s="441" t="s">
        <v>153</v>
      </c>
      <c r="B101" s="427"/>
      <c r="C101" s="440"/>
      <c r="D101" s="440"/>
      <c r="E101" s="454"/>
    </row>
    <row r="102" spans="1:5" ht="14.4" thickBot="1">
      <c r="A102" s="442"/>
      <c r="B102" s="427"/>
      <c r="C102" s="440"/>
      <c r="D102" s="440"/>
      <c r="E102" s="454"/>
    </row>
    <row r="103" spans="1:5">
      <c r="A103" s="211" t="s">
        <v>78</v>
      </c>
      <c r="B103" s="139"/>
      <c r="C103" s="139"/>
      <c r="D103" s="141"/>
      <c r="E103" s="141"/>
    </row>
    <row r="104" spans="1:5">
      <c r="A104" s="212" t="s">
        <v>210</v>
      </c>
      <c r="B104" s="139"/>
      <c r="C104" s="139"/>
      <c r="D104" s="141"/>
      <c r="E104" s="278"/>
    </row>
    <row r="105" spans="1:5">
      <c r="A105" s="211" t="s">
        <v>81</v>
      </c>
      <c r="B105" s="139"/>
      <c r="C105" s="139"/>
      <c r="D105" s="141"/>
      <c r="E105" s="278"/>
    </row>
    <row r="106" spans="1:5">
      <c r="A106" s="211" t="s">
        <v>83</v>
      </c>
      <c r="B106" s="139"/>
      <c r="C106" s="139"/>
      <c r="D106" s="141"/>
      <c r="E106" s="278"/>
    </row>
    <row r="107" spans="1:5">
      <c r="A107" s="211" t="s">
        <v>84</v>
      </c>
      <c r="B107" s="139"/>
      <c r="C107" s="139"/>
      <c r="D107" s="141"/>
      <c r="E107" s="278"/>
    </row>
    <row r="108" spans="1:5">
      <c r="A108" s="211" t="s">
        <v>85</v>
      </c>
      <c r="B108" s="139"/>
      <c r="C108" s="139"/>
      <c r="D108" s="141"/>
      <c r="E108" s="141"/>
    </row>
    <row r="109" spans="1:5">
      <c r="A109" s="212" t="s">
        <v>204</v>
      </c>
      <c r="B109" s="139"/>
      <c r="C109" s="139"/>
      <c r="D109" s="141"/>
      <c r="E109" s="278"/>
    </row>
    <row r="110" spans="1:5">
      <c r="A110" s="216" t="s">
        <v>88</v>
      </c>
      <c r="B110" s="139"/>
      <c r="C110" s="139"/>
      <c r="D110" s="141"/>
      <c r="E110" s="278"/>
    </row>
    <row r="111" spans="1:5">
      <c r="A111" s="216" t="s">
        <v>89</v>
      </c>
      <c r="B111" s="139"/>
      <c r="C111" s="139"/>
      <c r="D111" s="141"/>
      <c r="E111" s="278"/>
    </row>
    <row r="112" spans="1:5">
      <c r="A112" s="216" t="s">
        <v>205</v>
      </c>
      <c r="B112" s="139"/>
      <c r="C112" s="139"/>
      <c r="D112" s="141"/>
      <c r="E112" s="278"/>
    </row>
    <row r="113" spans="1:5">
      <c r="A113" s="219" t="s">
        <v>206</v>
      </c>
      <c r="B113" s="139"/>
      <c r="C113" s="139"/>
      <c r="D113" s="141"/>
      <c r="E113" s="278"/>
    </row>
    <row r="114" spans="1:5">
      <c r="A114" s="216" t="s">
        <v>207</v>
      </c>
      <c r="B114" s="139"/>
      <c r="C114" s="139"/>
      <c r="D114" s="141"/>
      <c r="E114" s="278"/>
    </row>
    <row r="115" spans="1:5">
      <c r="A115" s="218" t="s">
        <v>208</v>
      </c>
      <c r="B115" s="139"/>
      <c r="C115" s="139"/>
      <c r="D115" s="141"/>
      <c r="E115" s="278"/>
    </row>
    <row r="116" spans="1:5" ht="14.4" thickBot="1">
      <c r="A116" s="215" t="s">
        <v>209</v>
      </c>
      <c r="B116" s="139"/>
      <c r="C116" s="139"/>
      <c r="D116" s="141"/>
      <c r="E116" s="278"/>
    </row>
    <row r="117" spans="1:5">
      <c r="A117" s="441" t="s">
        <v>230</v>
      </c>
      <c r="B117" s="427"/>
      <c r="C117" s="440"/>
      <c r="D117" s="440"/>
      <c r="E117" s="443"/>
    </row>
    <row r="118" spans="1:5" ht="14.4" thickBot="1">
      <c r="A118" s="442"/>
      <c r="B118" s="427"/>
      <c r="C118" s="440"/>
      <c r="D118" s="440"/>
      <c r="E118" s="443"/>
    </row>
    <row r="119" spans="1:5">
      <c r="A119" s="211" t="s">
        <v>78</v>
      </c>
      <c r="B119" s="142"/>
      <c r="C119" s="142"/>
      <c r="D119" s="140"/>
      <c r="E119" s="141"/>
    </row>
    <row r="120" spans="1:5">
      <c r="A120" s="212" t="s">
        <v>210</v>
      </c>
      <c r="B120" s="142"/>
      <c r="C120" s="142"/>
      <c r="D120" s="140"/>
      <c r="E120" s="278"/>
    </row>
    <row r="121" spans="1:5">
      <c r="A121" s="211" t="s">
        <v>81</v>
      </c>
      <c r="B121" s="142"/>
      <c r="C121" s="142"/>
      <c r="D121" s="140"/>
      <c r="E121" s="278"/>
    </row>
    <row r="122" spans="1:5">
      <c r="A122" s="211" t="s">
        <v>83</v>
      </c>
      <c r="B122" s="142"/>
      <c r="C122" s="142"/>
      <c r="D122" s="140"/>
      <c r="E122" s="278"/>
    </row>
    <row r="123" spans="1:5">
      <c r="A123" s="211" t="s">
        <v>84</v>
      </c>
      <c r="B123" s="142"/>
      <c r="C123" s="142"/>
      <c r="D123" s="140"/>
      <c r="E123" s="278"/>
    </row>
    <row r="124" spans="1:5">
      <c r="A124" s="211" t="s">
        <v>85</v>
      </c>
      <c r="B124" s="142"/>
      <c r="C124" s="142"/>
      <c r="D124" s="140"/>
      <c r="E124" s="141"/>
    </row>
    <row r="125" spans="1:5">
      <c r="A125" s="212" t="s">
        <v>204</v>
      </c>
      <c r="B125" s="142"/>
      <c r="C125" s="142"/>
      <c r="D125" s="140"/>
      <c r="E125" s="278"/>
    </row>
    <row r="126" spans="1:5">
      <c r="A126" s="216" t="s">
        <v>88</v>
      </c>
      <c r="B126" s="142"/>
      <c r="C126" s="142"/>
      <c r="D126" s="140"/>
      <c r="E126" s="278"/>
    </row>
    <row r="127" spans="1:5">
      <c r="A127" s="216" t="s">
        <v>89</v>
      </c>
      <c r="B127" s="142"/>
      <c r="C127" s="142"/>
      <c r="D127" s="140"/>
      <c r="E127" s="278"/>
    </row>
    <row r="128" spans="1:5">
      <c r="A128" s="216" t="s">
        <v>205</v>
      </c>
      <c r="B128" s="142"/>
      <c r="C128" s="142"/>
      <c r="D128" s="140"/>
      <c r="E128" s="278"/>
    </row>
    <row r="129" spans="1:5">
      <c r="A129" s="219" t="s">
        <v>206</v>
      </c>
      <c r="B129" s="142"/>
      <c r="C129" s="142"/>
      <c r="D129" s="140"/>
      <c r="E129" s="278"/>
    </row>
    <row r="130" spans="1:5">
      <c r="A130" s="216" t="s">
        <v>207</v>
      </c>
      <c r="B130" s="142"/>
      <c r="C130" s="142"/>
      <c r="D130" s="140"/>
      <c r="E130" s="278"/>
    </row>
    <row r="131" spans="1:5">
      <c r="A131" s="218" t="s">
        <v>208</v>
      </c>
      <c r="B131" s="142"/>
      <c r="C131" s="142"/>
      <c r="D131" s="140"/>
      <c r="E131" s="278"/>
    </row>
    <row r="132" spans="1:5" ht="14.4" thickBot="1">
      <c r="A132" s="215" t="s">
        <v>209</v>
      </c>
      <c r="B132" s="142"/>
      <c r="C132" s="142"/>
      <c r="D132" s="140"/>
      <c r="E132" s="278"/>
    </row>
    <row r="133" spans="1:5">
      <c r="A133" s="441" t="s">
        <v>231</v>
      </c>
      <c r="B133" s="427"/>
      <c r="C133" s="440"/>
      <c r="D133" s="440"/>
      <c r="E133" s="454"/>
    </row>
    <row r="134" spans="1:5" ht="14.4" thickBot="1">
      <c r="A134" s="442"/>
      <c r="B134" s="427"/>
      <c r="C134" s="440"/>
      <c r="D134" s="440"/>
      <c r="E134" s="454"/>
    </row>
    <row r="135" spans="1:5">
      <c r="A135" s="215" t="s">
        <v>209</v>
      </c>
      <c r="B135" s="142"/>
      <c r="C135" s="142"/>
      <c r="D135" s="140"/>
      <c r="E135" s="278"/>
    </row>
    <row r="136" spans="1:5" ht="14.4" thickBot="1">
      <c r="A136" s="220"/>
      <c r="B136" s="142"/>
      <c r="C136" s="142"/>
      <c r="D136" s="140"/>
      <c r="E136" s="278"/>
    </row>
    <row r="137" spans="1:5" ht="13.5" hidden="1" customHeight="1">
      <c r="A137" s="220"/>
      <c r="B137" s="460"/>
      <c r="C137" s="461"/>
      <c r="D137" s="462"/>
      <c r="E137" s="279"/>
    </row>
    <row r="138" spans="1:5" ht="13.5" hidden="1" customHeight="1">
      <c r="A138" s="220"/>
      <c r="B138" s="67"/>
      <c r="C138" s="205"/>
      <c r="D138" s="206"/>
      <c r="E138" s="279"/>
    </row>
    <row r="139" spans="1:5">
      <c r="A139" s="441" t="s">
        <v>232</v>
      </c>
      <c r="B139" s="427"/>
      <c r="C139" s="440"/>
      <c r="D139" s="440"/>
      <c r="E139" s="463"/>
    </row>
    <row r="140" spans="1:5" ht="14.4" thickBot="1">
      <c r="A140" s="442"/>
      <c r="B140" s="427"/>
      <c r="C140" s="440"/>
      <c r="D140" s="440"/>
      <c r="E140" s="454"/>
    </row>
    <row r="141" spans="1:5">
      <c r="A141" s="210" t="s">
        <v>100</v>
      </c>
      <c r="B141" s="142"/>
      <c r="C141" s="142"/>
      <c r="D141" s="140"/>
      <c r="E141" s="278"/>
    </row>
    <row r="142" spans="1:5">
      <c r="A142" s="216" t="s">
        <v>101</v>
      </c>
      <c r="B142" s="142"/>
      <c r="C142" s="142"/>
      <c r="D142" s="140"/>
      <c r="E142" s="278"/>
    </row>
    <row r="143" spans="1:5">
      <c r="A143" s="216" t="s">
        <v>102</v>
      </c>
      <c r="B143" s="142"/>
      <c r="C143" s="142"/>
      <c r="D143" s="140"/>
      <c r="E143" s="278"/>
    </row>
    <row r="144" spans="1:5">
      <c r="A144" s="216" t="s">
        <v>103</v>
      </c>
      <c r="B144" s="142"/>
      <c r="C144" s="142"/>
      <c r="D144" s="140"/>
      <c r="E144" s="278"/>
    </row>
    <row r="145" spans="1:5">
      <c r="A145" s="216" t="s">
        <v>104</v>
      </c>
      <c r="B145" s="142"/>
      <c r="C145" s="142"/>
      <c r="D145" s="140"/>
      <c r="E145" s="278"/>
    </row>
    <row r="146" spans="1:5">
      <c r="A146" s="216" t="s">
        <v>105</v>
      </c>
      <c r="B146" s="142"/>
      <c r="C146" s="142"/>
      <c r="D146" s="140"/>
      <c r="E146" s="278"/>
    </row>
    <row r="147" spans="1:5">
      <c r="A147" s="215" t="s">
        <v>209</v>
      </c>
      <c r="B147" s="142"/>
      <c r="C147" s="142"/>
      <c r="D147" s="140"/>
      <c r="E147" s="278"/>
    </row>
    <row r="148" spans="1:5">
      <c r="A148" s="464" t="s">
        <v>154</v>
      </c>
      <c r="B148" s="427"/>
      <c r="C148" s="440"/>
      <c r="D148" s="440"/>
      <c r="E148" s="459">
        <f>E150+E151+E152+E153</f>
        <v>2141</v>
      </c>
    </row>
    <row r="149" spans="1:5">
      <c r="A149" s="464"/>
      <c r="B149" s="427"/>
      <c r="C149" s="440"/>
      <c r="D149" s="440"/>
      <c r="E149" s="459"/>
    </row>
    <row r="150" spans="1:5">
      <c r="A150" s="216" t="s">
        <v>14</v>
      </c>
      <c r="B150" s="288">
        <v>153</v>
      </c>
      <c r="C150" s="288">
        <v>46</v>
      </c>
      <c r="D150" s="141">
        <v>199</v>
      </c>
      <c r="E150" s="141">
        <v>199</v>
      </c>
    </row>
    <row r="151" spans="1:5">
      <c r="A151" s="216" t="s">
        <v>17</v>
      </c>
      <c r="B151" s="139">
        <v>177</v>
      </c>
      <c r="C151" s="139">
        <v>82</v>
      </c>
      <c r="D151" s="141">
        <v>259</v>
      </c>
      <c r="E151" s="141">
        <v>259</v>
      </c>
    </row>
    <row r="152" spans="1:5">
      <c r="A152" s="216" t="s">
        <v>211</v>
      </c>
      <c r="B152" s="139">
        <v>1199</v>
      </c>
      <c r="C152" s="139">
        <v>341</v>
      </c>
      <c r="D152" s="141">
        <v>1540</v>
      </c>
      <c r="E152" s="141">
        <v>1540</v>
      </c>
    </row>
    <row r="153" spans="1:5">
      <c r="A153" s="216" t="s">
        <v>290</v>
      </c>
      <c r="B153" s="139">
        <v>95</v>
      </c>
      <c r="C153" s="139">
        <v>48</v>
      </c>
      <c r="D153" s="141">
        <v>143</v>
      </c>
      <c r="E153" s="141">
        <v>143</v>
      </c>
    </row>
    <row r="154" spans="1:5" ht="21" customHeight="1">
      <c r="A154" s="221" t="s">
        <v>155</v>
      </c>
      <c r="B154" s="139">
        <f>SUM(B44:B153)</f>
        <v>1955</v>
      </c>
      <c r="C154" s="139">
        <f>SUM(C44:C153)</f>
        <v>636</v>
      </c>
      <c r="D154" s="141">
        <f>SUM(D44:D153)</f>
        <v>2591</v>
      </c>
      <c r="E154" s="285">
        <f>E42+E53+E86+E148</f>
        <v>2591</v>
      </c>
    </row>
    <row r="155" spans="1:5">
      <c r="E155" s="280"/>
    </row>
    <row r="156" spans="1:5" ht="15.6">
      <c r="A156" s="120"/>
    </row>
    <row r="157" spans="1:5" ht="14.4" thickBot="1">
      <c r="A157" s="249"/>
      <c r="D157" s="271"/>
    </row>
    <row r="158" spans="1:5">
      <c r="A158" s="138" t="s">
        <v>278</v>
      </c>
    </row>
    <row r="159" spans="1:5">
      <c r="A159" s="138" t="s">
        <v>276</v>
      </c>
    </row>
    <row r="160" spans="1:5">
      <c r="A160" s="138"/>
    </row>
    <row r="161" spans="1:1">
      <c r="A161" s="237"/>
    </row>
    <row r="162" spans="1:1">
      <c r="A162" s="237"/>
    </row>
    <row r="163" spans="1:1">
      <c r="A163" s="237"/>
    </row>
    <row r="164" spans="1:1">
      <c r="A164" s="237"/>
    </row>
    <row r="165" spans="1:1">
      <c r="A165" s="237"/>
    </row>
    <row r="166" spans="1:1">
      <c r="A166" s="237"/>
    </row>
    <row r="167" spans="1:1">
      <c r="A167" s="237"/>
    </row>
    <row r="168" spans="1:1">
      <c r="A168" s="237"/>
    </row>
    <row r="169" spans="1:1">
      <c r="A169" s="237"/>
    </row>
    <row r="170" spans="1:1">
      <c r="A170" s="237"/>
    </row>
    <row r="171" spans="1:1">
      <c r="A171" s="237"/>
    </row>
    <row r="172" spans="1:1">
      <c r="A172" s="237"/>
    </row>
    <row r="173" spans="1:1">
      <c r="A173" s="237"/>
    </row>
    <row r="174" spans="1:1">
      <c r="A174" s="237"/>
    </row>
    <row r="175" spans="1:1">
      <c r="A175" s="237"/>
    </row>
    <row r="176" spans="1:1">
      <c r="A176" s="237"/>
    </row>
  </sheetData>
  <mergeCells count="68">
    <mergeCell ref="B39:B40"/>
    <mergeCell ref="C39:C40"/>
    <mergeCell ref="D39:D40"/>
    <mergeCell ref="B42:B43"/>
    <mergeCell ref="C42:C43"/>
    <mergeCell ref="D42:D43"/>
    <mergeCell ref="D86:D87"/>
    <mergeCell ref="D96:D97"/>
    <mergeCell ref="A117:A118"/>
    <mergeCell ref="C53:C54"/>
    <mergeCell ref="B86:B87"/>
    <mergeCell ref="C86:C87"/>
    <mergeCell ref="B96:B97"/>
    <mergeCell ref="C96:C97"/>
    <mergeCell ref="B101:B102"/>
    <mergeCell ref="C101:C102"/>
    <mergeCell ref="B117:B118"/>
    <mergeCell ref="C117:C118"/>
    <mergeCell ref="D117:D118"/>
    <mergeCell ref="D101:D102"/>
    <mergeCell ref="E148:E149"/>
    <mergeCell ref="A133:A134"/>
    <mergeCell ref="E133:E134"/>
    <mergeCell ref="B137:D137"/>
    <mergeCell ref="B148:B149"/>
    <mergeCell ref="C148:C149"/>
    <mergeCell ref="D148:D149"/>
    <mergeCell ref="B139:B140"/>
    <mergeCell ref="C139:C140"/>
    <mergeCell ref="D139:D140"/>
    <mergeCell ref="A139:A140"/>
    <mergeCell ref="E139:E140"/>
    <mergeCell ref="A148:A149"/>
    <mergeCell ref="B133:B134"/>
    <mergeCell ref="C133:C134"/>
    <mergeCell ref="D133:D134"/>
    <mergeCell ref="E117:E118"/>
    <mergeCell ref="A53:A54"/>
    <mergeCell ref="E53:E54"/>
    <mergeCell ref="A6:A7"/>
    <mergeCell ref="E6:E7"/>
    <mergeCell ref="A86:A87"/>
    <mergeCell ref="E86:E87"/>
    <mergeCell ref="A22:A23"/>
    <mergeCell ref="E39:E40"/>
    <mergeCell ref="A42:A43"/>
    <mergeCell ref="E42:E43"/>
    <mergeCell ref="E22:E23"/>
    <mergeCell ref="B51:D51"/>
    <mergeCell ref="A101:A102"/>
    <mergeCell ref="E101:E102"/>
    <mergeCell ref="A96:A97"/>
    <mergeCell ref="E96:E97"/>
    <mergeCell ref="B53:B54"/>
    <mergeCell ref="A1:E1"/>
    <mergeCell ref="A2:E2"/>
    <mergeCell ref="A3:E3"/>
    <mergeCell ref="A4:A5"/>
    <mergeCell ref="B4:D4"/>
    <mergeCell ref="E4:E5"/>
    <mergeCell ref="D53:D54"/>
    <mergeCell ref="B6:B7"/>
    <mergeCell ref="C6:C7"/>
    <mergeCell ref="D6:D7"/>
    <mergeCell ref="B22:B23"/>
    <mergeCell ref="C22:C23"/>
    <mergeCell ref="D22:D23"/>
    <mergeCell ref="A39:A40"/>
  </mergeCells>
  <phoneticPr fontId="39" type="noConversion"/>
  <pageMargins left="1.31" right="0.27559055118110237" top="0.35433070866141736" bottom="0.19685039370078741" header="0" footer="0"/>
  <pageSetup scale="70" orientation="portrait" verticalDpi="0" r:id="rId1"/>
  <headerFooter alignWithMargins="0"/>
  <drawing r:id="rId2"/>
  <legacyDrawing r:id="rId3"/>
</worksheet>
</file>

<file path=xl/worksheets/sheet7.xml><?xml version="1.0" encoding="utf-8"?>
<worksheet xmlns="http://schemas.openxmlformats.org/spreadsheetml/2006/main" xmlns:r="http://schemas.openxmlformats.org/officeDocument/2006/relationships">
  <dimension ref="A1:N38"/>
  <sheetViews>
    <sheetView topLeftCell="A15" workbookViewId="0">
      <selection activeCell="I1" sqref="A1:N39"/>
    </sheetView>
  </sheetViews>
  <sheetFormatPr baseColWidth="10" defaultRowHeight="13.2"/>
  <cols>
    <col min="1" max="1" width="23.33203125" customWidth="1"/>
    <col min="2" max="2" width="7.109375" customWidth="1"/>
    <col min="3" max="3" width="8.5546875" customWidth="1"/>
    <col min="4" max="4" width="8.44140625" customWidth="1"/>
    <col min="5" max="6" width="6.88671875" customWidth="1"/>
    <col min="7" max="7" width="6.44140625" customWidth="1"/>
    <col min="8" max="8" width="6.6640625" customWidth="1"/>
    <col min="9" max="9" width="8.6640625" customWidth="1"/>
    <col min="10" max="10" width="11" customWidth="1"/>
    <col min="11" max="11" width="9.21875" bestFit="1" customWidth="1"/>
    <col min="12" max="12" width="9.88671875" customWidth="1"/>
    <col min="13" max="13" width="10" customWidth="1"/>
    <col min="14" max="14" width="7.33203125" customWidth="1"/>
    <col min="15" max="15" width="1.88671875" customWidth="1"/>
    <col min="16" max="16" width="3.44140625" customWidth="1"/>
  </cols>
  <sheetData>
    <row r="1" spans="1:14">
      <c r="A1" s="61"/>
      <c r="B1" s="61"/>
      <c r="C1" s="61"/>
      <c r="D1" s="61" t="s">
        <v>301</v>
      </c>
      <c r="E1" s="61"/>
      <c r="F1" s="61"/>
      <c r="G1" s="61"/>
      <c r="H1" s="61"/>
      <c r="I1" s="61"/>
      <c r="J1" s="61"/>
      <c r="K1" s="61"/>
      <c r="L1" s="61"/>
      <c r="M1" s="61"/>
    </row>
    <row r="2" spans="1:14" ht="31.5" customHeight="1">
      <c r="A2" s="466" t="s">
        <v>283</v>
      </c>
      <c r="B2" s="466"/>
      <c r="C2" s="466"/>
      <c r="D2" s="466"/>
      <c r="E2" s="466"/>
      <c r="F2" s="466"/>
      <c r="G2" s="466"/>
      <c r="H2" s="466"/>
      <c r="I2" s="466"/>
      <c r="J2" s="466"/>
      <c r="K2" s="466"/>
      <c r="L2" s="466"/>
      <c r="M2" s="466"/>
      <c r="N2" s="466"/>
    </row>
    <row r="3" spans="1:14" ht="30" customHeight="1">
      <c r="A3" s="352" t="s">
        <v>340</v>
      </c>
      <c r="B3" s="352"/>
      <c r="C3" s="352"/>
      <c r="D3" s="352"/>
      <c r="E3" s="352"/>
      <c r="F3" s="352"/>
      <c r="G3" s="352"/>
      <c r="H3" s="352"/>
      <c r="I3" s="352"/>
      <c r="J3" s="352"/>
      <c r="K3" s="352"/>
      <c r="L3" s="352"/>
      <c r="M3" s="352"/>
      <c r="N3" s="352"/>
    </row>
    <row r="5" spans="1:14">
      <c r="G5" s="3"/>
    </row>
    <row r="6" spans="1:14" ht="18.75" customHeight="1" thickBot="1"/>
    <row r="7" spans="1:14" ht="18" customHeight="1" thickBot="1">
      <c r="A7" s="469" t="s">
        <v>189</v>
      </c>
      <c r="B7" s="470"/>
      <c r="C7" s="470"/>
      <c r="D7" s="470"/>
      <c r="E7" s="470"/>
      <c r="F7" s="470"/>
      <c r="G7" s="470"/>
      <c r="H7" s="470"/>
      <c r="I7" s="471"/>
      <c r="J7" s="169"/>
    </row>
    <row r="8" spans="1:14" ht="13.8" thickBot="1">
      <c r="A8" s="472" t="s">
        <v>190</v>
      </c>
      <c r="B8" s="472"/>
      <c r="C8" s="472"/>
      <c r="D8" s="472"/>
      <c r="E8" s="472"/>
      <c r="F8" s="472"/>
      <c r="G8" s="472"/>
      <c r="H8" s="472"/>
      <c r="I8" s="472"/>
      <c r="J8" s="472"/>
      <c r="K8" s="472"/>
      <c r="L8" s="472"/>
      <c r="M8" s="472"/>
    </row>
    <row r="9" spans="1:14">
      <c r="A9" s="170" t="s">
        <v>191</v>
      </c>
      <c r="B9" s="171" t="s">
        <v>192</v>
      </c>
      <c r="C9" s="171" t="s">
        <v>192</v>
      </c>
      <c r="D9" s="171" t="s">
        <v>192</v>
      </c>
      <c r="E9" s="171" t="s">
        <v>192</v>
      </c>
      <c r="F9" s="171" t="s">
        <v>192</v>
      </c>
      <c r="G9" s="171" t="s">
        <v>192</v>
      </c>
      <c r="H9" s="171" t="s">
        <v>192</v>
      </c>
      <c r="I9" s="171" t="s">
        <v>192</v>
      </c>
      <c r="J9" s="171" t="s">
        <v>192</v>
      </c>
      <c r="K9" s="171" t="s">
        <v>192</v>
      </c>
      <c r="L9" s="171" t="s">
        <v>192</v>
      </c>
      <c r="M9" s="171" t="s">
        <v>192</v>
      </c>
      <c r="N9" s="473" t="s">
        <v>12</v>
      </c>
    </row>
    <row r="10" spans="1:14">
      <c r="A10" s="172" t="s">
        <v>193</v>
      </c>
      <c r="B10" s="173" t="s">
        <v>157</v>
      </c>
      <c r="C10" s="173" t="s">
        <v>158</v>
      </c>
      <c r="D10" s="173" t="s">
        <v>159</v>
      </c>
      <c r="E10" s="173" t="s">
        <v>160</v>
      </c>
      <c r="F10" s="173" t="s">
        <v>161</v>
      </c>
      <c r="G10" s="173" t="s">
        <v>162</v>
      </c>
      <c r="H10" s="173" t="s">
        <v>163</v>
      </c>
      <c r="I10" s="173" t="s">
        <v>164</v>
      </c>
      <c r="J10" s="173" t="s">
        <v>194</v>
      </c>
      <c r="K10" s="173" t="s">
        <v>195</v>
      </c>
      <c r="L10" s="173" t="s">
        <v>196</v>
      </c>
      <c r="M10" s="174" t="s">
        <v>197</v>
      </c>
      <c r="N10" s="474"/>
    </row>
    <row r="11" spans="1:14" ht="13.8" thickBot="1">
      <c r="A11" s="175" t="s">
        <v>198</v>
      </c>
      <c r="B11" s="172"/>
      <c r="C11" s="172"/>
      <c r="D11" s="172"/>
      <c r="E11" s="172"/>
      <c r="F11" s="172"/>
      <c r="G11" s="175"/>
      <c r="H11" s="175"/>
      <c r="I11" s="175"/>
      <c r="J11" s="176"/>
      <c r="K11" s="177"/>
      <c r="L11" s="177"/>
      <c r="M11" s="178"/>
      <c r="N11" s="475"/>
    </row>
    <row r="12" spans="1:14">
      <c r="A12" s="179" t="s">
        <v>219</v>
      </c>
      <c r="B12" s="17"/>
      <c r="C12" s="17">
        <v>1</v>
      </c>
      <c r="D12" s="17"/>
      <c r="E12" s="17"/>
      <c r="F12" s="17"/>
      <c r="G12" s="17"/>
      <c r="H12" s="17"/>
      <c r="I12" s="180"/>
      <c r="J12" s="17"/>
      <c r="K12" s="181"/>
      <c r="L12" s="17"/>
      <c r="M12" s="17"/>
      <c r="N12" s="300">
        <v>1</v>
      </c>
    </row>
    <row r="13" spans="1:14">
      <c r="A13" s="179" t="s">
        <v>284</v>
      </c>
      <c r="B13" s="17">
        <v>1</v>
      </c>
      <c r="C13" s="17">
        <v>6</v>
      </c>
      <c r="D13" s="17"/>
      <c r="E13" s="17"/>
      <c r="F13" s="17"/>
      <c r="G13" s="17"/>
      <c r="H13" s="17"/>
      <c r="I13" s="180"/>
      <c r="J13" s="17"/>
      <c r="K13" s="181"/>
      <c r="L13" s="17"/>
      <c r="M13" s="17"/>
      <c r="N13" s="300">
        <v>7</v>
      </c>
    </row>
    <row r="14" spans="1:14">
      <c r="A14" s="286" t="s">
        <v>285</v>
      </c>
      <c r="B14" s="17">
        <v>7</v>
      </c>
      <c r="C14" s="17">
        <v>20</v>
      </c>
      <c r="D14" s="17"/>
      <c r="E14" s="17"/>
      <c r="F14" s="17"/>
      <c r="G14" s="17"/>
      <c r="H14" s="17"/>
      <c r="I14" s="17"/>
      <c r="J14" s="17"/>
      <c r="K14" s="182"/>
      <c r="L14" s="17"/>
      <c r="M14" s="17"/>
      <c r="N14" s="300">
        <v>27</v>
      </c>
    </row>
    <row r="15" spans="1:14">
      <c r="A15" s="238" t="s">
        <v>12</v>
      </c>
      <c r="B15" s="146">
        <f>SUM(B12:B14)</f>
        <v>8</v>
      </c>
      <c r="C15" s="146">
        <f>SUM(C12:C14)</f>
        <v>27</v>
      </c>
      <c r="D15" s="146"/>
      <c r="E15" s="146"/>
      <c r="F15" s="146"/>
      <c r="G15" s="146"/>
      <c r="H15" s="146"/>
      <c r="I15" s="146"/>
      <c r="J15" s="146"/>
      <c r="K15" s="146"/>
      <c r="L15" s="266"/>
      <c r="M15" s="146"/>
      <c r="N15" s="146">
        <f>SUM(N12:N14)</f>
        <v>35</v>
      </c>
    </row>
    <row r="16" spans="1:14" ht="13.8" thickBot="1">
      <c r="C16" s="144"/>
      <c r="D16" s="144"/>
      <c r="E16" s="144"/>
      <c r="G16" s="135"/>
      <c r="H16" s="135"/>
      <c r="I16" s="135"/>
    </row>
    <row r="17" spans="1:14" ht="17.399999999999999" thickBot="1">
      <c r="A17" s="469" t="s">
        <v>212</v>
      </c>
      <c r="B17" s="470"/>
      <c r="C17" s="470"/>
      <c r="D17" s="470"/>
      <c r="E17" s="470"/>
      <c r="F17" s="470"/>
      <c r="G17" s="470"/>
      <c r="H17" s="470"/>
      <c r="I17" s="471"/>
    </row>
    <row r="18" spans="1:14">
      <c r="A18" s="170" t="s">
        <v>191</v>
      </c>
      <c r="B18" s="171" t="s">
        <v>192</v>
      </c>
      <c r="C18" s="171" t="s">
        <v>192</v>
      </c>
      <c r="D18" s="171" t="s">
        <v>192</v>
      </c>
      <c r="E18" s="171" t="s">
        <v>192</v>
      </c>
      <c r="F18" s="171" t="s">
        <v>192</v>
      </c>
      <c r="G18" s="171" t="s">
        <v>192</v>
      </c>
      <c r="H18" s="171" t="s">
        <v>192</v>
      </c>
      <c r="I18" s="171" t="s">
        <v>192</v>
      </c>
      <c r="J18" s="171" t="s">
        <v>192</v>
      </c>
      <c r="K18" s="171" t="s">
        <v>192</v>
      </c>
      <c r="L18" s="171" t="s">
        <v>192</v>
      </c>
      <c r="M18" s="171" t="s">
        <v>192</v>
      </c>
      <c r="N18" s="473" t="s">
        <v>12</v>
      </c>
    </row>
    <row r="19" spans="1:14">
      <c r="A19" s="172" t="s">
        <v>193</v>
      </c>
      <c r="B19" s="173" t="s">
        <v>157</v>
      </c>
      <c r="C19" s="173" t="s">
        <v>158</v>
      </c>
      <c r="D19" s="173" t="s">
        <v>159</v>
      </c>
      <c r="E19" s="173" t="s">
        <v>160</v>
      </c>
      <c r="F19" s="173" t="s">
        <v>161</v>
      </c>
      <c r="G19" s="173" t="s">
        <v>162</v>
      </c>
      <c r="H19" s="173" t="s">
        <v>163</v>
      </c>
      <c r="I19" s="173" t="s">
        <v>164</v>
      </c>
      <c r="J19" s="173" t="s">
        <v>194</v>
      </c>
      <c r="K19" s="173" t="s">
        <v>195</v>
      </c>
      <c r="L19" s="173" t="s">
        <v>196</v>
      </c>
      <c r="M19" s="174" t="s">
        <v>197</v>
      </c>
      <c r="N19" s="474"/>
    </row>
    <row r="20" spans="1:14" ht="13.8" thickBot="1">
      <c r="A20" s="175" t="s">
        <v>198</v>
      </c>
      <c r="B20" s="172"/>
      <c r="C20" s="172"/>
      <c r="D20" s="172"/>
      <c r="E20" s="172"/>
      <c r="F20" s="172"/>
      <c r="G20" s="175"/>
      <c r="H20" s="175"/>
      <c r="I20" s="175"/>
      <c r="J20" s="176"/>
      <c r="K20" s="177"/>
      <c r="L20" s="177"/>
      <c r="M20" s="178"/>
      <c r="N20" s="475"/>
    </row>
    <row r="21" spans="1:14">
      <c r="A21" s="179" t="s">
        <v>220</v>
      </c>
      <c r="B21" s="17"/>
      <c r="C21" s="17">
        <v>3</v>
      </c>
      <c r="D21" s="17"/>
      <c r="E21" s="17"/>
      <c r="F21" s="17"/>
      <c r="G21" s="17"/>
      <c r="H21" s="17"/>
      <c r="I21" s="180"/>
      <c r="J21" s="17"/>
      <c r="K21" s="181"/>
      <c r="L21" s="17"/>
      <c r="M21" s="17"/>
      <c r="N21" s="300">
        <v>3</v>
      </c>
    </row>
    <row r="22" spans="1:14">
      <c r="A22" s="179" t="s">
        <v>235</v>
      </c>
      <c r="B22" s="17">
        <v>2</v>
      </c>
      <c r="C22" s="17">
        <v>8</v>
      </c>
      <c r="D22" s="17"/>
      <c r="E22" s="17"/>
      <c r="F22" s="17"/>
      <c r="G22" s="17"/>
      <c r="H22" s="17"/>
      <c r="I22" s="180"/>
      <c r="J22" s="17"/>
      <c r="K22" s="181"/>
      <c r="L22" s="17"/>
      <c r="M22" s="17"/>
      <c r="N22" s="300">
        <v>10</v>
      </c>
    </row>
    <row r="23" spans="1:14">
      <c r="A23" s="238" t="s">
        <v>236</v>
      </c>
      <c r="B23" s="17"/>
      <c r="C23" s="17"/>
      <c r="D23" s="17"/>
      <c r="E23" s="17"/>
      <c r="F23" s="17"/>
      <c r="G23" s="17"/>
      <c r="H23" s="17"/>
      <c r="I23" s="180"/>
      <c r="J23" s="17"/>
      <c r="K23" s="181"/>
      <c r="L23" s="17"/>
      <c r="M23" s="17"/>
      <c r="N23" s="300"/>
    </row>
    <row r="24" spans="1:14">
      <c r="A24" s="146" t="s">
        <v>65</v>
      </c>
      <c r="B24" s="146">
        <f>SUM(B21:B23)</f>
        <v>2</v>
      </c>
      <c r="C24" s="146">
        <f>SUM(C21:C23)</f>
        <v>11</v>
      </c>
      <c r="D24" s="146"/>
      <c r="E24" s="146"/>
      <c r="F24" s="146"/>
      <c r="G24" s="146"/>
      <c r="H24" s="146"/>
      <c r="I24" s="146"/>
      <c r="J24" s="146"/>
      <c r="K24" s="146"/>
      <c r="L24" s="266"/>
      <c r="M24" s="146"/>
      <c r="N24" s="158">
        <f>SUM(N21:N23)</f>
        <v>13</v>
      </c>
    </row>
    <row r="25" spans="1:14" ht="13.8" thickBot="1">
      <c r="A25" s="47"/>
      <c r="B25" s="186"/>
      <c r="C25" s="186"/>
      <c r="D25" s="186"/>
      <c r="E25" s="186"/>
      <c r="F25" s="186"/>
      <c r="G25" s="186"/>
      <c r="H25" s="186"/>
      <c r="I25" s="186"/>
      <c r="J25" s="186"/>
      <c r="K25" s="227"/>
      <c r="L25" s="186"/>
      <c r="M25" s="144"/>
      <c r="N25" s="186"/>
    </row>
    <row r="26" spans="1:14" ht="17.399999999999999" thickBot="1">
      <c r="A26" s="476" t="s">
        <v>199</v>
      </c>
      <c r="B26" s="477"/>
      <c r="C26" s="477"/>
      <c r="D26" s="477"/>
      <c r="E26" s="477"/>
      <c r="F26" s="477"/>
      <c r="G26" s="477"/>
      <c r="H26" s="477"/>
      <c r="I26" s="478"/>
      <c r="J26" s="183"/>
      <c r="K26" s="57"/>
    </row>
    <row r="27" spans="1:14" ht="13.8" thickBot="1"/>
    <row r="28" spans="1:14">
      <c r="A28" s="170" t="s">
        <v>200</v>
      </c>
      <c r="B28" s="467" t="s">
        <v>157</v>
      </c>
      <c r="C28" s="467" t="s">
        <v>158</v>
      </c>
      <c r="D28" s="467" t="s">
        <v>159</v>
      </c>
      <c r="E28" s="467" t="s">
        <v>160</v>
      </c>
      <c r="F28" s="467" t="s">
        <v>161</v>
      </c>
      <c r="G28" s="467" t="s">
        <v>162</v>
      </c>
      <c r="H28" s="467" t="s">
        <v>163</v>
      </c>
      <c r="I28" s="467" t="s">
        <v>164</v>
      </c>
      <c r="J28" s="467" t="s">
        <v>194</v>
      </c>
      <c r="K28" s="467" t="s">
        <v>195</v>
      </c>
      <c r="L28" s="467" t="s">
        <v>196</v>
      </c>
      <c r="M28" s="467" t="s">
        <v>197</v>
      </c>
      <c r="N28" s="184" t="s">
        <v>12</v>
      </c>
    </row>
    <row r="29" spans="1:14" ht="13.8" thickBot="1">
      <c r="A29" s="175" t="s">
        <v>201</v>
      </c>
      <c r="B29" s="468"/>
      <c r="C29" s="468"/>
      <c r="D29" s="468"/>
      <c r="E29" s="468"/>
      <c r="F29" s="468"/>
      <c r="G29" s="468"/>
      <c r="H29" s="468"/>
      <c r="I29" s="468"/>
      <c r="J29" s="468"/>
      <c r="K29" s="468"/>
      <c r="L29" s="468"/>
      <c r="M29" s="468"/>
      <c r="N29" s="185"/>
    </row>
    <row r="30" spans="1:14">
      <c r="A30" s="239" t="s">
        <v>15</v>
      </c>
      <c r="B30" s="17">
        <v>4</v>
      </c>
      <c r="C30" s="17"/>
      <c r="D30" s="17"/>
      <c r="E30" s="17"/>
      <c r="F30" s="17"/>
      <c r="G30" s="17"/>
      <c r="H30" s="17"/>
      <c r="I30" s="180"/>
      <c r="J30" s="17"/>
      <c r="K30" s="181"/>
      <c r="L30" s="17"/>
      <c r="M30" s="301"/>
      <c r="N30" s="300">
        <v>4</v>
      </c>
    </row>
    <row r="31" spans="1:14">
      <c r="A31" s="240" t="s">
        <v>216</v>
      </c>
      <c r="B31" s="17">
        <v>3</v>
      </c>
      <c r="C31" s="17">
        <v>4</v>
      </c>
      <c r="D31" s="17"/>
      <c r="E31" s="17"/>
      <c r="F31" s="17"/>
      <c r="G31" s="17"/>
      <c r="H31" s="17"/>
      <c r="I31" s="17"/>
      <c r="J31" s="17"/>
      <c r="K31" s="182"/>
      <c r="L31" s="17"/>
      <c r="M31" s="180"/>
      <c r="N31" s="300">
        <v>7</v>
      </c>
    </row>
    <row r="32" spans="1:14">
      <c r="A32" s="239" t="s">
        <v>215</v>
      </c>
      <c r="B32" s="17">
        <v>0</v>
      </c>
      <c r="C32" s="17"/>
      <c r="D32" s="17"/>
      <c r="E32" s="17"/>
      <c r="F32" s="17"/>
      <c r="G32" s="17"/>
      <c r="H32" s="17"/>
      <c r="I32" s="17"/>
      <c r="J32" s="17"/>
      <c r="K32" s="182"/>
      <c r="L32" s="17"/>
      <c r="M32" s="180"/>
      <c r="N32" s="300"/>
    </row>
    <row r="33" spans="1:14">
      <c r="A33" s="146" t="s">
        <v>65</v>
      </c>
      <c r="B33" s="146">
        <f>SUM(B30:B32)</f>
        <v>7</v>
      </c>
      <c r="C33" s="146">
        <v>4</v>
      </c>
      <c r="D33" s="146"/>
      <c r="E33" s="146"/>
      <c r="F33" s="146"/>
      <c r="G33" s="146"/>
      <c r="H33" s="146"/>
      <c r="I33" s="146"/>
      <c r="J33" s="146"/>
      <c r="K33" s="146"/>
      <c r="L33" s="266"/>
      <c r="M33" s="241"/>
      <c r="N33" s="158">
        <v>11</v>
      </c>
    </row>
    <row r="34" spans="1:14">
      <c r="E34" s="135"/>
      <c r="F34" s="135"/>
      <c r="J34" s="135"/>
      <c r="M34" s="3"/>
      <c r="N34" s="186"/>
    </row>
    <row r="35" spans="1:14" ht="13.2" customHeight="1"/>
    <row r="36" spans="1:14" ht="13.2" customHeight="1"/>
    <row r="37" spans="1:14">
      <c r="A37" s="465" t="s">
        <v>278</v>
      </c>
      <c r="B37" s="465"/>
      <c r="C37" s="465"/>
      <c r="D37" s="465"/>
    </row>
    <row r="38" spans="1:14">
      <c r="A38" s="465" t="s">
        <v>276</v>
      </c>
      <c r="B38" s="465"/>
      <c r="C38" s="465"/>
      <c r="D38" s="465"/>
    </row>
  </sheetData>
  <mergeCells count="22">
    <mergeCell ref="N18:N20"/>
    <mergeCell ref="J28:J29"/>
    <mergeCell ref="B28:B29"/>
    <mergeCell ref="K28:K29"/>
    <mergeCell ref="C28:C29"/>
    <mergeCell ref="D28:D29"/>
    <mergeCell ref="A38:D38"/>
    <mergeCell ref="A37:D37"/>
    <mergeCell ref="A2:N2"/>
    <mergeCell ref="A3:N3"/>
    <mergeCell ref="L28:L29"/>
    <mergeCell ref="M28:M29"/>
    <mergeCell ref="F28:F29"/>
    <mergeCell ref="G28:G29"/>
    <mergeCell ref="H28:H29"/>
    <mergeCell ref="I28:I29"/>
    <mergeCell ref="E28:E29"/>
    <mergeCell ref="A7:I7"/>
    <mergeCell ref="A8:M8"/>
    <mergeCell ref="N9:N11"/>
    <mergeCell ref="A26:I26"/>
    <mergeCell ref="A17:I17"/>
  </mergeCells>
  <phoneticPr fontId="39" type="noConversion"/>
  <pageMargins left="0.74803149606299213" right="0.74803149606299213" top="1.0900000000000001" bottom="0.98425196850393704" header="0" footer="0"/>
  <pageSetup scale="85" orientation="landscape" verticalDpi="0" r:id="rId1"/>
  <headerFooter alignWithMargins="0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P66"/>
  <sheetViews>
    <sheetView topLeftCell="A45" workbookViewId="0">
      <selection sqref="A1:O63"/>
    </sheetView>
  </sheetViews>
  <sheetFormatPr baseColWidth="10" defaultColWidth="11.44140625" defaultRowHeight="15" customHeight="1"/>
  <cols>
    <col min="1" max="1" width="39.88671875" style="168" customWidth="1"/>
    <col min="2" max="2" width="8.88671875" style="144" customWidth="1"/>
    <col min="3" max="3" width="11.6640625" style="144" customWidth="1"/>
    <col min="4" max="4" width="9.44140625" style="34" customWidth="1"/>
    <col min="5" max="6" width="8" style="144" customWidth="1"/>
    <col min="7" max="7" width="7.6640625" style="144" customWidth="1"/>
    <col min="8" max="8" width="7.44140625" style="144" customWidth="1"/>
    <col min="9" max="9" width="10.44140625" style="144" bestFit="1" customWidth="1"/>
    <col min="10" max="13" width="6.88671875" style="144" bestFit="1" customWidth="1"/>
    <col min="14" max="14" width="14" style="144" customWidth="1"/>
    <col min="15" max="15" width="14.33203125" style="144" customWidth="1"/>
    <col min="16" max="16384" width="11.44140625" style="144"/>
  </cols>
  <sheetData>
    <row r="1" spans="1:16" ht="15" customHeight="1">
      <c r="A1" s="488" t="s">
        <v>292</v>
      </c>
      <c r="B1" s="489"/>
      <c r="C1" s="489"/>
      <c r="D1" s="489"/>
      <c r="E1" s="489"/>
      <c r="F1" s="489"/>
      <c r="G1" s="489"/>
      <c r="H1" s="489"/>
      <c r="I1" s="489"/>
      <c r="J1" s="489"/>
      <c r="K1" s="489"/>
      <c r="L1" s="489"/>
      <c r="M1" s="489"/>
      <c r="N1" s="490"/>
      <c r="O1"/>
      <c r="P1"/>
    </row>
    <row r="2" spans="1:16" ht="15" customHeight="1">
      <c r="A2" s="491"/>
      <c r="B2" s="492"/>
      <c r="C2" s="492"/>
      <c r="D2" s="492"/>
      <c r="E2" s="492"/>
      <c r="F2" s="492"/>
      <c r="G2" s="492"/>
      <c r="H2" s="492"/>
      <c r="I2" s="492"/>
      <c r="J2" s="492"/>
      <c r="K2" s="492"/>
      <c r="L2" s="492"/>
      <c r="M2" s="492"/>
      <c r="N2" s="493"/>
      <c r="O2"/>
      <c r="P2"/>
    </row>
    <row r="3" spans="1:16" ht="15" customHeight="1" thickBot="1">
      <c r="A3" s="494"/>
      <c r="B3" s="495"/>
      <c r="C3" s="495"/>
      <c r="D3" s="495"/>
      <c r="E3" s="495"/>
      <c r="F3" s="495"/>
      <c r="G3" s="495"/>
      <c r="H3" s="495"/>
      <c r="I3" s="495"/>
      <c r="J3" s="495"/>
      <c r="K3" s="495"/>
      <c r="L3" s="495"/>
      <c r="M3" s="495"/>
      <c r="N3" s="496"/>
      <c r="O3"/>
      <c r="P3"/>
    </row>
    <row r="4" spans="1:16" ht="24.75" customHeight="1" thickBot="1">
      <c r="A4" s="480" t="s">
        <v>156</v>
      </c>
      <c r="B4" s="486"/>
      <c r="C4" s="486"/>
      <c r="D4" s="486"/>
      <c r="E4" s="486"/>
      <c r="F4" s="486"/>
      <c r="G4" s="486"/>
      <c r="H4" s="486"/>
      <c r="I4" s="486"/>
      <c r="J4" s="486"/>
      <c r="K4" s="486"/>
      <c r="L4" s="486"/>
      <c r="M4" s="486"/>
      <c r="N4" s="487"/>
      <c r="O4"/>
      <c r="P4"/>
    </row>
    <row r="5" spans="1:16" ht="15" customHeight="1">
      <c r="A5" s="145" t="s">
        <v>9</v>
      </c>
      <c r="B5" s="146" t="s">
        <v>157</v>
      </c>
      <c r="C5" s="146" t="s">
        <v>158</v>
      </c>
      <c r="D5" s="146" t="s">
        <v>159</v>
      </c>
      <c r="E5" s="146" t="s">
        <v>160</v>
      </c>
      <c r="F5" s="146" t="s">
        <v>161</v>
      </c>
      <c r="G5" s="146" t="s">
        <v>162</v>
      </c>
      <c r="H5" s="146" t="s">
        <v>163</v>
      </c>
      <c r="I5" s="146" t="s">
        <v>164</v>
      </c>
      <c r="J5" s="146" t="s">
        <v>165</v>
      </c>
      <c r="K5" s="146" t="s">
        <v>166</v>
      </c>
      <c r="L5" s="146" t="s">
        <v>167</v>
      </c>
      <c r="M5" s="146" t="s">
        <v>168</v>
      </c>
      <c r="N5" s="146" t="s">
        <v>65</v>
      </c>
      <c r="O5"/>
      <c r="P5"/>
    </row>
    <row r="6" spans="1:16" ht="15" customHeight="1">
      <c r="A6" s="147" t="s">
        <v>169</v>
      </c>
      <c r="B6" s="148">
        <v>37</v>
      </c>
      <c r="C6" s="148">
        <v>24</v>
      </c>
      <c r="D6" s="148"/>
      <c r="E6" s="148"/>
      <c r="F6" s="148"/>
      <c r="G6" s="148"/>
      <c r="H6" s="17"/>
      <c r="I6" s="17"/>
      <c r="J6" s="148"/>
      <c r="K6" s="287"/>
      <c r="L6" s="17"/>
      <c r="M6" s="17"/>
      <c r="N6" s="268">
        <f>B6+C6</f>
        <v>61</v>
      </c>
      <c r="O6"/>
      <c r="P6"/>
    </row>
    <row r="7" spans="1:16" ht="15" customHeight="1">
      <c r="A7" s="149" t="s">
        <v>261</v>
      </c>
      <c r="B7" s="148"/>
      <c r="C7" s="148"/>
      <c r="D7" s="148"/>
      <c r="E7" s="148"/>
      <c r="F7" s="148"/>
      <c r="G7" s="148"/>
      <c r="H7" s="17"/>
      <c r="I7" s="17"/>
      <c r="J7" s="148"/>
      <c r="K7" s="287"/>
      <c r="L7" s="17"/>
      <c r="M7" s="17"/>
      <c r="N7" s="268"/>
      <c r="O7"/>
      <c r="P7"/>
    </row>
    <row r="8" spans="1:16" ht="15" customHeight="1">
      <c r="A8" s="147" t="s">
        <v>142</v>
      </c>
      <c r="B8" s="148">
        <v>4</v>
      </c>
      <c r="C8" s="148"/>
      <c r="D8" s="148"/>
      <c r="E8" s="148"/>
      <c r="F8" s="148"/>
      <c r="G8" s="148"/>
      <c r="H8" s="17"/>
      <c r="I8" s="17"/>
      <c r="J8" s="148"/>
      <c r="K8" s="287"/>
      <c r="L8" s="17"/>
      <c r="M8" s="17"/>
      <c r="N8" s="268">
        <f>B8+C8</f>
        <v>4</v>
      </c>
      <c r="O8"/>
      <c r="P8"/>
    </row>
    <row r="9" spans="1:16" ht="15" customHeight="1">
      <c r="A9" s="147" t="s">
        <v>223</v>
      </c>
      <c r="B9" s="148"/>
      <c r="C9" s="148"/>
      <c r="D9" s="148"/>
      <c r="E9" s="148"/>
      <c r="F9" s="148"/>
      <c r="G9" s="148"/>
      <c r="H9" s="17"/>
      <c r="I9" s="17"/>
      <c r="J9" s="148"/>
      <c r="K9" s="287"/>
      <c r="L9" s="17"/>
      <c r="M9" s="17"/>
      <c r="N9" s="268"/>
      <c r="O9"/>
      <c r="P9"/>
    </row>
    <row r="10" spans="1:16" ht="15" customHeight="1">
      <c r="A10" s="147" t="s">
        <v>170</v>
      </c>
      <c r="B10" s="148"/>
      <c r="C10" s="148"/>
      <c r="D10" s="148"/>
      <c r="E10" s="148"/>
      <c r="F10" s="148"/>
      <c r="G10" s="148"/>
      <c r="H10" s="17"/>
      <c r="I10" s="17"/>
      <c r="J10" s="148"/>
      <c r="K10" s="287"/>
      <c r="L10" s="17"/>
      <c r="M10" s="17"/>
      <c r="N10" s="268"/>
      <c r="O10"/>
      <c r="P10"/>
    </row>
    <row r="11" spans="1:16" ht="15" customHeight="1">
      <c r="A11" s="147" t="s">
        <v>171</v>
      </c>
      <c r="B11" s="148">
        <v>7</v>
      </c>
      <c r="C11" s="148">
        <v>6</v>
      </c>
      <c r="D11" s="148"/>
      <c r="E11" s="148"/>
      <c r="F11" s="148"/>
      <c r="G11" s="148"/>
      <c r="H11" s="17"/>
      <c r="I11" s="17"/>
      <c r="J11" s="148"/>
      <c r="K11" s="287"/>
      <c r="L11" s="17"/>
      <c r="M11" s="17"/>
      <c r="N11" s="268">
        <f>B11+C11</f>
        <v>13</v>
      </c>
      <c r="O11"/>
      <c r="P11"/>
    </row>
    <row r="12" spans="1:16" ht="15" customHeight="1">
      <c r="A12" s="292" t="s">
        <v>172</v>
      </c>
      <c r="B12" s="295"/>
      <c r="C12" s="295"/>
      <c r="D12" s="295"/>
      <c r="E12" s="295"/>
      <c r="F12" s="295"/>
      <c r="G12" s="295"/>
      <c r="H12" s="294"/>
      <c r="I12" s="294"/>
      <c r="J12" s="295"/>
      <c r="K12" s="297"/>
      <c r="L12" s="294"/>
      <c r="M12" s="294"/>
      <c r="N12" s="295"/>
      <c r="O12"/>
      <c r="P12"/>
    </row>
    <row r="13" spans="1:16" ht="15" customHeight="1">
      <c r="A13" s="292" t="s">
        <v>173</v>
      </c>
      <c r="B13" s="295"/>
      <c r="C13" s="295"/>
      <c r="D13" s="295"/>
      <c r="E13" s="295"/>
      <c r="F13" s="295"/>
      <c r="G13" s="295"/>
      <c r="H13" s="294"/>
      <c r="I13" s="294"/>
      <c r="J13" s="295"/>
      <c r="K13" s="297"/>
      <c r="L13" s="294"/>
      <c r="M13" s="294"/>
      <c r="N13" s="295"/>
      <c r="O13"/>
      <c r="P13"/>
    </row>
    <row r="14" spans="1:16" ht="15" customHeight="1">
      <c r="A14" s="292" t="s">
        <v>174</v>
      </c>
      <c r="B14" s="295"/>
      <c r="C14" s="295"/>
      <c r="D14" s="295"/>
      <c r="E14" s="295"/>
      <c r="F14" s="295"/>
      <c r="G14" s="295"/>
      <c r="H14" s="294"/>
      <c r="I14" s="294"/>
      <c r="J14" s="295"/>
      <c r="K14" s="297"/>
      <c r="L14" s="294"/>
      <c r="M14" s="294"/>
      <c r="N14" s="295"/>
      <c r="O14"/>
      <c r="P14"/>
    </row>
    <row r="15" spans="1:16" ht="25.5" customHeight="1">
      <c r="A15" s="147" t="s">
        <v>291</v>
      </c>
      <c r="B15" s="148">
        <v>71</v>
      </c>
      <c r="C15" s="148">
        <v>129</v>
      </c>
      <c r="D15" s="148"/>
      <c r="E15" s="148"/>
      <c r="F15" s="148"/>
      <c r="G15" s="148"/>
      <c r="H15" s="17"/>
      <c r="I15" s="17"/>
      <c r="J15" s="148"/>
      <c r="K15" s="287"/>
      <c r="L15" s="17"/>
      <c r="M15" s="17"/>
      <c r="N15" s="268">
        <f>B15+C15</f>
        <v>200</v>
      </c>
      <c r="O15"/>
      <c r="P15"/>
    </row>
    <row r="16" spans="1:16" ht="25.5" customHeight="1">
      <c r="A16" s="147" t="s">
        <v>262</v>
      </c>
      <c r="B16" s="148">
        <v>49</v>
      </c>
      <c r="C16" s="148">
        <v>40</v>
      </c>
      <c r="D16" s="148"/>
      <c r="E16" s="148"/>
      <c r="F16" s="148"/>
      <c r="G16" s="148"/>
      <c r="H16" s="17"/>
      <c r="I16" s="17"/>
      <c r="J16" s="148"/>
      <c r="K16" s="287"/>
      <c r="L16" s="17"/>
      <c r="M16" s="17"/>
      <c r="N16" s="268">
        <f>B16+C16</f>
        <v>89</v>
      </c>
      <c r="O16"/>
      <c r="P16"/>
    </row>
    <row r="17" spans="1:16" ht="15.6">
      <c r="A17" s="147" t="s">
        <v>293</v>
      </c>
      <c r="B17" s="148"/>
      <c r="C17" s="148"/>
      <c r="D17" s="148"/>
      <c r="E17" s="148"/>
      <c r="F17" s="148"/>
      <c r="G17" s="148"/>
      <c r="H17" s="17"/>
      <c r="I17" s="17"/>
      <c r="J17" s="148"/>
      <c r="K17" s="287"/>
      <c r="L17" s="17"/>
      <c r="M17" s="17"/>
      <c r="N17" s="268">
        <f>B17+C17</f>
        <v>0</v>
      </c>
      <c r="O17"/>
      <c r="P17"/>
    </row>
    <row r="18" spans="1:16" ht="24.75" customHeight="1" thickBot="1">
      <c r="A18" s="150"/>
      <c r="B18" s="11">
        <f>SUM(B6:B17)</f>
        <v>168</v>
      </c>
      <c r="C18" s="11">
        <f>SUM(C6:C17)</f>
        <v>199</v>
      </c>
      <c r="D18" s="46"/>
      <c r="E18" s="11"/>
      <c r="F18" s="46"/>
      <c r="G18" s="46"/>
      <c r="H18" s="11"/>
      <c r="I18" s="11"/>
      <c r="J18" s="11"/>
      <c r="K18" s="290"/>
      <c r="L18" s="290"/>
      <c r="M18" s="151"/>
      <c r="N18" s="268">
        <f>B18+C18</f>
        <v>367</v>
      </c>
      <c r="O18"/>
      <c r="P18"/>
    </row>
    <row r="19" spans="1:16" ht="13.8" thickBot="1">
      <c r="A19" s="472"/>
      <c r="B19" s="472"/>
      <c r="C19" s="472"/>
      <c r="D19" s="472"/>
      <c r="E19" s="472"/>
      <c r="F19" s="472"/>
      <c r="G19" s="472"/>
      <c r="H19" s="472"/>
      <c r="I19" s="472"/>
      <c r="J19" s="472"/>
      <c r="K19" s="472"/>
      <c r="L19" s="472"/>
      <c r="M19" s="472"/>
      <c r="N19" s="472"/>
      <c r="O19"/>
      <c r="P19"/>
    </row>
    <row r="20" spans="1:16" ht="23.25" customHeight="1" thickBot="1">
      <c r="A20" s="480" t="s">
        <v>175</v>
      </c>
      <c r="B20" s="486"/>
      <c r="C20" s="486"/>
      <c r="D20" s="486"/>
      <c r="E20" s="486"/>
      <c r="F20" s="486"/>
      <c r="G20" s="486"/>
      <c r="H20" s="486"/>
      <c r="I20" s="486"/>
      <c r="J20" s="486"/>
      <c r="K20" s="486"/>
      <c r="L20" s="486"/>
      <c r="M20" s="486"/>
      <c r="N20" s="487"/>
      <c r="O20"/>
      <c r="P20"/>
    </row>
    <row r="21" spans="1:16" ht="15" customHeight="1">
      <c r="A21" s="152" t="s">
        <v>9</v>
      </c>
      <c r="B21" s="146" t="s">
        <v>157</v>
      </c>
      <c r="C21" s="146" t="s">
        <v>158</v>
      </c>
      <c r="D21" s="146" t="s">
        <v>159</v>
      </c>
      <c r="E21" s="146" t="s">
        <v>160</v>
      </c>
      <c r="F21" s="146" t="s">
        <v>161</v>
      </c>
      <c r="G21" s="146" t="s">
        <v>162</v>
      </c>
      <c r="H21" s="146" t="s">
        <v>163</v>
      </c>
      <c r="I21" s="146" t="s">
        <v>164</v>
      </c>
      <c r="J21" s="146" t="s">
        <v>165</v>
      </c>
      <c r="K21" s="146" t="s">
        <v>166</v>
      </c>
      <c r="L21" s="146" t="s">
        <v>167</v>
      </c>
      <c r="M21" s="146" t="s">
        <v>168</v>
      </c>
      <c r="N21" s="146" t="s">
        <v>65</v>
      </c>
      <c r="O21"/>
      <c r="P21"/>
    </row>
    <row r="22" spans="1:16" ht="15" customHeight="1">
      <c r="A22" s="147" t="s">
        <v>176</v>
      </c>
      <c r="B22" s="148">
        <f>77+20+10+2+7</f>
        <v>116</v>
      </c>
      <c r="C22" s="148">
        <f>30+44</f>
        <v>74</v>
      </c>
      <c r="D22" s="148"/>
      <c r="E22" s="148"/>
      <c r="F22" s="148"/>
      <c r="G22" s="17"/>
      <c r="H22" s="17"/>
      <c r="I22" s="17"/>
      <c r="J22" s="17"/>
      <c r="K22" s="17"/>
      <c r="L22" s="17"/>
      <c r="M22" s="17"/>
      <c r="N22" s="268">
        <f>B22+C22</f>
        <v>190</v>
      </c>
      <c r="O22"/>
      <c r="P22"/>
    </row>
    <row r="23" spans="1:16" ht="15" customHeight="1">
      <c r="A23" s="147" t="s">
        <v>295</v>
      </c>
      <c r="B23" s="148">
        <v>5</v>
      </c>
      <c r="C23" s="148"/>
      <c r="D23" s="148"/>
      <c r="E23" s="148"/>
      <c r="F23" s="148"/>
      <c r="G23" s="17"/>
      <c r="H23" s="17"/>
      <c r="I23" s="17"/>
      <c r="J23" s="17"/>
      <c r="K23" s="17"/>
      <c r="L23" s="17"/>
      <c r="M23" s="17"/>
      <c r="N23" s="268">
        <f>B23+C23</f>
        <v>5</v>
      </c>
      <c r="O23"/>
      <c r="P23"/>
    </row>
    <row r="24" spans="1:16" ht="15" customHeight="1">
      <c r="A24" s="292" t="s">
        <v>177</v>
      </c>
      <c r="B24" s="295"/>
      <c r="C24" s="295"/>
      <c r="D24" s="295"/>
      <c r="E24" s="295"/>
      <c r="F24" s="295"/>
      <c r="G24" s="294"/>
      <c r="H24" s="294"/>
      <c r="I24" s="294"/>
      <c r="J24" s="294"/>
      <c r="K24" s="294"/>
      <c r="L24" s="294"/>
      <c r="M24" s="294"/>
      <c r="N24" s="295"/>
      <c r="O24"/>
      <c r="P24"/>
    </row>
    <row r="25" spans="1:16" ht="15" customHeight="1">
      <c r="A25" s="292" t="s">
        <v>173</v>
      </c>
      <c r="B25" s="295"/>
      <c r="C25" s="295"/>
      <c r="D25" s="295"/>
      <c r="E25" s="295"/>
      <c r="F25" s="295"/>
      <c r="G25" s="294"/>
      <c r="H25" s="294"/>
      <c r="I25" s="294"/>
      <c r="J25" s="294"/>
      <c r="K25" s="294"/>
      <c r="L25" s="294"/>
      <c r="M25" s="294"/>
      <c r="N25" s="295"/>
      <c r="O25"/>
      <c r="P25"/>
    </row>
    <row r="26" spans="1:16" ht="15" customHeight="1">
      <c r="A26" s="292" t="s">
        <v>174</v>
      </c>
      <c r="B26" s="295"/>
      <c r="C26" s="295"/>
      <c r="D26" s="295"/>
      <c r="E26" s="295"/>
      <c r="F26" s="295"/>
      <c r="G26" s="294"/>
      <c r="H26" s="294"/>
      <c r="I26" s="294"/>
      <c r="J26" s="294"/>
      <c r="K26" s="294"/>
      <c r="L26" s="294"/>
      <c r="M26" s="294"/>
      <c r="N26" s="295"/>
      <c r="O26"/>
      <c r="P26"/>
    </row>
    <row r="27" spans="1:16" ht="15" customHeight="1">
      <c r="A27" s="161" t="s">
        <v>171</v>
      </c>
      <c r="B27" s="148">
        <v>1</v>
      </c>
      <c r="C27" s="148">
        <v>1</v>
      </c>
      <c r="D27" s="148"/>
      <c r="E27" s="148"/>
      <c r="F27" s="148"/>
      <c r="G27" s="17"/>
      <c r="H27" s="17"/>
      <c r="I27" s="17"/>
      <c r="J27" s="17"/>
      <c r="K27" s="17"/>
      <c r="L27" s="17"/>
      <c r="M27" s="17"/>
      <c r="N27" s="268">
        <f t="shared" ref="N27:N32" si="0">B27+C27</f>
        <v>2</v>
      </c>
      <c r="O27" s="135"/>
      <c r="P27" s="135"/>
    </row>
    <row r="28" spans="1:16" ht="15" customHeight="1">
      <c r="A28" s="149" t="s">
        <v>170</v>
      </c>
      <c r="B28" s="148">
        <v>7</v>
      </c>
      <c r="C28" s="148">
        <v>13</v>
      </c>
      <c r="D28" s="148"/>
      <c r="E28" s="148"/>
      <c r="F28" s="148"/>
      <c r="G28" s="17"/>
      <c r="H28" s="17"/>
      <c r="I28" s="17"/>
      <c r="J28" s="17"/>
      <c r="K28" s="17"/>
      <c r="L28" s="17"/>
      <c r="M28" s="17"/>
      <c r="N28" s="268">
        <f t="shared" si="0"/>
        <v>20</v>
      </c>
      <c r="O28"/>
      <c r="P28"/>
    </row>
    <row r="29" spans="1:16" ht="27" customHeight="1">
      <c r="A29" s="147" t="s">
        <v>291</v>
      </c>
      <c r="B29" s="148">
        <f>87+68</f>
        <v>155</v>
      </c>
      <c r="C29" s="148">
        <v>147</v>
      </c>
      <c r="D29" s="148"/>
      <c r="E29" s="148"/>
      <c r="F29" s="148"/>
      <c r="G29" s="17"/>
      <c r="H29" s="17"/>
      <c r="I29" s="17"/>
      <c r="J29" s="17"/>
      <c r="K29" s="17"/>
      <c r="L29" s="17"/>
      <c r="M29" s="17"/>
      <c r="N29" s="268">
        <f t="shared" si="0"/>
        <v>302</v>
      </c>
      <c r="O29"/>
      <c r="P29"/>
    </row>
    <row r="30" spans="1:16" ht="15.6">
      <c r="A30" s="149" t="s">
        <v>263</v>
      </c>
      <c r="B30" s="148">
        <f>13+15</f>
        <v>28</v>
      </c>
      <c r="C30" s="148"/>
      <c r="D30" s="148"/>
      <c r="E30" s="148"/>
      <c r="F30" s="148"/>
      <c r="G30" s="17"/>
      <c r="H30" s="17"/>
      <c r="I30" s="17"/>
      <c r="J30" s="17"/>
      <c r="K30" s="17"/>
      <c r="L30" s="17"/>
      <c r="M30" s="17"/>
      <c r="N30" s="268">
        <f t="shared" si="0"/>
        <v>28</v>
      </c>
      <c r="O30"/>
      <c r="P30"/>
    </row>
    <row r="31" spans="1:16" ht="15.6">
      <c r="A31" s="149" t="s">
        <v>264</v>
      </c>
      <c r="B31" s="148">
        <v>0</v>
      </c>
      <c r="C31" s="148">
        <v>24</v>
      </c>
      <c r="D31" s="148"/>
      <c r="E31" s="148"/>
      <c r="F31" s="148"/>
      <c r="G31" s="17"/>
      <c r="H31" s="17"/>
      <c r="I31" s="17"/>
      <c r="J31" s="17"/>
      <c r="K31" s="17"/>
      <c r="L31" s="17"/>
      <c r="M31" s="17"/>
      <c r="N31" s="268">
        <f t="shared" si="0"/>
        <v>24</v>
      </c>
      <c r="O31"/>
      <c r="P31"/>
    </row>
    <row r="32" spans="1:16" ht="25.5" customHeight="1" thickBot="1">
      <c r="A32" s="150" t="s">
        <v>12</v>
      </c>
      <c r="B32" s="11">
        <f>SUM(B22:B31)</f>
        <v>312</v>
      </c>
      <c r="C32" s="11">
        <f>SUM(C22:C31)</f>
        <v>259</v>
      </c>
      <c r="D32" s="11"/>
      <c r="E32" s="11"/>
      <c r="F32" s="46"/>
      <c r="G32" s="11"/>
      <c r="H32" s="11"/>
      <c r="I32" s="11"/>
      <c r="J32" s="11"/>
      <c r="K32" s="11"/>
      <c r="L32" s="298"/>
      <c r="M32" s="11"/>
      <c r="N32" s="268">
        <f t="shared" si="0"/>
        <v>571</v>
      </c>
      <c r="O32"/>
      <c r="P32"/>
    </row>
    <row r="33" spans="1:16" ht="6.75" customHeight="1" thickBot="1">
      <c r="A33" s="497"/>
      <c r="B33" s="497"/>
      <c r="C33" s="497"/>
      <c r="D33" s="497"/>
      <c r="E33" s="497"/>
      <c r="F33" s="497"/>
      <c r="G33" s="497"/>
      <c r="H33" s="497"/>
      <c r="I33" s="497"/>
      <c r="J33" s="497"/>
      <c r="K33" s="497"/>
      <c r="L33" s="497"/>
      <c r="M33" s="497"/>
      <c r="N33" s="497"/>
      <c r="O33"/>
      <c r="P33"/>
    </row>
    <row r="34" spans="1:16" ht="19.5" customHeight="1" thickBot="1">
      <c r="A34" s="480" t="s">
        <v>178</v>
      </c>
      <c r="B34" s="486"/>
      <c r="C34" s="486"/>
      <c r="D34" s="486"/>
      <c r="E34" s="486"/>
      <c r="F34" s="486"/>
      <c r="G34" s="486"/>
      <c r="H34" s="486"/>
      <c r="I34" s="486"/>
      <c r="J34" s="486"/>
      <c r="K34" s="486"/>
      <c r="L34" s="486"/>
      <c r="M34" s="486"/>
      <c r="N34" s="487"/>
      <c r="O34"/>
      <c r="P34"/>
    </row>
    <row r="35" spans="1:16" ht="15" customHeight="1">
      <c r="A35" s="156" t="s">
        <v>9</v>
      </c>
      <c r="B35" s="146" t="s">
        <v>157</v>
      </c>
      <c r="C35" s="146" t="s">
        <v>158</v>
      </c>
      <c r="D35" s="146" t="s">
        <v>159</v>
      </c>
      <c r="E35" s="146" t="s">
        <v>160</v>
      </c>
      <c r="F35" s="146" t="s">
        <v>161</v>
      </c>
      <c r="G35" s="146" t="s">
        <v>162</v>
      </c>
      <c r="H35" s="146" t="s">
        <v>163</v>
      </c>
      <c r="I35" s="146" t="s">
        <v>164</v>
      </c>
      <c r="J35" s="146" t="s">
        <v>165</v>
      </c>
      <c r="K35" s="146" t="s">
        <v>166</v>
      </c>
      <c r="L35" s="146" t="s">
        <v>167</v>
      </c>
      <c r="M35" s="146" t="s">
        <v>168</v>
      </c>
      <c r="N35" s="146" t="s">
        <v>65</v>
      </c>
      <c r="O35"/>
      <c r="P35"/>
    </row>
    <row r="36" spans="1:16" ht="15" customHeight="1">
      <c r="A36" s="147" t="s">
        <v>176</v>
      </c>
      <c r="B36" s="17">
        <v>130</v>
      </c>
      <c r="C36" s="17">
        <v>135</v>
      </c>
      <c r="D36" s="17"/>
      <c r="E36" s="17"/>
      <c r="F36" s="148"/>
      <c r="G36" s="17"/>
      <c r="H36" s="17"/>
      <c r="I36" s="17"/>
      <c r="J36" s="17"/>
      <c r="K36" s="17"/>
      <c r="L36" s="17"/>
      <c r="M36" s="17"/>
      <c r="N36" s="268">
        <f>B36+C36</f>
        <v>265</v>
      </c>
      <c r="O36"/>
      <c r="P36"/>
    </row>
    <row r="37" spans="1:16" ht="15" customHeight="1">
      <c r="A37" s="147" t="s">
        <v>142</v>
      </c>
      <c r="B37" s="17">
        <v>3</v>
      </c>
      <c r="C37" s="17">
        <v>4</v>
      </c>
      <c r="D37" s="17"/>
      <c r="E37" s="17"/>
      <c r="F37" s="148"/>
      <c r="G37" s="17"/>
      <c r="H37" s="17"/>
      <c r="I37" s="17"/>
      <c r="J37" s="17"/>
      <c r="K37" s="17"/>
      <c r="L37" s="17"/>
      <c r="M37" s="17"/>
      <c r="N37" s="268">
        <f>B37+C37</f>
        <v>7</v>
      </c>
      <c r="O37"/>
      <c r="P37"/>
    </row>
    <row r="38" spans="1:16" ht="15" customHeight="1">
      <c r="A38" s="147" t="s">
        <v>223</v>
      </c>
      <c r="B38" s="17"/>
      <c r="C38" s="17"/>
      <c r="D38" s="17"/>
      <c r="E38" s="17"/>
      <c r="F38" s="148"/>
      <c r="G38" s="17"/>
      <c r="H38" s="17"/>
      <c r="I38" s="17"/>
      <c r="J38" s="17"/>
      <c r="K38" s="17"/>
      <c r="L38" s="17"/>
      <c r="M38" s="17"/>
      <c r="N38" s="146"/>
      <c r="O38"/>
      <c r="P38"/>
    </row>
    <row r="39" spans="1:16" ht="15" customHeight="1">
      <c r="A39" s="161" t="s">
        <v>179</v>
      </c>
      <c r="B39" s="17"/>
      <c r="C39" s="17"/>
      <c r="D39" s="17"/>
      <c r="E39" s="17"/>
      <c r="F39" s="148"/>
      <c r="G39" s="17"/>
      <c r="H39" s="17"/>
      <c r="I39" s="17"/>
      <c r="J39" s="17"/>
      <c r="K39" s="17"/>
      <c r="L39" s="17"/>
      <c r="M39" s="17"/>
      <c r="N39" s="146"/>
      <c r="O39"/>
      <c r="P39"/>
    </row>
    <row r="40" spans="1:16" ht="15" customHeight="1">
      <c r="A40" s="292" t="s">
        <v>180</v>
      </c>
      <c r="B40" s="293"/>
      <c r="C40" s="294"/>
      <c r="D40" s="294"/>
      <c r="E40" s="294"/>
      <c r="F40" s="295"/>
      <c r="G40" s="294"/>
      <c r="H40" s="294"/>
      <c r="I40" s="294"/>
      <c r="J40" s="294"/>
      <c r="K40" s="294"/>
      <c r="L40" s="294"/>
      <c r="M40" s="294"/>
      <c r="N40" s="294"/>
      <c r="O40"/>
      <c r="P40"/>
    </row>
    <row r="41" spans="1:16" ht="15" customHeight="1">
      <c r="A41" s="292" t="s">
        <v>266</v>
      </c>
      <c r="B41" s="294"/>
      <c r="C41" s="294"/>
      <c r="D41" s="294"/>
      <c r="E41" s="294"/>
      <c r="F41" s="295"/>
      <c r="G41" s="294"/>
      <c r="H41" s="294"/>
      <c r="I41" s="296"/>
      <c r="J41" s="294"/>
      <c r="K41" s="294"/>
      <c r="L41" s="294"/>
      <c r="M41" s="294"/>
      <c r="N41" s="294"/>
      <c r="O41"/>
      <c r="P41"/>
    </row>
    <row r="42" spans="1:16" ht="15" customHeight="1">
      <c r="A42" s="147" t="s">
        <v>181</v>
      </c>
      <c r="B42" s="17"/>
      <c r="C42" s="17"/>
      <c r="D42" s="17"/>
      <c r="E42" s="17"/>
      <c r="F42" s="148"/>
      <c r="G42" s="17"/>
      <c r="H42" s="17"/>
      <c r="I42" s="17"/>
      <c r="J42" s="17"/>
      <c r="K42" s="17"/>
      <c r="L42" s="17"/>
      <c r="M42" s="17"/>
      <c r="N42" s="146"/>
      <c r="O42"/>
      <c r="P42"/>
    </row>
    <row r="43" spans="1:16" ht="27" customHeight="1">
      <c r="A43" s="147" t="s">
        <v>291</v>
      </c>
      <c r="B43" s="17">
        <v>380</v>
      </c>
      <c r="C43" s="17">
        <f>431+257+528</f>
        <v>1216</v>
      </c>
      <c r="D43" s="17"/>
      <c r="E43" s="17"/>
      <c r="F43" s="148"/>
      <c r="G43" s="17"/>
      <c r="H43" s="17"/>
      <c r="I43" s="17"/>
      <c r="J43" s="17"/>
      <c r="K43" s="17"/>
      <c r="L43" s="17"/>
      <c r="M43" s="17"/>
      <c r="N43" s="268">
        <f>B43+C43</f>
        <v>1596</v>
      </c>
      <c r="O43"/>
      <c r="P43"/>
    </row>
    <row r="44" spans="1:16" ht="15" customHeight="1">
      <c r="A44" s="147" t="s">
        <v>265</v>
      </c>
      <c r="B44" s="17">
        <v>109</v>
      </c>
      <c r="C44" s="17">
        <f>74+51+60</f>
        <v>185</v>
      </c>
      <c r="D44" s="17"/>
      <c r="E44" s="17"/>
      <c r="F44" s="148"/>
      <c r="G44" s="17"/>
      <c r="H44" s="17"/>
      <c r="I44" s="17"/>
      <c r="J44" s="17"/>
      <c r="K44" s="17"/>
      <c r="L44" s="17"/>
      <c r="M44" s="17"/>
      <c r="N44" s="268">
        <f>B44+C44</f>
        <v>294</v>
      </c>
      <c r="O44"/>
      <c r="P44"/>
    </row>
    <row r="45" spans="1:16" ht="15" customHeight="1">
      <c r="A45" s="147" t="s">
        <v>182</v>
      </c>
      <c r="B45" s="17"/>
      <c r="C45" s="17"/>
      <c r="D45" s="17"/>
      <c r="E45" s="17"/>
      <c r="F45" s="148"/>
      <c r="G45" s="17"/>
      <c r="H45" s="17"/>
      <c r="I45" s="17"/>
      <c r="J45" s="17"/>
      <c r="K45" s="17"/>
      <c r="L45" s="17"/>
      <c r="M45" s="17"/>
      <c r="N45" s="146"/>
      <c r="O45"/>
      <c r="P45"/>
    </row>
    <row r="46" spans="1:16" ht="15" customHeight="1">
      <c r="A46" s="161" t="s">
        <v>267</v>
      </c>
      <c r="B46" s="17"/>
      <c r="C46" s="17"/>
      <c r="D46" s="17"/>
      <c r="E46" s="17"/>
      <c r="F46" s="148"/>
      <c r="G46" s="17"/>
      <c r="H46" s="17"/>
      <c r="I46" s="17"/>
      <c r="J46" s="17"/>
      <c r="K46" s="17"/>
      <c r="L46" s="17"/>
      <c r="M46" s="17"/>
      <c r="N46" s="146"/>
      <c r="O46"/>
      <c r="P46"/>
    </row>
    <row r="47" spans="1:16" ht="21" customHeight="1" thickBot="1">
      <c r="A47" s="150" t="s">
        <v>12</v>
      </c>
      <c r="B47" s="154">
        <f>SUM(B36:B46)</f>
        <v>622</v>
      </c>
      <c r="C47" s="154">
        <f>SUM(C36:C46)</f>
        <v>1540</v>
      </c>
      <c r="D47" s="154"/>
      <c r="E47" s="154"/>
      <c r="F47" s="155"/>
      <c r="G47" s="154"/>
      <c r="H47" s="154"/>
      <c r="I47" s="154"/>
      <c r="J47" s="154"/>
      <c r="K47" s="154"/>
      <c r="L47" s="154"/>
      <c r="M47" s="154"/>
      <c r="N47" s="268">
        <f>B47+C47</f>
        <v>2162</v>
      </c>
      <c r="O47"/>
      <c r="P47"/>
    </row>
    <row r="48" spans="1:16" ht="7.5" customHeight="1" thickBot="1">
      <c r="A48" s="143"/>
      <c r="B48"/>
      <c r="C48"/>
      <c r="D48" s="3"/>
      <c r="E48"/>
      <c r="F48"/>
      <c r="G48"/>
      <c r="H48"/>
      <c r="I48"/>
      <c r="J48"/>
      <c r="K48"/>
      <c r="L48"/>
      <c r="M48"/>
      <c r="N48"/>
      <c r="O48"/>
      <c r="P48"/>
    </row>
    <row r="49" spans="1:16" ht="19.5" customHeight="1" thickBot="1">
      <c r="A49" s="480" t="s">
        <v>294</v>
      </c>
      <c r="B49" s="481"/>
      <c r="C49" s="481"/>
      <c r="D49" s="481"/>
      <c r="E49" s="481"/>
      <c r="F49" s="481"/>
      <c r="G49" s="481"/>
      <c r="H49" s="481"/>
      <c r="I49" s="481"/>
      <c r="J49" s="481"/>
      <c r="K49" s="481"/>
      <c r="L49" s="481"/>
      <c r="M49" s="481"/>
      <c r="N49" s="481"/>
      <c r="O49" s="482"/>
      <c r="P49"/>
    </row>
    <row r="50" spans="1:16" ht="23.25" customHeight="1">
      <c r="A50" s="156" t="s">
        <v>9</v>
      </c>
      <c r="B50" s="157" t="s">
        <v>157</v>
      </c>
      <c r="C50" s="157" t="s">
        <v>158</v>
      </c>
      <c r="D50" s="158" t="s">
        <v>159</v>
      </c>
      <c r="E50" s="158" t="s">
        <v>160</v>
      </c>
      <c r="F50" s="158" t="s">
        <v>161</v>
      </c>
      <c r="G50" s="158" t="s">
        <v>162</v>
      </c>
      <c r="H50" s="158" t="s">
        <v>163</v>
      </c>
      <c r="I50" s="158" t="s">
        <v>164</v>
      </c>
      <c r="J50" s="158" t="s">
        <v>165</v>
      </c>
      <c r="K50" s="158" t="s">
        <v>166</v>
      </c>
      <c r="L50" s="158" t="s">
        <v>167</v>
      </c>
      <c r="M50" s="158" t="s">
        <v>168</v>
      </c>
      <c r="N50" s="159" t="s">
        <v>183</v>
      </c>
      <c r="O50" s="160" t="s">
        <v>184</v>
      </c>
      <c r="P50"/>
    </row>
    <row r="51" spans="1:16" ht="15" customHeight="1">
      <c r="A51" s="161" t="s">
        <v>185</v>
      </c>
      <c r="B51" s="17">
        <v>163</v>
      </c>
      <c r="C51" s="17">
        <v>143</v>
      </c>
      <c r="D51" s="17"/>
      <c r="E51" s="17"/>
      <c r="F51" s="148"/>
      <c r="G51" s="17"/>
      <c r="H51" s="17"/>
      <c r="I51" s="17"/>
      <c r="J51" s="17"/>
      <c r="K51" s="17"/>
      <c r="L51" s="17"/>
      <c r="M51" s="17"/>
      <c r="N51" s="146"/>
      <c r="O51" s="146">
        <f>B51+C51</f>
        <v>306</v>
      </c>
      <c r="P51"/>
    </row>
    <row r="52" spans="1:16" ht="15" customHeight="1">
      <c r="A52" s="147" t="s">
        <v>186</v>
      </c>
      <c r="B52" s="17">
        <v>659</v>
      </c>
      <c r="C52" s="17">
        <f>475+206</f>
        <v>681</v>
      </c>
      <c r="D52" s="17"/>
      <c r="E52" s="17"/>
      <c r="F52" s="148"/>
      <c r="G52" s="17"/>
      <c r="H52" s="17"/>
      <c r="I52" s="17"/>
      <c r="J52" s="17"/>
      <c r="K52" s="17"/>
      <c r="L52" s="17"/>
      <c r="M52" s="17"/>
      <c r="N52" s="146">
        <f>B52+C52</f>
        <v>1340</v>
      </c>
      <c r="O52" s="146"/>
      <c r="P52"/>
    </row>
    <row r="53" spans="1:16" ht="15.6">
      <c r="A53" s="162" t="s">
        <v>65</v>
      </c>
      <c r="B53" s="151">
        <f>SUM(B51:B52)</f>
        <v>822</v>
      </c>
      <c r="C53" s="151">
        <f>SUM(C51:C52)</f>
        <v>824</v>
      </c>
      <c r="D53" s="151"/>
      <c r="E53" s="151"/>
      <c r="F53" s="46"/>
      <c r="G53" s="151"/>
      <c r="H53" s="151"/>
      <c r="I53" s="151"/>
      <c r="J53" s="151"/>
      <c r="K53" s="151"/>
      <c r="L53" s="151"/>
      <c r="M53" s="151"/>
      <c r="N53" s="151">
        <v>1340</v>
      </c>
      <c r="O53" s="151">
        <v>306</v>
      </c>
      <c r="P53"/>
    </row>
    <row r="54" spans="1:16" ht="19.5" customHeight="1" thickBot="1">
      <c r="A54" s="150" t="s">
        <v>65</v>
      </c>
      <c r="B54" s="483"/>
      <c r="C54" s="484"/>
      <c r="D54" s="484"/>
      <c r="E54" s="484"/>
      <c r="F54" s="484"/>
      <c r="G54" s="484"/>
      <c r="H54" s="484"/>
      <c r="I54" s="484"/>
      <c r="J54" s="484"/>
      <c r="K54" s="484"/>
      <c r="L54" s="484"/>
      <c r="M54" s="485"/>
      <c r="N54" s="163"/>
      <c r="O54" s="164"/>
      <c r="P54"/>
    </row>
    <row r="55" spans="1:16" ht="24.75" customHeight="1" thickBot="1">
      <c r="A55" s="274" t="s">
        <v>9</v>
      </c>
      <c r="B55" s="146" t="s">
        <v>157</v>
      </c>
      <c r="C55" s="146" t="s">
        <v>158</v>
      </c>
      <c r="D55" s="146" t="s">
        <v>159</v>
      </c>
      <c r="E55" s="146" t="s">
        <v>160</v>
      </c>
      <c r="F55" s="146" t="s">
        <v>161</v>
      </c>
      <c r="G55" s="146" t="s">
        <v>162</v>
      </c>
      <c r="H55" s="146" t="s">
        <v>163</v>
      </c>
      <c r="I55" s="146" t="s">
        <v>164</v>
      </c>
      <c r="J55" s="146" t="s">
        <v>165</v>
      </c>
      <c r="K55" s="146" t="s">
        <v>166</v>
      </c>
      <c r="L55" s="146" t="s">
        <v>167</v>
      </c>
      <c r="M55" s="146" t="s">
        <v>168</v>
      </c>
      <c r="N55" s="269" t="s">
        <v>187</v>
      </c>
      <c r="O55" s="269" t="s">
        <v>268</v>
      </c>
      <c r="P55"/>
    </row>
    <row r="56" spans="1:16" ht="15" customHeight="1">
      <c r="A56" s="165" t="s">
        <v>187</v>
      </c>
      <c r="B56" s="304">
        <v>2300</v>
      </c>
      <c r="C56" s="304">
        <v>2806</v>
      </c>
      <c r="D56" s="166"/>
      <c r="E56" s="166"/>
      <c r="F56" s="167"/>
      <c r="G56" s="166"/>
      <c r="H56" s="166"/>
      <c r="I56" s="166"/>
      <c r="J56" s="166"/>
      <c r="K56" s="166"/>
      <c r="L56" s="166"/>
      <c r="M56" s="166"/>
      <c r="N56" s="302">
        <v>2300</v>
      </c>
      <c r="O56" s="270"/>
      <c r="P56" s="135"/>
    </row>
    <row r="57" spans="1:16" ht="15" customHeight="1" thickBot="1">
      <c r="A57" s="161" t="s">
        <v>188</v>
      </c>
      <c r="B57" s="17">
        <v>3648</v>
      </c>
      <c r="C57" s="17"/>
      <c r="D57" s="17"/>
      <c r="E57" s="17"/>
      <c r="F57" s="148"/>
      <c r="G57" s="17"/>
      <c r="H57" s="17"/>
      <c r="I57" s="17"/>
      <c r="J57" s="17"/>
      <c r="K57" s="17"/>
      <c r="L57" s="17"/>
      <c r="M57" s="17"/>
      <c r="N57" s="266"/>
      <c r="O57" s="266">
        <v>3648</v>
      </c>
      <c r="P57"/>
    </row>
    <row r="58" spans="1:16" ht="15" customHeight="1" thickBot="1">
      <c r="A58" s="153" t="s">
        <v>65</v>
      </c>
      <c r="B58" s="151">
        <f>SUM(B56:B57)</f>
        <v>5948</v>
      </c>
      <c r="C58" s="151">
        <f>SUM(C56:C57)</f>
        <v>2806</v>
      </c>
      <c r="D58" s="151"/>
      <c r="E58" s="151"/>
      <c r="F58" s="46"/>
      <c r="G58" s="151"/>
      <c r="H58" s="151"/>
      <c r="I58" s="151"/>
      <c r="J58" s="151"/>
      <c r="K58" s="151"/>
      <c r="L58" s="151"/>
      <c r="M58" s="151"/>
      <c r="N58" s="303">
        <v>2300</v>
      </c>
      <c r="O58" s="46">
        <v>3648</v>
      </c>
      <c r="P58"/>
    </row>
    <row r="60" spans="1:16" ht="15" customHeight="1">
      <c r="A60" s="222"/>
    </row>
    <row r="62" spans="1:16" ht="15" customHeight="1">
      <c r="A62" s="479" t="s">
        <v>278</v>
      </c>
      <c r="B62" s="479"/>
    </row>
    <row r="63" spans="1:16" ht="15" customHeight="1">
      <c r="A63" s="479" t="s">
        <v>276</v>
      </c>
      <c r="B63" s="479"/>
    </row>
    <row r="66" spans="1:1" ht="15" customHeight="1">
      <c r="A66" s="222"/>
    </row>
  </sheetData>
  <mergeCells count="10">
    <mergeCell ref="A1:N3"/>
    <mergeCell ref="A4:N4"/>
    <mergeCell ref="A19:N19"/>
    <mergeCell ref="A33:N33"/>
    <mergeCell ref="A34:N34"/>
    <mergeCell ref="A63:B63"/>
    <mergeCell ref="A62:B62"/>
    <mergeCell ref="A49:O49"/>
    <mergeCell ref="B54:M54"/>
    <mergeCell ref="A20:N20"/>
  </mergeCells>
  <phoneticPr fontId="39" type="noConversion"/>
  <pageMargins left="1.1499999999999999" right="0.15748031496062992" top="0.13" bottom="0.16" header="0" footer="0"/>
  <pageSetup scale="55" orientation="landscape" verticalDpi="0" r:id="rId1"/>
  <headerFooter alignWithMargins="0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:H41"/>
  <sheetViews>
    <sheetView workbookViewId="0">
      <selection activeCell="H4" sqref="H4"/>
    </sheetView>
  </sheetViews>
  <sheetFormatPr baseColWidth="10" defaultColWidth="11.44140625" defaultRowHeight="12"/>
  <cols>
    <col min="1" max="1" width="7.5546875" style="309" customWidth="1"/>
    <col min="2" max="2" width="17.5546875" style="310" bestFit="1" customWidth="1"/>
    <col min="3" max="3" width="12.77734375" style="310" bestFit="1" customWidth="1"/>
    <col min="4" max="4" width="13.21875" style="310" bestFit="1" customWidth="1"/>
    <col min="5" max="5" width="12.5546875" style="309" bestFit="1" customWidth="1"/>
    <col min="6" max="6" width="8.77734375" style="309" bestFit="1" customWidth="1"/>
    <col min="7" max="7" width="12.44140625" style="311" bestFit="1" customWidth="1"/>
    <col min="8" max="8" width="88.44140625" style="310" bestFit="1" customWidth="1"/>
    <col min="9" max="255" width="11.44140625" style="309"/>
    <col min="256" max="256" width="5.109375" style="309" customWidth="1"/>
    <col min="257" max="257" width="27.88671875" style="309" customWidth="1"/>
    <col min="258" max="258" width="17.44140625" style="309" customWidth="1"/>
    <col min="259" max="259" width="19" style="309" customWidth="1"/>
    <col min="260" max="260" width="12.6640625" style="309" customWidth="1"/>
    <col min="261" max="261" width="8.5546875" style="309" customWidth="1"/>
    <col min="262" max="262" width="12.6640625" style="309" customWidth="1"/>
    <col min="263" max="263" width="14.77734375" style="309" bestFit="1" customWidth="1"/>
    <col min="264" max="264" width="90.6640625" style="309" bestFit="1" customWidth="1"/>
    <col min="265" max="511" width="11.44140625" style="309"/>
    <col min="512" max="512" width="5.109375" style="309" customWidth="1"/>
    <col min="513" max="513" width="27.88671875" style="309" customWidth="1"/>
    <col min="514" max="514" width="17.44140625" style="309" customWidth="1"/>
    <col min="515" max="515" width="19" style="309" customWidth="1"/>
    <col min="516" max="516" width="12.6640625" style="309" customWidth="1"/>
    <col min="517" max="517" width="8.5546875" style="309" customWidth="1"/>
    <col min="518" max="518" width="12.6640625" style="309" customWidth="1"/>
    <col min="519" max="519" width="14.77734375" style="309" bestFit="1" customWidth="1"/>
    <col min="520" max="520" width="90.6640625" style="309" bestFit="1" customWidth="1"/>
    <col min="521" max="767" width="11.44140625" style="309"/>
    <col min="768" max="768" width="5.109375" style="309" customWidth="1"/>
    <col min="769" max="769" width="27.88671875" style="309" customWidth="1"/>
    <col min="770" max="770" width="17.44140625" style="309" customWidth="1"/>
    <col min="771" max="771" width="19" style="309" customWidth="1"/>
    <col min="772" max="772" width="12.6640625" style="309" customWidth="1"/>
    <col min="773" max="773" width="8.5546875" style="309" customWidth="1"/>
    <col min="774" max="774" width="12.6640625" style="309" customWidth="1"/>
    <col min="775" max="775" width="14.77734375" style="309" bestFit="1" customWidth="1"/>
    <col min="776" max="776" width="90.6640625" style="309" bestFit="1" customWidth="1"/>
    <col min="777" max="1023" width="11.44140625" style="309"/>
    <col min="1024" max="1024" width="5.109375" style="309" customWidth="1"/>
    <col min="1025" max="1025" width="27.88671875" style="309" customWidth="1"/>
    <col min="1026" max="1026" width="17.44140625" style="309" customWidth="1"/>
    <col min="1027" max="1027" width="19" style="309" customWidth="1"/>
    <col min="1028" max="1028" width="12.6640625" style="309" customWidth="1"/>
    <col min="1029" max="1029" width="8.5546875" style="309" customWidth="1"/>
    <col min="1030" max="1030" width="12.6640625" style="309" customWidth="1"/>
    <col min="1031" max="1031" width="14.77734375" style="309" bestFit="1" customWidth="1"/>
    <col min="1032" max="1032" width="90.6640625" style="309" bestFit="1" customWidth="1"/>
    <col min="1033" max="1279" width="11.44140625" style="309"/>
    <col min="1280" max="1280" width="5.109375" style="309" customWidth="1"/>
    <col min="1281" max="1281" width="27.88671875" style="309" customWidth="1"/>
    <col min="1282" max="1282" width="17.44140625" style="309" customWidth="1"/>
    <col min="1283" max="1283" width="19" style="309" customWidth="1"/>
    <col min="1284" max="1284" width="12.6640625" style="309" customWidth="1"/>
    <col min="1285" max="1285" width="8.5546875" style="309" customWidth="1"/>
    <col min="1286" max="1286" width="12.6640625" style="309" customWidth="1"/>
    <col min="1287" max="1287" width="14.77734375" style="309" bestFit="1" customWidth="1"/>
    <col min="1288" max="1288" width="90.6640625" style="309" bestFit="1" customWidth="1"/>
    <col min="1289" max="1535" width="11.44140625" style="309"/>
    <col min="1536" max="1536" width="5.109375" style="309" customWidth="1"/>
    <col min="1537" max="1537" width="27.88671875" style="309" customWidth="1"/>
    <col min="1538" max="1538" width="17.44140625" style="309" customWidth="1"/>
    <col min="1539" max="1539" width="19" style="309" customWidth="1"/>
    <col min="1540" max="1540" width="12.6640625" style="309" customWidth="1"/>
    <col min="1541" max="1541" width="8.5546875" style="309" customWidth="1"/>
    <col min="1542" max="1542" width="12.6640625" style="309" customWidth="1"/>
    <col min="1543" max="1543" width="14.77734375" style="309" bestFit="1" customWidth="1"/>
    <col min="1544" max="1544" width="90.6640625" style="309" bestFit="1" customWidth="1"/>
    <col min="1545" max="1791" width="11.44140625" style="309"/>
    <col min="1792" max="1792" width="5.109375" style="309" customWidth="1"/>
    <col min="1793" max="1793" width="27.88671875" style="309" customWidth="1"/>
    <col min="1794" max="1794" width="17.44140625" style="309" customWidth="1"/>
    <col min="1795" max="1795" width="19" style="309" customWidth="1"/>
    <col min="1796" max="1796" width="12.6640625" style="309" customWidth="1"/>
    <col min="1797" max="1797" width="8.5546875" style="309" customWidth="1"/>
    <col min="1798" max="1798" width="12.6640625" style="309" customWidth="1"/>
    <col min="1799" max="1799" width="14.77734375" style="309" bestFit="1" customWidth="1"/>
    <col min="1800" max="1800" width="90.6640625" style="309" bestFit="1" customWidth="1"/>
    <col min="1801" max="2047" width="11.44140625" style="309"/>
    <col min="2048" max="2048" width="5.109375" style="309" customWidth="1"/>
    <col min="2049" max="2049" width="27.88671875" style="309" customWidth="1"/>
    <col min="2050" max="2050" width="17.44140625" style="309" customWidth="1"/>
    <col min="2051" max="2051" width="19" style="309" customWidth="1"/>
    <col min="2052" max="2052" width="12.6640625" style="309" customWidth="1"/>
    <col min="2053" max="2053" width="8.5546875" style="309" customWidth="1"/>
    <col min="2054" max="2054" width="12.6640625" style="309" customWidth="1"/>
    <col min="2055" max="2055" width="14.77734375" style="309" bestFit="1" customWidth="1"/>
    <col min="2056" max="2056" width="90.6640625" style="309" bestFit="1" customWidth="1"/>
    <col min="2057" max="2303" width="11.44140625" style="309"/>
    <col min="2304" max="2304" width="5.109375" style="309" customWidth="1"/>
    <col min="2305" max="2305" width="27.88671875" style="309" customWidth="1"/>
    <col min="2306" max="2306" width="17.44140625" style="309" customWidth="1"/>
    <col min="2307" max="2307" width="19" style="309" customWidth="1"/>
    <col min="2308" max="2308" width="12.6640625" style="309" customWidth="1"/>
    <col min="2309" max="2309" width="8.5546875" style="309" customWidth="1"/>
    <col min="2310" max="2310" width="12.6640625" style="309" customWidth="1"/>
    <col min="2311" max="2311" width="14.77734375" style="309" bestFit="1" customWidth="1"/>
    <col min="2312" max="2312" width="90.6640625" style="309" bestFit="1" customWidth="1"/>
    <col min="2313" max="2559" width="11.44140625" style="309"/>
    <col min="2560" max="2560" width="5.109375" style="309" customWidth="1"/>
    <col min="2561" max="2561" width="27.88671875" style="309" customWidth="1"/>
    <col min="2562" max="2562" width="17.44140625" style="309" customWidth="1"/>
    <col min="2563" max="2563" width="19" style="309" customWidth="1"/>
    <col min="2564" max="2564" width="12.6640625" style="309" customWidth="1"/>
    <col min="2565" max="2565" width="8.5546875" style="309" customWidth="1"/>
    <col min="2566" max="2566" width="12.6640625" style="309" customWidth="1"/>
    <col min="2567" max="2567" width="14.77734375" style="309" bestFit="1" customWidth="1"/>
    <col min="2568" max="2568" width="90.6640625" style="309" bestFit="1" customWidth="1"/>
    <col min="2569" max="2815" width="11.44140625" style="309"/>
    <col min="2816" max="2816" width="5.109375" style="309" customWidth="1"/>
    <col min="2817" max="2817" width="27.88671875" style="309" customWidth="1"/>
    <col min="2818" max="2818" width="17.44140625" style="309" customWidth="1"/>
    <col min="2819" max="2819" width="19" style="309" customWidth="1"/>
    <col min="2820" max="2820" width="12.6640625" style="309" customWidth="1"/>
    <col min="2821" max="2821" width="8.5546875" style="309" customWidth="1"/>
    <col min="2822" max="2822" width="12.6640625" style="309" customWidth="1"/>
    <col min="2823" max="2823" width="14.77734375" style="309" bestFit="1" customWidth="1"/>
    <col min="2824" max="2824" width="90.6640625" style="309" bestFit="1" customWidth="1"/>
    <col min="2825" max="3071" width="11.44140625" style="309"/>
    <col min="3072" max="3072" width="5.109375" style="309" customWidth="1"/>
    <col min="3073" max="3073" width="27.88671875" style="309" customWidth="1"/>
    <col min="3074" max="3074" width="17.44140625" style="309" customWidth="1"/>
    <col min="3075" max="3075" width="19" style="309" customWidth="1"/>
    <col min="3076" max="3076" width="12.6640625" style="309" customWidth="1"/>
    <col min="3077" max="3077" width="8.5546875" style="309" customWidth="1"/>
    <col min="3078" max="3078" width="12.6640625" style="309" customWidth="1"/>
    <col min="3079" max="3079" width="14.77734375" style="309" bestFit="1" customWidth="1"/>
    <col min="3080" max="3080" width="90.6640625" style="309" bestFit="1" customWidth="1"/>
    <col min="3081" max="3327" width="11.44140625" style="309"/>
    <col min="3328" max="3328" width="5.109375" style="309" customWidth="1"/>
    <col min="3329" max="3329" width="27.88671875" style="309" customWidth="1"/>
    <col min="3330" max="3330" width="17.44140625" style="309" customWidth="1"/>
    <col min="3331" max="3331" width="19" style="309" customWidth="1"/>
    <col min="3332" max="3332" width="12.6640625" style="309" customWidth="1"/>
    <col min="3333" max="3333" width="8.5546875" style="309" customWidth="1"/>
    <col min="3334" max="3334" width="12.6640625" style="309" customWidth="1"/>
    <col min="3335" max="3335" width="14.77734375" style="309" bestFit="1" customWidth="1"/>
    <col min="3336" max="3336" width="90.6640625" style="309" bestFit="1" customWidth="1"/>
    <col min="3337" max="3583" width="11.44140625" style="309"/>
    <col min="3584" max="3584" width="5.109375" style="309" customWidth="1"/>
    <col min="3585" max="3585" width="27.88671875" style="309" customWidth="1"/>
    <col min="3586" max="3586" width="17.44140625" style="309" customWidth="1"/>
    <col min="3587" max="3587" width="19" style="309" customWidth="1"/>
    <col min="3588" max="3588" width="12.6640625" style="309" customWidth="1"/>
    <col min="3589" max="3589" width="8.5546875" style="309" customWidth="1"/>
    <col min="3590" max="3590" width="12.6640625" style="309" customWidth="1"/>
    <col min="3591" max="3591" width="14.77734375" style="309" bestFit="1" customWidth="1"/>
    <col min="3592" max="3592" width="90.6640625" style="309" bestFit="1" customWidth="1"/>
    <col min="3593" max="3839" width="11.44140625" style="309"/>
    <col min="3840" max="3840" width="5.109375" style="309" customWidth="1"/>
    <col min="3841" max="3841" width="27.88671875" style="309" customWidth="1"/>
    <col min="3842" max="3842" width="17.44140625" style="309" customWidth="1"/>
    <col min="3843" max="3843" width="19" style="309" customWidth="1"/>
    <col min="3844" max="3844" width="12.6640625" style="309" customWidth="1"/>
    <col min="3845" max="3845" width="8.5546875" style="309" customWidth="1"/>
    <col min="3846" max="3846" width="12.6640625" style="309" customWidth="1"/>
    <col min="3847" max="3847" width="14.77734375" style="309" bestFit="1" customWidth="1"/>
    <col min="3848" max="3848" width="90.6640625" style="309" bestFit="1" customWidth="1"/>
    <col min="3849" max="4095" width="11.44140625" style="309"/>
    <col min="4096" max="4096" width="5.109375" style="309" customWidth="1"/>
    <col min="4097" max="4097" width="27.88671875" style="309" customWidth="1"/>
    <col min="4098" max="4098" width="17.44140625" style="309" customWidth="1"/>
    <col min="4099" max="4099" width="19" style="309" customWidth="1"/>
    <col min="4100" max="4100" width="12.6640625" style="309" customWidth="1"/>
    <col min="4101" max="4101" width="8.5546875" style="309" customWidth="1"/>
    <col min="4102" max="4102" width="12.6640625" style="309" customWidth="1"/>
    <col min="4103" max="4103" width="14.77734375" style="309" bestFit="1" customWidth="1"/>
    <col min="4104" max="4104" width="90.6640625" style="309" bestFit="1" customWidth="1"/>
    <col min="4105" max="4351" width="11.44140625" style="309"/>
    <col min="4352" max="4352" width="5.109375" style="309" customWidth="1"/>
    <col min="4353" max="4353" width="27.88671875" style="309" customWidth="1"/>
    <col min="4354" max="4354" width="17.44140625" style="309" customWidth="1"/>
    <col min="4355" max="4355" width="19" style="309" customWidth="1"/>
    <col min="4356" max="4356" width="12.6640625" style="309" customWidth="1"/>
    <col min="4357" max="4357" width="8.5546875" style="309" customWidth="1"/>
    <col min="4358" max="4358" width="12.6640625" style="309" customWidth="1"/>
    <col min="4359" max="4359" width="14.77734375" style="309" bestFit="1" customWidth="1"/>
    <col min="4360" max="4360" width="90.6640625" style="309" bestFit="1" customWidth="1"/>
    <col min="4361" max="4607" width="11.44140625" style="309"/>
    <col min="4608" max="4608" width="5.109375" style="309" customWidth="1"/>
    <col min="4609" max="4609" width="27.88671875" style="309" customWidth="1"/>
    <col min="4610" max="4610" width="17.44140625" style="309" customWidth="1"/>
    <col min="4611" max="4611" width="19" style="309" customWidth="1"/>
    <col min="4612" max="4612" width="12.6640625" style="309" customWidth="1"/>
    <col min="4613" max="4613" width="8.5546875" style="309" customWidth="1"/>
    <col min="4614" max="4614" width="12.6640625" style="309" customWidth="1"/>
    <col min="4615" max="4615" width="14.77734375" style="309" bestFit="1" customWidth="1"/>
    <col min="4616" max="4616" width="90.6640625" style="309" bestFit="1" customWidth="1"/>
    <col min="4617" max="4863" width="11.44140625" style="309"/>
    <col min="4864" max="4864" width="5.109375" style="309" customWidth="1"/>
    <col min="4865" max="4865" width="27.88671875" style="309" customWidth="1"/>
    <col min="4866" max="4866" width="17.44140625" style="309" customWidth="1"/>
    <col min="4867" max="4867" width="19" style="309" customWidth="1"/>
    <col min="4868" max="4868" width="12.6640625" style="309" customWidth="1"/>
    <col min="4869" max="4869" width="8.5546875" style="309" customWidth="1"/>
    <col min="4870" max="4870" width="12.6640625" style="309" customWidth="1"/>
    <col min="4871" max="4871" width="14.77734375" style="309" bestFit="1" customWidth="1"/>
    <col min="4872" max="4872" width="90.6640625" style="309" bestFit="1" customWidth="1"/>
    <col min="4873" max="5119" width="11.44140625" style="309"/>
    <col min="5120" max="5120" width="5.109375" style="309" customWidth="1"/>
    <col min="5121" max="5121" width="27.88671875" style="309" customWidth="1"/>
    <col min="5122" max="5122" width="17.44140625" style="309" customWidth="1"/>
    <col min="5123" max="5123" width="19" style="309" customWidth="1"/>
    <col min="5124" max="5124" width="12.6640625" style="309" customWidth="1"/>
    <col min="5125" max="5125" width="8.5546875" style="309" customWidth="1"/>
    <col min="5126" max="5126" width="12.6640625" style="309" customWidth="1"/>
    <col min="5127" max="5127" width="14.77734375" style="309" bestFit="1" customWidth="1"/>
    <col min="5128" max="5128" width="90.6640625" style="309" bestFit="1" customWidth="1"/>
    <col min="5129" max="5375" width="11.44140625" style="309"/>
    <col min="5376" max="5376" width="5.109375" style="309" customWidth="1"/>
    <col min="5377" max="5377" width="27.88671875" style="309" customWidth="1"/>
    <col min="5378" max="5378" width="17.44140625" style="309" customWidth="1"/>
    <col min="5379" max="5379" width="19" style="309" customWidth="1"/>
    <col min="5380" max="5380" width="12.6640625" style="309" customWidth="1"/>
    <col min="5381" max="5381" width="8.5546875" style="309" customWidth="1"/>
    <col min="5382" max="5382" width="12.6640625" style="309" customWidth="1"/>
    <col min="5383" max="5383" width="14.77734375" style="309" bestFit="1" customWidth="1"/>
    <col min="5384" max="5384" width="90.6640625" style="309" bestFit="1" customWidth="1"/>
    <col min="5385" max="5631" width="11.44140625" style="309"/>
    <col min="5632" max="5632" width="5.109375" style="309" customWidth="1"/>
    <col min="5633" max="5633" width="27.88671875" style="309" customWidth="1"/>
    <col min="5634" max="5634" width="17.44140625" style="309" customWidth="1"/>
    <col min="5635" max="5635" width="19" style="309" customWidth="1"/>
    <col min="5636" max="5636" width="12.6640625" style="309" customWidth="1"/>
    <col min="5637" max="5637" width="8.5546875" style="309" customWidth="1"/>
    <col min="5638" max="5638" width="12.6640625" style="309" customWidth="1"/>
    <col min="5639" max="5639" width="14.77734375" style="309" bestFit="1" customWidth="1"/>
    <col min="5640" max="5640" width="90.6640625" style="309" bestFit="1" customWidth="1"/>
    <col min="5641" max="5887" width="11.44140625" style="309"/>
    <col min="5888" max="5888" width="5.109375" style="309" customWidth="1"/>
    <col min="5889" max="5889" width="27.88671875" style="309" customWidth="1"/>
    <col min="5890" max="5890" width="17.44140625" style="309" customWidth="1"/>
    <col min="5891" max="5891" width="19" style="309" customWidth="1"/>
    <col min="5892" max="5892" width="12.6640625" style="309" customWidth="1"/>
    <col min="5893" max="5893" width="8.5546875" style="309" customWidth="1"/>
    <col min="5894" max="5894" width="12.6640625" style="309" customWidth="1"/>
    <col min="5895" max="5895" width="14.77734375" style="309" bestFit="1" customWidth="1"/>
    <col min="5896" max="5896" width="90.6640625" style="309" bestFit="1" customWidth="1"/>
    <col min="5897" max="6143" width="11.44140625" style="309"/>
    <col min="6144" max="6144" width="5.109375" style="309" customWidth="1"/>
    <col min="6145" max="6145" width="27.88671875" style="309" customWidth="1"/>
    <col min="6146" max="6146" width="17.44140625" style="309" customWidth="1"/>
    <col min="6147" max="6147" width="19" style="309" customWidth="1"/>
    <col min="6148" max="6148" width="12.6640625" style="309" customWidth="1"/>
    <col min="6149" max="6149" width="8.5546875" style="309" customWidth="1"/>
    <col min="6150" max="6150" width="12.6640625" style="309" customWidth="1"/>
    <col min="6151" max="6151" width="14.77734375" style="309" bestFit="1" customWidth="1"/>
    <col min="6152" max="6152" width="90.6640625" style="309" bestFit="1" customWidth="1"/>
    <col min="6153" max="6399" width="11.44140625" style="309"/>
    <col min="6400" max="6400" width="5.109375" style="309" customWidth="1"/>
    <col min="6401" max="6401" width="27.88671875" style="309" customWidth="1"/>
    <col min="6402" max="6402" width="17.44140625" style="309" customWidth="1"/>
    <col min="6403" max="6403" width="19" style="309" customWidth="1"/>
    <col min="6404" max="6404" width="12.6640625" style="309" customWidth="1"/>
    <col min="6405" max="6405" width="8.5546875" style="309" customWidth="1"/>
    <col min="6406" max="6406" width="12.6640625" style="309" customWidth="1"/>
    <col min="6407" max="6407" width="14.77734375" style="309" bestFit="1" customWidth="1"/>
    <col min="6408" max="6408" width="90.6640625" style="309" bestFit="1" customWidth="1"/>
    <col min="6409" max="6655" width="11.44140625" style="309"/>
    <col min="6656" max="6656" width="5.109375" style="309" customWidth="1"/>
    <col min="6657" max="6657" width="27.88671875" style="309" customWidth="1"/>
    <col min="6658" max="6658" width="17.44140625" style="309" customWidth="1"/>
    <col min="6659" max="6659" width="19" style="309" customWidth="1"/>
    <col min="6660" max="6660" width="12.6640625" style="309" customWidth="1"/>
    <col min="6661" max="6661" width="8.5546875" style="309" customWidth="1"/>
    <col min="6662" max="6662" width="12.6640625" style="309" customWidth="1"/>
    <col min="6663" max="6663" width="14.77734375" style="309" bestFit="1" customWidth="1"/>
    <col min="6664" max="6664" width="90.6640625" style="309" bestFit="1" customWidth="1"/>
    <col min="6665" max="6911" width="11.44140625" style="309"/>
    <col min="6912" max="6912" width="5.109375" style="309" customWidth="1"/>
    <col min="6913" max="6913" width="27.88671875" style="309" customWidth="1"/>
    <col min="6914" max="6914" width="17.44140625" style="309" customWidth="1"/>
    <col min="6915" max="6915" width="19" style="309" customWidth="1"/>
    <col min="6916" max="6916" width="12.6640625" style="309" customWidth="1"/>
    <col min="6917" max="6917" width="8.5546875" style="309" customWidth="1"/>
    <col min="6918" max="6918" width="12.6640625" style="309" customWidth="1"/>
    <col min="6919" max="6919" width="14.77734375" style="309" bestFit="1" customWidth="1"/>
    <col min="6920" max="6920" width="90.6640625" style="309" bestFit="1" customWidth="1"/>
    <col min="6921" max="7167" width="11.44140625" style="309"/>
    <col min="7168" max="7168" width="5.109375" style="309" customWidth="1"/>
    <col min="7169" max="7169" width="27.88671875" style="309" customWidth="1"/>
    <col min="7170" max="7170" width="17.44140625" style="309" customWidth="1"/>
    <col min="7171" max="7171" width="19" style="309" customWidth="1"/>
    <col min="7172" max="7172" width="12.6640625" style="309" customWidth="1"/>
    <col min="7173" max="7173" width="8.5546875" style="309" customWidth="1"/>
    <col min="7174" max="7174" width="12.6640625" style="309" customWidth="1"/>
    <col min="7175" max="7175" width="14.77734375" style="309" bestFit="1" customWidth="1"/>
    <col min="7176" max="7176" width="90.6640625" style="309" bestFit="1" customWidth="1"/>
    <col min="7177" max="7423" width="11.44140625" style="309"/>
    <col min="7424" max="7424" width="5.109375" style="309" customWidth="1"/>
    <col min="7425" max="7425" width="27.88671875" style="309" customWidth="1"/>
    <col min="7426" max="7426" width="17.44140625" style="309" customWidth="1"/>
    <col min="7427" max="7427" width="19" style="309" customWidth="1"/>
    <col min="7428" max="7428" width="12.6640625" style="309" customWidth="1"/>
    <col min="7429" max="7429" width="8.5546875" style="309" customWidth="1"/>
    <col min="7430" max="7430" width="12.6640625" style="309" customWidth="1"/>
    <col min="7431" max="7431" width="14.77734375" style="309" bestFit="1" customWidth="1"/>
    <col min="7432" max="7432" width="90.6640625" style="309" bestFit="1" customWidth="1"/>
    <col min="7433" max="7679" width="11.44140625" style="309"/>
    <col min="7680" max="7680" width="5.109375" style="309" customWidth="1"/>
    <col min="7681" max="7681" width="27.88671875" style="309" customWidth="1"/>
    <col min="7682" max="7682" width="17.44140625" style="309" customWidth="1"/>
    <col min="7683" max="7683" width="19" style="309" customWidth="1"/>
    <col min="7684" max="7684" width="12.6640625" style="309" customWidth="1"/>
    <col min="7685" max="7685" width="8.5546875" style="309" customWidth="1"/>
    <col min="7686" max="7686" width="12.6640625" style="309" customWidth="1"/>
    <col min="7687" max="7687" width="14.77734375" style="309" bestFit="1" customWidth="1"/>
    <col min="7688" max="7688" width="90.6640625" style="309" bestFit="1" customWidth="1"/>
    <col min="7689" max="7935" width="11.44140625" style="309"/>
    <col min="7936" max="7936" width="5.109375" style="309" customWidth="1"/>
    <col min="7937" max="7937" width="27.88671875" style="309" customWidth="1"/>
    <col min="7938" max="7938" width="17.44140625" style="309" customWidth="1"/>
    <col min="7939" max="7939" width="19" style="309" customWidth="1"/>
    <col min="7940" max="7940" width="12.6640625" style="309" customWidth="1"/>
    <col min="7941" max="7941" width="8.5546875" style="309" customWidth="1"/>
    <col min="7942" max="7942" width="12.6640625" style="309" customWidth="1"/>
    <col min="7943" max="7943" width="14.77734375" style="309" bestFit="1" customWidth="1"/>
    <col min="7944" max="7944" width="90.6640625" style="309" bestFit="1" customWidth="1"/>
    <col min="7945" max="8191" width="11.44140625" style="309"/>
    <col min="8192" max="8192" width="5.109375" style="309" customWidth="1"/>
    <col min="8193" max="8193" width="27.88671875" style="309" customWidth="1"/>
    <col min="8194" max="8194" width="17.44140625" style="309" customWidth="1"/>
    <col min="8195" max="8195" width="19" style="309" customWidth="1"/>
    <col min="8196" max="8196" width="12.6640625" style="309" customWidth="1"/>
    <col min="8197" max="8197" width="8.5546875" style="309" customWidth="1"/>
    <col min="8198" max="8198" width="12.6640625" style="309" customWidth="1"/>
    <col min="8199" max="8199" width="14.77734375" style="309" bestFit="1" customWidth="1"/>
    <col min="8200" max="8200" width="90.6640625" style="309" bestFit="1" customWidth="1"/>
    <col min="8201" max="8447" width="11.44140625" style="309"/>
    <col min="8448" max="8448" width="5.109375" style="309" customWidth="1"/>
    <col min="8449" max="8449" width="27.88671875" style="309" customWidth="1"/>
    <col min="8450" max="8450" width="17.44140625" style="309" customWidth="1"/>
    <col min="8451" max="8451" width="19" style="309" customWidth="1"/>
    <col min="8452" max="8452" width="12.6640625" style="309" customWidth="1"/>
    <col min="8453" max="8453" width="8.5546875" style="309" customWidth="1"/>
    <col min="8454" max="8454" width="12.6640625" style="309" customWidth="1"/>
    <col min="8455" max="8455" width="14.77734375" style="309" bestFit="1" customWidth="1"/>
    <col min="8456" max="8456" width="90.6640625" style="309" bestFit="1" customWidth="1"/>
    <col min="8457" max="8703" width="11.44140625" style="309"/>
    <col min="8704" max="8704" width="5.109375" style="309" customWidth="1"/>
    <col min="8705" max="8705" width="27.88671875" style="309" customWidth="1"/>
    <col min="8706" max="8706" width="17.44140625" style="309" customWidth="1"/>
    <col min="8707" max="8707" width="19" style="309" customWidth="1"/>
    <col min="8708" max="8708" width="12.6640625" style="309" customWidth="1"/>
    <col min="8709" max="8709" width="8.5546875" style="309" customWidth="1"/>
    <col min="8710" max="8710" width="12.6640625" style="309" customWidth="1"/>
    <col min="8711" max="8711" width="14.77734375" style="309" bestFit="1" customWidth="1"/>
    <col min="8712" max="8712" width="90.6640625" style="309" bestFit="1" customWidth="1"/>
    <col min="8713" max="8959" width="11.44140625" style="309"/>
    <col min="8960" max="8960" width="5.109375" style="309" customWidth="1"/>
    <col min="8961" max="8961" width="27.88671875" style="309" customWidth="1"/>
    <col min="8962" max="8962" width="17.44140625" style="309" customWidth="1"/>
    <col min="8963" max="8963" width="19" style="309" customWidth="1"/>
    <col min="8964" max="8964" width="12.6640625" style="309" customWidth="1"/>
    <col min="8965" max="8965" width="8.5546875" style="309" customWidth="1"/>
    <col min="8966" max="8966" width="12.6640625" style="309" customWidth="1"/>
    <col min="8967" max="8967" width="14.77734375" style="309" bestFit="1" customWidth="1"/>
    <col min="8968" max="8968" width="90.6640625" style="309" bestFit="1" customWidth="1"/>
    <col min="8969" max="9215" width="11.44140625" style="309"/>
    <col min="9216" max="9216" width="5.109375" style="309" customWidth="1"/>
    <col min="9217" max="9217" width="27.88671875" style="309" customWidth="1"/>
    <col min="9218" max="9218" width="17.44140625" style="309" customWidth="1"/>
    <col min="9219" max="9219" width="19" style="309" customWidth="1"/>
    <col min="9220" max="9220" width="12.6640625" style="309" customWidth="1"/>
    <col min="9221" max="9221" width="8.5546875" style="309" customWidth="1"/>
    <col min="9222" max="9222" width="12.6640625" style="309" customWidth="1"/>
    <col min="9223" max="9223" width="14.77734375" style="309" bestFit="1" customWidth="1"/>
    <col min="9224" max="9224" width="90.6640625" style="309" bestFit="1" customWidth="1"/>
    <col min="9225" max="9471" width="11.44140625" style="309"/>
    <col min="9472" max="9472" width="5.109375" style="309" customWidth="1"/>
    <col min="9473" max="9473" width="27.88671875" style="309" customWidth="1"/>
    <col min="9474" max="9474" width="17.44140625" style="309" customWidth="1"/>
    <col min="9475" max="9475" width="19" style="309" customWidth="1"/>
    <col min="9476" max="9476" width="12.6640625" style="309" customWidth="1"/>
    <col min="9477" max="9477" width="8.5546875" style="309" customWidth="1"/>
    <col min="9478" max="9478" width="12.6640625" style="309" customWidth="1"/>
    <col min="9479" max="9479" width="14.77734375" style="309" bestFit="1" customWidth="1"/>
    <col min="9480" max="9480" width="90.6640625" style="309" bestFit="1" customWidth="1"/>
    <col min="9481" max="9727" width="11.44140625" style="309"/>
    <col min="9728" max="9728" width="5.109375" style="309" customWidth="1"/>
    <col min="9729" max="9729" width="27.88671875" style="309" customWidth="1"/>
    <col min="9730" max="9730" width="17.44140625" style="309" customWidth="1"/>
    <col min="9731" max="9731" width="19" style="309" customWidth="1"/>
    <col min="9732" max="9732" width="12.6640625" style="309" customWidth="1"/>
    <col min="9733" max="9733" width="8.5546875" style="309" customWidth="1"/>
    <col min="9734" max="9734" width="12.6640625" style="309" customWidth="1"/>
    <col min="9735" max="9735" width="14.77734375" style="309" bestFit="1" customWidth="1"/>
    <col min="9736" max="9736" width="90.6640625" style="309" bestFit="1" customWidth="1"/>
    <col min="9737" max="9983" width="11.44140625" style="309"/>
    <col min="9984" max="9984" width="5.109375" style="309" customWidth="1"/>
    <col min="9985" max="9985" width="27.88671875" style="309" customWidth="1"/>
    <col min="9986" max="9986" width="17.44140625" style="309" customWidth="1"/>
    <col min="9987" max="9987" width="19" style="309" customWidth="1"/>
    <col min="9988" max="9988" width="12.6640625" style="309" customWidth="1"/>
    <col min="9989" max="9989" width="8.5546875" style="309" customWidth="1"/>
    <col min="9990" max="9990" width="12.6640625" style="309" customWidth="1"/>
    <col min="9991" max="9991" width="14.77734375" style="309" bestFit="1" customWidth="1"/>
    <col min="9992" max="9992" width="90.6640625" style="309" bestFit="1" customWidth="1"/>
    <col min="9993" max="10239" width="11.44140625" style="309"/>
    <col min="10240" max="10240" width="5.109375" style="309" customWidth="1"/>
    <col min="10241" max="10241" width="27.88671875" style="309" customWidth="1"/>
    <col min="10242" max="10242" width="17.44140625" style="309" customWidth="1"/>
    <col min="10243" max="10243" width="19" style="309" customWidth="1"/>
    <col min="10244" max="10244" width="12.6640625" style="309" customWidth="1"/>
    <col min="10245" max="10245" width="8.5546875" style="309" customWidth="1"/>
    <col min="10246" max="10246" width="12.6640625" style="309" customWidth="1"/>
    <col min="10247" max="10247" width="14.77734375" style="309" bestFit="1" customWidth="1"/>
    <col min="10248" max="10248" width="90.6640625" style="309" bestFit="1" customWidth="1"/>
    <col min="10249" max="10495" width="11.44140625" style="309"/>
    <col min="10496" max="10496" width="5.109375" style="309" customWidth="1"/>
    <col min="10497" max="10497" width="27.88671875" style="309" customWidth="1"/>
    <col min="10498" max="10498" width="17.44140625" style="309" customWidth="1"/>
    <col min="10499" max="10499" width="19" style="309" customWidth="1"/>
    <col min="10500" max="10500" width="12.6640625" style="309" customWidth="1"/>
    <col min="10501" max="10501" width="8.5546875" style="309" customWidth="1"/>
    <col min="10502" max="10502" width="12.6640625" style="309" customWidth="1"/>
    <col min="10503" max="10503" width="14.77734375" style="309" bestFit="1" customWidth="1"/>
    <col min="10504" max="10504" width="90.6640625" style="309" bestFit="1" customWidth="1"/>
    <col min="10505" max="10751" width="11.44140625" style="309"/>
    <col min="10752" max="10752" width="5.109375" style="309" customWidth="1"/>
    <col min="10753" max="10753" width="27.88671875" style="309" customWidth="1"/>
    <col min="10754" max="10754" width="17.44140625" style="309" customWidth="1"/>
    <col min="10755" max="10755" width="19" style="309" customWidth="1"/>
    <col min="10756" max="10756" width="12.6640625" style="309" customWidth="1"/>
    <col min="10757" max="10757" width="8.5546875" style="309" customWidth="1"/>
    <col min="10758" max="10758" width="12.6640625" style="309" customWidth="1"/>
    <col min="10759" max="10759" width="14.77734375" style="309" bestFit="1" customWidth="1"/>
    <col min="10760" max="10760" width="90.6640625" style="309" bestFit="1" customWidth="1"/>
    <col min="10761" max="11007" width="11.44140625" style="309"/>
    <col min="11008" max="11008" width="5.109375" style="309" customWidth="1"/>
    <col min="11009" max="11009" width="27.88671875" style="309" customWidth="1"/>
    <col min="11010" max="11010" width="17.44140625" style="309" customWidth="1"/>
    <col min="11011" max="11011" width="19" style="309" customWidth="1"/>
    <col min="11012" max="11012" width="12.6640625" style="309" customWidth="1"/>
    <col min="11013" max="11013" width="8.5546875" style="309" customWidth="1"/>
    <col min="11014" max="11014" width="12.6640625" style="309" customWidth="1"/>
    <col min="11015" max="11015" width="14.77734375" style="309" bestFit="1" customWidth="1"/>
    <col min="11016" max="11016" width="90.6640625" style="309" bestFit="1" customWidth="1"/>
    <col min="11017" max="11263" width="11.44140625" style="309"/>
    <col min="11264" max="11264" width="5.109375" style="309" customWidth="1"/>
    <col min="11265" max="11265" width="27.88671875" style="309" customWidth="1"/>
    <col min="11266" max="11266" width="17.44140625" style="309" customWidth="1"/>
    <col min="11267" max="11267" width="19" style="309" customWidth="1"/>
    <col min="11268" max="11268" width="12.6640625" style="309" customWidth="1"/>
    <col min="11269" max="11269" width="8.5546875" style="309" customWidth="1"/>
    <col min="11270" max="11270" width="12.6640625" style="309" customWidth="1"/>
    <col min="11271" max="11271" width="14.77734375" style="309" bestFit="1" customWidth="1"/>
    <col min="11272" max="11272" width="90.6640625" style="309" bestFit="1" customWidth="1"/>
    <col min="11273" max="11519" width="11.44140625" style="309"/>
    <col min="11520" max="11520" width="5.109375" style="309" customWidth="1"/>
    <col min="11521" max="11521" width="27.88671875" style="309" customWidth="1"/>
    <col min="11522" max="11522" width="17.44140625" style="309" customWidth="1"/>
    <col min="11523" max="11523" width="19" style="309" customWidth="1"/>
    <col min="11524" max="11524" width="12.6640625" style="309" customWidth="1"/>
    <col min="11525" max="11525" width="8.5546875" style="309" customWidth="1"/>
    <col min="11526" max="11526" width="12.6640625" style="309" customWidth="1"/>
    <col min="11527" max="11527" width="14.77734375" style="309" bestFit="1" customWidth="1"/>
    <col min="11528" max="11528" width="90.6640625" style="309" bestFit="1" customWidth="1"/>
    <col min="11529" max="11775" width="11.44140625" style="309"/>
    <col min="11776" max="11776" width="5.109375" style="309" customWidth="1"/>
    <col min="11777" max="11777" width="27.88671875" style="309" customWidth="1"/>
    <col min="11778" max="11778" width="17.44140625" style="309" customWidth="1"/>
    <col min="11779" max="11779" width="19" style="309" customWidth="1"/>
    <col min="11780" max="11780" width="12.6640625" style="309" customWidth="1"/>
    <col min="11781" max="11781" width="8.5546875" style="309" customWidth="1"/>
    <col min="11782" max="11782" width="12.6640625" style="309" customWidth="1"/>
    <col min="11783" max="11783" width="14.77734375" style="309" bestFit="1" customWidth="1"/>
    <col min="11784" max="11784" width="90.6640625" style="309" bestFit="1" customWidth="1"/>
    <col min="11785" max="12031" width="11.44140625" style="309"/>
    <col min="12032" max="12032" width="5.109375" style="309" customWidth="1"/>
    <col min="12033" max="12033" width="27.88671875" style="309" customWidth="1"/>
    <col min="12034" max="12034" width="17.44140625" style="309" customWidth="1"/>
    <col min="12035" max="12035" width="19" style="309" customWidth="1"/>
    <col min="12036" max="12036" width="12.6640625" style="309" customWidth="1"/>
    <col min="12037" max="12037" width="8.5546875" style="309" customWidth="1"/>
    <col min="12038" max="12038" width="12.6640625" style="309" customWidth="1"/>
    <col min="12039" max="12039" width="14.77734375" style="309" bestFit="1" customWidth="1"/>
    <col min="12040" max="12040" width="90.6640625" style="309" bestFit="1" customWidth="1"/>
    <col min="12041" max="12287" width="11.44140625" style="309"/>
    <col min="12288" max="12288" width="5.109375" style="309" customWidth="1"/>
    <col min="12289" max="12289" width="27.88671875" style="309" customWidth="1"/>
    <col min="12290" max="12290" width="17.44140625" style="309" customWidth="1"/>
    <col min="12291" max="12291" width="19" style="309" customWidth="1"/>
    <col min="12292" max="12292" width="12.6640625" style="309" customWidth="1"/>
    <col min="12293" max="12293" width="8.5546875" style="309" customWidth="1"/>
    <col min="12294" max="12294" width="12.6640625" style="309" customWidth="1"/>
    <col min="12295" max="12295" width="14.77734375" style="309" bestFit="1" customWidth="1"/>
    <col min="12296" max="12296" width="90.6640625" style="309" bestFit="1" customWidth="1"/>
    <col min="12297" max="12543" width="11.44140625" style="309"/>
    <col min="12544" max="12544" width="5.109375" style="309" customWidth="1"/>
    <col min="12545" max="12545" width="27.88671875" style="309" customWidth="1"/>
    <col min="12546" max="12546" width="17.44140625" style="309" customWidth="1"/>
    <col min="12547" max="12547" width="19" style="309" customWidth="1"/>
    <col min="12548" max="12548" width="12.6640625" style="309" customWidth="1"/>
    <col min="12549" max="12549" width="8.5546875" style="309" customWidth="1"/>
    <col min="12550" max="12550" width="12.6640625" style="309" customWidth="1"/>
    <col min="12551" max="12551" width="14.77734375" style="309" bestFit="1" customWidth="1"/>
    <col min="12552" max="12552" width="90.6640625" style="309" bestFit="1" customWidth="1"/>
    <col min="12553" max="12799" width="11.44140625" style="309"/>
    <col min="12800" max="12800" width="5.109375" style="309" customWidth="1"/>
    <col min="12801" max="12801" width="27.88671875" style="309" customWidth="1"/>
    <col min="12802" max="12802" width="17.44140625" style="309" customWidth="1"/>
    <col min="12803" max="12803" width="19" style="309" customWidth="1"/>
    <col min="12804" max="12804" width="12.6640625" style="309" customWidth="1"/>
    <col min="12805" max="12805" width="8.5546875" style="309" customWidth="1"/>
    <col min="12806" max="12806" width="12.6640625" style="309" customWidth="1"/>
    <col min="12807" max="12807" width="14.77734375" style="309" bestFit="1" customWidth="1"/>
    <col min="12808" max="12808" width="90.6640625" style="309" bestFit="1" customWidth="1"/>
    <col min="12809" max="13055" width="11.44140625" style="309"/>
    <col min="13056" max="13056" width="5.109375" style="309" customWidth="1"/>
    <col min="13057" max="13057" width="27.88671875" style="309" customWidth="1"/>
    <col min="13058" max="13058" width="17.44140625" style="309" customWidth="1"/>
    <col min="13059" max="13059" width="19" style="309" customWidth="1"/>
    <col min="13060" max="13060" width="12.6640625" style="309" customWidth="1"/>
    <col min="13061" max="13061" width="8.5546875" style="309" customWidth="1"/>
    <col min="13062" max="13062" width="12.6640625" style="309" customWidth="1"/>
    <col min="13063" max="13063" width="14.77734375" style="309" bestFit="1" customWidth="1"/>
    <col min="13064" max="13064" width="90.6640625" style="309" bestFit="1" customWidth="1"/>
    <col min="13065" max="13311" width="11.44140625" style="309"/>
    <col min="13312" max="13312" width="5.109375" style="309" customWidth="1"/>
    <col min="13313" max="13313" width="27.88671875" style="309" customWidth="1"/>
    <col min="13314" max="13314" width="17.44140625" style="309" customWidth="1"/>
    <col min="13315" max="13315" width="19" style="309" customWidth="1"/>
    <col min="13316" max="13316" width="12.6640625" style="309" customWidth="1"/>
    <col min="13317" max="13317" width="8.5546875" style="309" customWidth="1"/>
    <col min="13318" max="13318" width="12.6640625" style="309" customWidth="1"/>
    <col min="13319" max="13319" width="14.77734375" style="309" bestFit="1" customWidth="1"/>
    <col min="13320" max="13320" width="90.6640625" style="309" bestFit="1" customWidth="1"/>
    <col min="13321" max="13567" width="11.44140625" style="309"/>
    <col min="13568" max="13568" width="5.109375" style="309" customWidth="1"/>
    <col min="13569" max="13569" width="27.88671875" style="309" customWidth="1"/>
    <col min="13570" max="13570" width="17.44140625" style="309" customWidth="1"/>
    <col min="13571" max="13571" width="19" style="309" customWidth="1"/>
    <col min="13572" max="13572" width="12.6640625" style="309" customWidth="1"/>
    <col min="13573" max="13573" width="8.5546875" style="309" customWidth="1"/>
    <col min="13574" max="13574" width="12.6640625" style="309" customWidth="1"/>
    <col min="13575" max="13575" width="14.77734375" style="309" bestFit="1" customWidth="1"/>
    <col min="13576" max="13576" width="90.6640625" style="309" bestFit="1" customWidth="1"/>
    <col min="13577" max="13823" width="11.44140625" style="309"/>
    <col min="13824" max="13824" width="5.109375" style="309" customWidth="1"/>
    <col min="13825" max="13825" width="27.88671875" style="309" customWidth="1"/>
    <col min="13826" max="13826" width="17.44140625" style="309" customWidth="1"/>
    <col min="13827" max="13827" width="19" style="309" customWidth="1"/>
    <col min="13828" max="13828" width="12.6640625" style="309" customWidth="1"/>
    <col min="13829" max="13829" width="8.5546875" style="309" customWidth="1"/>
    <col min="13830" max="13830" width="12.6640625" style="309" customWidth="1"/>
    <col min="13831" max="13831" width="14.77734375" style="309" bestFit="1" customWidth="1"/>
    <col min="13832" max="13832" width="90.6640625" style="309" bestFit="1" customWidth="1"/>
    <col min="13833" max="14079" width="11.44140625" style="309"/>
    <col min="14080" max="14080" width="5.109375" style="309" customWidth="1"/>
    <col min="14081" max="14081" width="27.88671875" style="309" customWidth="1"/>
    <col min="14082" max="14082" width="17.44140625" style="309" customWidth="1"/>
    <col min="14083" max="14083" width="19" style="309" customWidth="1"/>
    <col min="14084" max="14084" width="12.6640625" style="309" customWidth="1"/>
    <col min="14085" max="14085" width="8.5546875" style="309" customWidth="1"/>
    <col min="14086" max="14086" width="12.6640625" style="309" customWidth="1"/>
    <col min="14087" max="14087" width="14.77734375" style="309" bestFit="1" customWidth="1"/>
    <col min="14088" max="14088" width="90.6640625" style="309" bestFit="1" customWidth="1"/>
    <col min="14089" max="14335" width="11.44140625" style="309"/>
    <col min="14336" max="14336" width="5.109375" style="309" customWidth="1"/>
    <col min="14337" max="14337" width="27.88671875" style="309" customWidth="1"/>
    <col min="14338" max="14338" width="17.44140625" style="309" customWidth="1"/>
    <col min="14339" max="14339" width="19" style="309" customWidth="1"/>
    <col min="14340" max="14340" width="12.6640625" style="309" customWidth="1"/>
    <col min="14341" max="14341" width="8.5546875" style="309" customWidth="1"/>
    <col min="14342" max="14342" width="12.6640625" style="309" customWidth="1"/>
    <col min="14343" max="14343" width="14.77734375" style="309" bestFit="1" customWidth="1"/>
    <col min="14344" max="14344" width="90.6640625" style="309" bestFit="1" customWidth="1"/>
    <col min="14345" max="14591" width="11.44140625" style="309"/>
    <col min="14592" max="14592" width="5.109375" style="309" customWidth="1"/>
    <col min="14593" max="14593" width="27.88671875" style="309" customWidth="1"/>
    <col min="14594" max="14594" width="17.44140625" style="309" customWidth="1"/>
    <col min="14595" max="14595" width="19" style="309" customWidth="1"/>
    <col min="14596" max="14596" width="12.6640625" style="309" customWidth="1"/>
    <col min="14597" max="14597" width="8.5546875" style="309" customWidth="1"/>
    <col min="14598" max="14598" width="12.6640625" style="309" customWidth="1"/>
    <col min="14599" max="14599" width="14.77734375" style="309" bestFit="1" customWidth="1"/>
    <col min="14600" max="14600" width="90.6640625" style="309" bestFit="1" customWidth="1"/>
    <col min="14601" max="14847" width="11.44140625" style="309"/>
    <col min="14848" max="14848" width="5.109375" style="309" customWidth="1"/>
    <col min="14849" max="14849" width="27.88671875" style="309" customWidth="1"/>
    <col min="14850" max="14850" width="17.44140625" style="309" customWidth="1"/>
    <col min="14851" max="14851" width="19" style="309" customWidth="1"/>
    <col min="14852" max="14852" width="12.6640625" style="309" customWidth="1"/>
    <col min="14853" max="14853" width="8.5546875" style="309" customWidth="1"/>
    <col min="14854" max="14854" width="12.6640625" style="309" customWidth="1"/>
    <col min="14855" max="14855" width="14.77734375" style="309" bestFit="1" customWidth="1"/>
    <col min="14856" max="14856" width="90.6640625" style="309" bestFit="1" customWidth="1"/>
    <col min="14857" max="15103" width="11.44140625" style="309"/>
    <col min="15104" max="15104" width="5.109375" style="309" customWidth="1"/>
    <col min="15105" max="15105" width="27.88671875" style="309" customWidth="1"/>
    <col min="15106" max="15106" width="17.44140625" style="309" customWidth="1"/>
    <col min="15107" max="15107" width="19" style="309" customWidth="1"/>
    <col min="15108" max="15108" width="12.6640625" style="309" customWidth="1"/>
    <col min="15109" max="15109" width="8.5546875" style="309" customWidth="1"/>
    <col min="15110" max="15110" width="12.6640625" style="309" customWidth="1"/>
    <col min="15111" max="15111" width="14.77734375" style="309" bestFit="1" customWidth="1"/>
    <col min="15112" max="15112" width="90.6640625" style="309" bestFit="1" customWidth="1"/>
    <col min="15113" max="15359" width="11.44140625" style="309"/>
    <col min="15360" max="15360" width="5.109375" style="309" customWidth="1"/>
    <col min="15361" max="15361" width="27.88671875" style="309" customWidth="1"/>
    <col min="15362" max="15362" width="17.44140625" style="309" customWidth="1"/>
    <col min="15363" max="15363" width="19" style="309" customWidth="1"/>
    <col min="15364" max="15364" width="12.6640625" style="309" customWidth="1"/>
    <col min="15365" max="15365" width="8.5546875" style="309" customWidth="1"/>
    <col min="15366" max="15366" width="12.6640625" style="309" customWidth="1"/>
    <col min="15367" max="15367" width="14.77734375" style="309" bestFit="1" customWidth="1"/>
    <col min="15368" max="15368" width="90.6640625" style="309" bestFit="1" customWidth="1"/>
    <col min="15369" max="15615" width="11.44140625" style="309"/>
    <col min="15616" max="15616" width="5.109375" style="309" customWidth="1"/>
    <col min="15617" max="15617" width="27.88671875" style="309" customWidth="1"/>
    <col min="15618" max="15618" width="17.44140625" style="309" customWidth="1"/>
    <col min="15619" max="15619" width="19" style="309" customWidth="1"/>
    <col min="15620" max="15620" width="12.6640625" style="309" customWidth="1"/>
    <col min="15621" max="15621" width="8.5546875" style="309" customWidth="1"/>
    <col min="15622" max="15622" width="12.6640625" style="309" customWidth="1"/>
    <col min="15623" max="15623" width="14.77734375" style="309" bestFit="1" customWidth="1"/>
    <col min="15624" max="15624" width="90.6640625" style="309" bestFit="1" customWidth="1"/>
    <col min="15625" max="15871" width="11.44140625" style="309"/>
    <col min="15872" max="15872" width="5.109375" style="309" customWidth="1"/>
    <col min="15873" max="15873" width="27.88671875" style="309" customWidth="1"/>
    <col min="15874" max="15874" width="17.44140625" style="309" customWidth="1"/>
    <col min="15875" max="15875" width="19" style="309" customWidth="1"/>
    <col min="15876" max="15876" width="12.6640625" style="309" customWidth="1"/>
    <col min="15877" max="15877" width="8.5546875" style="309" customWidth="1"/>
    <col min="15878" max="15878" width="12.6640625" style="309" customWidth="1"/>
    <col min="15879" max="15879" width="14.77734375" style="309" bestFit="1" customWidth="1"/>
    <col min="15880" max="15880" width="90.6640625" style="309" bestFit="1" customWidth="1"/>
    <col min="15881" max="16127" width="11.44140625" style="309"/>
    <col min="16128" max="16128" width="5.109375" style="309" customWidth="1"/>
    <col min="16129" max="16129" width="27.88671875" style="309" customWidth="1"/>
    <col min="16130" max="16130" width="17.44140625" style="309" customWidth="1"/>
    <col min="16131" max="16131" width="19" style="309" customWidth="1"/>
    <col min="16132" max="16132" width="12.6640625" style="309" customWidth="1"/>
    <col min="16133" max="16133" width="8.5546875" style="309" customWidth="1"/>
    <col min="16134" max="16134" width="12.6640625" style="309" customWidth="1"/>
    <col min="16135" max="16135" width="14.77734375" style="309" bestFit="1" customWidth="1"/>
    <col min="16136" max="16136" width="90.6640625" style="309" bestFit="1" customWidth="1"/>
    <col min="16137" max="16384" width="11.44140625" style="309"/>
  </cols>
  <sheetData>
    <row r="1" spans="1:8" s="308" customFormat="1">
      <c r="A1" s="313" t="s">
        <v>302</v>
      </c>
      <c r="B1" s="314" t="s">
        <v>303</v>
      </c>
      <c r="C1" s="314" t="s">
        <v>310</v>
      </c>
      <c r="D1" s="314" t="s">
        <v>311</v>
      </c>
      <c r="E1" s="313" t="s">
        <v>312</v>
      </c>
      <c r="F1" s="313" t="s">
        <v>304</v>
      </c>
      <c r="G1" s="315" t="s">
        <v>251</v>
      </c>
      <c r="H1" s="313" t="s">
        <v>313</v>
      </c>
    </row>
    <row r="2" spans="1:8" ht="12" customHeight="1">
      <c r="A2" s="324">
        <v>1</v>
      </c>
      <c r="B2" s="320" t="s">
        <v>341</v>
      </c>
      <c r="C2" s="320" t="s">
        <v>342</v>
      </c>
      <c r="D2" s="320" t="s">
        <v>316</v>
      </c>
      <c r="E2" s="321" t="s">
        <v>344</v>
      </c>
      <c r="F2" s="321">
        <v>39</v>
      </c>
      <c r="G2" s="321" t="s">
        <v>314</v>
      </c>
      <c r="H2" s="320" t="s">
        <v>343</v>
      </c>
    </row>
    <row r="3" spans="1:8" ht="12" customHeight="1">
      <c r="A3" s="324">
        <v>2</v>
      </c>
      <c r="B3" s="320" t="s">
        <v>345</v>
      </c>
      <c r="C3" s="320" t="s">
        <v>346</v>
      </c>
      <c r="D3" s="320" t="s">
        <v>347</v>
      </c>
      <c r="E3" s="321" t="s">
        <v>344</v>
      </c>
      <c r="F3" s="321">
        <v>62</v>
      </c>
      <c r="G3" s="321" t="s">
        <v>314</v>
      </c>
      <c r="H3" s="320" t="s">
        <v>348</v>
      </c>
    </row>
    <row r="4" spans="1:8" ht="12" customHeight="1">
      <c r="A4" s="324">
        <v>3</v>
      </c>
      <c r="B4" s="320" t="s">
        <v>349</v>
      </c>
      <c r="C4" s="320" t="s">
        <v>328</v>
      </c>
      <c r="D4" s="320" t="s">
        <v>328</v>
      </c>
      <c r="E4" s="321" t="s">
        <v>344</v>
      </c>
      <c r="F4" s="321">
        <v>64</v>
      </c>
      <c r="G4" s="321" t="s">
        <v>314</v>
      </c>
      <c r="H4" s="320" t="s">
        <v>348</v>
      </c>
    </row>
    <row r="5" spans="1:8" ht="12" customHeight="1">
      <c r="A5" s="324">
        <v>4</v>
      </c>
      <c r="B5" s="320" t="s">
        <v>350</v>
      </c>
      <c r="C5" s="320" t="s">
        <v>351</v>
      </c>
      <c r="D5" s="320" t="s">
        <v>352</v>
      </c>
      <c r="E5" s="321" t="s">
        <v>344</v>
      </c>
      <c r="F5" s="321">
        <v>47</v>
      </c>
      <c r="G5" s="321" t="s">
        <v>314</v>
      </c>
      <c r="H5" s="320" t="s">
        <v>348</v>
      </c>
    </row>
    <row r="6" spans="1:8" ht="12" customHeight="1">
      <c r="A6" s="324">
        <v>5</v>
      </c>
      <c r="B6" s="320" t="s">
        <v>353</v>
      </c>
      <c r="C6" s="320" t="s">
        <v>354</v>
      </c>
      <c r="D6" s="320" t="s">
        <v>329</v>
      </c>
      <c r="E6" s="321" t="s">
        <v>344</v>
      </c>
      <c r="F6" s="321">
        <v>69</v>
      </c>
      <c r="G6" s="321" t="s">
        <v>314</v>
      </c>
      <c r="H6" s="320" t="s">
        <v>348</v>
      </c>
    </row>
    <row r="7" spans="1:8" ht="12" customHeight="1">
      <c r="A7" s="324">
        <v>6</v>
      </c>
      <c r="B7" s="320" t="s">
        <v>326</v>
      </c>
      <c r="C7" s="320" t="s">
        <v>327</v>
      </c>
      <c r="D7" s="320" t="s">
        <v>322</v>
      </c>
      <c r="E7" s="321" t="s">
        <v>344</v>
      </c>
      <c r="F7" s="321">
        <v>19</v>
      </c>
      <c r="G7" s="321" t="s">
        <v>315</v>
      </c>
      <c r="H7" s="320" t="s">
        <v>355</v>
      </c>
    </row>
    <row r="8" spans="1:8" ht="12" customHeight="1">
      <c r="A8" s="324">
        <v>7</v>
      </c>
      <c r="B8" s="320" t="s">
        <v>356</v>
      </c>
      <c r="C8" s="320" t="s">
        <v>357</v>
      </c>
      <c r="D8" s="320" t="s">
        <v>323</v>
      </c>
      <c r="E8" s="321" t="s">
        <v>344</v>
      </c>
      <c r="F8" s="321">
        <v>83</v>
      </c>
      <c r="G8" s="321" t="s">
        <v>315</v>
      </c>
      <c r="H8" s="320" t="s">
        <v>358</v>
      </c>
    </row>
    <row r="9" spans="1:8" ht="12" customHeight="1">
      <c r="A9" s="324">
        <v>8</v>
      </c>
      <c r="B9" s="320" t="s">
        <v>359</v>
      </c>
      <c r="C9" s="320" t="s">
        <v>305</v>
      </c>
      <c r="D9" s="320" t="s">
        <v>305</v>
      </c>
      <c r="E9" s="321" t="s">
        <v>344</v>
      </c>
      <c r="F9" s="321" t="s">
        <v>360</v>
      </c>
      <c r="G9" s="321" t="s">
        <v>315</v>
      </c>
      <c r="H9" s="320" t="s">
        <v>358</v>
      </c>
    </row>
    <row r="10" spans="1:8" ht="12" customHeight="1">
      <c r="A10" s="324">
        <v>9</v>
      </c>
      <c r="B10" s="320" t="s">
        <v>361</v>
      </c>
      <c r="C10" s="320" t="s">
        <v>362</v>
      </c>
      <c r="D10" s="320" t="s">
        <v>321</v>
      </c>
      <c r="E10" s="321" t="s">
        <v>344</v>
      </c>
      <c r="F10" s="321">
        <v>59</v>
      </c>
      <c r="G10" s="321" t="s">
        <v>314</v>
      </c>
      <c r="H10" s="320" t="s">
        <v>358</v>
      </c>
    </row>
    <row r="11" spans="1:8" ht="12" customHeight="1">
      <c r="A11" s="324">
        <v>10</v>
      </c>
      <c r="B11" s="320" t="s">
        <v>363</v>
      </c>
      <c r="C11" s="320" t="s">
        <v>364</v>
      </c>
      <c r="D11" s="320" t="s">
        <v>365</v>
      </c>
      <c r="E11" s="321" t="s">
        <v>344</v>
      </c>
      <c r="F11" s="321">
        <v>63</v>
      </c>
      <c r="G11" s="321" t="s">
        <v>314</v>
      </c>
      <c r="H11" s="320" t="s">
        <v>366</v>
      </c>
    </row>
    <row r="12" spans="1:8" ht="12" customHeight="1">
      <c r="A12" s="324">
        <v>11</v>
      </c>
      <c r="B12" s="320" t="s">
        <v>367</v>
      </c>
      <c r="C12" s="320" t="s">
        <v>368</v>
      </c>
      <c r="D12" s="320" t="s">
        <v>320</v>
      </c>
      <c r="E12" s="321" t="s">
        <v>344</v>
      </c>
      <c r="F12" s="321">
        <v>37</v>
      </c>
      <c r="G12" s="321" t="s">
        <v>314</v>
      </c>
      <c r="H12" s="320" t="s">
        <v>366</v>
      </c>
    </row>
    <row r="13" spans="1:8" ht="12" customHeight="1">
      <c r="A13" s="324">
        <v>12</v>
      </c>
      <c r="B13" s="320" t="s">
        <v>369</v>
      </c>
      <c r="C13" s="320" t="s">
        <v>370</v>
      </c>
      <c r="D13" s="320" t="s">
        <v>371</v>
      </c>
      <c r="E13" s="321" t="s">
        <v>344</v>
      </c>
      <c r="F13" s="321">
        <v>17</v>
      </c>
      <c r="G13" s="321" t="s">
        <v>314</v>
      </c>
      <c r="H13" s="320" t="s">
        <v>366</v>
      </c>
    </row>
    <row r="14" spans="1:8" ht="13.8">
      <c r="A14" s="324">
        <v>13</v>
      </c>
      <c r="B14" s="322" t="s">
        <v>372</v>
      </c>
      <c r="C14" s="322" t="s">
        <v>320</v>
      </c>
      <c r="D14" s="322" t="s">
        <v>330</v>
      </c>
      <c r="E14" s="323" t="s">
        <v>306</v>
      </c>
      <c r="F14" s="323">
        <v>36</v>
      </c>
      <c r="G14" s="323" t="s">
        <v>315</v>
      </c>
      <c r="H14" s="322" t="s">
        <v>373</v>
      </c>
    </row>
    <row r="15" spans="1:8" ht="13.8">
      <c r="A15" s="324">
        <v>14</v>
      </c>
      <c r="B15" s="322" t="s">
        <v>374</v>
      </c>
      <c r="C15" s="322" t="s">
        <v>331</v>
      </c>
      <c r="D15" s="322" t="s">
        <v>375</v>
      </c>
      <c r="E15" s="323" t="s">
        <v>306</v>
      </c>
      <c r="F15" s="323">
        <v>41</v>
      </c>
      <c r="G15" s="323" t="s">
        <v>315</v>
      </c>
      <c r="H15" s="322" t="s">
        <v>376</v>
      </c>
    </row>
    <row r="16" spans="1:8" ht="13.8">
      <c r="A16" s="324">
        <v>15</v>
      </c>
      <c r="B16" s="322" t="s">
        <v>377</v>
      </c>
      <c r="C16" s="322" t="s">
        <v>325</v>
      </c>
      <c r="D16" s="322" t="s">
        <v>368</v>
      </c>
      <c r="E16" s="323" t="s">
        <v>306</v>
      </c>
      <c r="F16" s="323">
        <v>47</v>
      </c>
      <c r="G16" s="323" t="s">
        <v>315</v>
      </c>
      <c r="H16" s="322" t="s">
        <v>378</v>
      </c>
    </row>
    <row r="17" spans="1:8" ht="13.8">
      <c r="A17" s="324">
        <v>16</v>
      </c>
      <c r="B17" s="322" t="s">
        <v>379</v>
      </c>
      <c r="C17" s="322" t="s">
        <v>380</v>
      </c>
      <c r="D17" s="322" t="s">
        <v>381</v>
      </c>
      <c r="E17" s="323" t="s">
        <v>306</v>
      </c>
      <c r="F17" s="323">
        <v>36</v>
      </c>
      <c r="G17" s="323" t="s">
        <v>314</v>
      </c>
      <c r="H17" s="322" t="s">
        <v>382</v>
      </c>
    </row>
    <row r="18" spans="1:8" ht="13.8">
      <c r="A18" s="324">
        <v>17</v>
      </c>
      <c r="B18" s="322" t="s">
        <v>383</v>
      </c>
      <c r="C18" s="322" t="s">
        <v>319</v>
      </c>
      <c r="D18" s="322" t="s">
        <v>384</v>
      </c>
      <c r="E18" s="323" t="s">
        <v>306</v>
      </c>
      <c r="F18" s="323">
        <v>70</v>
      </c>
      <c r="G18" s="323" t="s">
        <v>314</v>
      </c>
      <c r="H18" s="322" t="s">
        <v>385</v>
      </c>
    </row>
    <row r="19" spans="1:8" ht="13.8">
      <c r="A19" s="324">
        <v>18</v>
      </c>
      <c r="B19" s="322" t="s">
        <v>386</v>
      </c>
      <c r="C19" s="322" t="s">
        <v>321</v>
      </c>
      <c r="D19" s="322" t="s">
        <v>368</v>
      </c>
      <c r="E19" s="323" t="s">
        <v>306</v>
      </c>
      <c r="F19" s="323">
        <v>30</v>
      </c>
      <c r="G19" s="323" t="s">
        <v>315</v>
      </c>
      <c r="H19" s="322" t="s">
        <v>387</v>
      </c>
    </row>
    <row r="20" spans="1:8" ht="13.8">
      <c r="A20" s="324">
        <v>19</v>
      </c>
      <c r="B20" s="322" t="s">
        <v>388</v>
      </c>
      <c r="C20" s="322" t="s">
        <v>357</v>
      </c>
      <c r="D20" s="322" t="s">
        <v>389</v>
      </c>
      <c r="E20" s="323" t="s">
        <v>306</v>
      </c>
      <c r="F20" s="323">
        <v>42</v>
      </c>
      <c r="G20" s="323" t="s">
        <v>315</v>
      </c>
      <c r="H20" s="322" t="s">
        <v>390</v>
      </c>
    </row>
    <row r="21" spans="1:8" ht="13.8">
      <c r="A21" s="324">
        <v>20</v>
      </c>
      <c r="B21" s="322" t="s">
        <v>383</v>
      </c>
      <c r="C21" s="322" t="s">
        <v>391</v>
      </c>
      <c r="D21" s="322" t="s">
        <v>317</v>
      </c>
      <c r="E21" s="323" t="s">
        <v>306</v>
      </c>
      <c r="F21" s="323">
        <v>51</v>
      </c>
      <c r="G21" s="323" t="s">
        <v>314</v>
      </c>
      <c r="H21" s="322" t="s">
        <v>392</v>
      </c>
    </row>
    <row r="22" spans="1:8" ht="13.8">
      <c r="A22" s="324">
        <v>21</v>
      </c>
      <c r="B22" s="322" t="s">
        <v>318</v>
      </c>
      <c r="C22" s="322" t="s">
        <v>319</v>
      </c>
      <c r="D22" s="322" t="s">
        <v>320</v>
      </c>
      <c r="E22" s="323" t="s">
        <v>306</v>
      </c>
      <c r="F22" s="323">
        <v>59</v>
      </c>
      <c r="G22" s="323" t="s">
        <v>315</v>
      </c>
      <c r="H22" s="322" t="s">
        <v>393</v>
      </c>
    </row>
    <row r="23" spans="1:8" ht="13.8">
      <c r="A23" s="324">
        <v>22</v>
      </c>
      <c r="B23" s="322" t="s">
        <v>394</v>
      </c>
      <c r="C23" s="322" t="s">
        <v>305</v>
      </c>
      <c r="D23" s="322" t="s">
        <v>307</v>
      </c>
      <c r="E23" s="323" t="s">
        <v>306</v>
      </c>
      <c r="F23" s="323">
        <v>35</v>
      </c>
      <c r="G23" s="323" t="s">
        <v>314</v>
      </c>
      <c r="H23" s="322" t="s">
        <v>395</v>
      </c>
    </row>
    <row r="24" spans="1:8" ht="13.8">
      <c r="A24" s="324">
        <v>23</v>
      </c>
      <c r="B24" s="322" t="s">
        <v>396</v>
      </c>
      <c r="C24" s="322" t="s">
        <v>332</v>
      </c>
      <c r="D24" s="322" t="s">
        <v>305</v>
      </c>
      <c r="E24" s="323" t="s">
        <v>306</v>
      </c>
      <c r="F24" s="323">
        <v>42</v>
      </c>
      <c r="G24" s="323" t="s">
        <v>314</v>
      </c>
      <c r="H24" s="322" t="s">
        <v>397</v>
      </c>
    </row>
    <row r="25" spans="1:8" ht="13.8">
      <c r="A25" s="324">
        <v>24</v>
      </c>
      <c r="B25" s="322" t="s">
        <v>396</v>
      </c>
      <c r="C25" s="322" t="s">
        <v>332</v>
      </c>
      <c r="D25" s="322" t="s">
        <v>305</v>
      </c>
      <c r="E25" s="323" t="s">
        <v>306</v>
      </c>
      <c r="F25" s="323">
        <v>42</v>
      </c>
      <c r="G25" s="323" t="s">
        <v>314</v>
      </c>
      <c r="H25" s="322" t="s">
        <v>398</v>
      </c>
    </row>
    <row r="26" spans="1:8" ht="13.8">
      <c r="A26" s="324">
        <v>25</v>
      </c>
      <c r="B26" s="322" t="s">
        <v>399</v>
      </c>
      <c r="C26" s="322" t="s">
        <v>400</v>
      </c>
      <c r="D26" s="322" t="s">
        <v>401</v>
      </c>
      <c r="E26" s="323" t="s">
        <v>306</v>
      </c>
      <c r="F26" s="323">
        <v>38</v>
      </c>
      <c r="G26" s="323" t="s">
        <v>315</v>
      </c>
      <c r="H26" s="322" t="s">
        <v>402</v>
      </c>
    </row>
    <row r="27" spans="1:8" ht="13.8">
      <c r="A27" s="324">
        <v>26</v>
      </c>
      <c r="B27" s="322" t="s">
        <v>403</v>
      </c>
      <c r="C27" s="322" t="s">
        <v>308</v>
      </c>
      <c r="D27" s="322" t="s">
        <v>309</v>
      </c>
      <c r="E27" s="323" t="s">
        <v>306</v>
      </c>
      <c r="F27" s="323">
        <v>56</v>
      </c>
      <c r="G27" s="323" t="s">
        <v>314</v>
      </c>
      <c r="H27" s="322" t="s">
        <v>404</v>
      </c>
    </row>
    <row r="28" spans="1:8" ht="13.8">
      <c r="A28" s="324">
        <v>27</v>
      </c>
      <c r="B28" s="322" t="s">
        <v>405</v>
      </c>
      <c r="C28" s="322" t="s">
        <v>308</v>
      </c>
      <c r="D28" s="322" t="s">
        <v>324</v>
      </c>
      <c r="E28" s="323" t="s">
        <v>306</v>
      </c>
      <c r="F28" s="323">
        <v>54</v>
      </c>
      <c r="G28" s="323" t="s">
        <v>314</v>
      </c>
      <c r="H28" s="322" t="s">
        <v>406</v>
      </c>
    </row>
    <row r="29" spans="1:8">
      <c r="B29" s="318"/>
      <c r="C29" s="318"/>
      <c r="D29" s="318"/>
      <c r="E29" s="317"/>
      <c r="F29" s="317"/>
      <c r="G29" s="309"/>
      <c r="H29" s="316"/>
    </row>
    <row r="30" spans="1:8">
      <c r="B30" s="318"/>
      <c r="C30" s="318"/>
      <c r="D30" s="318"/>
      <c r="E30" s="317"/>
      <c r="F30" s="317"/>
      <c r="G30" s="309"/>
      <c r="H30" s="316"/>
    </row>
    <row r="31" spans="1:8">
      <c r="B31" s="318"/>
      <c r="C31" s="318"/>
      <c r="D31" s="318"/>
      <c r="E31" s="317"/>
      <c r="F31" s="317"/>
      <c r="G31" s="309"/>
      <c r="H31" s="316"/>
    </row>
    <row r="32" spans="1:8">
      <c r="B32" s="318"/>
      <c r="C32" s="318"/>
      <c r="D32" s="318"/>
      <c r="E32" s="317"/>
      <c r="F32" s="317"/>
      <c r="G32" s="309"/>
      <c r="H32" s="316"/>
    </row>
    <row r="33" spans="2:8">
      <c r="B33" s="318"/>
      <c r="C33" s="318"/>
      <c r="D33" s="318"/>
      <c r="E33" s="317"/>
      <c r="F33" s="317"/>
      <c r="G33" s="309"/>
      <c r="H33" s="316"/>
    </row>
    <row r="34" spans="2:8">
      <c r="B34" s="318"/>
      <c r="C34" s="318"/>
      <c r="D34" s="318"/>
      <c r="E34" s="317"/>
      <c r="F34" s="317"/>
      <c r="G34" s="309"/>
      <c r="H34" s="316"/>
    </row>
    <row r="35" spans="2:8">
      <c r="B35" s="318"/>
      <c r="C35" s="318"/>
      <c r="D35" s="318"/>
      <c r="E35" s="317"/>
      <c r="F35" s="317"/>
      <c r="G35" s="309"/>
      <c r="H35" s="319"/>
    </row>
    <row r="36" spans="2:8">
      <c r="B36" s="318"/>
      <c r="C36" s="318"/>
      <c r="D36" s="318"/>
      <c r="E36" s="317"/>
      <c r="F36" s="317"/>
      <c r="G36" s="309"/>
      <c r="H36" s="319"/>
    </row>
    <row r="37" spans="2:8">
      <c r="B37" s="318"/>
      <c r="C37" s="318"/>
      <c r="D37" s="318"/>
      <c r="E37" s="317"/>
      <c r="F37" s="317"/>
      <c r="G37" s="309"/>
      <c r="H37" s="319"/>
    </row>
    <row r="38" spans="2:8">
      <c r="B38" s="318"/>
      <c r="C38" s="318"/>
      <c r="D38" s="318"/>
      <c r="E38" s="317"/>
      <c r="F38" s="317"/>
      <c r="G38" s="309"/>
      <c r="H38" s="319"/>
    </row>
    <row r="39" spans="2:8">
      <c r="B39" s="318"/>
      <c r="C39" s="318"/>
      <c r="D39" s="318"/>
      <c r="E39" s="317"/>
      <c r="F39" s="317"/>
      <c r="G39" s="309"/>
      <c r="H39" s="319"/>
    </row>
    <row r="40" spans="2:8">
      <c r="B40" s="318"/>
      <c r="C40" s="318"/>
      <c r="D40" s="318"/>
      <c r="E40" s="317"/>
      <c r="F40" s="317"/>
      <c r="G40" s="309"/>
      <c r="H40" s="319"/>
    </row>
    <row r="41" spans="2:8">
      <c r="B41" s="318"/>
      <c r="C41" s="318"/>
      <c r="D41" s="318"/>
      <c r="E41" s="317"/>
      <c r="F41" s="317"/>
      <c r="G41" s="309"/>
      <c r="H41" s="3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PROG SOCIALES</vt:lpstr>
      <vt:lpstr>CARATULA</vt:lpstr>
      <vt:lpstr>APOYOS</vt:lpstr>
      <vt:lpstr>HOJA 1</vt:lpstr>
      <vt:lpstr>HOJA 2</vt:lpstr>
      <vt:lpstr>HOJA 3</vt:lpstr>
      <vt:lpstr>VISITAS</vt:lpstr>
      <vt:lpstr>SALUD</vt:lpstr>
      <vt:lpstr>ANEXOS</vt:lpstr>
    </vt:vector>
  </TitlesOfParts>
  <Company>.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LopezM</dc:creator>
  <cp:lastModifiedBy>OrtizE</cp:lastModifiedBy>
  <cp:lastPrinted>2019-02-25T20:38:09Z</cp:lastPrinted>
  <dcterms:created xsi:type="dcterms:W3CDTF">2016-06-24T17:10:25Z</dcterms:created>
  <dcterms:modified xsi:type="dcterms:W3CDTF">2019-02-26T17:17:15Z</dcterms:modified>
</cp:coreProperties>
</file>