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00" windowWidth="23475" windowHeight="9315" activeTab="1"/>
  </bookViews>
  <sheets>
    <sheet name="INGRESOS 1ER TRIMESTRE" sheetId="1" r:id="rId1"/>
    <sheet name="EGRESOS 1ER TRIMESTRE" sheetId="2" r:id="rId2"/>
  </sheets>
  <definedNames>
    <definedName name="_xlnm.Print_Area" localSheetId="0">'INGRESOS 1ER TRIMESTRE'!$A$1:$M$45</definedName>
  </definedNames>
  <calcPr calcId="125725"/>
</workbook>
</file>

<file path=xl/calcChain.xml><?xml version="1.0" encoding="utf-8"?>
<calcChain xmlns="http://schemas.openxmlformats.org/spreadsheetml/2006/main">
  <c r="C38" i="1"/>
  <c r="C31"/>
  <c r="B31"/>
  <c r="C18"/>
  <c r="C11"/>
  <c r="M36" i="2"/>
  <c r="M33"/>
  <c r="C23" l="1"/>
  <c r="C18"/>
  <c r="C13"/>
  <c r="B30"/>
  <c r="B23"/>
  <c r="B18"/>
  <c r="B13"/>
  <c r="L13" i="1"/>
  <c r="B18"/>
  <c r="B11"/>
  <c r="B38"/>
  <c r="L9"/>
  <c r="L10"/>
  <c r="L11" s="1"/>
  <c r="L15"/>
  <c r="L16"/>
  <c r="L17"/>
  <c r="L20"/>
  <c r="L21"/>
  <c r="L22"/>
  <c r="L23"/>
  <c r="L24"/>
  <c r="L25"/>
  <c r="L26"/>
  <c r="L27"/>
  <c r="L28"/>
  <c r="L29"/>
  <c r="L30"/>
  <c r="F38"/>
  <c r="J38"/>
  <c r="L32"/>
  <c r="L33"/>
  <c r="L34"/>
  <c r="L35"/>
  <c r="L36"/>
  <c r="L37"/>
  <c r="D38"/>
  <c r="E38"/>
  <c r="G38"/>
  <c r="H38"/>
  <c r="I38"/>
  <c r="K38"/>
  <c r="F31" i="2"/>
  <c r="D31"/>
  <c r="E31"/>
  <c r="G31"/>
  <c r="H31"/>
  <c r="I31"/>
  <c r="J31"/>
  <c r="K31"/>
  <c r="C31" l="1"/>
  <c r="B31"/>
  <c r="L31" i="1"/>
  <c r="L38" s="1"/>
  <c r="L14"/>
  <c r="L18" s="1"/>
  <c r="L20" i="2" l="1"/>
  <c r="L15"/>
  <c r="L10"/>
  <c r="L11"/>
  <c r="L30"/>
  <c r="L31" s="1"/>
  <c r="L27"/>
  <c r="L28" s="1"/>
  <c r="L26"/>
  <c r="L25"/>
  <c r="L22"/>
  <c r="L21"/>
  <c r="L17"/>
  <c r="L16"/>
  <c r="L12"/>
  <c r="L13" l="1"/>
  <c r="L23"/>
  <c r="L18"/>
  <c r="K40" i="1"/>
  <c r="M32" i="2" l="1"/>
  <c r="O32" s="1"/>
  <c r="M39" i="1"/>
  <c r="M34" i="2" s="1"/>
  <c r="M35" s="1"/>
  <c r="M37" l="1"/>
</calcChain>
</file>

<file path=xl/comments1.xml><?xml version="1.0" encoding="utf-8"?>
<comments xmlns="http://schemas.openxmlformats.org/spreadsheetml/2006/main">
  <authors>
    <author>Admin-lucy</author>
  </authors>
  <commentList>
    <comment ref="C27" authorId="0">
      <text>
        <r>
          <rPr>
            <b/>
            <sz val="9"/>
            <color indexed="81"/>
            <rFont val="Tahoma"/>
            <charset val="1"/>
          </rPr>
          <t>Admin-lucy:</t>
        </r>
        <r>
          <rPr>
            <sz val="9"/>
            <color indexed="81"/>
            <rFont val="Tahoma"/>
            <charset val="1"/>
          </rPr>
          <t xml:space="preserve">
IMPRESORA UNIDA RIOVERDE
</t>
        </r>
      </text>
    </comment>
  </commentList>
</comments>
</file>

<file path=xl/sharedStrings.xml><?xml version="1.0" encoding="utf-8"?>
<sst xmlns="http://schemas.openxmlformats.org/spreadsheetml/2006/main" count="104" uniqueCount="72">
  <si>
    <t xml:space="preserve">INSTITUTO DE CAPACITACIÓN PARA EL TRABAJO </t>
  </si>
  <si>
    <t xml:space="preserve">DEL ESTADO DE SAN LUIS POTOSI                                                                                                                                                       </t>
  </si>
  <si>
    <t xml:space="preserve">  INFORME FINANCIERO </t>
  </si>
  <si>
    <t xml:space="preserve">I N G R E S O S </t>
  </si>
  <si>
    <t>CONCEPTO</t>
  </si>
  <si>
    <t>ENERO</t>
  </si>
  <si>
    <t>INGRESOS POR:</t>
  </si>
  <si>
    <t>FEDERAL</t>
  </si>
  <si>
    <t>ESTATAL</t>
  </si>
  <si>
    <t>TOTALES</t>
  </si>
  <si>
    <t>PRODUCTOS FINANCIEROS</t>
  </si>
  <si>
    <t>OTROS PRODUCTOS</t>
  </si>
  <si>
    <t>OTROS INGRESOS VTA EQUIPO</t>
  </si>
  <si>
    <t>OTROS ESTIMULOS FISCALES (CONVENIOS)</t>
  </si>
  <si>
    <t>DEVOL. OBS CIODES 2015</t>
  </si>
  <si>
    <t>A M HUASTECA</t>
  </si>
  <si>
    <t>U. AXTLA</t>
  </si>
  <si>
    <t>U. CATORCE</t>
  </si>
  <si>
    <t>U. CD. DEL MAÍZ</t>
  </si>
  <si>
    <t>U. CERRITOS</t>
  </si>
  <si>
    <t>U. EBANO</t>
  </si>
  <si>
    <t>U. HUEHUETLÁN</t>
  </si>
  <si>
    <t>U. MATLAPA</t>
  </si>
  <si>
    <t>U. MEXQUITIC</t>
  </si>
  <si>
    <t>U. RIOVERDE</t>
  </si>
  <si>
    <t>U. SALINAS</t>
  </si>
  <si>
    <t>U. SAN LUIS</t>
  </si>
  <si>
    <t>U. SOLEDAD</t>
  </si>
  <si>
    <t>U. TOYOTA</t>
  </si>
  <si>
    <t>ELABORA</t>
  </si>
  <si>
    <t>AUTORIZA</t>
  </si>
  <si>
    <t>DIRECTOR ADMINISTRATIVO</t>
  </si>
  <si>
    <t xml:space="preserve">         INSTITUTO DE CAPACITACIÓN  PARA EL TRABAJO</t>
  </si>
  <si>
    <t xml:space="preserve">      DEL ESTADO DE SAN LUIS POTOSÍ</t>
  </si>
  <si>
    <t xml:space="preserve">INFORME FINANCIERO </t>
  </si>
  <si>
    <t xml:space="preserve">E G R E S O S </t>
  </si>
  <si>
    <t>CAPITULO 1000</t>
  </si>
  <si>
    <t>INGRESOS PROPIOS</t>
  </si>
  <si>
    <t>CAPITULO 2000</t>
  </si>
  <si>
    <t>CAPITULO 3000</t>
  </si>
  <si>
    <t>OTROS GASTOS</t>
  </si>
  <si>
    <t>GASTOS</t>
  </si>
  <si>
    <t>INGRESOS</t>
  </si>
  <si>
    <t>AHORRO/DESAHORRO DEL EJERCICIO</t>
  </si>
  <si>
    <t>FEBRERO</t>
  </si>
  <si>
    <t>U. ALTIPLANO</t>
  </si>
  <si>
    <t>U. MÓVIL CENTRO</t>
  </si>
  <si>
    <t>CAPITULO 5000</t>
  </si>
  <si>
    <t xml:space="preserve">MARZO </t>
  </si>
  <si>
    <t>MARZO</t>
  </si>
  <si>
    <t>ABRIL</t>
  </si>
  <si>
    <t xml:space="preserve">ABRIL </t>
  </si>
  <si>
    <t>MAYO</t>
  </si>
  <si>
    <t>JUNIO</t>
  </si>
  <si>
    <t>JULIO</t>
  </si>
  <si>
    <t xml:space="preserve">JULIO </t>
  </si>
  <si>
    <t>AGOSTO</t>
  </si>
  <si>
    <t>PROYECTO CURSOS CTM</t>
  </si>
  <si>
    <t xml:space="preserve">TOTAL  DE AHORRO/DESAHORRO DEL EJERCICIO </t>
  </si>
  <si>
    <t>SEPTIEMBRE</t>
  </si>
  <si>
    <t>OCTUBRE</t>
  </si>
  <si>
    <t xml:space="preserve">SEPTIEMBRE </t>
  </si>
  <si>
    <t xml:space="preserve">ROSA LAURA GUERRERO ORTIZ </t>
  </si>
  <si>
    <t>MENOS COMPRAS DE ACTIVO FIJO ENERO - FEBRERO 2019</t>
  </si>
  <si>
    <t>DEL 01 DE ENERO AL 28 DE FEBRERO DE 2019</t>
  </si>
  <si>
    <t xml:space="preserve">   DEL 01 DE ENERO AL 28 FEBRERO 2019</t>
  </si>
  <si>
    <t>ACUMULADO AL 28 DE FEBRERO DE 2019</t>
  </si>
  <si>
    <t>ACUMULADO AL 28 DE FEBRERO 2019</t>
  </si>
  <si>
    <t>COORDINACIÓN  PROGRESO</t>
  </si>
  <si>
    <t xml:space="preserve">DIRECTOR ADMINISTRATIVO </t>
  </si>
  <si>
    <t>RAÚL OLIVARES MORALES</t>
  </si>
  <si>
    <t xml:space="preserve">DIRECTOR GENERAL </t>
  </si>
</sst>
</file>

<file path=xl/styles.xml><?xml version="1.0" encoding="utf-8"?>
<styleSheet xmlns="http://schemas.openxmlformats.org/spreadsheetml/2006/main">
  <numFmts count="2">
    <numFmt numFmtId="164" formatCode="_-&quot;$&quot;* #,##0.00_-;\-&quot;$&quot;* #,##0.00_-;_-&quot;$&quot;* &quot;-&quot;??_-;_-@_-"/>
    <numFmt numFmtId="165" formatCode="_-* #,##0.00_-;\-* #,##0.00_-;_-* &quot;-&quot;??_-;_-@_-"/>
  </numFmts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Calibri"/>
      <family val="2"/>
      <scheme val="minor"/>
    </font>
    <font>
      <sz val="10"/>
      <color theme="0" tint="-4.9989318521683403E-2"/>
      <name val="Arial Narrow"/>
      <family val="2"/>
    </font>
    <font>
      <sz val="11"/>
      <color theme="1"/>
      <name val="Arial Narrow"/>
      <family val="2"/>
    </font>
    <font>
      <sz val="8"/>
      <color theme="1"/>
      <name val="Arial Narrow"/>
      <family val="2"/>
    </font>
    <font>
      <b/>
      <i/>
      <sz val="11"/>
      <color theme="1"/>
      <name val="Arial Narrow"/>
      <family val="2"/>
    </font>
    <font>
      <sz val="11"/>
      <color theme="0"/>
      <name val="Arial Narrow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10"/>
      <name val="Arial Narrow"/>
      <family val="2"/>
    </font>
    <font>
      <b/>
      <sz val="10"/>
      <name val="Arial Narrow"/>
      <family val="2"/>
    </font>
    <font>
      <sz val="11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05">
    <xf numFmtId="0" fontId="0" fillId="0" borderId="0" xfId="0"/>
    <xf numFmtId="0" fontId="3" fillId="0" borderId="0" xfId="0" applyFont="1" applyFill="1" applyBorder="1"/>
    <xf numFmtId="0" fontId="3" fillId="0" borderId="0" xfId="0" applyFont="1"/>
    <xf numFmtId="0" fontId="2" fillId="0" borderId="0" xfId="0" applyFont="1"/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3" borderId="3" xfId="0" applyFont="1" applyFill="1" applyBorder="1"/>
    <xf numFmtId="0" fontId="4" fillId="3" borderId="4" xfId="0" applyFont="1" applyFill="1" applyBorder="1" applyAlignment="1">
      <alignment horizontal="center"/>
    </xf>
    <xf numFmtId="4" fontId="5" fillId="0" borderId="0" xfId="0" applyNumberFormat="1" applyFont="1" applyFill="1" applyBorder="1" applyAlignment="1">
      <alignment wrapText="1"/>
    </xf>
    <xf numFmtId="0" fontId="3" fillId="0" borderId="5" xfId="0" applyFont="1" applyBorder="1"/>
    <xf numFmtId="164" fontId="3" fillId="0" borderId="0" xfId="0" applyNumberFormat="1" applyFont="1"/>
    <xf numFmtId="0" fontId="3" fillId="0" borderId="6" xfId="0" applyFont="1" applyBorder="1"/>
    <xf numFmtId="164" fontId="3" fillId="0" borderId="7" xfId="0" applyNumberFormat="1" applyFont="1" applyBorder="1"/>
    <xf numFmtId="4" fontId="5" fillId="4" borderId="0" xfId="0" applyNumberFormat="1" applyFont="1" applyFill="1" applyBorder="1" applyAlignment="1">
      <alignment wrapText="1"/>
    </xf>
    <xf numFmtId="0" fontId="4" fillId="0" borderId="8" xfId="0" applyFont="1" applyBorder="1"/>
    <xf numFmtId="164" fontId="4" fillId="0" borderId="0" xfId="0" applyNumberFormat="1" applyFont="1"/>
    <xf numFmtId="0" fontId="4" fillId="0" borderId="0" xfId="0" applyFont="1" applyFill="1" applyBorder="1"/>
    <xf numFmtId="0" fontId="4" fillId="0" borderId="0" xfId="0" applyFont="1"/>
    <xf numFmtId="164" fontId="4" fillId="3" borderId="4" xfId="0" applyNumberFormat="1" applyFont="1" applyFill="1" applyBorder="1" applyAlignment="1">
      <alignment horizontal="center"/>
    </xf>
    <xf numFmtId="164" fontId="3" fillId="0" borderId="0" xfId="0" applyNumberFormat="1" applyFont="1" applyFill="1" applyBorder="1"/>
    <xf numFmtId="164" fontId="4" fillId="0" borderId="0" xfId="0" applyNumberFormat="1" applyFont="1" applyFill="1" applyBorder="1"/>
    <xf numFmtId="0" fontId="4" fillId="0" borderId="9" xfId="0" applyFont="1" applyBorder="1"/>
    <xf numFmtId="164" fontId="4" fillId="0" borderId="0" xfId="1" applyFont="1"/>
    <xf numFmtId="164" fontId="4" fillId="0" borderId="0" xfId="0" applyNumberFormat="1" applyFont="1" applyAlignment="1">
      <alignment horizontal="right"/>
    </xf>
    <xf numFmtId="164" fontId="6" fillId="5" borderId="0" xfId="0" applyNumberFormat="1" applyFont="1" applyFill="1" applyAlignment="1">
      <alignment horizontal="left"/>
    </xf>
    <xf numFmtId="164" fontId="6" fillId="0" borderId="0" xfId="0" applyNumberFormat="1" applyFont="1" applyFill="1" applyAlignment="1">
      <alignment horizontal="left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wrapText="1"/>
    </xf>
    <xf numFmtId="0" fontId="7" fillId="0" borderId="0" xfId="0" applyFont="1"/>
    <xf numFmtId="0" fontId="4" fillId="3" borderId="10" xfId="0" applyFont="1" applyFill="1" applyBorder="1" applyAlignment="1">
      <alignment horizontal="right"/>
    </xf>
    <xf numFmtId="0" fontId="3" fillId="0" borderId="11" xfId="0" applyFont="1" applyBorder="1"/>
    <xf numFmtId="164" fontId="3" fillId="0" borderId="0" xfId="0" applyNumberFormat="1" applyFont="1" applyBorder="1"/>
    <xf numFmtId="0" fontId="7" fillId="0" borderId="0" xfId="0" applyFont="1" applyBorder="1"/>
    <xf numFmtId="164" fontId="2" fillId="0" borderId="0" xfId="0" applyNumberFormat="1" applyFont="1" applyBorder="1"/>
    <xf numFmtId="164" fontId="7" fillId="0" borderId="0" xfId="0" applyNumberFormat="1" applyFont="1" applyBorder="1"/>
    <xf numFmtId="164" fontId="7" fillId="0" borderId="0" xfId="0" applyNumberFormat="1" applyFont="1"/>
    <xf numFmtId="164" fontId="2" fillId="0" borderId="0" xfId="0" applyNumberFormat="1" applyFont="1" applyFill="1" applyBorder="1"/>
    <xf numFmtId="164" fontId="2" fillId="0" borderId="0" xfId="0" applyNumberFormat="1" applyFont="1"/>
    <xf numFmtId="0" fontId="3" fillId="3" borderId="3" xfId="0" applyFont="1" applyFill="1" applyBorder="1"/>
    <xf numFmtId="164" fontId="4" fillId="3" borderId="10" xfId="0" applyNumberFormat="1" applyFont="1" applyFill="1" applyBorder="1" applyAlignment="1">
      <alignment horizontal="right" vertical="center"/>
    </xf>
    <xf numFmtId="164" fontId="3" fillId="0" borderId="0" xfId="0" applyNumberFormat="1" applyFont="1" applyBorder="1" applyAlignment="1">
      <alignment horizontal="left"/>
    </xf>
    <xf numFmtId="164" fontId="7" fillId="0" borderId="0" xfId="0" applyNumberFormat="1" applyFont="1" applyFill="1" applyBorder="1"/>
    <xf numFmtId="0" fontId="3" fillId="0" borderId="5" xfId="0" applyFont="1" applyFill="1" applyBorder="1"/>
    <xf numFmtId="164" fontId="7" fillId="0" borderId="0" xfId="1" applyFont="1"/>
    <xf numFmtId="0" fontId="2" fillId="0" borderId="0" xfId="0" applyFont="1" applyBorder="1"/>
    <xf numFmtId="164" fontId="6" fillId="5" borderId="0" xfId="0" applyNumberFormat="1" applyFont="1" applyFill="1" applyBorder="1" applyAlignment="1">
      <alignment horizontal="left"/>
    </xf>
    <xf numFmtId="0" fontId="7" fillId="0" borderId="0" xfId="0" applyFont="1" applyFill="1" applyBorder="1"/>
    <xf numFmtId="0" fontId="8" fillId="0" borderId="0" xfId="0" applyFont="1" applyFill="1" applyBorder="1"/>
    <xf numFmtId="0" fontId="4" fillId="2" borderId="0" xfId="0" applyFont="1" applyFill="1" applyAlignment="1">
      <alignment horizontal="right"/>
    </xf>
    <xf numFmtId="164" fontId="2" fillId="2" borderId="12" xfId="1" applyFont="1" applyFill="1" applyBorder="1"/>
    <xf numFmtId="164" fontId="2" fillId="0" borderId="0" xfId="1" applyFont="1" applyFill="1" applyBorder="1"/>
    <xf numFmtId="0" fontId="7" fillId="0" borderId="0" xfId="0" applyFont="1" applyFill="1"/>
    <xf numFmtId="0" fontId="3" fillId="0" borderId="8" xfId="0" applyFont="1" applyBorder="1"/>
    <xf numFmtId="164" fontId="4" fillId="0" borderId="0" xfId="0" applyNumberFormat="1" applyFont="1" applyFill="1" applyBorder="1" applyAlignment="1">
      <alignment horizontal="right"/>
    </xf>
    <xf numFmtId="164" fontId="3" fillId="0" borderId="13" xfId="0" applyNumberFormat="1" applyFont="1" applyBorder="1"/>
    <xf numFmtId="164" fontId="4" fillId="0" borderId="14" xfId="0" applyNumberFormat="1" applyFont="1" applyBorder="1"/>
    <xf numFmtId="0" fontId="4" fillId="3" borderId="15" xfId="0" applyFont="1" applyFill="1" applyBorder="1"/>
    <xf numFmtId="164" fontId="4" fillId="0" borderId="7" xfId="0" applyNumberFormat="1" applyFont="1" applyBorder="1"/>
    <xf numFmtId="0" fontId="4" fillId="3" borderId="0" xfId="0" applyFont="1" applyFill="1" applyBorder="1"/>
    <xf numFmtId="0" fontId="3" fillId="3" borderId="0" xfId="0" applyFont="1" applyFill="1" applyBorder="1"/>
    <xf numFmtId="164" fontId="3" fillId="0" borderId="7" xfId="0" applyNumberFormat="1" applyFont="1" applyFill="1" applyBorder="1"/>
    <xf numFmtId="164" fontId="3" fillId="0" borderId="16" xfId="0" applyNumberFormat="1" applyFont="1" applyBorder="1"/>
    <xf numFmtId="164" fontId="3" fillId="0" borderId="17" xfId="0" applyNumberFormat="1" applyFont="1" applyBorder="1"/>
    <xf numFmtId="164" fontId="4" fillId="0" borderId="18" xfId="0" applyNumberFormat="1" applyFont="1" applyBorder="1"/>
    <xf numFmtId="164" fontId="4" fillId="0" borderId="19" xfId="0" applyNumberFormat="1" applyFont="1" applyBorder="1"/>
    <xf numFmtId="164" fontId="3" fillId="0" borderId="20" xfId="0" applyNumberFormat="1" applyFont="1" applyBorder="1"/>
    <xf numFmtId="164" fontId="4" fillId="0" borderId="12" xfId="0" applyNumberFormat="1" applyFont="1" applyBorder="1"/>
    <xf numFmtId="164" fontId="4" fillId="0" borderId="21" xfId="0" applyNumberFormat="1" applyFont="1" applyBorder="1"/>
    <xf numFmtId="164" fontId="3" fillId="0" borderId="18" xfId="0" applyNumberFormat="1" applyFont="1" applyBorder="1"/>
    <xf numFmtId="0" fontId="9" fillId="0" borderId="0" xfId="0" applyFont="1" applyFill="1" applyBorder="1"/>
    <xf numFmtId="0" fontId="9" fillId="0" borderId="0" xfId="0" applyFont="1" applyFill="1" applyAlignment="1">
      <alignment horizontal="right"/>
    </xf>
    <xf numFmtId="164" fontId="3" fillId="0" borderId="22" xfId="0" applyNumberFormat="1" applyFont="1" applyBorder="1"/>
    <xf numFmtId="164" fontId="3" fillId="0" borderId="23" xfId="0" applyNumberFormat="1" applyFont="1" applyBorder="1"/>
    <xf numFmtId="164" fontId="3" fillId="0" borderId="24" xfId="0" applyNumberFormat="1" applyFont="1" applyBorder="1"/>
    <xf numFmtId="164" fontId="4" fillId="0" borderId="25" xfId="0" applyNumberFormat="1" applyFont="1" applyBorder="1"/>
    <xf numFmtId="164" fontId="3" fillId="6" borderId="22" xfId="0" applyNumberFormat="1" applyFont="1" applyFill="1" applyBorder="1"/>
    <xf numFmtId="164" fontId="4" fillId="0" borderId="26" xfId="0" applyNumberFormat="1" applyFont="1" applyBorder="1"/>
    <xf numFmtId="164" fontId="4" fillId="0" borderId="17" xfId="0" applyNumberFormat="1" applyFont="1" applyBorder="1"/>
    <xf numFmtId="164" fontId="3" fillId="6" borderId="27" xfId="0" applyNumberFormat="1" applyFont="1" applyFill="1" applyBorder="1"/>
    <xf numFmtId="164" fontId="3" fillId="0" borderId="28" xfId="0" applyNumberFormat="1" applyFont="1" applyBorder="1"/>
    <xf numFmtId="164" fontId="3" fillId="6" borderId="13" xfId="0" applyNumberFormat="1" applyFont="1" applyFill="1" applyBorder="1"/>
    <xf numFmtId="164" fontId="3" fillId="0" borderId="27" xfId="0" applyNumberFormat="1" applyFont="1" applyBorder="1"/>
    <xf numFmtId="164" fontId="4" fillId="0" borderId="20" xfId="0" applyNumberFormat="1" applyFont="1" applyBorder="1"/>
    <xf numFmtId="164" fontId="3" fillId="0" borderId="17" xfId="0" applyNumberFormat="1" applyFont="1" applyFill="1" applyBorder="1"/>
    <xf numFmtId="164" fontId="3" fillId="0" borderId="23" xfId="0" applyNumberFormat="1" applyFont="1" applyFill="1" applyBorder="1"/>
    <xf numFmtId="164" fontId="4" fillId="6" borderId="26" xfId="0" applyNumberFormat="1" applyFont="1" applyFill="1" applyBorder="1"/>
    <xf numFmtId="164" fontId="4" fillId="6" borderId="10" xfId="0" applyNumberFormat="1" applyFont="1" applyFill="1" applyBorder="1" applyAlignment="1">
      <alignment horizontal="right"/>
    </xf>
    <xf numFmtId="164" fontId="4" fillId="6" borderId="14" xfId="0" applyNumberFormat="1" applyFont="1" applyFill="1" applyBorder="1"/>
    <xf numFmtId="0" fontId="4" fillId="6" borderId="10" xfId="0" applyFont="1" applyFill="1" applyBorder="1"/>
    <xf numFmtId="165" fontId="10" fillId="0" borderId="0" xfId="0" applyNumberFormat="1" applyFont="1" applyBorder="1"/>
    <xf numFmtId="164" fontId="10" fillId="0" borderId="0" xfId="0" applyNumberFormat="1" applyFont="1"/>
    <xf numFmtId="0" fontId="13" fillId="0" borderId="0" xfId="0" applyFont="1"/>
    <xf numFmtId="0" fontId="14" fillId="0" borderId="0" xfId="0" applyFont="1" applyAlignment="1">
      <alignment horizontal="center" vertical="center"/>
    </xf>
    <xf numFmtId="0" fontId="14" fillId="0" borderId="0" xfId="0" applyFont="1"/>
    <xf numFmtId="0" fontId="14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wrapText="1"/>
    </xf>
    <xf numFmtId="0" fontId="15" fillId="0" borderId="0" xfId="0" applyFont="1"/>
    <xf numFmtId="0" fontId="14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left" vertical="center" wrapText="1"/>
    </xf>
    <xf numFmtId="0" fontId="9" fillId="0" borderId="0" xfId="0" applyFont="1" applyFill="1" applyBorder="1" applyAlignment="1">
      <alignment horizontal="right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http://t0.gstatic.com/images?q=tbn:ANd9GcQx1605iDBr2ygrQdTwCK8Mu6XsWuB4lXTHbGHQSdaX9_nHoFKR" TargetMode="External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http://t0.gstatic.com/images?q=tbn:ANd9GcQx1605iDBr2ygrQdTwCK8Mu6XsWuB4lXTHbGHQSdaX9_nHoFKR" TargetMode="Externa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180975</xdr:colOff>
      <xdr:row>0</xdr:row>
      <xdr:rowOff>0</xdr:rowOff>
    </xdr:from>
    <xdr:to>
      <xdr:col>12</xdr:col>
      <xdr:colOff>1476373</xdr:colOff>
      <xdr:row>4</xdr:row>
      <xdr:rowOff>200025</xdr:rowOff>
    </xdr:to>
    <xdr:pic>
      <xdr:nvPicPr>
        <xdr:cNvPr id="2" name="rg_hi" descr="http://t0.gstatic.com/images?q=tbn:ANd9GcQx1605iDBr2ygrQdTwCK8Mu6XsWuB4lXTHbGHQSdaX9_nHoFKR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5143500" y="0"/>
          <a:ext cx="1295398" cy="1038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1266825</xdr:colOff>
      <xdr:row>5</xdr:row>
      <xdr:rowOff>0</xdr:rowOff>
    </xdr:to>
    <xdr:pic>
      <xdr:nvPicPr>
        <xdr:cNvPr id="3" name="2 Imagen" descr="Logo Gobierno color transparencia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0" y="0"/>
          <a:ext cx="1266825" cy="10477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152400</xdr:colOff>
      <xdr:row>0</xdr:row>
      <xdr:rowOff>0</xdr:rowOff>
    </xdr:from>
    <xdr:to>
      <xdr:col>12</xdr:col>
      <xdr:colOff>1095376</xdr:colOff>
      <xdr:row>5</xdr:row>
      <xdr:rowOff>158751</xdr:rowOff>
    </xdr:to>
    <xdr:pic>
      <xdr:nvPicPr>
        <xdr:cNvPr id="2" name="rg_hi" descr="http://t0.gstatic.com/images?q=tbn:ANd9GcQx1605iDBr2ygrQdTwCK8Mu6XsWuB4lXTHbGHQSdaX9_nHoFKR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4953000" y="0"/>
          <a:ext cx="942976" cy="120650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0</xdr:row>
      <xdr:rowOff>1</xdr:rowOff>
    </xdr:from>
    <xdr:to>
      <xdr:col>0</xdr:col>
      <xdr:colOff>1266825</xdr:colOff>
      <xdr:row>5</xdr:row>
      <xdr:rowOff>48333</xdr:rowOff>
    </xdr:to>
    <xdr:pic>
      <xdr:nvPicPr>
        <xdr:cNvPr id="3" name="2 Imagen" descr="Logo Gobierno color transparencia.pn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0" y="1"/>
          <a:ext cx="1266825" cy="109608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C000"/>
  </sheetPr>
  <dimension ref="A1:O47"/>
  <sheetViews>
    <sheetView zoomScaleNormal="100" workbookViewId="0">
      <selection activeCell="A25" sqref="A25"/>
    </sheetView>
  </sheetViews>
  <sheetFormatPr baseColWidth="10" defaultColWidth="23.140625" defaultRowHeight="12.75"/>
  <cols>
    <col min="1" max="1" width="36.42578125" style="2" customWidth="1"/>
    <col min="2" max="3" width="19" style="2" customWidth="1"/>
    <col min="4" max="11" width="19" style="2" hidden="1" customWidth="1"/>
    <col min="12" max="12" width="19" style="2" customWidth="1"/>
    <col min="13" max="13" width="22.42578125" style="2" customWidth="1"/>
    <col min="14" max="14" width="23.140625" style="1"/>
    <col min="15" max="16384" width="23.140625" style="2"/>
  </cols>
  <sheetData>
    <row r="1" spans="1:14" ht="16.5" customHeight="1">
      <c r="A1" s="100" t="s">
        <v>0</v>
      </c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</row>
    <row r="2" spans="1:14" ht="16.5" customHeight="1">
      <c r="A2" s="101" t="s">
        <v>1</v>
      </c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</row>
    <row r="3" spans="1:14" ht="16.5">
      <c r="A3" s="100" t="s">
        <v>2</v>
      </c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</row>
    <row r="4" spans="1:14" ht="16.5">
      <c r="A4" s="100" t="s">
        <v>65</v>
      </c>
      <c r="B4" s="100"/>
      <c r="C4" s="100"/>
      <c r="D4" s="100"/>
      <c r="E4" s="100"/>
      <c r="F4" s="100"/>
      <c r="G4" s="100"/>
      <c r="H4" s="100"/>
      <c r="I4" s="100"/>
      <c r="J4" s="100"/>
      <c r="K4" s="100"/>
      <c r="L4" s="100"/>
      <c r="M4" s="100"/>
    </row>
    <row r="5" spans="1:14" ht="16.5">
      <c r="A5" s="100" t="s">
        <v>3</v>
      </c>
      <c r="B5" s="100"/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</row>
    <row r="6" spans="1:14" ht="17.25" thickBot="1">
      <c r="A6" s="3"/>
      <c r="B6" s="3"/>
      <c r="C6" s="3"/>
      <c r="D6" s="3"/>
      <c r="E6" s="3"/>
      <c r="F6" s="3"/>
      <c r="G6" s="3"/>
      <c r="H6" s="3"/>
      <c r="I6" s="3"/>
      <c r="J6" s="3"/>
      <c r="K6" s="3"/>
    </row>
    <row r="7" spans="1:14" ht="26.25" thickBot="1">
      <c r="A7" s="4" t="s">
        <v>4</v>
      </c>
      <c r="B7" s="4" t="s">
        <v>5</v>
      </c>
      <c r="C7" s="4" t="s">
        <v>44</v>
      </c>
      <c r="D7" s="4" t="s">
        <v>48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56</v>
      </c>
      <c r="J7" s="4" t="s">
        <v>59</v>
      </c>
      <c r="K7" s="4" t="s">
        <v>60</v>
      </c>
      <c r="L7" s="5" t="s">
        <v>66</v>
      </c>
    </row>
    <row r="8" spans="1:14" ht="13.5" thickBot="1">
      <c r="A8" s="6" t="s">
        <v>6</v>
      </c>
      <c r="B8" s="57"/>
      <c r="C8" s="57"/>
      <c r="D8" s="57"/>
      <c r="E8" s="57"/>
      <c r="F8" s="57"/>
      <c r="G8" s="57"/>
      <c r="H8" s="57"/>
      <c r="I8" s="57"/>
      <c r="J8" s="57"/>
      <c r="K8" s="57"/>
      <c r="L8" s="7"/>
      <c r="N8" s="8"/>
    </row>
    <row r="9" spans="1:14">
      <c r="A9" s="9" t="s">
        <v>7</v>
      </c>
      <c r="B9" s="12"/>
      <c r="C9" s="12"/>
      <c r="D9" s="12"/>
      <c r="E9" s="12"/>
      <c r="F9" s="62"/>
      <c r="G9" s="62"/>
      <c r="H9" s="62"/>
      <c r="I9" s="12"/>
      <c r="J9" s="62"/>
      <c r="K9" s="73"/>
      <c r="L9" s="55">
        <f>SUM(B9:K9)</f>
        <v>0</v>
      </c>
      <c r="M9" s="10"/>
    </row>
    <row r="10" spans="1:14">
      <c r="A10" s="11" t="s">
        <v>8</v>
      </c>
      <c r="B10" s="12">
        <v>1077665.48</v>
      </c>
      <c r="C10" s="12">
        <v>1320430</v>
      </c>
      <c r="D10" s="12"/>
      <c r="E10" s="12"/>
      <c r="F10" s="63"/>
      <c r="G10" s="63"/>
      <c r="H10" s="63"/>
      <c r="I10" s="12"/>
      <c r="J10" s="63"/>
      <c r="K10" s="74"/>
      <c r="L10" s="72">
        <f>SUM(B10:K10)</f>
        <v>2398095.48</v>
      </c>
      <c r="M10" s="10"/>
      <c r="N10" s="13"/>
    </row>
    <row r="11" spans="1:14" s="17" customFormat="1" ht="13.5" thickBot="1">
      <c r="A11" s="14" t="s">
        <v>9</v>
      </c>
      <c r="B11" s="58">
        <f>SUM(B9:B10)</f>
        <v>1077665.48</v>
      </c>
      <c r="C11" s="58">
        <f>+C10+C9</f>
        <v>1320430</v>
      </c>
      <c r="D11" s="58"/>
      <c r="E11" s="58"/>
      <c r="F11" s="64"/>
      <c r="G11" s="64"/>
      <c r="H11" s="64"/>
      <c r="I11" s="58"/>
      <c r="J11" s="64"/>
      <c r="K11" s="75"/>
      <c r="L11" s="56">
        <f>SUM(L9:L10)</f>
        <v>2398095.48</v>
      </c>
      <c r="M11" s="15"/>
      <c r="N11" s="16"/>
    </row>
    <row r="12" spans="1:14" ht="13.5" thickBot="1">
      <c r="A12" s="6" t="s">
        <v>6</v>
      </c>
      <c r="B12" s="59"/>
      <c r="C12" s="59"/>
      <c r="D12" s="59"/>
      <c r="E12" s="59"/>
      <c r="F12" s="59"/>
      <c r="G12" s="59"/>
      <c r="H12" s="59"/>
      <c r="I12" s="59"/>
      <c r="J12" s="59"/>
      <c r="K12" s="59"/>
      <c r="L12" s="18"/>
      <c r="M12" s="10"/>
      <c r="N12" s="19"/>
    </row>
    <row r="13" spans="1:14">
      <c r="A13" s="9" t="s">
        <v>10</v>
      </c>
      <c r="B13" s="12">
        <v>9139.0499999999993</v>
      </c>
      <c r="C13" s="12">
        <v>7794.63</v>
      </c>
      <c r="D13" s="12"/>
      <c r="E13" s="12"/>
      <c r="F13" s="62"/>
      <c r="G13" s="62"/>
      <c r="H13" s="62"/>
      <c r="I13" s="12"/>
      <c r="J13" s="62"/>
      <c r="K13" s="73"/>
      <c r="L13" s="55">
        <f>SUM(B13:K13)</f>
        <v>16933.68</v>
      </c>
      <c r="M13" s="10"/>
      <c r="N13" s="8"/>
    </row>
    <row r="14" spans="1:14">
      <c r="A14" s="11" t="s">
        <v>11</v>
      </c>
      <c r="B14" s="12">
        <v>2.12</v>
      </c>
      <c r="C14" s="12">
        <v>0.9</v>
      </c>
      <c r="D14" s="12"/>
      <c r="E14" s="12"/>
      <c r="F14" s="62"/>
      <c r="G14" s="62"/>
      <c r="H14" s="62"/>
      <c r="I14" s="12"/>
      <c r="J14" s="62"/>
      <c r="K14" s="74"/>
      <c r="L14" s="55">
        <f>SUM(B14:K14)</f>
        <v>3.02</v>
      </c>
      <c r="M14" s="10"/>
      <c r="N14" s="19"/>
    </row>
    <row r="15" spans="1:14" hidden="1">
      <c r="A15" s="11" t="s">
        <v>12</v>
      </c>
      <c r="B15" s="12"/>
      <c r="C15" s="12"/>
      <c r="D15" s="12"/>
      <c r="E15" s="12"/>
      <c r="F15" s="62"/>
      <c r="G15" s="62"/>
      <c r="H15" s="62"/>
      <c r="I15" s="12"/>
      <c r="J15" s="62"/>
      <c r="K15" s="74"/>
      <c r="L15" s="55">
        <f>SUM(B15:C15)</f>
        <v>0</v>
      </c>
      <c r="M15" s="10"/>
    </row>
    <row r="16" spans="1:14" hidden="1">
      <c r="A16" s="11" t="s">
        <v>13</v>
      </c>
      <c r="B16" s="12"/>
      <c r="C16" s="12"/>
      <c r="D16" s="12"/>
      <c r="E16" s="12"/>
      <c r="F16" s="62"/>
      <c r="G16" s="62"/>
      <c r="H16" s="62"/>
      <c r="I16" s="12"/>
      <c r="J16" s="62"/>
      <c r="K16" s="74"/>
      <c r="L16" s="55">
        <f>SUM(B16:C16)</f>
        <v>0</v>
      </c>
      <c r="M16" s="10"/>
      <c r="N16" s="8"/>
    </row>
    <row r="17" spans="1:15" hidden="1">
      <c r="A17" s="11" t="s">
        <v>14</v>
      </c>
      <c r="B17" s="12"/>
      <c r="C17" s="12"/>
      <c r="D17" s="12"/>
      <c r="E17" s="12"/>
      <c r="F17" s="62"/>
      <c r="G17" s="62"/>
      <c r="H17" s="62"/>
      <c r="I17" s="12"/>
      <c r="J17" s="62"/>
      <c r="K17" s="74"/>
      <c r="L17" s="55">
        <f>SUM(B17:C17)</f>
        <v>0</v>
      </c>
      <c r="M17" s="10"/>
    </row>
    <row r="18" spans="1:15" s="17" customFormat="1" ht="13.5" thickBot="1">
      <c r="A18" s="14" t="s">
        <v>9</v>
      </c>
      <c r="B18" s="58">
        <f>SUM(B13:B17)</f>
        <v>9141.17</v>
      </c>
      <c r="C18" s="58">
        <f>+C14+C13</f>
        <v>7795.53</v>
      </c>
      <c r="D18" s="58"/>
      <c r="E18" s="58"/>
      <c r="F18" s="64"/>
      <c r="G18" s="64"/>
      <c r="H18" s="64"/>
      <c r="I18" s="58"/>
      <c r="J18" s="64"/>
      <c r="K18" s="75"/>
      <c r="L18" s="56">
        <f>SUM(L13:L17)</f>
        <v>16936.7</v>
      </c>
      <c r="M18" s="15"/>
      <c r="N18" s="20"/>
    </row>
    <row r="19" spans="1:15" ht="13.5" thickBot="1">
      <c r="A19" s="6" t="s">
        <v>6</v>
      </c>
      <c r="B19" s="59"/>
      <c r="C19" s="59"/>
      <c r="D19" s="59"/>
      <c r="E19" s="59"/>
      <c r="F19" s="59"/>
      <c r="G19" s="59"/>
      <c r="H19" s="59"/>
      <c r="I19" s="59"/>
      <c r="J19" s="59"/>
      <c r="K19" s="59"/>
      <c r="L19" s="18"/>
      <c r="M19" s="10"/>
    </row>
    <row r="20" spans="1:15">
      <c r="A20" s="11" t="s">
        <v>15</v>
      </c>
      <c r="B20" s="12"/>
      <c r="C20" s="12">
        <v>19700</v>
      </c>
      <c r="D20" s="12"/>
      <c r="E20" s="12"/>
      <c r="F20" s="63"/>
      <c r="G20" s="63"/>
      <c r="H20" s="63"/>
      <c r="I20" s="63"/>
      <c r="J20" s="63"/>
      <c r="K20" s="73"/>
      <c r="L20" s="72">
        <f t="shared" ref="L20:L35" si="0">SUM(B20:K20)</f>
        <v>19700</v>
      </c>
      <c r="M20" s="10"/>
    </row>
    <row r="21" spans="1:15">
      <c r="A21" s="11" t="s">
        <v>16</v>
      </c>
      <c r="B21" s="12"/>
      <c r="C21" s="12"/>
      <c r="D21" s="12"/>
      <c r="E21" s="12"/>
      <c r="F21" s="63"/>
      <c r="G21" s="63"/>
      <c r="H21" s="63"/>
      <c r="I21" s="63"/>
      <c r="J21" s="63"/>
      <c r="K21" s="74"/>
      <c r="L21" s="72">
        <f t="shared" si="0"/>
        <v>0</v>
      </c>
      <c r="M21" s="10"/>
    </row>
    <row r="22" spans="1:15">
      <c r="A22" s="11" t="s">
        <v>17</v>
      </c>
      <c r="B22" s="12"/>
      <c r="C22" s="12">
        <v>31620</v>
      </c>
      <c r="D22" s="12"/>
      <c r="E22" s="12"/>
      <c r="F22" s="63"/>
      <c r="G22" s="63"/>
      <c r="H22" s="63"/>
      <c r="I22" s="63"/>
      <c r="J22" s="63"/>
      <c r="K22" s="74"/>
      <c r="L22" s="72">
        <f t="shared" si="0"/>
        <v>31620</v>
      </c>
      <c r="M22" s="10"/>
    </row>
    <row r="23" spans="1:15">
      <c r="A23" s="11" t="s">
        <v>18</v>
      </c>
      <c r="B23" s="12"/>
      <c r="C23" s="12">
        <v>24820</v>
      </c>
      <c r="D23" s="12"/>
      <c r="E23" s="12"/>
      <c r="F23" s="63"/>
      <c r="G23" s="63"/>
      <c r="H23" s="63"/>
      <c r="I23" s="63"/>
      <c r="J23" s="63"/>
      <c r="K23" s="74"/>
      <c r="L23" s="72">
        <f t="shared" si="0"/>
        <v>24820</v>
      </c>
      <c r="M23" s="10"/>
    </row>
    <row r="24" spans="1:15">
      <c r="A24" s="11" t="s">
        <v>19</v>
      </c>
      <c r="B24" s="12"/>
      <c r="C24" s="12">
        <v>21900</v>
      </c>
      <c r="D24" s="12"/>
      <c r="E24" s="12"/>
      <c r="F24" s="63"/>
      <c r="G24" s="63"/>
      <c r="H24" s="63"/>
      <c r="I24" s="63"/>
      <c r="J24" s="63"/>
      <c r="K24" s="74"/>
      <c r="L24" s="72">
        <f t="shared" si="0"/>
        <v>21900</v>
      </c>
      <c r="M24" s="10"/>
    </row>
    <row r="25" spans="1:15">
      <c r="A25" s="11" t="s">
        <v>20</v>
      </c>
      <c r="B25" s="12"/>
      <c r="C25" s="12">
        <v>19120</v>
      </c>
      <c r="D25" s="12"/>
      <c r="E25" s="12"/>
      <c r="F25" s="63"/>
      <c r="G25" s="63"/>
      <c r="H25" s="63"/>
      <c r="I25" s="63"/>
      <c r="J25" s="63"/>
      <c r="K25" s="74"/>
      <c r="L25" s="72">
        <f t="shared" si="0"/>
        <v>19120</v>
      </c>
      <c r="M25" s="10"/>
    </row>
    <row r="26" spans="1:15">
      <c r="A26" s="11" t="s">
        <v>21</v>
      </c>
      <c r="B26" s="12"/>
      <c r="C26" s="12">
        <v>19980</v>
      </c>
      <c r="D26" s="12"/>
      <c r="E26" s="12"/>
      <c r="F26" s="63"/>
      <c r="G26" s="63"/>
      <c r="H26" s="63"/>
      <c r="I26" s="63"/>
      <c r="J26" s="63"/>
      <c r="K26" s="74"/>
      <c r="L26" s="72">
        <f t="shared" si="0"/>
        <v>19980</v>
      </c>
      <c r="M26" s="10"/>
    </row>
    <row r="27" spans="1:15">
      <c r="A27" s="11" t="s">
        <v>22</v>
      </c>
      <c r="B27" s="12"/>
      <c r="C27" s="12">
        <v>29400</v>
      </c>
      <c r="D27" s="12"/>
      <c r="E27" s="12"/>
      <c r="F27" s="63"/>
      <c r="G27" s="63"/>
      <c r="H27" s="63"/>
      <c r="I27" s="63"/>
      <c r="J27" s="63"/>
      <c r="K27" s="74"/>
      <c r="L27" s="72">
        <f t="shared" si="0"/>
        <v>29400</v>
      </c>
      <c r="M27" s="10"/>
      <c r="N27" s="19"/>
    </row>
    <row r="28" spans="1:15">
      <c r="A28" s="11" t="s">
        <v>23</v>
      </c>
      <c r="B28" s="12">
        <v>22620</v>
      </c>
      <c r="C28" s="12">
        <v>38140</v>
      </c>
      <c r="D28" s="12"/>
      <c r="E28" s="12"/>
      <c r="F28" s="63"/>
      <c r="G28" s="63"/>
      <c r="H28" s="63"/>
      <c r="I28" s="63"/>
      <c r="J28" s="63"/>
      <c r="K28" s="74"/>
      <c r="L28" s="72">
        <f t="shared" si="0"/>
        <v>60760</v>
      </c>
      <c r="M28" s="10"/>
    </row>
    <row r="29" spans="1:15">
      <c r="A29" s="11" t="s">
        <v>24</v>
      </c>
      <c r="B29" s="12">
        <v>3600</v>
      </c>
      <c r="C29" s="12">
        <v>39170</v>
      </c>
      <c r="D29" s="12"/>
      <c r="E29" s="12"/>
      <c r="F29" s="63"/>
      <c r="G29" s="63"/>
      <c r="H29" s="63"/>
      <c r="I29" s="63"/>
      <c r="J29" s="63"/>
      <c r="K29" s="74"/>
      <c r="L29" s="72">
        <f t="shared" si="0"/>
        <v>42770</v>
      </c>
      <c r="M29" s="10"/>
      <c r="O29" s="10"/>
    </row>
    <row r="30" spans="1:15">
      <c r="A30" s="11" t="s">
        <v>25</v>
      </c>
      <c r="B30" s="12">
        <v>17700</v>
      </c>
      <c r="C30" s="12">
        <v>19640</v>
      </c>
      <c r="D30" s="12"/>
      <c r="E30" s="12"/>
      <c r="F30" s="63"/>
      <c r="G30" s="63"/>
      <c r="H30" s="63"/>
      <c r="I30" s="63"/>
      <c r="J30" s="63"/>
      <c r="K30" s="74"/>
      <c r="L30" s="72">
        <f t="shared" si="0"/>
        <v>37340</v>
      </c>
      <c r="M30" s="10"/>
    </row>
    <row r="31" spans="1:15">
      <c r="A31" s="11" t="s">
        <v>26</v>
      </c>
      <c r="B31" s="12">
        <f>44475+4800</f>
        <v>49275</v>
      </c>
      <c r="C31" s="12">
        <f>249640-4800+2000</f>
        <v>246840</v>
      </c>
      <c r="D31" s="12"/>
      <c r="E31" s="12"/>
      <c r="F31" s="63"/>
      <c r="G31" s="63"/>
      <c r="H31" s="63"/>
      <c r="I31" s="63"/>
      <c r="J31" s="63"/>
      <c r="K31" s="74"/>
      <c r="L31" s="72">
        <f t="shared" si="0"/>
        <v>296115</v>
      </c>
      <c r="M31" s="10"/>
    </row>
    <row r="32" spans="1:15">
      <c r="A32" s="11" t="s">
        <v>27</v>
      </c>
      <c r="B32" s="12">
        <v>10500</v>
      </c>
      <c r="C32" s="12">
        <v>6000</v>
      </c>
      <c r="D32" s="12"/>
      <c r="E32" s="12"/>
      <c r="F32" s="63"/>
      <c r="G32" s="63"/>
      <c r="H32" s="63"/>
      <c r="I32" s="63"/>
      <c r="J32" s="63"/>
      <c r="K32" s="74"/>
      <c r="L32" s="72">
        <f t="shared" si="0"/>
        <v>16500</v>
      </c>
      <c r="M32" s="10"/>
    </row>
    <row r="33" spans="1:15">
      <c r="A33" s="11" t="s">
        <v>28</v>
      </c>
      <c r="B33" s="12">
        <v>2000</v>
      </c>
      <c r="C33" s="12">
        <v>32000</v>
      </c>
      <c r="D33" s="12"/>
      <c r="E33" s="12"/>
      <c r="F33" s="63"/>
      <c r="G33" s="63"/>
      <c r="H33" s="63"/>
      <c r="I33" s="63"/>
      <c r="J33" s="63"/>
      <c r="K33" s="74"/>
      <c r="L33" s="76">
        <f t="shared" si="0"/>
        <v>34000</v>
      </c>
      <c r="M33" s="10"/>
    </row>
    <row r="34" spans="1:15">
      <c r="A34" s="53" t="s">
        <v>45</v>
      </c>
      <c r="B34" s="12">
        <v>7520</v>
      </c>
      <c r="C34" s="12">
        <v>14120</v>
      </c>
      <c r="D34" s="12"/>
      <c r="E34" s="12"/>
      <c r="F34" s="63"/>
      <c r="G34" s="63"/>
      <c r="H34" s="63"/>
      <c r="I34" s="63"/>
      <c r="J34" s="63"/>
      <c r="K34" s="74"/>
      <c r="L34" s="72">
        <f t="shared" si="0"/>
        <v>21640</v>
      </c>
      <c r="M34" s="10"/>
    </row>
    <row r="35" spans="1:15">
      <c r="A35" s="53" t="s">
        <v>46</v>
      </c>
      <c r="B35" s="12"/>
      <c r="C35" s="12">
        <v>17400</v>
      </c>
      <c r="D35" s="12"/>
      <c r="E35" s="12"/>
      <c r="F35" s="63"/>
      <c r="G35" s="63"/>
      <c r="H35" s="63"/>
      <c r="I35" s="63"/>
      <c r="J35" s="63"/>
      <c r="K35" s="74"/>
      <c r="L35" s="72">
        <f t="shared" si="0"/>
        <v>17400</v>
      </c>
      <c r="M35" s="10"/>
    </row>
    <row r="36" spans="1:15">
      <c r="A36" s="53" t="s">
        <v>68</v>
      </c>
      <c r="B36" s="12"/>
      <c r="C36" s="12">
        <v>2260</v>
      </c>
      <c r="D36" s="12"/>
      <c r="E36" s="12"/>
      <c r="F36" s="69"/>
      <c r="G36" s="69"/>
      <c r="H36" s="69"/>
      <c r="I36" s="69"/>
      <c r="J36" s="69"/>
      <c r="K36" s="74"/>
      <c r="L36" s="72">
        <f t="shared" ref="L36" si="1">SUM(B36:J36)</f>
        <v>2260</v>
      </c>
      <c r="M36" s="10"/>
    </row>
    <row r="37" spans="1:15">
      <c r="A37" s="53" t="s">
        <v>57</v>
      </c>
      <c r="B37" s="12"/>
      <c r="C37" s="12"/>
      <c r="D37" s="12"/>
      <c r="E37" s="12"/>
      <c r="F37" s="69"/>
      <c r="G37" s="69"/>
      <c r="H37" s="69"/>
      <c r="I37" s="69"/>
      <c r="J37" s="69"/>
      <c r="K37" s="74"/>
      <c r="L37" s="72">
        <f>+K37+I37</f>
        <v>0</v>
      </c>
      <c r="M37" s="10"/>
    </row>
    <row r="38" spans="1:15" s="17" customFormat="1" ht="13.5" thickBot="1">
      <c r="A38" s="21" t="s">
        <v>9</v>
      </c>
      <c r="B38" s="58">
        <f t="shared" ref="B38:F38" si="2">SUM(B20:B35)</f>
        <v>113215</v>
      </c>
      <c r="C38" s="58">
        <f>SUM(C20:C36)</f>
        <v>582110</v>
      </c>
      <c r="D38" s="58">
        <f t="shared" si="2"/>
        <v>0</v>
      </c>
      <c r="E38" s="58">
        <f t="shared" si="2"/>
        <v>0</v>
      </c>
      <c r="F38" s="65">
        <f t="shared" si="2"/>
        <v>0</v>
      </c>
      <c r="G38" s="68">
        <f>SUM(G20:G35)</f>
        <v>0</v>
      </c>
      <c r="H38" s="68">
        <f>SUM(H20:H36)</f>
        <v>0</v>
      </c>
      <c r="I38" s="68">
        <f>SUM(I20:I37)</f>
        <v>0</v>
      </c>
      <c r="J38" s="68">
        <f>SUM(J20:J37)</f>
        <v>0</v>
      </c>
      <c r="K38" s="75">
        <f>SUM(K20:K37)</f>
        <v>0</v>
      </c>
      <c r="L38" s="77">
        <f>+L37+L36+L35+L34+L32++L33+L31+L30+L29+L28+L27+L26+L25+L24+L23+L22+L21+L20</f>
        <v>695325</v>
      </c>
      <c r="M38" s="15"/>
      <c r="N38" s="20"/>
      <c r="O38" s="22"/>
    </row>
    <row r="39" spans="1:15">
      <c r="K39" s="10"/>
      <c r="L39" s="23"/>
      <c r="M39" s="24">
        <f>L38+L18+L11</f>
        <v>3110357.1799999997</v>
      </c>
      <c r="N39" s="19"/>
    </row>
    <row r="40" spans="1:15">
      <c r="K40" s="2">
        <f>2004518.67-7600</f>
        <v>1996918.67</v>
      </c>
      <c r="L40" s="23"/>
      <c r="M40" s="25"/>
      <c r="N40" s="19"/>
    </row>
    <row r="41" spans="1:15">
      <c r="M41" s="10"/>
    </row>
    <row r="42" spans="1:15" s="17" customFormat="1" ht="15" customHeight="1">
      <c r="A42" s="93" t="s">
        <v>29</v>
      </c>
      <c r="B42" s="93"/>
      <c r="C42" s="93"/>
      <c r="D42" s="93"/>
      <c r="E42" s="93"/>
      <c r="F42" s="93"/>
      <c r="G42" s="93"/>
      <c r="H42" s="93"/>
      <c r="I42" s="93"/>
      <c r="J42" s="93"/>
      <c r="K42" s="93"/>
      <c r="L42" s="102" t="s">
        <v>30</v>
      </c>
      <c r="M42" s="102"/>
      <c r="N42" s="26"/>
    </row>
    <row r="43" spans="1:15" s="17" customFormat="1">
      <c r="A43" s="94"/>
      <c r="B43" s="94"/>
      <c r="C43" s="94"/>
      <c r="D43" s="94"/>
      <c r="E43" s="94"/>
      <c r="F43" s="94"/>
      <c r="G43" s="94"/>
      <c r="H43" s="94"/>
      <c r="I43" s="94"/>
      <c r="J43" s="94"/>
      <c r="K43" s="94"/>
      <c r="L43" s="94"/>
      <c r="M43" s="94"/>
    </row>
    <row r="44" spans="1:15" s="17" customFormat="1" ht="12.75" customHeight="1">
      <c r="A44" s="95" t="s">
        <v>62</v>
      </c>
      <c r="B44" s="95"/>
      <c r="C44" s="95"/>
      <c r="D44" s="95"/>
      <c r="E44" s="95"/>
      <c r="F44" s="95"/>
      <c r="G44" s="95"/>
      <c r="H44" s="95"/>
      <c r="I44" s="95"/>
      <c r="J44" s="95"/>
      <c r="K44" s="95"/>
      <c r="L44" s="98" t="s">
        <v>70</v>
      </c>
      <c r="M44" s="98"/>
      <c r="N44" s="27"/>
    </row>
    <row r="45" spans="1:15" s="17" customFormat="1" ht="12.75" customHeight="1">
      <c r="A45" s="96" t="s">
        <v>69</v>
      </c>
      <c r="B45" s="96"/>
      <c r="C45" s="96"/>
      <c r="D45" s="96"/>
      <c r="E45" s="96"/>
      <c r="F45" s="96"/>
      <c r="G45" s="96"/>
      <c r="H45" s="96"/>
      <c r="I45" s="96"/>
      <c r="J45" s="96"/>
      <c r="K45" s="96"/>
      <c r="L45" s="99" t="s">
        <v>71</v>
      </c>
      <c r="M45" s="99"/>
      <c r="N45" s="28"/>
    </row>
    <row r="46" spans="1:15">
      <c r="A46" s="92"/>
      <c r="B46" s="92"/>
      <c r="C46" s="92"/>
      <c r="D46" s="92"/>
      <c r="E46" s="92"/>
      <c r="F46" s="92"/>
      <c r="G46" s="92"/>
      <c r="H46" s="92"/>
      <c r="I46" s="92"/>
      <c r="J46" s="92"/>
      <c r="K46" s="92"/>
      <c r="L46" s="92"/>
      <c r="M46" s="92"/>
    </row>
    <row r="47" spans="1:15">
      <c r="A47" s="92"/>
      <c r="B47" s="92"/>
      <c r="C47" s="92"/>
      <c r="D47" s="92"/>
      <c r="E47" s="92"/>
      <c r="F47" s="92"/>
      <c r="G47" s="92"/>
      <c r="H47" s="92"/>
      <c r="I47" s="92"/>
      <c r="J47" s="92"/>
      <c r="K47" s="92"/>
      <c r="L47" s="92"/>
      <c r="M47" s="92"/>
    </row>
  </sheetData>
  <mergeCells count="8">
    <mergeCell ref="L44:M44"/>
    <mergeCell ref="L45:M45"/>
    <mergeCell ref="A1:M1"/>
    <mergeCell ref="A2:M2"/>
    <mergeCell ref="A3:M3"/>
    <mergeCell ref="A4:M4"/>
    <mergeCell ref="A5:M5"/>
    <mergeCell ref="L42:M42"/>
  </mergeCells>
  <pageMargins left="1.1811023622047245" right="0.35433070866141736" top="0.47244094488188981" bottom="0.31496062992125984" header="0.43307086614173229" footer="0.31496062992125984"/>
  <pageSetup scale="75" orientation="landscape" r:id="rId1"/>
  <colBreaks count="1" manualBreakCount="1">
    <brk id="13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C000"/>
  </sheetPr>
  <dimension ref="A1:R47"/>
  <sheetViews>
    <sheetView tabSelected="1" zoomScaleNormal="100" workbookViewId="0">
      <selection sqref="A1:M1"/>
    </sheetView>
  </sheetViews>
  <sheetFormatPr baseColWidth="10" defaultRowHeight="16.5"/>
  <cols>
    <col min="1" max="1" width="25.7109375" style="29" customWidth="1"/>
    <col min="2" max="3" width="23.140625" style="29" customWidth="1"/>
    <col min="4" max="11" width="23.140625" style="29" hidden="1" customWidth="1"/>
    <col min="12" max="12" width="23.140625" style="29" customWidth="1"/>
    <col min="13" max="13" width="16.7109375" style="29" customWidth="1"/>
    <col min="14" max="16" width="14.42578125" style="29" bestFit="1" customWidth="1"/>
    <col min="17" max="17" width="11.42578125" style="29"/>
    <col min="18" max="18" width="13.42578125" style="29" bestFit="1" customWidth="1"/>
    <col min="19" max="16384" width="11.42578125" style="29"/>
  </cols>
  <sheetData>
    <row r="1" spans="1:18">
      <c r="A1" s="100" t="s">
        <v>32</v>
      </c>
      <c r="B1" s="100"/>
      <c r="C1" s="100"/>
      <c r="D1" s="100"/>
      <c r="E1" s="100"/>
      <c r="F1" s="100"/>
      <c r="G1" s="100"/>
      <c r="H1" s="100"/>
      <c r="I1" s="100"/>
      <c r="J1" s="100"/>
      <c r="K1" s="100"/>
      <c r="L1" s="100"/>
      <c r="M1" s="100"/>
    </row>
    <row r="2" spans="1:18" ht="16.5" customHeight="1">
      <c r="A2" s="101" t="s">
        <v>33</v>
      </c>
      <c r="B2" s="101"/>
      <c r="C2" s="101"/>
      <c r="D2" s="101"/>
      <c r="E2" s="101"/>
      <c r="F2" s="101"/>
      <c r="G2" s="101"/>
      <c r="H2" s="101"/>
      <c r="I2" s="101"/>
      <c r="J2" s="101"/>
      <c r="K2" s="101"/>
      <c r="L2" s="101"/>
      <c r="M2" s="101"/>
    </row>
    <row r="3" spans="1:18">
      <c r="A3" s="100" t="s">
        <v>34</v>
      </c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</row>
    <row r="4" spans="1:18">
      <c r="A4" s="100" t="s">
        <v>64</v>
      </c>
      <c r="B4" s="100"/>
      <c r="C4" s="100"/>
      <c r="D4" s="100"/>
      <c r="E4" s="100"/>
      <c r="F4" s="100"/>
      <c r="G4" s="100"/>
      <c r="H4" s="100"/>
      <c r="I4" s="100"/>
      <c r="J4" s="100"/>
      <c r="K4" s="100"/>
      <c r="L4" s="100"/>
      <c r="M4" s="100"/>
    </row>
    <row r="5" spans="1:18">
      <c r="A5" s="100" t="s">
        <v>35</v>
      </c>
      <c r="B5" s="100"/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</row>
    <row r="6" spans="1:18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</row>
    <row r="7" spans="1:18" ht="17.25" thickBot="1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2"/>
      <c r="M7" s="2"/>
    </row>
    <row r="8" spans="1:18" ht="26.25" thickBot="1">
      <c r="A8" s="4" t="s">
        <v>4</v>
      </c>
      <c r="B8" s="4" t="s">
        <v>5</v>
      </c>
      <c r="C8" s="4" t="s">
        <v>44</v>
      </c>
      <c r="D8" s="4" t="s">
        <v>49</v>
      </c>
      <c r="E8" s="4" t="s">
        <v>50</v>
      </c>
      <c r="F8" s="4" t="s">
        <v>52</v>
      </c>
      <c r="G8" s="4" t="s">
        <v>53</v>
      </c>
      <c r="H8" s="4" t="s">
        <v>55</v>
      </c>
      <c r="I8" s="4" t="s">
        <v>56</v>
      </c>
      <c r="J8" s="4" t="s">
        <v>61</v>
      </c>
      <c r="K8" s="4" t="s">
        <v>60</v>
      </c>
      <c r="L8" s="5" t="s">
        <v>67</v>
      </c>
      <c r="M8" s="2"/>
    </row>
    <row r="9" spans="1:18" ht="17.25" thickBot="1">
      <c r="A9" s="6" t="s">
        <v>36</v>
      </c>
      <c r="B9" s="57"/>
      <c r="C9" s="57"/>
      <c r="D9" s="57"/>
      <c r="E9" s="57"/>
      <c r="F9" s="57"/>
      <c r="G9" s="57"/>
      <c r="H9" s="57"/>
      <c r="I9" s="57"/>
      <c r="J9" s="57"/>
      <c r="K9" s="57"/>
      <c r="L9" s="30"/>
      <c r="M9" s="2"/>
    </row>
    <row r="10" spans="1:18" ht="17.25" thickBot="1">
      <c r="A10" s="31" t="s">
        <v>7</v>
      </c>
      <c r="B10" s="12">
        <v>2179345.36</v>
      </c>
      <c r="C10" s="12">
        <v>3268375.35</v>
      </c>
      <c r="D10" s="12"/>
      <c r="E10" s="12"/>
      <c r="F10" s="12"/>
      <c r="G10" s="62"/>
      <c r="H10" s="62"/>
      <c r="I10" s="63"/>
      <c r="J10" s="73"/>
      <c r="K10" s="73"/>
      <c r="L10" s="79">
        <f>SUM(B10:K10)</f>
        <v>5447720.71</v>
      </c>
      <c r="M10" s="32"/>
      <c r="N10" s="35"/>
      <c r="P10" s="36"/>
      <c r="R10" s="36"/>
    </row>
    <row r="11" spans="1:18" ht="17.25" thickBot="1">
      <c r="A11" s="11" t="s">
        <v>8</v>
      </c>
      <c r="B11" s="12">
        <v>941358.84</v>
      </c>
      <c r="C11" s="12">
        <v>1153795.3500000001</v>
      </c>
      <c r="D11" s="12"/>
      <c r="E11" s="12"/>
      <c r="F11" s="12"/>
      <c r="G11" s="62"/>
      <c r="H11" s="62"/>
      <c r="I11" s="63"/>
      <c r="J11" s="74"/>
      <c r="K11" s="74"/>
      <c r="L11" s="79">
        <f>SUM(B11:K11)</f>
        <v>2095154.19</v>
      </c>
      <c r="M11" s="32"/>
      <c r="N11" s="35"/>
      <c r="P11" s="36"/>
    </row>
    <row r="12" spans="1:18">
      <c r="A12" s="11" t="s">
        <v>37</v>
      </c>
      <c r="B12" s="12">
        <v>89151</v>
      </c>
      <c r="C12" s="12">
        <v>93251.64</v>
      </c>
      <c r="D12" s="12"/>
      <c r="E12" s="12"/>
      <c r="F12" s="12"/>
      <c r="G12" s="62"/>
      <c r="H12" s="62"/>
      <c r="I12" s="63"/>
      <c r="J12" s="74"/>
      <c r="K12" s="74"/>
      <c r="L12" s="79">
        <f>SUM(B12:K12)</f>
        <v>182402.64</v>
      </c>
      <c r="N12" s="35"/>
      <c r="P12" s="36"/>
    </row>
    <row r="13" spans="1:18" s="3" customFormat="1" ht="17.25" thickBot="1">
      <c r="A13" s="21" t="s">
        <v>9</v>
      </c>
      <c r="B13" s="58">
        <f>SUM(B10:B12)</f>
        <v>3209855.1999999997</v>
      </c>
      <c r="C13" s="58">
        <f>SUM(C10:C12)</f>
        <v>4515422.34</v>
      </c>
      <c r="D13" s="58"/>
      <c r="E13" s="58"/>
      <c r="F13" s="58"/>
      <c r="G13" s="64"/>
      <c r="H13" s="64"/>
      <c r="I13" s="78"/>
      <c r="J13" s="75"/>
      <c r="K13" s="75"/>
      <c r="L13" s="86">
        <f>+L10+L11+L12</f>
        <v>7725277.54</v>
      </c>
      <c r="M13" s="32"/>
      <c r="N13" s="34"/>
      <c r="O13" s="38"/>
    </row>
    <row r="14" spans="1:18" ht="17.25" thickBot="1">
      <c r="A14" s="6" t="s">
        <v>38</v>
      </c>
      <c r="B14" s="59"/>
      <c r="C14" s="59"/>
      <c r="D14" s="59"/>
      <c r="E14" s="59"/>
      <c r="F14" s="59"/>
      <c r="G14" s="59"/>
      <c r="H14" s="59"/>
      <c r="I14" s="59"/>
      <c r="J14" s="59"/>
      <c r="K14" s="59"/>
      <c r="L14" s="87"/>
      <c r="M14" s="32"/>
      <c r="N14" s="35"/>
      <c r="O14" s="36"/>
    </row>
    <row r="15" spans="1:18">
      <c r="A15" s="9" t="s">
        <v>7</v>
      </c>
      <c r="B15" s="12">
        <v>2552</v>
      </c>
      <c r="C15" s="12">
        <v>10864.01</v>
      </c>
      <c r="D15" s="12"/>
      <c r="E15" s="12"/>
      <c r="F15" s="62"/>
      <c r="G15" s="62"/>
      <c r="H15" s="62"/>
      <c r="I15" s="63"/>
      <c r="J15" s="73"/>
      <c r="K15" s="82"/>
      <c r="L15" s="81">
        <f>SUM(B15:K15)</f>
        <v>13416.01</v>
      </c>
      <c r="M15" s="32"/>
      <c r="N15" s="35"/>
      <c r="O15" s="36"/>
    </row>
    <row r="16" spans="1:18">
      <c r="A16" s="11" t="s">
        <v>8</v>
      </c>
      <c r="B16" s="12">
        <v>14197.96</v>
      </c>
      <c r="C16" s="12">
        <v>62887.98</v>
      </c>
      <c r="D16" s="12"/>
      <c r="E16" s="12"/>
      <c r="F16" s="62"/>
      <c r="G16" s="62"/>
      <c r="H16" s="62"/>
      <c r="I16" s="63"/>
      <c r="J16" s="74"/>
      <c r="K16" s="55"/>
      <c r="L16" s="81">
        <f>SUM(B16:K16)</f>
        <v>77085.94</v>
      </c>
      <c r="M16" s="32"/>
      <c r="N16" s="35"/>
    </row>
    <row r="17" spans="1:18">
      <c r="A17" s="11" t="s">
        <v>37</v>
      </c>
      <c r="B17" s="12"/>
      <c r="C17" s="12">
        <v>0</v>
      </c>
      <c r="D17" s="12"/>
      <c r="E17" s="12"/>
      <c r="F17" s="62"/>
      <c r="G17" s="62"/>
      <c r="H17" s="62"/>
      <c r="I17" s="63"/>
      <c r="J17" s="74"/>
      <c r="K17" s="55"/>
      <c r="L17" s="81">
        <f>SUM(B17:K17)</f>
        <v>0</v>
      </c>
      <c r="M17" s="32"/>
      <c r="N17" s="33"/>
      <c r="O17" s="36"/>
    </row>
    <row r="18" spans="1:18" s="3" customFormat="1" ht="17.25" thickBot="1">
      <c r="A18" s="14" t="s">
        <v>9</v>
      </c>
      <c r="B18" s="58">
        <f>SUM(B15:B17)</f>
        <v>16749.96</v>
      </c>
      <c r="C18" s="58">
        <f>SUM(C15:C17)</f>
        <v>73751.990000000005</v>
      </c>
      <c r="D18" s="58"/>
      <c r="E18" s="58"/>
      <c r="F18" s="64"/>
      <c r="G18" s="64"/>
      <c r="H18" s="64"/>
      <c r="I18" s="78"/>
      <c r="J18" s="75"/>
      <c r="K18" s="77"/>
      <c r="L18" s="88">
        <f>+L15+L16+L17</f>
        <v>90501.95</v>
      </c>
      <c r="M18" s="13"/>
      <c r="N18" s="34"/>
    </row>
    <row r="19" spans="1:18" ht="17.25" thickBot="1">
      <c r="A19" s="6" t="s">
        <v>39</v>
      </c>
      <c r="B19" s="59"/>
      <c r="C19" s="59"/>
      <c r="D19" s="59"/>
      <c r="E19" s="59"/>
      <c r="F19" s="59"/>
      <c r="G19" s="59"/>
      <c r="H19" s="59"/>
      <c r="I19" s="59"/>
      <c r="J19" s="59"/>
      <c r="K19" s="59"/>
      <c r="L19" s="87"/>
      <c r="M19" s="32"/>
      <c r="N19" s="33"/>
      <c r="O19" s="36"/>
    </row>
    <row r="20" spans="1:18">
      <c r="A20" s="9" t="s">
        <v>7</v>
      </c>
      <c r="B20" s="12">
        <v>119354.95</v>
      </c>
      <c r="C20" s="12">
        <v>58325.760000000002</v>
      </c>
      <c r="D20" s="12"/>
      <c r="E20" s="12"/>
      <c r="F20" s="62"/>
      <c r="G20" s="62"/>
      <c r="H20" s="62"/>
      <c r="I20" s="63"/>
      <c r="J20" s="73"/>
      <c r="K20" s="73"/>
      <c r="L20" s="81">
        <f>SUM(B20:K20)</f>
        <v>177680.71</v>
      </c>
      <c r="M20" s="32"/>
      <c r="N20" s="35"/>
    </row>
    <row r="21" spans="1:18">
      <c r="A21" s="11" t="s">
        <v>8</v>
      </c>
      <c r="B21" s="12">
        <v>36352.86</v>
      </c>
      <c r="C21" s="12">
        <v>90143.27</v>
      </c>
      <c r="D21" s="12"/>
      <c r="E21" s="12"/>
      <c r="F21" s="62"/>
      <c r="G21" s="62"/>
      <c r="H21" s="62"/>
      <c r="I21" s="63"/>
      <c r="J21" s="74"/>
      <c r="K21" s="80"/>
      <c r="L21" s="81">
        <f>SUM(B21:K21)</f>
        <v>126496.13</v>
      </c>
      <c r="M21" s="32"/>
      <c r="N21" s="35"/>
    </row>
    <row r="22" spans="1:18">
      <c r="A22" s="11" t="s">
        <v>37</v>
      </c>
      <c r="B22" s="12">
        <v>150328.21</v>
      </c>
      <c r="C22" s="12">
        <v>366436.77</v>
      </c>
      <c r="D22" s="12"/>
      <c r="E22" s="12"/>
      <c r="F22" s="62"/>
      <c r="G22" s="62"/>
      <c r="H22" s="62"/>
      <c r="I22" s="63"/>
      <c r="J22" s="74"/>
      <c r="K22" s="80"/>
      <c r="L22" s="81">
        <f>SUM(B22:K22)</f>
        <v>516764.98</v>
      </c>
      <c r="M22" s="32"/>
      <c r="N22" s="35"/>
    </row>
    <row r="23" spans="1:18" s="3" customFormat="1" ht="17.25" thickBot="1">
      <c r="A23" s="14" t="s">
        <v>9</v>
      </c>
      <c r="B23" s="58">
        <f>SUM(B20:B22)</f>
        <v>306036.02</v>
      </c>
      <c r="C23" s="58">
        <f>SUM(C20:C22)</f>
        <v>514905.80000000005</v>
      </c>
      <c r="D23" s="58"/>
      <c r="E23" s="58"/>
      <c r="F23" s="64"/>
      <c r="G23" s="64"/>
      <c r="H23" s="64"/>
      <c r="I23" s="78"/>
      <c r="J23" s="75"/>
      <c r="K23" s="75"/>
      <c r="L23" s="88">
        <f>+L22+L21+L20</f>
        <v>820941.82</v>
      </c>
      <c r="M23" s="8"/>
      <c r="N23" s="37"/>
      <c r="O23" s="37"/>
    </row>
    <row r="24" spans="1:18" s="3" customFormat="1" ht="17.25" thickBot="1">
      <c r="A24" s="6" t="s">
        <v>47</v>
      </c>
      <c r="B24" s="59"/>
      <c r="C24" s="59"/>
      <c r="D24" s="59"/>
      <c r="E24" s="59"/>
      <c r="F24" s="59"/>
      <c r="G24" s="59"/>
      <c r="H24" s="59"/>
      <c r="I24" s="59"/>
      <c r="J24" s="59"/>
      <c r="K24" s="59"/>
      <c r="L24" s="89"/>
      <c r="M24" s="16"/>
      <c r="N24" s="16"/>
      <c r="O24" s="54"/>
      <c r="P24" s="13"/>
      <c r="Q24" s="37"/>
      <c r="R24" s="38"/>
    </row>
    <row r="25" spans="1:18" s="3" customFormat="1">
      <c r="A25" s="9" t="s">
        <v>7</v>
      </c>
      <c r="B25" s="12"/>
      <c r="C25" s="12"/>
      <c r="D25" s="12"/>
      <c r="E25" s="12"/>
      <c r="F25" s="12"/>
      <c r="G25" s="12"/>
      <c r="H25" s="12"/>
      <c r="I25" s="63"/>
      <c r="J25" s="73"/>
      <c r="K25" s="83"/>
      <c r="L25" s="81">
        <f t="shared" ref="L25:L27" si="0">SUM(B25:K25)</f>
        <v>0</v>
      </c>
      <c r="M25" s="19"/>
      <c r="N25" s="19"/>
      <c r="O25" s="19"/>
      <c r="P25" s="13"/>
      <c r="Q25" s="37"/>
      <c r="R25" s="38"/>
    </row>
    <row r="26" spans="1:18" s="3" customFormat="1">
      <c r="A26" s="11" t="s">
        <v>8</v>
      </c>
      <c r="B26" s="12"/>
      <c r="C26" s="12"/>
      <c r="D26" s="12"/>
      <c r="E26" s="12"/>
      <c r="F26" s="12"/>
      <c r="G26" s="12"/>
      <c r="H26" s="12"/>
      <c r="I26" s="63"/>
      <c r="J26" s="80"/>
      <c r="K26" s="66"/>
      <c r="L26" s="81">
        <f t="shared" si="0"/>
        <v>0</v>
      </c>
      <c r="M26" s="19"/>
      <c r="N26" s="19"/>
      <c r="O26" s="19"/>
      <c r="P26" s="13"/>
      <c r="Q26" s="37"/>
      <c r="R26" s="38"/>
    </row>
    <row r="27" spans="1:18" s="3" customFormat="1">
      <c r="A27" s="11" t="s">
        <v>37</v>
      </c>
      <c r="B27" s="12"/>
      <c r="C27" s="12">
        <v>3130</v>
      </c>
      <c r="D27" s="12"/>
      <c r="E27" s="12"/>
      <c r="F27" s="12"/>
      <c r="G27" s="12"/>
      <c r="H27" s="12"/>
      <c r="I27" s="63"/>
      <c r="J27" s="80"/>
      <c r="K27" s="66"/>
      <c r="L27" s="81">
        <f t="shared" si="0"/>
        <v>3130</v>
      </c>
      <c r="M27" s="19"/>
      <c r="N27" s="19"/>
      <c r="O27" s="19"/>
      <c r="P27" s="13"/>
      <c r="Q27" s="37"/>
      <c r="R27" s="38"/>
    </row>
    <row r="28" spans="1:18" s="3" customFormat="1" ht="17.25" thickBot="1">
      <c r="A28" s="14" t="s">
        <v>9</v>
      </c>
      <c r="B28" s="58"/>
      <c r="C28" s="58">
        <v>0</v>
      </c>
      <c r="D28" s="58"/>
      <c r="E28" s="58"/>
      <c r="F28" s="58"/>
      <c r="G28" s="58"/>
      <c r="H28" s="58"/>
      <c r="I28" s="78"/>
      <c r="J28" s="75"/>
      <c r="K28" s="67"/>
      <c r="L28" s="88">
        <f>+L27</f>
        <v>3130</v>
      </c>
      <c r="M28" s="20"/>
      <c r="N28" s="20"/>
      <c r="O28" s="20"/>
      <c r="P28" s="13"/>
      <c r="Q28" s="37"/>
      <c r="R28" s="38"/>
    </row>
    <row r="29" spans="1:18" ht="17.25" thickBot="1">
      <c r="A29" s="39"/>
      <c r="B29" s="60"/>
      <c r="C29" s="60"/>
      <c r="D29" s="60"/>
      <c r="E29" s="60"/>
      <c r="F29" s="60"/>
      <c r="G29" s="60"/>
      <c r="H29" s="60"/>
      <c r="I29" s="60"/>
      <c r="J29" s="60"/>
      <c r="K29" s="60"/>
      <c r="L29" s="40"/>
      <c r="M29" s="41"/>
      <c r="N29" s="42"/>
    </row>
    <row r="30" spans="1:18">
      <c r="A30" s="43" t="s">
        <v>40</v>
      </c>
      <c r="B30" s="61">
        <f>0.42+0.79</f>
        <v>1.21</v>
      </c>
      <c r="C30" s="61">
        <v>0.7</v>
      </c>
      <c r="D30" s="61"/>
      <c r="E30" s="61"/>
      <c r="F30" s="61"/>
      <c r="G30" s="61"/>
      <c r="H30" s="61"/>
      <c r="I30" s="84"/>
      <c r="J30" s="85"/>
      <c r="K30" s="85"/>
      <c r="L30" s="81">
        <f t="shared" ref="L30" si="1">SUM(B30:K30)</f>
        <v>1.91</v>
      </c>
      <c r="M30" s="41"/>
      <c r="N30" s="42"/>
    </row>
    <row r="31" spans="1:18" s="3" customFormat="1" ht="17.25" thickBot="1">
      <c r="A31" s="21" t="s">
        <v>9</v>
      </c>
      <c r="B31" s="58">
        <f>+B28+B23+B18+B13</f>
        <v>3532641.1799999997</v>
      </c>
      <c r="C31" s="58">
        <f>+C28+C23+C18+C13</f>
        <v>5104080.13</v>
      </c>
      <c r="D31" s="58">
        <f t="shared" ref="D31:I31" si="2">SUM(D30)</f>
        <v>0</v>
      </c>
      <c r="E31" s="58">
        <f t="shared" si="2"/>
        <v>0</v>
      </c>
      <c r="F31" s="58">
        <f t="shared" si="2"/>
        <v>0</v>
      </c>
      <c r="G31" s="58">
        <f t="shared" si="2"/>
        <v>0</v>
      </c>
      <c r="H31" s="58">
        <f t="shared" si="2"/>
        <v>0</v>
      </c>
      <c r="I31" s="78">
        <f t="shared" si="2"/>
        <v>0</v>
      </c>
      <c r="J31" s="75">
        <f>SUM(J30)</f>
        <v>0</v>
      </c>
      <c r="K31" s="75">
        <f>SUM(K30)</f>
        <v>0</v>
      </c>
      <c r="L31" s="86">
        <f>+L30</f>
        <v>1.91</v>
      </c>
      <c r="M31" s="45"/>
      <c r="N31" s="45"/>
      <c r="O31" s="38"/>
    </row>
    <row r="32" spans="1:18">
      <c r="L32" s="23"/>
      <c r="M32" s="46">
        <f>+L13+L18+L23+L28+L31</f>
        <v>8639853.2200000007</v>
      </c>
      <c r="N32" s="90">
        <v>44832630.149999999</v>
      </c>
      <c r="O32" s="91">
        <f>+N32-M32</f>
        <v>36192776.93</v>
      </c>
      <c r="P32" s="36"/>
    </row>
    <row r="33" spans="1:15">
      <c r="A33" s="47"/>
      <c r="B33" s="42"/>
      <c r="C33" s="47"/>
      <c r="D33" s="47"/>
      <c r="E33" s="47"/>
      <c r="F33" s="47"/>
      <c r="G33" s="47"/>
      <c r="H33" s="47"/>
      <c r="I33" s="47"/>
      <c r="J33" s="47"/>
      <c r="K33" s="47"/>
      <c r="L33" s="17" t="s">
        <v>41</v>
      </c>
      <c r="M33" s="44">
        <f>+L13+L18+L23+L31</f>
        <v>8636723.2200000007</v>
      </c>
      <c r="N33" s="36"/>
      <c r="O33" s="36"/>
    </row>
    <row r="34" spans="1:15">
      <c r="A34" s="48"/>
      <c r="B34" s="48"/>
      <c r="C34" s="48"/>
      <c r="D34" s="48"/>
      <c r="E34" s="48"/>
      <c r="F34" s="48"/>
      <c r="G34" s="48"/>
      <c r="H34" s="48"/>
      <c r="I34" s="48"/>
      <c r="J34" s="48"/>
      <c r="K34" s="48"/>
      <c r="L34" s="17" t="s">
        <v>42</v>
      </c>
      <c r="M34" s="36">
        <f>+'INGRESOS 1ER TRIMESTRE'!M39</f>
        <v>3110357.1799999997</v>
      </c>
    </row>
    <row r="35" spans="1:15">
      <c r="A35" s="47"/>
      <c r="B35" s="47"/>
      <c r="C35" s="47"/>
      <c r="D35" s="47"/>
      <c r="E35" s="47"/>
      <c r="F35" s="47"/>
      <c r="G35" s="47"/>
      <c r="H35" s="47"/>
      <c r="I35" s="47"/>
      <c r="J35" s="47"/>
      <c r="K35" s="47"/>
      <c r="L35" s="49" t="s">
        <v>43</v>
      </c>
      <c r="M35" s="50">
        <f>+M34-M33</f>
        <v>-5526366.040000001</v>
      </c>
      <c r="O35" s="36"/>
    </row>
    <row r="36" spans="1:15" s="52" customFormat="1">
      <c r="A36" s="104" t="s">
        <v>63</v>
      </c>
      <c r="B36" s="104"/>
      <c r="C36" s="104"/>
      <c r="D36" s="104"/>
      <c r="E36" s="104"/>
      <c r="F36" s="104"/>
      <c r="G36" s="104"/>
      <c r="H36" s="104"/>
      <c r="I36" s="104"/>
      <c r="J36" s="104"/>
      <c r="K36" s="104"/>
      <c r="L36" s="104"/>
      <c r="M36" s="51">
        <f>+C27</f>
        <v>3130</v>
      </c>
    </row>
    <row r="37" spans="1:15" s="52" customFormat="1">
      <c r="A37" s="47"/>
      <c r="B37" s="47"/>
      <c r="C37" s="47"/>
      <c r="D37" s="47"/>
      <c r="E37" s="47"/>
      <c r="F37" s="47"/>
      <c r="G37" s="47"/>
      <c r="H37" s="47"/>
      <c r="I37" s="70"/>
      <c r="J37" s="70"/>
      <c r="K37" s="70"/>
      <c r="L37" s="71" t="s">
        <v>58</v>
      </c>
      <c r="M37" s="51">
        <f>+M35-M36</f>
        <v>-5529496.040000001</v>
      </c>
    </row>
    <row r="38" spans="1:15" s="52" customFormat="1">
      <c r="A38" s="47"/>
      <c r="B38" s="47"/>
      <c r="C38" s="47"/>
      <c r="D38" s="47"/>
      <c r="E38" s="47"/>
      <c r="F38" s="47"/>
      <c r="G38" s="47"/>
      <c r="H38" s="47"/>
      <c r="I38" s="70"/>
      <c r="J38" s="70"/>
      <c r="K38" s="70"/>
      <c r="L38" s="71"/>
      <c r="M38" s="51"/>
    </row>
    <row r="39" spans="1:15" s="52" customFormat="1">
      <c r="A39" s="47"/>
      <c r="B39" s="47"/>
      <c r="C39" s="47"/>
      <c r="D39" s="47"/>
      <c r="E39" s="47"/>
      <c r="F39" s="47"/>
      <c r="G39" s="47"/>
      <c r="H39" s="47"/>
      <c r="I39" s="70"/>
      <c r="J39" s="70"/>
      <c r="K39" s="70"/>
      <c r="L39" s="71"/>
      <c r="M39" s="51"/>
    </row>
    <row r="40" spans="1:15">
      <c r="A40" s="93" t="s">
        <v>29</v>
      </c>
      <c r="B40" s="93"/>
      <c r="C40" s="93"/>
      <c r="D40" s="93"/>
      <c r="E40" s="102" t="s">
        <v>30</v>
      </c>
      <c r="F40" s="102"/>
      <c r="G40" s="102"/>
      <c r="H40" s="102"/>
      <c r="I40" s="102"/>
      <c r="J40" s="102"/>
      <c r="K40" s="102"/>
      <c r="L40" s="102"/>
      <c r="M40" s="102"/>
    </row>
    <row r="41" spans="1:15">
      <c r="A41" s="97"/>
      <c r="B41" s="97"/>
      <c r="C41" s="97"/>
      <c r="D41" s="97"/>
      <c r="E41" s="97"/>
      <c r="F41" s="97"/>
      <c r="G41" s="97"/>
      <c r="H41" s="97"/>
      <c r="I41" s="97"/>
      <c r="J41" s="97"/>
      <c r="K41" s="97"/>
      <c r="L41" s="92"/>
      <c r="M41" s="92"/>
    </row>
    <row r="42" spans="1:15" ht="16.5" customHeight="1">
      <c r="A42" s="103" t="s">
        <v>62</v>
      </c>
      <c r="B42" s="103"/>
      <c r="C42" s="95"/>
      <c r="D42" s="95"/>
      <c r="E42" s="98" t="s">
        <v>70</v>
      </c>
      <c r="F42" s="98"/>
      <c r="G42" s="98"/>
      <c r="H42" s="98"/>
      <c r="I42" s="98"/>
      <c r="J42" s="98"/>
      <c r="K42" s="98"/>
      <c r="L42" s="98"/>
      <c r="M42" s="98"/>
    </row>
    <row r="43" spans="1:15" ht="16.5" customHeight="1">
      <c r="A43" s="96" t="s">
        <v>31</v>
      </c>
      <c r="B43" s="96"/>
      <c r="C43" s="96"/>
      <c r="D43" s="96"/>
      <c r="E43" s="99" t="s">
        <v>71</v>
      </c>
      <c r="F43" s="99"/>
      <c r="G43" s="99"/>
      <c r="H43" s="99"/>
      <c r="I43" s="99"/>
      <c r="J43" s="99"/>
      <c r="K43" s="99"/>
      <c r="L43" s="99"/>
      <c r="M43" s="99"/>
    </row>
    <row r="44" spans="1:15">
      <c r="A44" s="97"/>
      <c r="B44" s="97"/>
      <c r="C44" s="97"/>
      <c r="D44" s="97"/>
      <c r="E44" s="97"/>
      <c r="F44" s="97"/>
      <c r="G44" s="97"/>
      <c r="H44" s="97"/>
      <c r="I44" s="97"/>
      <c r="J44" s="97"/>
      <c r="K44" s="97"/>
      <c r="L44" s="97"/>
      <c r="M44" s="97"/>
    </row>
    <row r="45" spans="1:15">
      <c r="A45" s="97"/>
      <c r="B45" s="97"/>
      <c r="C45" s="97"/>
      <c r="D45" s="97"/>
      <c r="E45" s="97"/>
      <c r="F45" s="97"/>
      <c r="G45" s="97"/>
      <c r="H45" s="97"/>
      <c r="I45" s="97"/>
      <c r="J45" s="97"/>
      <c r="K45" s="97"/>
      <c r="L45" s="97"/>
      <c r="M45" s="97"/>
    </row>
    <row r="46" spans="1:15">
      <c r="A46" s="97"/>
      <c r="B46" s="97"/>
      <c r="C46" s="97"/>
      <c r="D46" s="97"/>
      <c r="E46" s="97"/>
      <c r="F46" s="97"/>
      <c r="G46" s="97"/>
      <c r="H46" s="97"/>
      <c r="I46" s="97"/>
      <c r="J46" s="97"/>
      <c r="K46" s="97"/>
      <c r="L46" s="97"/>
      <c r="M46" s="97"/>
    </row>
    <row r="47" spans="1:15">
      <c r="A47" s="97"/>
      <c r="B47" s="97"/>
      <c r="C47" s="97"/>
      <c r="D47" s="97"/>
      <c r="E47" s="97"/>
      <c r="F47" s="97"/>
      <c r="G47" s="97"/>
      <c r="H47" s="97"/>
      <c r="I47" s="97"/>
      <c r="J47" s="97"/>
      <c r="K47" s="97"/>
      <c r="L47" s="97"/>
      <c r="M47" s="97"/>
    </row>
  </sheetData>
  <mergeCells count="10">
    <mergeCell ref="E43:M43"/>
    <mergeCell ref="E42:M42"/>
    <mergeCell ref="E40:M40"/>
    <mergeCell ref="A1:M1"/>
    <mergeCell ref="A2:M2"/>
    <mergeCell ref="A3:M3"/>
    <mergeCell ref="A4:M4"/>
    <mergeCell ref="A5:M5"/>
    <mergeCell ref="A42:B42"/>
    <mergeCell ref="A36:L36"/>
  </mergeCells>
  <pageMargins left="1.5748031496062993" right="0.23622047244094491" top="0.35433070866141736" bottom="0.15748031496062992" header="0.15748031496062992" footer="0.15748031496062992"/>
  <pageSetup scale="65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INGRESOS 1ER TRIMESTRE</vt:lpstr>
      <vt:lpstr>EGRESOS 1ER TRIMESTRE</vt:lpstr>
      <vt:lpstr>'INGRESOS 1ER TRIMESTRE'!Área_de_impresión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ICATSLP05</cp:lastModifiedBy>
  <cp:lastPrinted>2019-04-02T18:44:51Z</cp:lastPrinted>
  <dcterms:created xsi:type="dcterms:W3CDTF">2017-03-09T20:37:39Z</dcterms:created>
  <dcterms:modified xsi:type="dcterms:W3CDTF">2019-04-02T18:45:47Z</dcterms:modified>
</cp:coreProperties>
</file>